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namedSheetViews/namedSheetView1.xml" ContentType="application/vnd.ms-excel.namedsheetviews+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namedSheetViews/namedSheetView2.xml" ContentType="application/vnd.ms-excel.namedsheetview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18"/>
  <workbookPr codeName="ThisWorkbook" hidePivotFieldList="1"/>
  <mc:AlternateContent xmlns:mc="http://schemas.openxmlformats.org/markup-compatibility/2006">
    <mc:Choice Requires="x15">
      <x15ac:absPath xmlns:x15ac="http://schemas.microsoft.com/office/spreadsheetml/2010/11/ac" url="C:\Users\Eduardo\Downloads\Test8\"/>
    </mc:Choice>
  </mc:AlternateContent>
  <xr:revisionPtr revIDLastSave="200" documentId="13_ncr:1_{83817572-0D59-449D-96BC-42F6425F5C41}" xr6:coauthVersionLast="47" xr6:coauthVersionMax="47" xr10:uidLastSave="{76B040C9-DB67-498A-B8AF-F85FB8878791}"/>
  <bookViews>
    <workbookView xWindow="-48" yWindow="-48" windowWidth="23136" windowHeight="12456" xr2:uid="{00000000-000D-0000-FFFF-FFFF00000000}"/>
  </bookViews>
  <sheets>
    <sheet name="Probacionistas" sheetId="1" r:id="rId1"/>
    <sheet name="Resultado para Informe." sheetId="9" r:id="rId2"/>
    <sheet name="Parámetros" sheetId="3" r:id="rId3"/>
    <sheet name="Fechas de clase" sheetId="8" r:id="rId4"/>
    <sheet name="Gráficos_" sheetId="7" r:id="rId5"/>
    <sheet name="Hoja2" sheetId="2" state="hidden" r:id="rId6"/>
    <sheet name="Regla 3ra clase" sheetId="5" state="hidden" r:id="rId7"/>
  </sheets>
  <definedNames>
    <definedName name="grupos">Parámetros!$E$2:$E$17</definedName>
    <definedName name="medios">Parámetros!$P$2:$P$8</definedName>
    <definedName name="mot_alta">Parámetros!$AA$2:$AA$5</definedName>
    <definedName name="SegmentaciónDeDatos_Año_Inscrito">#N/A</definedName>
    <definedName name="SegmentaciónDeDatos_Curso111">#N/A</definedName>
    <definedName name="SegmentaciónDeDatos_Curso12">#N/A</definedName>
    <definedName name="SegmentaciónDeDatos_Curso2">#N/A</definedName>
    <definedName name="SegmentaciónDeDatos_Dia_de_clases_Inscrito11">#N/A</definedName>
    <definedName name="SegmentaciónDeDatos_Fecha_Inicio_grupo1">#N/A</definedName>
    <definedName name="SegmentaciónDeDatos_Fecha_Inicio_grupo111">#N/A</definedName>
    <definedName name="SegmentaciónDeDatos_Fecha_Inicio_grupo12">#N/A</definedName>
    <definedName name="SegmentaciónDeDatos_Horario_Inscrito11">#N/A</definedName>
    <definedName name="SegmentaciónDeDatos_Mes_Inscrito1111">#N/A</definedName>
    <definedName name="SegmentaciónDeDatos_Mes_Inscrito2">#N/A</definedName>
    <definedName name="SegmentaciónDeDatos_Mes_Inscrito21">#N/A</definedName>
    <definedName name="SegmentaciónDeDatos_Tipo_Incrito11">#N/A</definedName>
    <definedName name="SegmentaciónDeDatos_Tipo_Incrito2">#N/A</definedName>
    <definedName name="SegmentaciónDeDatos_Tipo_Incrito211">#N/A</definedName>
  </definedNames>
  <calcPr calcId="191028"/>
  <pivotCaches>
    <pivotCache cacheId="1588" r:id="rId8"/>
    <pivotCache cacheId="1597" r:id="rId9"/>
    <pivotCache cacheId="1606" r:id="rId10"/>
    <pivotCache cacheId="1619"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U1112" i="1" l="1"/>
  <c r="AU1113" i="1"/>
  <c r="V1112" i="1"/>
  <c r="V1113" i="1"/>
  <c r="U1112" i="1"/>
  <c r="U1113" i="1"/>
  <c r="BK1113" i="1"/>
  <c r="BK1112" i="1"/>
  <c r="BJ1113" i="1"/>
  <c r="BJ1112" i="1"/>
  <c r="BI1113" i="1"/>
  <c r="BI1112" i="1"/>
  <c r="BH1113" i="1"/>
  <c r="BH1112" i="1"/>
  <c r="BG1113" i="1"/>
  <c r="BG1112" i="1"/>
  <c r="BF1113" i="1"/>
  <c r="BF1112" i="1"/>
  <c r="BE1113" i="1"/>
  <c r="BE1112" i="1"/>
  <c r="BD1113" i="1"/>
  <c r="BD1112" i="1"/>
  <c r="AP1113" i="1"/>
  <c r="AP1112" i="1"/>
  <c r="N1113" i="1"/>
  <c r="N1112" i="1"/>
  <c r="AU1108" i="1"/>
  <c r="AU1109" i="1"/>
  <c r="AU1110" i="1"/>
  <c r="AU1111" i="1"/>
  <c r="V1108" i="1"/>
  <c r="V1109" i="1"/>
  <c r="V1110" i="1"/>
  <c r="V1111" i="1"/>
  <c r="U1108" i="1"/>
  <c r="U1109" i="1"/>
  <c r="U1110" i="1"/>
  <c r="U1111" i="1"/>
  <c r="BK1111" i="1"/>
  <c r="BK1110" i="1"/>
  <c r="BK1109" i="1"/>
  <c r="BK1108" i="1"/>
  <c r="BJ1111" i="1"/>
  <c r="BJ1110" i="1"/>
  <c r="BJ1109" i="1"/>
  <c r="BJ1108" i="1"/>
  <c r="BI1111" i="1"/>
  <c r="BI1110" i="1"/>
  <c r="BI1109" i="1"/>
  <c r="BI1108" i="1"/>
  <c r="BH1111" i="1"/>
  <c r="BH1110" i="1"/>
  <c r="BH1109" i="1"/>
  <c r="BH1108" i="1"/>
  <c r="BG1111" i="1"/>
  <c r="BG1110" i="1"/>
  <c r="BG1109" i="1"/>
  <c r="BG1108" i="1"/>
  <c r="BF1111" i="1"/>
  <c r="BF1110" i="1"/>
  <c r="BF1109" i="1"/>
  <c r="BF1108" i="1"/>
  <c r="BE1111" i="1"/>
  <c r="BE1110" i="1"/>
  <c r="BE1109" i="1"/>
  <c r="BE1108" i="1"/>
  <c r="BD1111" i="1"/>
  <c r="BD1110" i="1"/>
  <c r="BD1109" i="1"/>
  <c r="BD1108" i="1"/>
  <c r="AP1111" i="1"/>
  <c r="AP1110" i="1"/>
  <c r="AP1109" i="1"/>
  <c r="AP1108" i="1"/>
  <c r="N1111" i="1"/>
  <c r="N1110" i="1"/>
  <c r="N1109" i="1"/>
  <c r="N1108" i="1"/>
  <c r="AU1105" i="1"/>
  <c r="AU1106" i="1"/>
  <c r="AU1107" i="1"/>
  <c r="V1105" i="1"/>
  <c r="V1106" i="1"/>
  <c r="V1107" i="1"/>
  <c r="U1105" i="1"/>
  <c r="U1106" i="1"/>
  <c r="U1107" i="1"/>
  <c r="BK1107" i="1"/>
  <c r="BK1106" i="1"/>
  <c r="BK1105" i="1"/>
  <c r="BJ1107" i="1"/>
  <c r="BJ1106" i="1"/>
  <c r="BJ1105" i="1"/>
  <c r="BI1107" i="1"/>
  <c r="BI1106" i="1"/>
  <c r="BI1105" i="1"/>
  <c r="BH1107" i="1"/>
  <c r="BH1106" i="1"/>
  <c r="BH1105" i="1"/>
  <c r="BG1107" i="1"/>
  <c r="BG1106" i="1"/>
  <c r="BG1105" i="1"/>
  <c r="BF1107" i="1"/>
  <c r="BF1106" i="1"/>
  <c r="BF1105" i="1"/>
  <c r="BE1107" i="1"/>
  <c r="BE1106" i="1"/>
  <c r="BE1105" i="1"/>
  <c r="BD1107" i="1"/>
  <c r="BD1106" i="1"/>
  <c r="BD1105" i="1"/>
  <c r="AP1107" i="1"/>
  <c r="AP1106" i="1"/>
  <c r="AP1105" i="1"/>
  <c r="N1107" i="1"/>
  <c r="N1106" i="1"/>
  <c r="N1105" i="1"/>
  <c r="AU1102" i="1"/>
  <c r="AU1103" i="1"/>
  <c r="AU1104" i="1"/>
  <c r="V1102" i="1"/>
  <c r="V1103" i="1"/>
  <c r="V1104" i="1"/>
  <c r="U1102" i="1"/>
  <c r="U1103" i="1"/>
  <c r="U1104" i="1"/>
  <c r="BK1104" i="1"/>
  <c r="BK1103" i="1"/>
  <c r="BK1102" i="1"/>
  <c r="BJ1104" i="1"/>
  <c r="BJ1103" i="1"/>
  <c r="BJ1102" i="1"/>
  <c r="BI1104" i="1"/>
  <c r="BI1103" i="1"/>
  <c r="BI1102" i="1"/>
  <c r="BH1104" i="1"/>
  <c r="BH1103" i="1"/>
  <c r="BH1102" i="1"/>
  <c r="BG1104" i="1"/>
  <c r="BG1103" i="1"/>
  <c r="BG1102" i="1"/>
  <c r="BF1104" i="1"/>
  <c r="BF1103" i="1"/>
  <c r="BF1102" i="1"/>
  <c r="BE1104" i="1"/>
  <c r="BE1103" i="1"/>
  <c r="BE1102" i="1"/>
  <c r="BD1104" i="1"/>
  <c r="BD1103" i="1"/>
  <c r="BD1102" i="1"/>
  <c r="AP1104" i="1"/>
  <c r="AP1103" i="1"/>
  <c r="AP1102" i="1"/>
  <c r="N1104" i="1"/>
  <c r="N1103" i="1"/>
  <c r="N1102" i="1"/>
  <c r="BE4" i="1"/>
  <c r="BE5" i="1"/>
  <c r="BE6" i="1"/>
  <c r="BE7" i="1"/>
  <c r="BE8" i="1"/>
  <c r="BE9" i="1"/>
  <c r="BE10" i="1"/>
  <c r="BE11" i="1"/>
  <c r="BE12" i="1"/>
  <c r="BE13" i="1"/>
  <c r="BE14" i="1"/>
  <c r="BE15" i="1"/>
  <c r="BE16" i="1"/>
  <c r="BE17" i="1"/>
  <c r="BE18" i="1"/>
  <c r="BE19" i="1"/>
  <c r="BE20" i="1"/>
  <c r="BE21" i="1"/>
  <c r="BE22" i="1"/>
  <c r="BE23" i="1"/>
  <c r="BE24" i="1"/>
  <c r="BE25" i="1"/>
  <c r="BE26" i="1"/>
  <c r="BE27" i="1"/>
  <c r="BE28" i="1"/>
  <c r="BE29" i="1"/>
  <c r="BE30" i="1"/>
  <c r="BE31" i="1"/>
  <c r="BE32" i="1"/>
  <c r="BE33" i="1"/>
  <c r="BE34" i="1"/>
  <c r="BE35" i="1"/>
  <c r="BE36" i="1"/>
  <c r="BE37" i="1"/>
  <c r="BE38" i="1"/>
  <c r="BE39" i="1"/>
  <c r="BE40" i="1"/>
  <c r="BE41" i="1"/>
  <c r="BE42" i="1"/>
  <c r="BE43" i="1"/>
  <c r="BE44" i="1"/>
  <c r="BE45" i="1"/>
  <c r="BE46" i="1"/>
  <c r="BE47" i="1"/>
  <c r="BE48" i="1"/>
  <c r="BE49" i="1"/>
  <c r="BE50" i="1"/>
  <c r="BE51" i="1"/>
  <c r="BE52" i="1"/>
  <c r="BE53" i="1"/>
  <c r="BE54" i="1"/>
  <c r="BE55" i="1"/>
  <c r="BE56" i="1"/>
  <c r="BE57" i="1"/>
  <c r="BE58" i="1"/>
  <c r="BE59" i="1"/>
  <c r="BE60" i="1"/>
  <c r="BE61" i="1"/>
  <c r="BE62" i="1"/>
  <c r="BE63" i="1"/>
  <c r="BE64" i="1"/>
  <c r="BE65" i="1"/>
  <c r="BE66" i="1"/>
  <c r="BE67" i="1"/>
  <c r="BE68" i="1"/>
  <c r="BE69" i="1"/>
  <c r="BE70" i="1"/>
  <c r="BE71" i="1"/>
  <c r="BE72" i="1"/>
  <c r="BE73" i="1"/>
  <c r="BE74" i="1"/>
  <c r="BE75" i="1"/>
  <c r="BE76" i="1"/>
  <c r="BE77" i="1"/>
  <c r="BE78" i="1"/>
  <c r="BE79" i="1"/>
  <c r="BE80" i="1"/>
  <c r="BE81" i="1"/>
  <c r="BE82" i="1"/>
  <c r="BE83" i="1"/>
  <c r="BE84" i="1"/>
  <c r="BE85" i="1"/>
  <c r="BE86" i="1"/>
  <c r="BE87" i="1"/>
  <c r="BE88" i="1"/>
  <c r="BE89" i="1"/>
  <c r="BE90" i="1"/>
  <c r="BE91" i="1"/>
  <c r="BE92" i="1"/>
  <c r="BE93" i="1"/>
  <c r="BE94" i="1"/>
  <c r="BE95" i="1"/>
  <c r="BE96" i="1"/>
  <c r="BE97" i="1"/>
  <c r="BE98" i="1"/>
  <c r="BE99" i="1"/>
  <c r="BE100" i="1"/>
  <c r="BE101" i="1"/>
  <c r="BE102" i="1"/>
  <c r="BE103" i="1"/>
  <c r="BE104" i="1"/>
  <c r="BE105" i="1"/>
  <c r="BE106" i="1"/>
  <c r="BE107" i="1"/>
  <c r="BE108" i="1"/>
  <c r="BE109" i="1"/>
  <c r="BE110" i="1"/>
  <c r="BE111" i="1"/>
  <c r="BE112" i="1"/>
  <c r="BE113" i="1"/>
  <c r="BE114" i="1"/>
  <c r="BE115" i="1"/>
  <c r="BE116" i="1"/>
  <c r="BE117" i="1"/>
  <c r="BE118" i="1"/>
  <c r="BE119" i="1"/>
  <c r="BE120" i="1"/>
  <c r="BE121" i="1"/>
  <c r="BE122" i="1"/>
  <c r="BE123" i="1"/>
  <c r="BE124" i="1"/>
  <c r="BE125" i="1"/>
  <c r="BE126" i="1"/>
  <c r="BE127" i="1"/>
  <c r="BE128" i="1"/>
  <c r="BE129" i="1"/>
  <c r="BE130" i="1"/>
  <c r="BE131" i="1"/>
  <c r="BE132" i="1"/>
  <c r="BE133" i="1"/>
  <c r="BE134" i="1"/>
  <c r="BE135" i="1"/>
  <c r="BE136" i="1"/>
  <c r="BE137" i="1"/>
  <c r="BE138" i="1"/>
  <c r="BE139" i="1"/>
  <c r="BE140" i="1"/>
  <c r="BE141" i="1"/>
  <c r="BE142" i="1"/>
  <c r="BE143" i="1"/>
  <c r="BE144" i="1"/>
  <c r="BE145" i="1"/>
  <c r="BE146" i="1"/>
  <c r="BE147" i="1"/>
  <c r="BE148"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198" i="1"/>
  <c r="BE199" i="1"/>
  <c r="BE200" i="1"/>
  <c r="BE201" i="1"/>
  <c r="BE202" i="1"/>
  <c r="BE203" i="1"/>
  <c r="BE204" i="1"/>
  <c r="BE205" i="1"/>
  <c r="BE206" i="1"/>
  <c r="BE207" i="1"/>
  <c r="BE208" i="1"/>
  <c r="BE209" i="1"/>
  <c r="BE210" i="1"/>
  <c r="BE211" i="1"/>
  <c r="BE212" i="1"/>
  <c r="BE213" i="1"/>
  <c r="BE214" i="1"/>
  <c r="BE215" i="1"/>
  <c r="BE216" i="1"/>
  <c r="BE217" i="1"/>
  <c r="BE218" i="1"/>
  <c r="BE219" i="1"/>
  <c r="BE220" i="1"/>
  <c r="BE221" i="1"/>
  <c r="BE222" i="1"/>
  <c r="BE223" i="1"/>
  <c r="BE224" i="1"/>
  <c r="BE225" i="1"/>
  <c r="BE226" i="1"/>
  <c r="BE227" i="1"/>
  <c r="BE228" i="1"/>
  <c r="BE229" i="1"/>
  <c r="BE230" i="1"/>
  <c r="BE231" i="1"/>
  <c r="BE232" i="1"/>
  <c r="BE233" i="1"/>
  <c r="BE234" i="1"/>
  <c r="BE235" i="1"/>
  <c r="BE236" i="1"/>
  <c r="BE237" i="1"/>
  <c r="BE238" i="1"/>
  <c r="BE239" i="1"/>
  <c r="BE240" i="1"/>
  <c r="BE241" i="1"/>
  <c r="BE242" i="1"/>
  <c r="BE243" i="1"/>
  <c r="BE244" i="1"/>
  <c r="BE245" i="1"/>
  <c r="BE246" i="1"/>
  <c r="BE247" i="1"/>
  <c r="BE248" i="1"/>
  <c r="BE249" i="1"/>
  <c r="BE250" i="1"/>
  <c r="BE251" i="1"/>
  <c r="BE252" i="1"/>
  <c r="BE253" i="1"/>
  <c r="BE254" i="1"/>
  <c r="BE255" i="1"/>
  <c r="BE256" i="1"/>
  <c r="BE257" i="1"/>
  <c r="BE258" i="1"/>
  <c r="BE259" i="1"/>
  <c r="BE260" i="1"/>
  <c r="BE261" i="1"/>
  <c r="BE262" i="1"/>
  <c r="BE263" i="1"/>
  <c r="BE264" i="1"/>
  <c r="BE265" i="1"/>
  <c r="BE266" i="1"/>
  <c r="BE267" i="1"/>
  <c r="BE268" i="1"/>
  <c r="BE269" i="1"/>
  <c r="BE270" i="1"/>
  <c r="BE271" i="1"/>
  <c r="BE272" i="1"/>
  <c r="BE273" i="1"/>
  <c r="BE274" i="1"/>
  <c r="BE275" i="1"/>
  <c r="BE276" i="1"/>
  <c r="BE277" i="1"/>
  <c r="BE278" i="1"/>
  <c r="BE279" i="1"/>
  <c r="BE280" i="1"/>
  <c r="BE281" i="1"/>
  <c r="BE282" i="1"/>
  <c r="BE283" i="1"/>
  <c r="BE284" i="1"/>
  <c r="BE285" i="1"/>
  <c r="BE286" i="1"/>
  <c r="BE287" i="1"/>
  <c r="BE288" i="1"/>
  <c r="BE289" i="1"/>
  <c r="BE290" i="1"/>
  <c r="BE291" i="1"/>
  <c r="BE292" i="1"/>
  <c r="BE293" i="1"/>
  <c r="BE294" i="1"/>
  <c r="BE295" i="1"/>
  <c r="BE296" i="1"/>
  <c r="BE297" i="1"/>
  <c r="BE298" i="1"/>
  <c r="BE299" i="1"/>
  <c r="BE300" i="1"/>
  <c r="BE301" i="1"/>
  <c r="BE302" i="1"/>
  <c r="BE303" i="1"/>
  <c r="BE304" i="1"/>
  <c r="BE305" i="1"/>
  <c r="BE306" i="1"/>
  <c r="BE307" i="1"/>
  <c r="BE308" i="1"/>
  <c r="BE309" i="1"/>
  <c r="BE310" i="1"/>
  <c r="BE311" i="1"/>
  <c r="BE312" i="1"/>
  <c r="BE313" i="1"/>
  <c r="BE314" i="1"/>
  <c r="BE315" i="1"/>
  <c r="BE316" i="1"/>
  <c r="BE317" i="1"/>
  <c r="BE318" i="1"/>
  <c r="BE319" i="1"/>
  <c r="BE320" i="1"/>
  <c r="BE321" i="1"/>
  <c r="BE322" i="1"/>
  <c r="BE323" i="1"/>
  <c r="BE324" i="1"/>
  <c r="BE325" i="1"/>
  <c r="BE326" i="1"/>
  <c r="BE327" i="1"/>
  <c r="BE328" i="1"/>
  <c r="BE329" i="1"/>
  <c r="BE330" i="1"/>
  <c r="BE331" i="1"/>
  <c r="BE332" i="1"/>
  <c r="BE333" i="1"/>
  <c r="BE334" i="1"/>
  <c r="BE335" i="1"/>
  <c r="BE336" i="1"/>
  <c r="BE337" i="1"/>
  <c r="BE338" i="1"/>
  <c r="BE339" i="1"/>
  <c r="BE340" i="1"/>
  <c r="BE341" i="1"/>
  <c r="BE342" i="1"/>
  <c r="BE343" i="1"/>
  <c r="BE344" i="1"/>
  <c r="BE345" i="1"/>
  <c r="BE346" i="1"/>
  <c r="BE347" i="1"/>
  <c r="BE348" i="1"/>
  <c r="BE349" i="1"/>
  <c r="BE350" i="1"/>
  <c r="BE351" i="1"/>
  <c r="BE352" i="1"/>
  <c r="BE353" i="1"/>
  <c r="BE354" i="1"/>
  <c r="BE355" i="1"/>
  <c r="BE356" i="1"/>
  <c r="BE357" i="1"/>
  <c r="BE358" i="1"/>
  <c r="BE359" i="1"/>
  <c r="BE360" i="1"/>
  <c r="BE361" i="1"/>
  <c r="BE362" i="1"/>
  <c r="BE363" i="1"/>
  <c r="BE364" i="1"/>
  <c r="BE365" i="1"/>
  <c r="BE366" i="1"/>
  <c r="BE367" i="1"/>
  <c r="BE368" i="1"/>
  <c r="BE369" i="1"/>
  <c r="BE370" i="1"/>
  <c r="BE371" i="1"/>
  <c r="BE372" i="1"/>
  <c r="BE373" i="1"/>
  <c r="BE374" i="1"/>
  <c r="BE375" i="1"/>
  <c r="BE376" i="1"/>
  <c r="BE377" i="1"/>
  <c r="BE378" i="1"/>
  <c r="BE379" i="1"/>
  <c r="BE380" i="1"/>
  <c r="BE381" i="1"/>
  <c r="BE382" i="1"/>
  <c r="BE383" i="1"/>
  <c r="BE384" i="1"/>
  <c r="BE385" i="1"/>
  <c r="BE386" i="1"/>
  <c r="BE387" i="1"/>
  <c r="BE388" i="1"/>
  <c r="BE389" i="1"/>
  <c r="BE390" i="1"/>
  <c r="BE391" i="1"/>
  <c r="BE392" i="1"/>
  <c r="BE393" i="1"/>
  <c r="BE394" i="1"/>
  <c r="BE395" i="1"/>
  <c r="BE396" i="1"/>
  <c r="BE397" i="1"/>
  <c r="BE398" i="1"/>
  <c r="BE399" i="1"/>
  <c r="BE400" i="1"/>
  <c r="BE401" i="1"/>
  <c r="BE402" i="1"/>
  <c r="BE403" i="1"/>
  <c r="BE404" i="1"/>
  <c r="BE405" i="1"/>
  <c r="BE406" i="1"/>
  <c r="BE407" i="1"/>
  <c r="BE408" i="1"/>
  <c r="BE409" i="1"/>
  <c r="BE410" i="1"/>
  <c r="BE411" i="1"/>
  <c r="BE412" i="1"/>
  <c r="BE413" i="1"/>
  <c r="BE414" i="1"/>
  <c r="BE415" i="1"/>
  <c r="BE416" i="1"/>
  <c r="BE417" i="1"/>
  <c r="BE418" i="1"/>
  <c r="BE419" i="1"/>
  <c r="BE420" i="1"/>
  <c r="BE421" i="1"/>
  <c r="BE422" i="1"/>
  <c r="BE423" i="1"/>
  <c r="BE424" i="1"/>
  <c r="BE425" i="1"/>
  <c r="BE426" i="1"/>
  <c r="BE427" i="1"/>
  <c r="BE428" i="1"/>
  <c r="BE429" i="1"/>
  <c r="BE430" i="1"/>
  <c r="BE431" i="1"/>
  <c r="BE432" i="1"/>
  <c r="BE433" i="1"/>
  <c r="BE434" i="1"/>
  <c r="BE435" i="1"/>
  <c r="BE436" i="1"/>
  <c r="BE437" i="1"/>
  <c r="BE438" i="1"/>
  <c r="BE439" i="1"/>
  <c r="BE440" i="1"/>
  <c r="BE441" i="1"/>
  <c r="BE442" i="1"/>
  <c r="BE443" i="1"/>
  <c r="BE444" i="1"/>
  <c r="BE445" i="1"/>
  <c r="BE446" i="1"/>
  <c r="BE447" i="1"/>
  <c r="BE448" i="1"/>
  <c r="BE449" i="1"/>
  <c r="BE450" i="1"/>
  <c r="BE451" i="1"/>
  <c r="BE452" i="1"/>
  <c r="BE453" i="1"/>
  <c r="BE454" i="1"/>
  <c r="BE455" i="1"/>
  <c r="BE456" i="1"/>
  <c r="BE457" i="1"/>
  <c r="BE458" i="1"/>
  <c r="BE459" i="1"/>
  <c r="BE460" i="1"/>
  <c r="BE461" i="1"/>
  <c r="BE462" i="1"/>
  <c r="BE463" i="1"/>
  <c r="BE464" i="1"/>
  <c r="BE465" i="1"/>
  <c r="BE466" i="1"/>
  <c r="BE467" i="1"/>
  <c r="BE468" i="1"/>
  <c r="BE469" i="1"/>
  <c r="BE470" i="1"/>
  <c r="BE471" i="1"/>
  <c r="BE472" i="1"/>
  <c r="BE473" i="1"/>
  <c r="BE474" i="1"/>
  <c r="BE475" i="1"/>
  <c r="BE476" i="1"/>
  <c r="BE477" i="1"/>
  <c r="BE478" i="1"/>
  <c r="BE479" i="1"/>
  <c r="BE480" i="1"/>
  <c r="BE481" i="1"/>
  <c r="BE482" i="1"/>
  <c r="BE483" i="1"/>
  <c r="BE484" i="1"/>
  <c r="BE485" i="1"/>
  <c r="BE486" i="1"/>
  <c r="BE487" i="1"/>
  <c r="BE488" i="1"/>
  <c r="BE489" i="1"/>
  <c r="BE490" i="1"/>
  <c r="BE491" i="1"/>
  <c r="BE492" i="1"/>
  <c r="BE493" i="1"/>
  <c r="BE494" i="1"/>
  <c r="BE495" i="1"/>
  <c r="BE496" i="1"/>
  <c r="BE497" i="1"/>
  <c r="BE498" i="1"/>
  <c r="BE499" i="1"/>
  <c r="BE500" i="1"/>
  <c r="BE501" i="1"/>
  <c r="BE502" i="1"/>
  <c r="BE503" i="1"/>
  <c r="BE504" i="1"/>
  <c r="BE505" i="1"/>
  <c r="BE506" i="1"/>
  <c r="BE507" i="1"/>
  <c r="BE508" i="1"/>
  <c r="BE509" i="1"/>
  <c r="BE510" i="1"/>
  <c r="BE511" i="1"/>
  <c r="BE512" i="1"/>
  <c r="BE513" i="1"/>
  <c r="BE514" i="1"/>
  <c r="BE515" i="1"/>
  <c r="BE516" i="1"/>
  <c r="BE517" i="1"/>
  <c r="BE518" i="1"/>
  <c r="BE519" i="1"/>
  <c r="BE520" i="1"/>
  <c r="BE521" i="1"/>
  <c r="BE522" i="1"/>
  <c r="BE523" i="1"/>
  <c r="BE524" i="1"/>
  <c r="BE525" i="1"/>
  <c r="BE526" i="1"/>
  <c r="BE527" i="1"/>
  <c r="BE528" i="1"/>
  <c r="BE529" i="1"/>
  <c r="BE530" i="1"/>
  <c r="BE531" i="1"/>
  <c r="BE532" i="1"/>
  <c r="BE533" i="1"/>
  <c r="BE534" i="1"/>
  <c r="BE535" i="1"/>
  <c r="BE536" i="1"/>
  <c r="BE537" i="1"/>
  <c r="BE538" i="1"/>
  <c r="BE539" i="1"/>
  <c r="BE540" i="1"/>
  <c r="BE541" i="1"/>
  <c r="BE542" i="1"/>
  <c r="BE543" i="1"/>
  <c r="BE544" i="1"/>
  <c r="BE545" i="1"/>
  <c r="BE546" i="1"/>
  <c r="BE547" i="1"/>
  <c r="BE548" i="1"/>
  <c r="BE549" i="1"/>
  <c r="BE550" i="1"/>
  <c r="BE551" i="1"/>
  <c r="BE552" i="1"/>
  <c r="BE553" i="1"/>
  <c r="BE554" i="1"/>
  <c r="BE555" i="1"/>
  <c r="BE556" i="1"/>
  <c r="BE557" i="1"/>
  <c r="BE558" i="1"/>
  <c r="BE559" i="1"/>
  <c r="BE560" i="1"/>
  <c r="BE561" i="1"/>
  <c r="BE562" i="1"/>
  <c r="BE563" i="1"/>
  <c r="BE564" i="1"/>
  <c r="BE565" i="1"/>
  <c r="BE566" i="1"/>
  <c r="BE567" i="1"/>
  <c r="BE568" i="1"/>
  <c r="BE569" i="1"/>
  <c r="BE570" i="1"/>
  <c r="BE571" i="1"/>
  <c r="BE572" i="1"/>
  <c r="BE573" i="1"/>
  <c r="BE574" i="1"/>
  <c r="BE575" i="1"/>
  <c r="BE576" i="1"/>
  <c r="BE577" i="1"/>
  <c r="BE578" i="1"/>
  <c r="BE579" i="1"/>
  <c r="BE580" i="1"/>
  <c r="BE581" i="1"/>
  <c r="BE582" i="1"/>
  <c r="BE583" i="1"/>
  <c r="BE584" i="1"/>
  <c r="BE585" i="1"/>
  <c r="BE586" i="1"/>
  <c r="BE587" i="1"/>
  <c r="BE588" i="1"/>
  <c r="BE589" i="1"/>
  <c r="BE590" i="1"/>
  <c r="BE591" i="1"/>
  <c r="BE592" i="1"/>
  <c r="BE593" i="1"/>
  <c r="BE594" i="1"/>
  <c r="BE595" i="1"/>
  <c r="BE596" i="1"/>
  <c r="BE597" i="1"/>
  <c r="BE598" i="1"/>
  <c r="BE599" i="1"/>
  <c r="BE600" i="1"/>
  <c r="BE601" i="1"/>
  <c r="BE602" i="1"/>
  <c r="BE603" i="1"/>
  <c r="BE604" i="1"/>
  <c r="BE605" i="1"/>
  <c r="BE606" i="1"/>
  <c r="BE607" i="1"/>
  <c r="BE608" i="1"/>
  <c r="BE609" i="1"/>
  <c r="BE610" i="1"/>
  <c r="BE611" i="1"/>
  <c r="BE612" i="1"/>
  <c r="BE613" i="1"/>
  <c r="BE614" i="1"/>
  <c r="BE615" i="1"/>
  <c r="BE616" i="1"/>
  <c r="BE617" i="1"/>
  <c r="BE618" i="1"/>
  <c r="BE619" i="1"/>
  <c r="BE620" i="1"/>
  <c r="BE621" i="1"/>
  <c r="BE622" i="1"/>
  <c r="BE623" i="1"/>
  <c r="BE624" i="1"/>
  <c r="BE625" i="1"/>
  <c r="BE626" i="1"/>
  <c r="BE627" i="1"/>
  <c r="BE628" i="1"/>
  <c r="BE629" i="1"/>
  <c r="BE630" i="1"/>
  <c r="BE631" i="1"/>
  <c r="BE632" i="1"/>
  <c r="BE633" i="1"/>
  <c r="BE634" i="1"/>
  <c r="BE635" i="1"/>
  <c r="BE636" i="1"/>
  <c r="BE637" i="1"/>
  <c r="BE638" i="1"/>
  <c r="BE639" i="1"/>
  <c r="BE640" i="1"/>
  <c r="BE641" i="1"/>
  <c r="BE642" i="1"/>
  <c r="BE643" i="1"/>
  <c r="BE644" i="1"/>
  <c r="BE645" i="1"/>
  <c r="BE646" i="1"/>
  <c r="BE647" i="1"/>
  <c r="BE648" i="1"/>
  <c r="BE649" i="1"/>
  <c r="BE650" i="1"/>
  <c r="BE651" i="1"/>
  <c r="BE652" i="1"/>
  <c r="BE653" i="1"/>
  <c r="BE654" i="1"/>
  <c r="BE655" i="1"/>
  <c r="BE656" i="1"/>
  <c r="BE657" i="1"/>
  <c r="BE658" i="1"/>
  <c r="BE659" i="1"/>
  <c r="BE660" i="1"/>
  <c r="BE661" i="1"/>
  <c r="BE662" i="1"/>
  <c r="BE663" i="1"/>
  <c r="BE664" i="1"/>
  <c r="BE665" i="1"/>
  <c r="BE666" i="1"/>
  <c r="BE667" i="1"/>
  <c r="BE668" i="1"/>
  <c r="BE669" i="1"/>
  <c r="BE670" i="1"/>
  <c r="BE671" i="1"/>
  <c r="BE672" i="1"/>
  <c r="BE673" i="1"/>
  <c r="BE674" i="1"/>
  <c r="BE675" i="1"/>
  <c r="BE676" i="1"/>
  <c r="BE677" i="1"/>
  <c r="BE678" i="1"/>
  <c r="BE679" i="1"/>
  <c r="BE680" i="1"/>
  <c r="BE681" i="1"/>
  <c r="BE682" i="1"/>
  <c r="BE683" i="1"/>
  <c r="BE684" i="1"/>
  <c r="BE685" i="1"/>
  <c r="BE686" i="1"/>
  <c r="BE687" i="1"/>
  <c r="BE688" i="1"/>
  <c r="BE689" i="1"/>
  <c r="BE690" i="1"/>
  <c r="BE691" i="1"/>
  <c r="BE692" i="1"/>
  <c r="BE693" i="1"/>
  <c r="BE694" i="1"/>
  <c r="BE695" i="1"/>
  <c r="BE696" i="1"/>
  <c r="BE697" i="1"/>
  <c r="BE698" i="1"/>
  <c r="BE699" i="1"/>
  <c r="BE700" i="1"/>
  <c r="BE701" i="1"/>
  <c r="BE702" i="1"/>
  <c r="BE703" i="1"/>
  <c r="BE704" i="1"/>
  <c r="BE705" i="1"/>
  <c r="BE706" i="1"/>
  <c r="BE707" i="1"/>
  <c r="BE708" i="1"/>
  <c r="BE709" i="1"/>
  <c r="BE710" i="1"/>
  <c r="BE711" i="1"/>
  <c r="BE712" i="1"/>
  <c r="BE713" i="1"/>
  <c r="BE714" i="1"/>
  <c r="BE715" i="1"/>
  <c r="BE716" i="1"/>
  <c r="BE717" i="1"/>
  <c r="BE718" i="1"/>
  <c r="BE719" i="1"/>
  <c r="BE720" i="1"/>
  <c r="BE721" i="1"/>
  <c r="BE722" i="1"/>
  <c r="BE723" i="1"/>
  <c r="BE724" i="1"/>
  <c r="BE725" i="1"/>
  <c r="BE726" i="1"/>
  <c r="BE727" i="1"/>
  <c r="BE728" i="1"/>
  <c r="BE729" i="1"/>
  <c r="BE730" i="1"/>
  <c r="BE731" i="1"/>
  <c r="BE732" i="1"/>
  <c r="BE733" i="1"/>
  <c r="BE734" i="1"/>
  <c r="BE735" i="1"/>
  <c r="BE736" i="1"/>
  <c r="BE737" i="1"/>
  <c r="BE738" i="1"/>
  <c r="BE739" i="1"/>
  <c r="BE740" i="1"/>
  <c r="BE741" i="1"/>
  <c r="BE742" i="1"/>
  <c r="BE743" i="1"/>
  <c r="BE744" i="1"/>
  <c r="BE745" i="1"/>
  <c r="BE746" i="1"/>
  <c r="BE747" i="1"/>
  <c r="BE748" i="1"/>
  <c r="BE749" i="1"/>
  <c r="BE750" i="1"/>
  <c r="BE751" i="1"/>
  <c r="BE752" i="1"/>
  <c r="BE753" i="1"/>
  <c r="BE754" i="1"/>
  <c r="BE755" i="1"/>
  <c r="BE756" i="1"/>
  <c r="BE757" i="1"/>
  <c r="BE758" i="1"/>
  <c r="BE759" i="1"/>
  <c r="BE760" i="1"/>
  <c r="BE761" i="1"/>
  <c r="BE762" i="1"/>
  <c r="BE763" i="1"/>
  <c r="BE764" i="1"/>
  <c r="BE765" i="1"/>
  <c r="BE766" i="1"/>
  <c r="BE767" i="1"/>
  <c r="BE768" i="1"/>
  <c r="BE769" i="1"/>
  <c r="BE770" i="1"/>
  <c r="BE771" i="1"/>
  <c r="BE772" i="1"/>
  <c r="BE773" i="1"/>
  <c r="BE774" i="1"/>
  <c r="BE775" i="1"/>
  <c r="BE776" i="1"/>
  <c r="BE777" i="1"/>
  <c r="BE778" i="1"/>
  <c r="BE779" i="1"/>
  <c r="BE780" i="1"/>
  <c r="BE781" i="1"/>
  <c r="BE782" i="1"/>
  <c r="BE783" i="1"/>
  <c r="BE784" i="1"/>
  <c r="BE785" i="1"/>
  <c r="BE786" i="1"/>
  <c r="BE787" i="1"/>
  <c r="BE788" i="1"/>
  <c r="BE789" i="1"/>
  <c r="BE790" i="1"/>
  <c r="BE791" i="1"/>
  <c r="BE792" i="1"/>
  <c r="BE793" i="1"/>
  <c r="BE794" i="1"/>
  <c r="BE795" i="1"/>
  <c r="BE796" i="1"/>
  <c r="BE797" i="1"/>
  <c r="BE798" i="1"/>
  <c r="BE799" i="1"/>
  <c r="BE800" i="1"/>
  <c r="BE801" i="1"/>
  <c r="BE802" i="1"/>
  <c r="BE803" i="1"/>
  <c r="BE804" i="1"/>
  <c r="BE805" i="1"/>
  <c r="BE806" i="1"/>
  <c r="BE807" i="1"/>
  <c r="BE808" i="1"/>
  <c r="BE809" i="1"/>
  <c r="BE810" i="1"/>
  <c r="BE811" i="1"/>
  <c r="BE812" i="1"/>
  <c r="BE813" i="1"/>
  <c r="BE814" i="1"/>
  <c r="BE815" i="1"/>
  <c r="BE816" i="1"/>
  <c r="BE817" i="1"/>
  <c r="BE818" i="1"/>
  <c r="BE819" i="1"/>
  <c r="BE820" i="1"/>
  <c r="BE821" i="1"/>
  <c r="BE822" i="1"/>
  <c r="BE823" i="1"/>
  <c r="BE824" i="1"/>
  <c r="BE825" i="1"/>
  <c r="BE826" i="1"/>
  <c r="BE827" i="1"/>
  <c r="BE828" i="1"/>
  <c r="BE829" i="1"/>
  <c r="BE830" i="1"/>
  <c r="BE831" i="1"/>
  <c r="BE832" i="1"/>
  <c r="BE833" i="1"/>
  <c r="BE834" i="1"/>
  <c r="BE835" i="1"/>
  <c r="BE836" i="1"/>
  <c r="BE837" i="1"/>
  <c r="BE838" i="1"/>
  <c r="BE839" i="1"/>
  <c r="BE840" i="1"/>
  <c r="BE841" i="1"/>
  <c r="BE842" i="1"/>
  <c r="BE843" i="1"/>
  <c r="BE844" i="1"/>
  <c r="BE845" i="1"/>
  <c r="BE846" i="1"/>
  <c r="BE847" i="1"/>
  <c r="BE848" i="1"/>
  <c r="BE849" i="1"/>
  <c r="BE850" i="1"/>
  <c r="BE851" i="1"/>
  <c r="BE852" i="1"/>
  <c r="BE853" i="1"/>
  <c r="BE854" i="1"/>
  <c r="BE855" i="1"/>
  <c r="BE856" i="1"/>
  <c r="BE857" i="1"/>
  <c r="BE858" i="1"/>
  <c r="BE859" i="1"/>
  <c r="BE860" i="1"/>
  <c r="BE861" i="1"/>
  <c r="BE862" i="1"/>
  <c r="BE863" i="1"/>
  <c r="BE864" i="1"/>
  <c r="BE865" i="1"/>
  <c r="BE866" i="1"/>
  <c r="BE867" i="1"/>
  <c r="BE868" i="1"/>
  <c r="BE869" i="1"/>
  <c r="BE870" i="1"/>
  <c r="BE871" i="1"/>
  <c r="BE872" i="1"/>
  <c r="BE873" i="1"/>
  <c r="BE874" i="1"/>
  <c r="BE875" i="1"/>
  <c r="BE876" i="1"/>
  <c r="BE877" i="1"/>
  <c r="BE878" i="1"/>
  <c r="BE879" i="1"/>
  <c r="BE880" i="1"/>
  <c r="BE881" i="1"/>
  <c r="BE882" i="1"/>
  <c r="BE883" i="1"/>
  <c r="BE884" i="1"/>
  <c r="BE885" i="1"/>
  <c r="BE886" i="1"/>
  <c r="BE887" i="1"/>
  <c r="BE888" i="1"/>
  <c r="BE889" i="1"/>
  <c r="BE890" i="1"/>
  <c r="BE891" i="1"/>
  <c r="BE892" i="1"/>
  <c r="BE893" i="1"/>
  <c r="BE894" i="1"/>
  <c r="BE895" i="1"/>
  <c r="BE896" i="1"/>
  <c r="BE897" i="1"/>
  <c r="BE898" i="1"/>
  <c r="BE899" i="1"/>
  <c r="BE900" i="1"/>
  <c r="BE901" i="1"/>
  <c r="BE902" i="1"/>
  <c r="BE903" i="1"/>
  <c r="BE904" i="1"/>
  <c r="BE905" i="1"/>
  <c r="BE906" i="1"/>
  <c r="BE907" i="1"/>
  <c r="BE908" i="1"/>
  <c r="BE909" i="1"/>
  <c r="BE910" i="1"/>
  <c r="BE911" i="1"/>
  <c r="BE912" i="1"/>
  <c r="BE913" i="1"/>
  <c r="BE914" i="1"/>
  <c r="BE915" i="1"/>
  <c r="BE916" i="1"/>
  <c r="BE917" i="1"/>
  <c r="BE918" i="1"/>
  <c r="BE919" i="1"/>
  <c r="BE920" i="1"/>
  <c r="BE921" i="1"/>
  <c r="BE922" i="1"/>
  <c r="BE923" i="1"/>
  <c r="BE924" i="1"/>
  <c r="BE925" i="1"/>
  <c r="BE926" i="1"/>
  <c r="BE927" i="1"/>
  <c r="BE928" i="1"/>
  <c r="BE929" i="1"/>
  <c r="BE930" i="1"/>
  <c r="BE931" i="1"/>
  <c r="BE932" i="1"/>
  <c r="BE933" i="1"/>
  <c r="BE934" i="1"/>
  <c r="BE935" i="1"/>
  <c r="BE936" i="1"/>
  <c r="BE937" i="1"/>
  <c r="BE938" i="1"/>
  <c r="BE939" i="1"/>
  <c r="BE940" i="1"/>
  <c r="BE941" i="1"/>
  <c r="BE942" i="1"/>
  <c r="BE943" i="1"/>
  <c r="BE944" i="1"/>
  <c r="BE945" i="1"/>
  <c r="BE946" i="1"/>
  <c r="BE947" i="1"/>
  <c r="BE948" i="1"/>
  <c r="BE949" i="1"/>
  <c r="BE950" i="1"/>
  <c r="BE951" i="1"/>
  <c r="BE952" i="1"/>
  <c r="BE953" i="1"/>
  <c r="BE954" i="1"/>
  <c r="BE955" i="1"/>
  <c r="BE956" i="1"/>
  <c r="BE957" i="1"/>
  <c r="BE958" i="1"/>
  <c r="BE959" i="1"/>
  <c r="BE960" i="1"/>
  <c r="BE961" i="1"/>
  <c r="BE962" i="1"/>
  <c r="BE963" i="1"/>
  <c r="BE964" i="1"/>
  <c r="BE965" i="1"/>
  <c r="BE966" i="1"/>
  <c r="BE967" i="1"/>
  <c r="BE968" i="1"/>
  <c r="BE969" i="1"/>
  <c r="BE970" i="1"/>
  <c r="BE971" i="1"/>
  <c r="BE972" i="1"/>
  <c r="BE973" i="1"/>
  <c r="BE974" i="1"/>
  <c r="BE975" i="1"/>
  <c r="BE976" i="1"/>
  <c r="BE977" i="1"/>
  <c r="BE978" i="1"/>
  <c r="BE979" i="1"/>
  <c r="BE980" i="1"/>
  <c r="BE981" i="1"/>
  <c r="BE982" i="1"/>
  <c r="BE983" i="1"/>
  <c r="BE984" i="1"/>
  <c r="BE985" i="1"/>
  <c r="BE986" i="1"/>
  <c r="BE987" i="1"/>
  <c r="BE988" i="1"/>
  <c r="BE989" i="1"/>
  <c r="BE990" i="1"/>
  <c r="BE991" i="1"/>
  <c r="BE992" i="1"/>
  <c r="BE993" i="1"/>
  <c r="BE994" i="1"/>
  <c r="BE995" i="1"/>
  <c r="BE996" i="1"/>
  <c r="BE997" i="1"/>
  <c r="BE998" i="1"/>
  <c r="BE999" i="1"/>
  <c r="BE1000" i="1"/>
  <c r="Q18" i="9" a="1"/>
  <c r="Q18" i="9" s="1"/>
  <c r="P18" i="9" a="1"/>
  <c r="P18" i="9" s="1"/>
  <c r="O18" i="9" a="1"/>
  <c r="O18" i="9" s="1"/>
  <c r="N18" i="9" a="1"/>
  <c r="N18" i="9" s="1"/>
  <c r="M18" i="9" a="1"/>
  <c r="M18" i="9" s="1"/>
  <c r="L18" i="9" a="1"/>
  <c r="L18" i="9" s="1"/>
  <c r="K18" i="9" a="1"/>
  <c r="K18" i="9" s="1"/>
  <c r="J18" i="9" a="1"/>
  <c r="J18" i="9" s="1"/>
  <c r="I18" i="9" a="1"/>
  <c r="I18" i="9" s="1"/>
  <c r="H18" i="9" a="1"/>
  <c r="H18" i="9" s="1"/>
  <c r="G18" i="9" a="1"/>
  <c r="G18" i="9" s="1"/>
  <c r="F18" i="9" a="1"/>
  <c r="F18" i="9" s="1"/>
  <c r="BK4" i="1"/>
  <c r="BK5" i="1"/>
  <c r="BK6" i="1"/>
  <c r="BK7" i="1"/>
  <c r="BK8" i="1"/>
  <c r="BK9" i="1"/>
  <c r="BK10" i="1"/>
  <c r="BK11" i="1"/>
  <c r="BK12" i="1"/>
  <c r="BK13" i="1"/>
  <c r="BK14" i="1"/>
  <c r="BK15" i="1"/>
  <c r="BK16" i="1"/>
  <c r="BK17" i="1"/>
  <c r="BK18" i="1"/>
  <c r="BK19" i="1"/>
  <c r="BK20" i="1"/>
  <c r="BK21" i="1"/>
  <c r="BK22" i="1"/>
  <c r="BK23" i="1"/>
  <c r="BK24" i="1"/>
  <c r="BK25" i="1"/>
  <c r="BK26" i="1"/>
  <c r="BK27" i="1"/>
  <c r="BK28" i="1"/>
  <c r="BK29" i="1"/>
  <c r="BK30" i="1"/>
  <c r="BK31" i="1"/>
  <c r="BK32" i="1"/>
  <c r="BK33" i="1"/>
  <c r="BK34" i="1"/>
  <c r="BK35" i="1"/>
  <c r="BK36" i="1"/>
  <c r="BK37" i="1"/>
  <c r="BK38" i="1"/>
  <c r="BK39" i="1"/>
  <c r="BK40" i="1"/>
  <c r="BK41" i="1"/>
  <c r="BK42" i="1"/>
  <c r="BK43" i="1"/>
  <c r="BK44" i="1"/>
  <c r="BK45" i="1"/>
  <c r="BK46" i="1"/>
  <c r="BK47" i="1"/>
  <c r="BK48" i="1"/>
  <c r="BK49" i="1"/>
  <c r="BK50" i="1"/>
  <c r="BK51" i="1"/>
  <c r="BK52" i="1"/>
  <c r="BK53" i="1"/>
  <c r="BK54" i="1"/>
  <c r="BK55" i="1"/>
  <c r="BK56" i="1"/>
  <c r="BK57" i="1"/>
  <c r="BK58" i="1"/>
  <c r="BK59" i="1"/>
  <c r="BK60" i="1"/>
  <c r="BK61" i="1"/>
  <c r="BK62" i="1"/>
  <c r="BK63" i="1"/>
  <c r="BK64" i="1"/>
  <c r="BK65" i="1"/>
  <c r="BK66" i="1"/>
  <c r="BK67" i="1"/>
  <c r="BK68" i="1"/>
  <c r="BK69" i="1"/>
  <c r="BK70" i="1"/>
  <c r="BK71" i="1"/>
  <c r="BK72" i="1"/>
  <c r="BK73" i="1"/>
  <c r="BK74" i="1"/>
  <c r="BK75" i="1"/>
  <c r="BK76" i="1"/>
  <c r="BK77" i="1"/>
  <c r="BK78" i="1"/>
  <c r="BK79" i="1"/>
  <c r="BK80" i="1"/>
  <c r="BK81" i="1"/>
  <c r="BK82" i="1"/>
  <c r="BK83" i="1"/>
  <c r="BK84" i="1"/>
  <c r="BK85" i="1"/>
  <c r="BK86" i="1"/>
  <c r="BK87" i="1"/>
  <c r="BK88" i="1"/>
  <c r="BK89" i="1"/>
  <c r="BK90" i="1"/>
  <c r="BK91" i="1"/>
  <c r="BK92" i="1"/>
  <c r="BK93" i="1"/>
  <c r="BK94" i="1"/>
  <c r="BK95" i="1"/>
  <c r="BK96" i="1"/>
  <c r="BK97" i="1"/>
  <c r="BK98" i="1"/>
  <c r="BK99" i="1"/>
  <c r="BK100" i="1"/>
  <c r="BK101" i="1"/>
  <c r="BK102" i="1"/>
  <c r="BK103" i="1"/>
  <c r="BK104" i="1"/>
  <c r="BK105" i="1"/>
  <c r="BK106" i="1"/>
  <c r="BK107" i="1"/>
  <c r="BK108" i="1"/>
  <c r="BK109" i="1"/>
  <c r="BK110" i="1"/>
  <c r="BK111" i="1"/>
  <c r="BK112" i="1"/>
  <c r="BK113" i="1"/>
  <c r="BK114" i="1"/>
  <c r="BK115" i="1"/>
  <c r="BK116" i="1"/>
  <c r="BK117" i="1"/>
  <c r="BK118" i="1"/>
  <c r="BK119" i="1"/>
  <c r="BK120" i="1"/>
  <c r="BK121" i="1"/>
  <c r="BK122" i="1"/>
  <c r="BK123" i="1"/>
  <c r="BK124" i="1"/>
  <c r="BK125" i="1"/>
  <c r="BK126" i="1"/>
  <c r="BK127" i="1"/>
  <c r="BK128" i="1"/>
  <c r="BK129" i="1"/>
  <c r="BK130" i="1"/>
  <c r="BK131" i="1"/>
  <c r="BK132" i="1"/>
  <c r="BK133" i="1"/>
  <c r="BK134" i="1"/>
  <c r="BK135" i="1"/>
  <c r="BK136" i="1"/>
  <c r="BK137" i="1"/>
  <c r="BK138" i="1"/>
  <c r="BK139" i="1"/>
  <c r="BK140" i="1"/>
  <c r="BK141" i="1"/>
  <c r="BK142" i="1"/>
  <c r="BK143" i="1"/>
  <c r="BK144" i="1"/>
  <c r="BK145" i="1"/>
  <c r="BK146" i="1"/>
  <c r="BK147" i="1"/>
  <c r="BK148" i="1"/>
  <c r="BK149" i="1"/>
  <c r="BK150" i="1"/>
  <c r="BK151" i="1"/>
  <c r="BK152" i="1"/>
  <c r="BK153" i="1"/>
  <c r="BK154" i="1"/>
  <c r="BK155" i="1"/>
  <c r="BK156" i="1"/>
  <c r="BK157" i="1"/>
  <c r="BK158" i="1"/>
  <c r="BK159" i="1"/>
  <c r="BK160" i="1"/>
  <c r="BK161" i="1"/>
  <c r="BK162" i="1"/>
  <c r="BK163" i="1"/>
  <c r="BK164" i="1"/>
  <c r="BK165" i="1"/>
  <c r="BK166" i="1"/>
  <c r="BK167" i="1"/>
  <c r="BK168" i="1"/>
  <c r="BK169" i="1"/>
  <c r="BK170" i="1"/>
  <c r="BK171" i="1"/>
  <c r="BK172" i="1"/>
  <c r="BK173" i="1"/>
  <c r="BK174" i="1"/>
  <c r="BK175" i="1"/>
  <c r="BK176" i="1"/>
  <c r="BK177" i="1"/>
  <c r="BK178" i="1"/>
  <c r="BK179" i="1"/>
  <c r="BK180" i="1"/>
  <c r="BK181" i="1"/>
  <c r="BK182" i="1"/>
  <c r="BK183" i="1"/>
  <c r="BK184" i="1"/>
  <c r="BK185" i="1"/>
  <c r="BK186" i="1"/>
  <c r="BK187" i="1"/>
  <c r="BK188" i="1"/>
  <c r="BK189" i="1"/>
  <c r="BK190" i="1"/>
  <c r="BK191" i="1"/>
  <c r="BK192" i="1"/>
  <c r="BK193" i="1"/>
  <c r="BK194" i="1"/>
  <c r="BK195" i="1"/>
  <c r="BK196" i="1"/>
  <c r="BK197" i="1"/>
  <c r="BK198" i="1"/>
  <c r="BK199" i="1"/>
  <c r="BK200" i="1"/>
  <c r="BK201" i="1"/>
  <c r="BK202" i="1"/>
  <c r="BK203" i="1"/>
  <c r="BK204" i="1"/>
  <c r="BK205" i="1"/>
  <c r="BK206" i="1"/>
  <c r="BK207" i="1"/>
  <c r="BK208" i="1"/>
  <c r="BK209" i="1"/>
  <c r="BK210" i="1"/>
  <c r="BK211" i="1"/>
  <c r="BK212" i="1"/>
  <c r="BK213" i="1"/>
  <c r="BK214" i="1"/>
  <c r="BK215" i="1"/>
  <c r="BK216" i="1"/>
  <c r="BK217" i="1"/>
  <c r="BK218" i="1"/>
  <c r="BK219" i="1"/>
  <c r="BK220" i="1"/>
  <c r="BK221" i="1"/>
  <c r="BK222" i="1"/>
  <c r="BK223" i="1"/>
  <c r="BK224" i="1"/>
  <c r="BK225" i="1"/>
  <c r="BK226" i="1"/>
  <c r="BK227" i="1"/>
  <c r="BK228" i="1"/>
  <c r="BK229" i="1"/>
  <c r="BK230" i="1"/>
  <c r="BK231" i="1"/>
  <c r="BK232" i="1"/>
  <c r="BK233" i="1"/>
  <c r="BK234" i="1"/>
  <c r="BK235" i="1"/>
  <c r="BK236" i="1"/>
  <c r="BK237" i="1"/>
  <c r="BK238" i="1"/>
  <c r="BK239" i="1"/>
  <c r="BK240" i="1"/>
  <c r="BK241" i="1"/>
  <c r="BK242" i="1"/>
  <c r="BK243" i="1"/>
  <c r="BK244" i="1"/>
  <c r="BK245" i="1"/>
  <c r="BK246" i="1"/>
  <c r="BK247" i="1"/>
  <c r="BK248" i="1"/>
  <c r="BK249" i="1"/>
  <c r="BK250" i="1"/>
  <c r="BK251" i="1"/>
  <c r="BK252" i="1"/>
  <c r="BK253" i="1"/>
  <c r="BK254" i="1"/>
  <c r="BK255" i="1"/>
  <c r="BK256" i="1"/>
  <c r="BK257" i="1"/>
  <c r="BK258" i="1"/>
  <c r="BK259" i="1"/>
  <c r="BK260" i="1"/>
  <c r="BK261" i="1"/>
  <c r="BK262" i="1"/>
  <c r="BK263" i="1"/>
  <c r="BK264" i="1"/>
  <c r="BK265" i="1"/>
  <c r="BK266" i="1"/>
  <c r="BK267" i="1"/>
  <c r="BK268" i="1"/>
  <c r="BK269" i="1"/>
  <c r="BK270" i="1"/>
  <c r="BK271" i="1"/>
  <c r="BK272" i="1"/>
  <c r="BK273" i="1"/>
  <c r="BK274" i="1"/>
  <c r="BK275" i="1"/>
  <c r="BK276" i="1"/>
  <c r="BK277" i="1"/>
  <c r="BK278" i="1"/>
  <c r="BK279" i="1"/>
  <c r="BK280" i="1"/>
  <c r="BK281" i="1"/>
  <c r="BK282" i="1"/>
  <c r="BK283" i="1"/>
  <c r="BK284" i="1"/>
  <c r="BK285" i="1"/>
  <c r="BK286" i="1"/>
  <c r="BK287" i="1"/>
  <c r="BK288" i="1"/>
  <c r="BK289" i="1"/>
  <c r="BK290" i="1"/>
  <c r="BK291" i="1"/>
  <c r="BK292" i="1"/>
  <c r="BK293" i="1"/>
  <c r="BK294" i="1"/>
  <c r="BK295" i="1"/>
  <c r="BK296" i="1"/>
  <c r="BK297" i="1"/>
  <c r="BK298" i="1"/>
  <c r="BK299" i="1"/>
  <c r="BK300" i="1"/>
  <c r="BK301" i="1"/>
  <c r="BK302" i="1"/>
  <c r="BK303" i="1"/>
  <c r="BK304" i="1"/>
  <c r="BK305" i="1"/>
  <c r="BK306" i="1"/>
  <c r="BK307" i="1"/>
  <c r="BK308" i="1"/>
  <c r="BK309" i="1"/>
  <c r="BK310" i="1"/>
  <c r="BK311" i="1"/>
  <c r="BK312" i="1"/>
  <c r="BK313" i="1"/>
  <c r="BK314" i="1"/>
  <c r="BK315" i="1"/>
  <c r="BK316" i="1"/>
  <c r="BK317" i="1"/>
  <c r="BK318" i="1"/>
  <c r="BK319" i="1"/>
  <c r="BK320" i="1"/>
  <c r="BK321" i="1"/>
  <c r="BK322" i="1"/>
  <c r="BK323" i="1"/>
  <c r="BK324" i="1"/>
  <c r="BK325" i="1"/>
  <c r="BK326" i="1"/>
  <c r="BK327" i="1"/>
  <c r="BK328" i="1"/>
  <c r="BK329" i="1"/>
  <c r="BK330" i="1"/>
  <c r="BK331" i="1"/>
  <c r="BK332" i="1"/>
  <c r="BK333" i="1"/>
  <c r="BK334" i="1"/>
  <c r="BK335" i="1"/>
  <c r="BK336" i="1"/>
  <c r="BK337" i="1"/>
  <c r="BK338" i="1"/>
  <c r="BK339" i="1"/>
  <c r="BK340" i="1"/>
  <c r="BK341" i="1"/>
  <c r="BK342" i="1"/>
  <c r="BK343" i="1"/>
  <c r="BK344" i="1"/>
  <c r="BK345" i="1"/>
  <c r="BK346" i="1"/>
  <c r="BK347" i="1"/>
  <c r="BK348" i="1"/>
  <c r="BK349" i="1"/>
  <c r="BK350" i="1"/>
  <c r="BK351" i="1"/>
  <c r="BK352" i="1"/>
  <c r="BK353" i="1"/>
  <c r="BK354" i="1"/>
  <c r="BK355" i="1"/>
  <c r="BK356" i="1"/>
  <c r="BK357" i="1"/>
  <c r="BK358" i="1"/>
  <c r="BK359" i="1"/>
  <c r="BK360" i="1"/>
  <c r="BK361" i="1"/>
  <c r="BK362" i="1"/>
  <c r="BK363" i="1"/>
  <c r="BK364" i="1"/>
  <c r="BK365" i="1"/>
  <c r="BK366" i="1"/>
  <c r="BK367" i="1"/>
  <c r="BK368" i="1"/>
  <c r="BK369" i="1"/>
  <c r="BK370" i="1"/>
  <c r="BK371" i="1"/>
  <c r="BK372" i="1"/>
  <c r="BK373" i="1"/>
  <c r="BK374" i="1"/>
  <c r="BK375" i="1"/>
  <c r="BK376" i="1"/>
  <c r="BK377" i="1"/>
  <c r="BK378" i="1"/>
  <c r="BK379" i="1"/>
  <c r="BK380" i="1"/>
  <c r="BK381" i="1"/>
  <c r="BK382" i="1"/>
  <c r="BK383" i="1"/>
  <c r="BK384" i="1"/>
  <c r="BK385" i="1"/>
  <c r="BK386" i="1"/>
  <c r="BK387" i="1"/>
  <c r="BK388" i="1"/>
  <c r="BK389" i="1"/>
  <c r="BK390" i="1"/>
  <c r="BK391" i="1"/>
  <c r="BK392" i="1"/>
  <c r="BK393" i="1"/>
  <c r="BK394" i="1"/>
  <c r="BK395" i="1"/>
  <c r="BK396" i="1"/>
  <c r="BK397" i="1"/>
  <c r="BK398" i="1"/>
  <c r="BK399" i="1"/>
  <c r="BK400" i="1"/>
  <c r="BK401" i="1"/>
  <c r="BK402" i="1"/>
  <c r="BK403" i="1"/>
  <c r="BK404" i="1"/>
  <c r="BK405" i="1"/>
  <c r="BK406" i="1"/>
  <c r="BK407" i="1"/>
  <c r="BK408" i="1"/>
  <c r="BK409" i="1"/>
  <c r="BK410" i="1"/>
  <c r="BK411" i="1"/>
  <c r="BK412" i="1"/>
  <c r="BK413" i="1"/>
  <c r="BK414" i="1"/>
  <c r="BK415" i="1"/>
  <c r="BK416" i="1"/>
  <c r="BK417" i="1"/>
  <c r="BK418" i="1"/>
  <c r="BK419" i="1"/>
  <c r="BK420" i="1"/>
  <c r="BK421" i="1"/>
  <c r="BK422" i="1"/>
  <c r="BK423" i="1"/>
  <c r="BK424" i="1"/>
  <c r="BK425" i="1"/>
  <c r="BK426" i="1"/>
  <c r="BK427" i="1"/>
  <c r="BK428" i="1"/>
  <c r="BK429" i="1"/>
  <c r="BK430" i="1"/>
  <c r="BK431" i="1"/>
  <c r="BK432" i="1"/>
  <c r="BK433" i="1"/>
  <c r="BK434" i="1"/>
  <c r="BK435" i="1"/>
  <c r="BK436" i="1"/>
  <c r="BK437" i="1"/>
  <c r="BK438" i="1"/>
  <c r="BK439" i="1"/>
  <c r="BK440" i="1"/>
  <c r="BK441" i="1"/>
  <c r="BK442" i="1"/>
  <c r="BK443" i="1"/>
  <c r="BK444" i="1"/>
  <c r="BK445" i="1"/>
  <c r="BK446" i="1"/>
  <c r="BK447" i="1"/>
  <c r="BK448" i="1"/>
  <c r="BK449" i="1"/>
  <c r="BK450" i="1"/>
  <c r="BK451" i="1"/>
  <c r="BK452" i="1"/>
  <c r="BK453" i="1"/>
  <c r="BK454" i="1"/>
  <c r="BK455" i="1"/>
  <c r="BK456" i="1"/>
  <c r="BK457" i="1"/>
  <c r="BK458" i="1"/>
  <c r="BK459" i="1"/>
  <c r="BK460" i="1"/>
  <c r="BK461" i="1"/>
  <c r="BK462" i="1"/>
  <c r="BK463" i="1"/>
  <c r="BK464" i="1"/>
  <c r="BK465" i="1"/>
  <c r="BK466" i="1"/>
  <c r="BK467" i="1"/>
  <c r="BK468" i="1"/>
  <c r="BK469" i="1"/>
  <c r="BK470" i="1"/>
  <c r="BK471" i="1"/>
  <c r="BK472" i="1"/>
  <c r="BK473" i="1"/>
  <c r="BK474" i="1"/>
  <c r="BK475" i="1"/>
  <c r="BK476" i="1"/>
  <c r="BK477" i="1"/>
  <c r="BK478" i="1"/>
  <c r="BK479" i="1"/>
  <c r="BK480" i="1"/>
  <c r="BK481" i="1"/>
  <c r="BK482" i="1"/>
  <c r="BK483" i="1"/>
  <c r="BK484" i="1"/>
  <c r="BK485" i="1"/>
  <c r="BK486" i="1"/>
  <c r="BK487" i="1"/>
  <c r="BK488" i="1"/>
  <c r="BK489" i="1"/>
  <c r="BK490" i="1"/>
  <c r="BK491" i="1"/>
  <c r="BK492" i="1"/>
  <c r="BK493" i="1"/>
  <c r="BK494" i="1"/>
  <c r="BK495" i="1"/>
  <c r="BK496" i="1"/>
  <c r="BK497" i="1"/>
  <c r="BK498" i="1"/>
  <c r="BK499" i="1"/>
  <c r="BK500" i="1"/>
  <c r="BK501" i="1"/>
  <c r="BK502" i="1"/>
  <c r="BK503" i="1"/>
  <c r="BK504" i="1"/>
  <c r="BK505" i="1"/>
  <c r="BK506" i="1"/>
  <c r="BK507" i="1"/>
  <c r="BK508" i="1"/>
  <c r="BK509" i="1"/>
  <c r="BK510" i="1"/>
  <c r="BK511" i="1"/>
  <c r="BK512" i="1"/>
  <c r="BK513" i="1"/>
  <c r="BK514" i="1"/>
  <c r="BK515" i="1"/>
  <c r="BK516" i="1"/>
  <c r="BK517" i="1"/>
  <c r="BK518" i="1"/>
  <c r="BK519" i="1"/>
  <c r="BK520" i="1"/>
  <c r="BK521" i="1"/>
  <c r="BK522" i="1"/>
  <c r="BK523" i="1"/>
  <c r="BK524" i="1"/>
  <c r="BK525" i="1"/>
  <c r="BK526" i="1"/>
  <c r="BK527" i="1"/>
  <c r="BK528" i="1"/>
  <c r="BK529" i="1"/>
  <c r="BK530" i="1"/>
  <c r="BK531" i="1"/>
  <c r="BK532" i="1"/>
  <c r="BK533" i="1"/>
  <c r="BK534" i="1"/>
  <c r="BK535" i="1"/>
  <c r="BK536" i="1"/>
  <c r="BK537" i="1"/>
  <c r="BK538" i="1"/>
  <c r="BK539" i="1"/>
  <c r="BK540" i="1"/>
  <c r="BK541" i="1"/>
  <c r="BK542" i="1"/>
  <c r="BK543" i="1"/>
  <c r="BK544" i="1"/>
  <c r="BK545" i="1"/>
  <c r="BK546" i="1"/>
  <c r="BK547" i="1"/>
  <c r="BK548" i="1"/>
  <c r="BK549" i="1"/>
  <c r="BK550" i="1"/>
  <c r="BK551" i="1"/>
  <c r="BK552" i="1"/>
  <c r="BK553" i="1"/>
  <c r="BK554" i="1"/>
  <c r="BK555" i="1"/>
  <c r="BK556" i="1"/>
  <c r="BK557" i="1"/>
  <c r="BK558" i="1"/>
  <c r="BK559" i="1"/>
  <c r="BK560" i="1"/>
  <c r="BK561" i="1"/>
  <c r="BK562" i="1"/>
  <c r="BK563" i="1"/>
  <c r="BK564" i="1"/>
  <c r="BK565" i="1"/>
  <c r="BK566" i="1"/>
  <c r="BK567" i="1"/>
  <c r="BK568" i="1"/>
  <c r="BK569" i="1"/>
  <c r="BK570" i="1"/>
  <c r="BK571" i="1"/>
  <c r="BK572" i="1"/>
  <c r="BK573" i="1"/>
  <c r="BK574" i="1"/>
  <c r="BK575" i="1"/>
  <c r="BK576" i="1"/>
  <c r="BK577" i="1"/>
  <c r="BK578" i="1"/>
  <c r="BK579" i="1"/>
  <c r="BK580" i="1"/>
  <c r="BK581" i="1"/>
  <c r="BK582" i="1"/>
  <c r="BK583" i="1"/>
  <c r="BK584" i="1"/>
  <c r="BK585" i="1"/>
  <c r="BK586" i="1"/>
  <c r="BK587" i="1"/>
  <c r="BK588" i="1"/>
  <c r="BK589" i="1"/>
  <c r="BK590" i="1"/>
  <c r="BK591" i="1"/>
  <c r="BK592" i="1"/>
  <c r="BK593" i="1"/>
  <c r="BK594" i="1"/>
  <c r="BK595" i="1"/>
  <c r="BK596" i="1"/>
  <c r="BK597" i="1"/>
  <c r="BK598" i="1"/>
  <c r="BK599" i="1"/>
  <c r="BK600" i="1"/>
  <c r="BK601" i="1"/>
  <c r="BK602" i="1"/>
  <c r="BK603" i="1"/>
  <c r="BK604" i="1"/>
  <c r="BK605" i="1"/>
  <c r="BK606" i="1"/>
  <c r="BK607" i="1"/>
  <c r="BK608" i="1"/>
  <c r="BK609" i="1"/>
  <c r="BK610" i="1"/>
  <c r="BK611" i="1"/>
  <c r="BK612" i="1"/>
  <c r="BK613" i="1"/>
  <c r="BK614" i="1"/>
  <c r="BK615" i="1"/>
  <c r="BK616" i="1"/>
  <c r="BK617" i="1"/>
  <c r="BK618" i="1"/>
  <c r="BK619" i="1"/>
  <c r="BK620" i="1"/>
  <c r="BK621" i="1"/>
  <c r="BK622" i="1"/>
  <c r="BK623" i="1"/>
  <c r="BK624" i="1"/>
  <c r="BK625" i="1"/>
  <c r="BK626" i="1"/>
  <c r="BK627" i="1"/>
  <c r="BK628" i="1"/>
  <c r="BK629" i="1"/>
  <c r="BK630" i="1"/>
  <c r="BK631" i="1"/>
  <c r="BK632" i="1"/>
  <c r="BK633" i="1"/>
  <c r="BK634" i="1"/>
  <c r="BK635" i="1"/>
  <c r="BK636" i="1"/>
  <c r="BK637" i="1"/>
  <c r="BK638" i="1"/>
  <c r="BK639" i="1"/>
  <c r="BK640" i="1"/>
  <c r="BK641" i="1"/>
  <c r="BK642" i="1"/>
  <c r="BK643" i="1"/>
  <c r="BK644" i="1"/>
  <c r="BK645" i="1"/>
  <c r="BK646" i="1"/>
  <c r="BK647" i="1"/>
  <c r="BK648" i="1"/>
  <c r="BK649" i="1"/>
  <c r="BK650" i="1"/>
  <c r="BK651" i="1"/>
  <c r="BK652" i="1"/>
  <c r="BK653" i="1"/>
  <c r="BK654" i="1"/>
  <c r="BK655" i="1"/>
  <c r="BK656" i="1"/>
  <c r="BK657" i="1"/>
  <c r="BK658" i="1"/>
  <c r="BK659" i="1"/>
  <c r="BK660" i="1"/>
  <c r="BK661" i="1"/>
  <c r="BK662" i="1"/>
  <c r="BK663" i="1"/>
  <c r="BK664" i="1"/>
  <c r="BK665" i="1"/>
  <c r="BK666" i="1"/>
  <c r="BK667" i="1"/>
  <c r="BK668" i="1"/>
  <c r="BK669" i="1"/>
  <c r="BK670" i="1"/>
  <c r="BK671" i="1"/>
  <c r="BK672" i="1"/>
  <c r="BK673" i="1"/>
  <c r="BK674" i="1"/>
  <c r="BK675" i="1"/>
  <c r="BK676" i="1"/>
  <c r="BK677" i="1"/>
  <c r="BK678" i="1"/>
  <c r="BK679" i="1"/>
  <c r="BK680" i="1"/>
  <c r="BK681" i="1"/>
  <c r="BK682" i="1"/>
  <c r="BK683" i="1"/>
  <c r="BK684" i="1"/>
  <c r="BK685" i="1"/>
  <c r="BK686" i="1"/>
  <c r="BK687" i="1"/>
  <c r="BK688" i="1"/>
  <c r="BK689" i="1"/>
  <c r="BK690" i="1"/>
  <c r="BK691" i="1"/>
  <c r="BK692" i="1"/>
  <c r="BK693" i="1"/>
  <c r="BK694" i="1"/>
  <c r="BK695" i="1"/>
  <c r="BK696" i="1"/>
  <c r="BK697" i="1"/>
  <c r="BK698" i="1"/>
  <c r="BK699" i="1"/>
  <c r="BK700" i="1"/>
  <c r="BK701" i="1"/>
  <c r="BK702" i="1"/>
  <c r="BK703" i="1"/>
  <c r="BK704" i="1"/>
  <c r="BK705" i="1"/>
  <c r="BK706" i="1"/>
  <c r="BK707" i="1"/>
  <c r="BK708" i="1"/>
  <c r="BK709" i="1"/>
  <c r="BK710" i="1"/>
  <c r="BK711" i="1"/>
  <c r="BK712" i="1"/>
  <c r="BK713" i="1"/>
  <c r="BK714" i="1"/>
  <c r="BK715" i="1"/>
  <c r="BK716" i="1"/>
  <c r="BK717" i="1"/>
  <c r="BK718" i="1"/>
  <c r="BK719" i="1"/>
  <c r="BK720" i="1"/>
  <c r="BK721" i="1"/>
  <c r="BK722" i="1"/>
  <c r="BK723" i="1"/>
  <c r="BK724" i="1"/>
  <c r="BK725" i="1"/>
  <c r="BK726" i="1"/>
  <c r="BK727" i="1"/>
  <c r="BK728" i="1"/>
  <c r="BK729" i="1"/>
  <c r="BK730" i="1"/>
  <c r="BK731" i="1"/>
  <c r="BK732" i="1"/>
  <c r="BK733" i="1"/>
  <c r="BK734" i="1"/>
  <c r="BK735" i="1"/>
  <c r="BK736" i="1"/>
  <c r="BK737" i="1"/>
  <c r="BK738" i="1"/>
  <c r="BK739" i="1"/>
  <c r="BK740" i="1"/>
  <c r="BK741" i="1"/>
  <c r="BK742" i="1"/>
  <c r="BK743" i="1"/>
  <c r="BK744" i="1"/>
  <c r="BK745" i="1"/>
  <c r="BK746" i="1"/>
  <c r="BK747" i="1"/>
  <c r="BK748" i="1"/>
  <c r="BK749" i="1"/>
  <c r="BK750" i="1"/>
  <c r="BK751" i="1"/>
  <c r="BK752" i="1"/>
  <c r="BK753" i="1"/>
  <c r="BK754" i="1"/>
  <c r="BK755" i="1"/>
  <c r="BK756" i="1"/>
  <c r="BK757" i="1"/>
  <c r="BK758" i="1"/>
  <c r="BK759" i="1"/>
  <c r="BK760" i="1"/>
  <c r="BK761" i="1"/>
  <c r="BK762" i="1"/>
  <c r="BK763" i="1"/>
  <c r="BK764" i="1"/>
  <c r="BK765" i="1"/>
  <c r="BK766" i="1"/>
  <c r="BK767" i="1"/>
  <c r="BK768" i="1"/>
  <c r="BK769" i="1"/>
  <c r="BK770" i="1"/>
  <c r="BK771" i="1"/>
  <c r="BK772" i="1"/>
  <c r="BK773" i="1"/>
  <c r="BK774" i="1"/>
  <c r="BK775" i="1"/>
  <c r="BK776" i="1"/>
  <c r="BK777" i="1"/>
  <c r="BK778" i="1"/>
  <c r="BK779" i="1"/>
  <c r="BK780" i="1"/>
  <c r="BK781" i="1"/>
  <c r="BK782" i="1"/>
  <c r="BK783" i="1"/>
  <c r="BK784" i="1"/>
  <c r="BK785" i="1"/>
  <c r="BK786" i="1"/>
  <c r="BK787" i="1"/>
  <c r="BK788" i="1"/>
  <c r="BK789" i="1"/>
  <c r="BK790" i="1"/>
  <c r="BK791" i="1"/>
  <c r="BK792" i="1"/>
  <c r="BK793" i="1"/>
  <c r="BK794" i="1"/>
  <c r="BK795" i="1"/>
  <c r="BK796" i="1"/>
  <c r="BK797" i="1"/>
  <c r="BK798" i="1"/>
  <c r="BK799" i="1"/>
  <c r="BK800" i="1"/>
  <c r="BK801" i="1"/>
  <c r="BK802" i="1"/>
  <c r="BK803" i="1"/>
  <c r="BK804" i="1"/>
  <c r="BK805" i="1"/>
  <c r="BK806" i="1"/>
  <c r="BK807" i="1"/>
  <c r="BK808" i="1"/>
  <c r="BK809" i="1"/>
  <c r="BK810" i="1"/>
  <c r="BK811" i="1"/>
  <c r="BK812" i="1"/>
  <c r="BK813" i="1"/>
  <c r="BK814" i="1"/>
  <c r="BK815" i="1"/>
  <c r="BK816" i="1"/>
  <c r="BK817" i="1"/>
  <c r="BK818" i="1"/>
  <c r="BK819" i="1"/>
  <c r="BK820" i="1"/>
  <c r="BK821" i="1"/>
  <c r="BK822" i="1"/>
  <c r="BK823" i="1"/>
  <c r="BK824" i="1"/>
  <c r="BK825" i="1"/>
  <c r="BK826" i="1"/>
  <c r="BK827" i="1"/>
  <c r="BK828" i="1"/>
  <c r="BK829" i="1"/>
  <c r="BK830" i="1"/>
  <c r="BK831" i="1"/>
  <c r="BK832" i="1"/>
  <c r="BK833" i="1"/>
  <c r="BK834" i="1"/>
  <c r="BK835" i="1"/>
  <c r="BK836" i="1"/>
  <c r="BK837" i="1"/>
  <c r="BK838" i="1"/>
  <c r="BK839" i="1"/>
  <c r="BK840" i="1"/>
  <c r="BK841" i="1"/>
  <c r="BK842" i="1"/>
  <c r="BK843" i="1"/>
  <c r="BK844" i="1"/>
  <c r="BK845" i="1"/>
  <c r="BK846" i="1"/>
  <c r="BK847" i="1"/>
  <c r="BK848" i="1"/>
  <c r="BK849" i="1"/>
  <c r="BK850" i="1"/>
  <c r="BK851" i="1"/>
  <c r="BK852" i="1"/>
  <c r="BK853" i="1"/>
  <c r="BK854" i="1"/>
  <c r="BK855" i="1"/>
  <c r="BK856" i="1"/>
  <c r="BK857" i="1"/>
  <c r="BK858" i="1"/>
  <c r="BK859" i="1"/>
  <c r="BK860" i="1"/>
  <c r="BK861" i="1"/>
  <c r="BK862" i="1"/>
  <c r="BK863" i="1"/>
  <c r="BK864" i="1"/>
  <c r="BK865" i="1"/>
  <c r="BK866" i="1"/>
  <c r="BK867" i="1"/>
  <c r="BK868" i="1"/>
  <c r="BK869" i="1"/>
  <c r="BK870" i="1"/>
  <c r="BK871" i="1"/>
  <c r="BK872" i="1"/>
  <c r="BK873" i="1"/>
  <c r="BK874" i="1"/>
  <c r="BK875" i="1"/>
  <c r="BK876" i="1"/>
  <c r="BK877" i="1"/>
  <c r="BK878" i="1"/>
  <c r="BK879" i="1"/>
  <c r="BK880" i="1"/>
  <c r="BK881" i="1"/>
  <c r="BK882" i="1"/>
  <c r="BK883" i="1"/>
  <c r="BK884" i="1"/>
  <c r="BK885" i="1"/>
  <c r="BK886" i="1"/>
  <c r="BK887" i="1"/>
  <c r="BK888" i="1"/>
  <c r="BK889" i="1"/>
  <c r="BK890" i="1"/>
  <c r="BK891" i="1"/>
  <c r="BK892" i="1"/>
  <c r="BK893" i="1"/>
  <c r="BK894" i="1"/>
  <c r="BK895" i="1"/>
  <c r="BK896" i="1"/>
  <c r="BK897" i="1"/>
  <c r="BK898" i="1"/>
  <c r="BK899" i="1"/>
  <c r="BK900" i="1"/>
  <c r="BK901" i="1"/>
  <c r="BK902" i="1"/>
  <c r="BK903" i="1"/>
  <c r="BK904" i="1"/>
  <c r="BK905" i="1"/>
  <c r="BK906" i="1"/>
  <c r="BK907" i="1"/>
  <c r="BK908" i="1"/>
  <c r="BK909" i="1"/>
  <c r="BK910" i="1"/>
  <c r="BK911" i="1"/>
  <c r="BK912" i="1"/>
  <c r="BK913" i="1"/>
  <c r="BK914" i="1"/>
  <c r="BK915" i="1"/>
  <c r="BK916" i="1"/>
  <c r="BK917" i="1"/>
  <c r="BK918" i="1"/>
  <c r="BK919" i="1"/>
  <c r="BK920" i="1"/>
  <c r="BK921" i="1"/>
  <c r="BK922" i="1"/>
  <c r="BK923" i="1"/>
  <c r="BK924" i="1"/>
  <c r="BK925" i="1"/>
  <c r="BK926" i="1"/>
  <c r="BK927" i="1"/>
  <c r="BK928" i="1"/>
  <c r="BK929" i="1"/>
  <c r="BK930" i="1"/>
  <c r="BK931" i="1"/>
  <c r="BK932" i="1"/>
  <c r="BK933" i="1"/>
  <c r="BK934" i="1"/>
  <c r="BK935" i="1"/>
  <c r="BK936" i="1"/>
  <c r="BK937" i="1"/>
  <c r="BK938" i="1"/>
  <c r="BK939" i="1"/>
  <c r="BK940" i="1"/>
  <c r="BK941" i="1"/>
  <c r="BK942" i="1"/>
  <c r="BK943" i="1"/>
  <c r="BK944" i="1"/>
  <c r="BK945" i="1"/>
  <c r="BK946" i="1"/>
  <c r="BK947" i="1"/>
  <c r="BK948" i="1"/>
  <c r="BK949" i="1"/>
  <c r="BK950" i="1"/>
  <c r="BK951" i="1"/>
  <c r="BK952" i="1"/>
  <c r="BK953" i="1"/>
  <c r="BK954" i="1"/>
  <c r="BK955" i="1"/>
  <c r="BK956" i="1"/>
  <c r="BK957" i="1"/>
  <c r="BK958" i="1"/>
  <c r="BK959" i="1"/>
  <c r="BK960" i="1"/>
  <c r="BK961" i="1"/>
  <c r="BK962" i="1"/>
  <c r="BK963" i="1"/>
  <c r="BK964" i="1"/>
  <c r="BK965" i="1"/>
  <c r="BK966" i="1"/>
  <c r="BK967" i="1"/>
  <c r="BK968" i="1"/>
  <c r="BK969" i="1"/>
  <c r="BK970" i="1"/>
  <c r="BK971" i="1"/>
  <c r="BK972" i="1"/>
  <c r="BK973" i="1"/>
  <c r="BK974" i="1"/>
  <c r="BK975" i="1"/>
  <c r="BK976" i="1"/>
  <c r="BK977" i="1"/>
  <c r="BK978" i="1"/>
  <c r="BK979" i="1"/>
  <c r="BK980" i="1"/>
  <c r="BK981" i="1"/>
  <c r="BK982" i="1"/>
  <c r="BK983" i="1"/>
  <c r="BK984" i="1"/>
  <c r="BK985" i="1"/>
  <c r="BK986" i="1"/>
  <c r="BK987" i="1"/>
  <c r="BK988" i="1"/>
  <c r="BK989" i="1"/>
  <c r="BK990" i="1"/>
  <c r="BK991" i="1"/>
  <c r="BK992" i="1"/>
  <c r="BK993" i="1"/>
  <c r="BK994" i="1"/>
  <c r="BK995" i="1"/>
  <c r="BK996" i="1"/>
  <c r="BK997" i="1"/>
  <c r="BK998" i="1"/>
  <c r="BK999" i="1"/>
  <c r="BK1000" i="1"/>
  <c r="BK1001" i="1"/>
  <c r="BK1002" i="1"/>
  <c r="BK1003" i="1"/>
  <c r="BK1004" i="1"/>
  <c r="BK1005" i="1"/>
  <c r="BK1006" i="1"/>
  <c r="BK1007" i="1"/>
  <c r="BK1008" i="1"/>
  <c r="BK1009" i="1"/>
  <c r="BK1010" i="1"/>
  <c r="BK1011" i="1"/>
  <c r="BK1012" i="1"/>
  <c r="BK1013" i="1"/>
  <c r="BK1014" i="1"/>
  <c r="BK1015" i="1"/>
  <c r="BK1016" i="1"/>
  <c r="BK1017" i="1"/>
  <c r="BK1018" i="1"/>
  <c r="BK1019" i="1"/>
  <c r="BK1020" i="1"/>
  <c r="BK1021" i="1"/>
  <c r="BK1022" i="1"/>
  <c r="BK1023" i="1"/>
  <c r="BK1024" i="1"/>
  <c r="BK1025" i="1"/>
  <c r="BK1026" i="1"/>
  <c r="BK1027" i="1"/>
  <c r="BK1028" i="1"/>
  <c r="BK1029" i="1"/>
  <c r="BK1030" i="1"/>
  <c r="BK1031" i="1"/>
  <c r="BK1032" i="1"/>
  <c r="BK1033" i="1"/>
  <c r="BK1034" i="1"/>
  <c r="BK1035" i="1"/>
  <c r="BK1036" i="1"/>
  <c r="BK1037" i="1"/>
  <c r="BK1038" i="1"/>
  <c r="BK1039" i="1"/>
  <c r="BK1040" i="1"/>
  <c r="BK1041" i="1"/>
  <c r="BK1042" i="1"/>
  <c r="BK1043" i="1"/>
  <c r="BK1044" i="1"/>
  <c r="BK1045" i="1"/>
  <c r="BK1046" i="1"/>
  <c r="BK1047" i="1"/>
  <c r="BK1048" i="1"/>
  <c r="BK1049" i="1"/>
  <c r="BK1050" i="1"/>
  <c r="BK1051" i="1"/>
  <c r="BK1052" i="1"/>
  <c r="BK1053" i="1"/>
  <c r="BK1054" i="1"/>
  <c r="BK1055" i="1"/>
  <c r="BK1056" i="1"/>
  <c r="BK1057" i="1"/>
  <c r="BK1058" i="1"/>
  <c r="BK1059" i="1"/>
  <c r="BK1060" i="1"/>
  <c r="BK1061" i="1"/>
  <c r="BK1062" i="1"/>
  <c r="BK1063" i="1"/>
  <c r="BK1064" i="1"/>
  <c r="BK1065" i="1"/>
  <c r="BK1066" i="1"/>
  <c r="BK1067" i="1"/>
  <c r="BK1068" i="1"/>
  <c r="BK1069" i="1"/>
  <c r="BK1070" i="1"/>
  <c r="BK1071" i="1"/>
  <c r="BK1072" i="1"/>
  <c r="BK1073" i="1"/>
  <c r="BK1074" i="1"/>
  <c r="BK1075" i="1"/>
  <c r="BK1076" i="1"/>
  <c r="BK1077" i="1"/>
  <c r="BK1078" i="1"/>
  <c r="BK1079" i="1"/>
  <c r="BK1080" i="1"/>
  <c r="BK1081" i="1"/>
  <c r="BK1082" i="1"/>
  <c r="BK1083" i="1"/>
  <c r="BK1084" i="1"/>
  <c r="BK1085" i="1"/>
  <c r="BK1086" i="1"/>
  <c r="BK1087" i="1"/>
  <c r="BK1088" i="1"/>
  <c r="BK1089" i="1"/>
  <c r="BK1090" i="1"/>
  <c r="BK1091" i="1"/>
  <c r="BK1092" i="1"/>
  <c r="BK1093" i="1"/>
  <c r="BK1094" i="1"/>
  <c r="BK1095" i="1"/>
  <c r="BK1096" i="1"/>
  <c r="BK1097" i="1"/>
  <c r="BK1098" i="1"/>
  <c r="BK1099" i="1"/>
  <c r="BK1100" i="1"/>
  <c r="BK1101" i="1"/>
  <c r="BJ4" i="1"/>
  <c r="BJ5" i="1"/>
  <c r="BJ6" i="1"/>
  <c r="BJ7" i="1"/>
  <c r="BJ8" i="1"/>
  <c r="BJ9" i="1"/>
  <c r="BJ10" i="1"/>
  <c r="BJ11" i="1"/>
  <c r="BJ12" i="1"/>
  <c r="BJ13" i="1"/>
  <c r="BJ14" i="1"/>
  <c r="BJ15" i="1"/>
  <c r="BJ16" i="1"/>
  <c r="BJ17" i="1"/>
  <c r="BJ18" i="1"/>
  <c r="BJ19" i="1"/>
  <c r="BJ20" i="1"/>
  <c r="BJ21" i="1"/>
  <c r="BJ22" i="1"/>
  <c r="BJ23" i="1"/>
  <c r="BJ24" i="1"/>
  <c r="BJ25" i="1"/>
  <c r="BJ26" i="1"/>
  <c r="BJ27" i="1"/>
  <c r="BJ28" i="1"/>
  <c r="BJ29" i="1"/>
  <c r="BJ30" i="1"/>
  <c r="BJ31" i="1"/>
  <c r="BJ32" i="1"/>
  <c r="BJ33" i="1"/>
  <c r="BJ34" i="1"/>
  <c r="BJ35" i="1"/>
  <c r="BJ36" i="1"/>
  <c r="BJ37" i="1"/>
  <c r="BJ38" i="1"/>
  <c r="BJ39" i="1"/>
  <c r="BJ40" i="1"/>
  <c r="BJ41" i="1"/>
  <c r="BJ42" i="1"/>
  <c r="BJ43" i="1"/>
  <c r="BJ44" i="1"/>
  <c r="BJ45" i="1"/>
  <c r="BJ46" i="1"/>
  <c r="BJ47" i="1"/>
  <c r="BJ48" i="1"/>
  <c r="BJ49" i="1"/>
  <c r="BJ50" i="1"/>
  <c r="BJ51" i="1"/>
  <c r="BJ52" i="1"/>
  <c r="BJ53" i="1"/>
  <c r="BJ54" i="1"/>
  <c r="BJ55" i="1"/>
  <c r="BJ56" i="1"/>
  <c r="BJ57" i="1"/>
  <c r="BJ58" i="1"/>
  <c r="BJ59" i="1"/>
  <c r="BJ60" i="1"/>
  <c r="BJ61" i="1"/>
  <c r="BJ62" i="1"/>
  <c r="BJ63" i="1"/>
  <c r="BJ64" i="1"/>
  <c r="BJ65" i="1"/>
  <c r="BJ66" i="1"/>
  <c r="BJ67" i="1"/>
  <c r="BJ68" i="1"/>
  <c r="BJ69" i="1"/>
  <c r="BJ70" i="1"/>
  <c r="BJ71" i="1"/>
  <c r="BJ72" i="1"/>
  <c r="BJ73" i="1"/>
  <c r="BJ74" i="1"/>
  <c r="BJ75" i="1"/>
  <c r="BJ76" i="1"/>
  <c r="BJ77" i="1"/>
  <c r="BJ78" i="1"/>
  <c r="BJ79" i="1"/>
  <c r="BJ80" i="1"/>
  <c r="BJ81" i="1"/>
  <c r="BJ82" i="1"/>
  <c r="BJ83" i="1"/>
  <c r="BJ84" i="1"/>
  <c r="BJ85" i="1"/>
  <c r="BJ86" i="1"/>
  <c r="BJ87" i="1"/>
  <c r="BJ88" i="1"/>
  <c r="BJ89" i="1"/>
  <c r="BJ90" i="1"/>
  <c r="BJ91" i="1"/>
  <c r="BJ92" i="1"/>
  <c r="BJ93" i="1"/>
  <c r="BJ94" i="1"/>
  <c r="BJ95" i="1"/>
  <c r="BJ96" i="1"/>
  <c r="BJ97" i="1"/>
  <c r="BJ98" i="1"/>
  <c r="BJ99" i="1"/>
  <c r="BJ100" i="1"/>
  <c r="BJ101" i="1"/>
  <c r="BJ102" i="1"/>
  <c r="BJ103" i="1"/>
  <c r="BJ104" i="1"/>
  <c r="BJ105" i="1"/>
  <c r="BJ106" i="1"/>
  <c r="BJ107" i="1"/>
  <c r="BJ108" i="1"/>
  <c r="BJ109" i="1"/>
  <c r="BJ110" i="1"/>
  <c r="BJ111" i="1"/>
  <c r="BJ112" i="1"/>
  <c r="BJ113" i="1"/>
  <c r="BJ114" i="1"/>
  <c r="BJ115" i="1"/>
  <c r="BJ116" i="1"/>
  <c r="BJ117" i="1"/>
  <c r="BJ118" i="1"/>
  <c r="BJ119" i="1"/>
  <c r="BJ120" i="1"/>
  <c r="BJ121" i="1"/>
  <c r="BJ122" i="1"/>
  <c r="BJ123" i="1"/>
  <c r="BJ124" i="1"/>
  <c r="BJ125" i="1"/>
  <c r="BJ126" i="1"/>
  <c r="BJ127" i="1"/>
  <c r="BJ128" i="1"/>
  <c r="BJ129" i="1"/>
  <c r="BJ130" i="1"/>
  <c r="BJ131" i="1"/>
  <c r="BJ132" i="1"/>
  <c r="BJ133" i="1"/>
  <c r="BJ134" i="1"/>
  <c r="BJ135" i="1"/>
  <c r="BJ136" i="1"/>
  <c r="BJ137" i="1"/>
  <c r="BJ138" i="1"/>
  <c r="BJ139" i="1"/>
  <c r="BJ140" i="1"/>
  <c r="BJ141" i="1"/>
  <c r="BJ142" i="1"/>
  <c r="BJ143" i="1"/>
  <c r="BJ144" i="1"/>
  <c r="BJ145" i="1"/>
  <c r="BJ146" i="1"/>
  <c r="BJ147" i="1"/>
  <c r="BJ148" i="1"/>
  <c r="BJ149" i="1"/>
  <c r="BJ150" i="1"/>
  <c r="BJ151" i="1"/>
  <c r="BJ152" i="1"/>
  <c r="BJ153" i="1"/>
  <c r="BJ154" i="1"/>
  <c r="BJ155" i="1"/>
  <c r="BJ156" i="1"/>
  <c r="BJ157" i="1"/>
  <c r="BJ158" i="1"/>
  <c r="BJ159" i="1"/>
  <c r="BJ160" i="1"/>
  <c r="BJ161" i="1"/>
  <c r="BJ162" i="1"/>
  <c r="BJ163" i="1"/>
  <c r="BJ164" i="1"/>
  <c r="BJ165" i="1"/>
  <c r="BJ166" i="1"/>
  <c r="BJ167" i="1"/>
  <c r="BJ168" i="1"/>
  <c r="BJ169" i="1"/>
  <c r="BJ170" i="1"/>
  <c r="BJ171" i="1"/>
  <c r="BJ172" i="1"/>
  <c r="BJ173" i="1"/>
  <c r="BJ174" i="1"/>
  <c r="BJ175" i="1"/>
  <c r="BJ176" i="1"/>
  <c r="BJ177" i="1"/>
  <c r="BJ178" i="1"/>
  <c r="BJ179" i="1"/>
  <c r="BJ180" i="1"/>
  <c r="BJ181" i="1"/>
  <c r="BJ182" i="1"/>
  <c r="BJ183" i="1"/>
  <c r="BJ184" i="1"/>
  <c r="BJ185" i="1"/>
  <c r="BJ186" i="1"/>
  <c r="BJ187" i="1"/>
  <c r="BJ188" i="1"/>
  <c r="BJ189" i="1"/>
  <c r="BJ190" i="1"/>
  <c r="BJ191" i="1"/>
  <c r="BJ192" i="1"/>
  <c r="BJ193" i="1"/>
  <c r="BJ194" i="1"/>
  <c r="BJ195" i="1"/>
  <c r="BJ196" i="1"/>
  <c r="BJ197" i="1"/>
  <c r="BJ198" i="1"/>
  <c r="BJ199" i="1"/>
  <c r="BJ200" i="1"/>
  <c r="BJ201" i="1"/>
  <c r="BJ202" i="1"/>
  <c r="BJ203" i="1"/>
  <c r="BJ204" i="1"/>
  <c r="BJ205" i="1"/>
  <c r="BJ206" i="1"/>
  <c r="BJ207" i="1"/>
  <c r="BJ208" i="1"/>
  <c r="BJ209" i="1"/>
  <c r="BJ210" i="1"/>
  <c r="BJ211" i="1"/>
  <c r="BJ212" i="1"/>
  <c r="BJ213" i="1"/>
  <c r="BJ214" i="1"/>
  <c r="BJ215" i="1"/>
  <c r="BJ216" i="1"/>
  <c r="BJ217" i="1"/>
  <c r="BJ218" i="1"/>
  <c r="BJ219" i="1"/>
  <c r="BJ220" i="1"/>
  <c r="BJ221" i="1"/>
  <c r="BJ222" i="1"/>
  <c r="BJ223" i="1"/>
  <c r="BJ224" i="1"/>
  <c r="BJ225" i="1"/>
  <c r="BJ226" i="1"/>
  <c r="BJ227" i="1"/>
  <c r="BJ228" i="1"/>
  <c r="BJ229" i="1"/>
  <c r="BJ230" i="1"/>
  <c r="BJ231" i="1"/>
  <c r="BJ232" i="1"/>
  <c r="BJ233" i="1"/>
  <c r="BJ234" i="1"/>
  <c r="BJ235" i="1"/>
  <c r="BJ236" i="1"/>
  <c r="BJ237" i="1"/>
  <c r="BJ238" i="1"/>
  <c r="BJ239" i="1"/>
  <c r="BJ240" i="1"/>
  <c r="BJ241" i="1"/>
  <c r="BJ242" i="1"/>
  <c r="BJ243" i="1"/>
  <c r="BJ244" i="1"/>
  <c r="BJ245" i="1"/>
  <c r="BJ246" i="1"/>
  <c r="BJ247" i="1"/>
  <c r="BJ248" i="1"/>
  <c r="BJ249" i="1"/>
  <c r="BJ250" i="1"/>
  <c r="BJ251" i="1"/>
  <c r="BJ252" i="1"/>
  <c r="BJ253" i="1"/>
  <c r="BJ254" i="1"/>
  <c r="BJ255" i="1"/>
  <c r="BJ256" i="1"/>
  <c r="BJ257" i="1"/>
  <c r="BJ258" i="1"/>
  <c r="BJ259" i="1"/>
  <c r="BJ260" i="1"/>
  <c r="BJ261" i="1"/>
  <c r="BJ262" i="1"/>
  <c r="BJ263" i="1"/>
  <c r="BJ264" i="1"/>
  <c r="BJ265" i="1"/>
  <c r="BJ266" i="1"/>
  <c r="BJ267" i="1"/>
  <c r="BJ268" i="1"/>
  <c r="BJ269" i="1"/>
  <c r="BJ270" i="1"/>
  <c r="BJ271" i="1"/>
  <c r="BJ272" i="1"/>
  <c r="BJ273" i="1"/>
  <c r="BJ274" i="1"/>
  <c r="BJ275" i="1"/>
  <c r="BJ276" i="1"/>
  <c r="BJ277" i="1"/>
  <c r="BJ278" i="1"/>
  <c r="BJ279" i="1"/>
  <c r="BJ280" i="1"/>
  <c r="BJ281" i="1"/>
  <c r="BJ282" i="1"/>
  <c r="BJ283" i="1"/>
  <c r="BJ284" i="1"/>
  <c r="BJ285" i="1"/>
  <c r="BJ286" i="1"/>
  <c r="BJ287" i="1"/>
  <c r="BJ288" i="1"/>
  <c r="BJ289" i="1"/>
  <c r="BJ290" i="1"/>
  <c r="BJ291" i="1"/>
  <c r="BJ292" i="1"/>
  <c r="BJ293" i="1"/>
  <c r="BJ294" i="1"/>
  <c r="BJ295" i="1"/>
  <c r="BJ296" i="1"/>
  <c r="BJ297" i="1"/>
  <c r="BJ298" i="1"/>
  <c r="BJ299" i="1"/>
  <c r="BJ300" i="1"/>
  <c r="BJ301" i="1"/>
  <c r="BJ302" i="1"/>
  <c r="BJ303" i="1"/>
  <c r="BJ304" i="1"/>
  <c r="BJ305" i="1"/>
  <c r="BJ306" i="1"/>
  <c r="BJ307" i="1"/>
  <c r="BJ308" i="1"/>
  <c r="BJ309" i="1"/>
  <c r="BJ310" i="1"/>
  <c r="BJ311" i="1"/>
  <c r="BJ312" i="1"/>
  <c r="BJ313" i="1"/>
  <c r="BJ314" i="1"/>
  <c r="BJ315" i="1"/>
  <c r="BJ316" i="1"/>
  <c r="BJ317" i="1"/>
  <c r="BJ318" i="1"/>
  <c r="BJ319" i="1"/>
  <c r="BJ320" i="1"/>
  <c r="BJ321" i="1"/>
  <c r="BJ322" i="1"/>
  <c r="BJ323" i="1"/>
  <c r="BJ324" i="1"/>
  <c r="BJ325" i="1"/>
  <c r="BJ326" i="1"/>
  <c r="BJ327" i="1"/>
  <c r="BJ328" i="1"/>
  <c r="BJ329" i="1"/>
  <c r="BJ330" i="1"/>
  <c r="BJ331" i="1"/>
  <c r="BJ332" i="1"/>
  <c r="BJ333" i="1"/>
  <c r="BJ334" i="1"/>
  <c r="BJ335" i="1"/>
  <c r="BJ336" i="1"/>
  <c r="BJ337" i="1"/>
  <c r="BJ338" i="1"/>
  <c r="BJ339" i="1"/>
  <c r="BJ340" i="1"/>
  <c r="BJ341" i="1"/>
  <c r="BJ342" i="1"/>
  <c r="BJ343" i="1"/>
  <c r="BJ344" i="1"/>
  <c r="BJ345" i="1"/>
  <c r="BJ346" i="1"/>
  <c r="BJ347" i="1"/>
  <c r="BJ348" i="1"/>
  <c r="BJ349" i="1"/>
  <c r="BJ350" i="1"/>
  <c r="BJ351" i="1"/>
  <c r="BJ352" i="1"/>
  <c r="BJ353" i="1"/>
  <c r="BJ354" i="1"/>
  <c r="BJ355" i="1"/>
  <c r="BJ356" i="1"/>
  <c r="BJ357" i="1"/>
  <c r="BJ358" i="1"/>
  <c r="BJ359" i="1"/>
  <c r="BJ360" i="1"/>
  <c r="BJ361" i="1"/>
  <c r="BJ362" i="1"/>
  <c r="BJ363" i="1"/>
  <c r="BJ364" i="1"/>
  <c r="BJ365" i="1"/>
  <c r="BJ366" i="1"/>
  <c r="BJ367" i="1"/>
  <c r="BJ368" i="1"/>
  <c r="BJ369" i="1"/>
  <c r="BJ370" i="1"/>
  <c r="BJ371" i="1"/>
  <c r="BJ372" i="1"/>
  <c r="BJ373" i="1"/>
  <c r="BJ374" i="1"/>
  <c r="BJ375" i="1"/>
  <c r="BJ376" i="1"/>
  <c r="BJ377" i="1"/>
  <c r="BJ378" i="1"/>
  <c r="BJ379" i="1"/>
  <c r="BJ380" i="1"/>
  <c r="BJ381" i="1"/>
  <c r="BJ382" i="1"/>
  <c r="BJ383" i="1"/>
  <c r="BJ384" i="1"/>
  <c r="BJ385" i="1"/>
  <c r="BJ386" i="1"/>
  <c r="BJ387" i="1"/>
  <c r="BJ388" i="1"/>
  <c r="BJ389" i="1"/>
  <c r="BJ390" i="1"/>
  <c r="BJ391" i="1"/>
  <c r="BJ392" i="1"/>
  <c r="BJ393" i="1"/>
  <c r="BJ394" i="1"/>
  <c r="BJ395" i="1"/>
  <c r="BJ396" i="1"/>
  <c r="BJ397" i="1"/>
  <c r="BJ398" i="1"/>
  <c r="BJ399" i="1"/>
  <c r="BJ400" i="1"/>
  <c r="BJ401" i="1"/>
  <c r="BJ402" i="1"/>
  <c r="BJ403" i="1"/>
  <c r="BJ404" i="1"/>
  <c r="BJ405" i="1"/>
  <c r="BJ406" i="1"/>
  <c r="BJ407" i="1"/>
  <c r="BJ408" i="1"/>
  <c r="BJ409" i="1"/>
  <c r="BJ410" i="1"/>
  <c r="BJ411" i="1"/>
  <c r="BJ412" i="1"/>
  <c r="BJ413" i="1"/>
  <c r="BJ414" i="1"/>
  <c r="BJ415" i="1"/>
  <c r="BJ416" i="1"/>
  <c r="BJ417" i="1"/>
  <c r="BJ418" i="1"/>
  <c r="BJ419" i="1"/>
  <c r="BJ420" i="1"/>
  <c r="BJ421" i="1"/>
  <c r="BJ422" i="1"/>
  <c r="BJ423" i="1"/>
  <c r="BJ424" i="1"/>
  <c r="BJ425" i="1"/>
  <c r="BJ426" i="1"/>
  <c r="BJ427" i="1"/>
  <c r="BJ428" i="1"/>
  <c r="BJ429" i="1"/>
  <c r="BJ430" i="1"/>
  <c r="BJ431" i="1"/>
  <c r="BJ432" i="1"/>
  <c r="BJ433" i="1"/>
  <c r="BJ434" i="1"/>
  <c r="BJ435" i="1"/>
  <c r="BJ436" i="1"/>
  <c r="BJ437" i="1"/>
  <c r="BJ438" i="1"/>
  <c r="BJ439" i="1"/>
  <c r="BJ440" i="1"/>
  <c r="BJ441" i="1"/>
  <c r="BJ442" i="1"/>
  <c r="BJ443" i="1"/>
  <c r="BJ444" i="1"/>
  <c r="BJ445" i="1"/>
  <c r="BJ446" i="1"/>
  <c r="BJ447" i="1"/>
  <c r="BJ448" i="1"/>
  <c r="BJ449" i="1"/>
  <c r="BJ450" i="1"/>
  <c r="BJ451" i="1"/>
  <c r="BJ452" i="1"/>
  <c r="BJ453" i="1"/>
  <c r="BJ454" i="1"/>
  <c r="BJ455" i="1"/>
  <c r="BJ456" i="1"/>
  <c r="BJ457" i="1"/>
  <c r="BJ458" i="1"/>
  <c r="BJ459" i="1"/>
  <c r="BJ460" i="1"/>
  <c r="BJ461" i="1"/>
  <c r="BJ462" i="1"/>
  <c r="BJ463" i="1"/>
  <c r="BJ464" i="1"/>
  <c r="BJ465" i="1"/>
  <c r="BJ466" i="1"/>
  <c r="BJ467" i="1"/>
  <c r="BJ468" i="1"/>
  <c r="BJ469" i="1"/>
  <c r="BJ470" i="1"/>
  <c r="BJ471" i="1"/>
  <c r="BJ472" i="1"/>
  <c r="BJ473" i="1"/>
  <c r="BJ474" i="1"/>
  <c r="BJ475" i="1"/>
  <c r="BJ476" i="1"/>
  <c r="BJ477" i="1"/>
  <c r="BJ478" i="1"/>
  <c r="BJ479" i="1"/>
  <c r="BJ480" i="1"/>
  <c r="BJ481" i="1"/>
  <c r="BJ482" i="1"/>
  <c r="BJ483" i="1"/>
  <c r="BJ484" i="1"/>
  <c r="BJ485" i="1"/>
  <c r="BJ486" i="1"/>
  <c r="BJ487" i="1"/>
  <c r="BJ488" i="1"/>
  <c r="BJ489" i="1"/>
  <c r="BJ490" i="1"/>
  <c r="BJ491" i="1"/>
  <c r="BJ492" i="1"/>
  <c r="BJ493" i="1"/>
  <c r="BJ494" i="1"/>
  <c r="BJ495" i="1"/>
  <c r="BJ496" i="1"/>
  <c r="BJ497" i="1"/>
  <c r="BJ498" i="1"/>
  <c r="BJ499" i="1"/>
  <c r="BJ500" i="1"/>
  <c r="BJ501" i="1"/>
  <c r="BJ502" i="1"/>
  <c r="BJ503" i="1"/>
  <c r="BJ504" i="1"/>
  <c r="BJ505" i="1"/>
  <c r="BJ506" i="1"/>
  <c r="BJ507" i="1"/>
  <c r="BJ508" i="1"/>
  <c r="BJ509" i="1"/>
  <c r="BJ510" i="1"/>
  <c r="BJ511" i="1"/>
  <c r="BJ512" i="1"/>
  <c r="BJ513" i="1"/>
  <c r="BJ514" i="1"/>
  <c r="BJ515" i="1"/>
  <c r="BJ516" i="1"/>
  <c r="BJ517" i="1"/>
  <c r="BJ518" i="1"/>
  <c r="BJ519" i="1"/>
  <c r="BJ520" i="1"/>
  <c r="BJ521" i="1"/>
  <c r="BJ522" i="1"/>
  <c r="BJ523" i="1"/>
  <c r="BJ524" i="1"/>
  <c r="BJ525" i="1"/>
  <c r="BJ526" i="1"/>
  <c r="BJ527" i="1"/>
  <c r="BJ528" i="1"/>
  <c r="BJ529" i="1"/>
  <c r="BJ530" i="1"/>
  <c r="BJ531" i="1"/>
  <c r="BJ532" i="1"/>
  <c r="BJ533" i="1"/>
  <c r="BJ534" i="1"/>
  <c r="BJ535" i="1"/>
  <c r="BJ536" i="1"/>
  <c r="BJ537" i="1"/>
  <c r="BJ538" i="1"/>
  <c r="BJ539" i="1"/>
  <c r="BJ540" i="1"/>
  <c r="BJ541" i="1"/>
  <c r="BJ542" i="1"/>
  <c r="BJ543" i="1"/>
  <c r="BJ544" i="1"/>
  <c r="BJ545" i="1"/>
  <c r="BJ546" i="1"/>
  <c r="BJ547" i="1"/>
  <c r="BJ548" i="1"/>
  <c r="BJ549" i="1"/>
  <c r="BJ550" i="1"/>
  <c r="BJ551" i="1"/>
  <c r="BJ552" i="1"/>
  <c r="BJ553" i="1"/>
  <c r="BJ554" i="1"/>
  <c r="BJ555" i="1"/>
  <c r="BJ556" i="1"/>
  <c r="BJ557" i="1"/>
  <c r="BJ558" i="1"/>
  <c r="BJ559" i="1"/>
  <c r="BJ560" i="1"/>
  <c r="BJ561" i="1"/>
  <c r="BJ562" i="1"/>
  <c r="BJ563" i="1"/>
  <c r="BJ564" i="1"/>
  <c r="BJ565" i="1"/>
  <c r="BJ566" i="1"/>
  <c r="BJ567" i="1"/>
  <c r="BJ568" i="1"/>
  <c r="BJ569" i="1"/>
  <c r="BJ570" i="1"/>
  <c r="BJ571" i="1"/>
  <c r="BJ572" i="1"/>
  <c r="BJ573" i="1"/>
  <c r="BJ574" i="1"/>
  <c r="BJ575" i="1"/>
  <c r="BJ576" i="1"/>
  <c r="BJ577" i="1"/>
  <c r="BJ578" i="1"/>
  <c r="BJ579" i="1"/>
  <c r="BJ580" i="1"/>
  <c r="BJ581" i="1"/>
  <c r="BJ582" i="1"/>
  <c r="BJ583" i="1"/>
  <c r="BJ584" i="1"/>
  <c r="BJ585" i="1"/>
  <c r="BJ586" i="1"/>
  <c r="BJ587" i="1"/>
  <c r="BJ588" i="1"/>
  <c r="BJ589" i="1"/>
  <c r="BJ590" i="1"/>
  <c r="BJ591" i="1"/>
  <c r="BJ592" i="1"/>
  <c r="BJ593" i="1"/>
  <c r="BJ594" i="1"/>
  <c r="BJ595" i="1"/>
  <c r="BJ596" i="1"/>
  <c r="BJ597" i="1"/>
  <c r="BJ598" i="1"/>
  <c r="BJ599" i="1"/>
  <c r="BJ600" i="1"/>
  <c r="BJ601" i="1"/>
  <c r="BJ602" i="1"/>
  <c r="BJ603" i="1"/>
  <c r="BJ604" i="1"/>
  <c r="BJ605" i="1"/>
  <c r="BJ606" i="1"/>
  <c r="BJ607" i="1"/>
  <c r="BJ608" i="1"/>
  <c r="BJ609" i="1"/>
  <c r="BJ610" i="1"/>
  <c r="BJ611" i="1"/>
  <c r="BJ612" i="1"/>
  <c r="BJ613" i="1"/>
  <c r="BJ614" i="1"/>
  <c r="BJ615" i="1"/>
  <c r="BJ616" i="1"/>
  <c r="BJ617" i="1"/>
  <c r="BJ618" i="1"/>
  <c r="BJ619" i="1"/>
  <c r="BJ620" i="1"/>
  <c r="BJ621" i="1"/>
  <c r="BJ622" i="1"/>
  <c r="BJ623" i="1"/>
  <c r="BJ624" i="1"/>
  <c r="BJ625" i="1"/>
  <c r="BJ626" i="1"/>
  <c r="BJ627" i="1"/>
  <c r="BJ628" i="1"/>
  <c r="BJ629" i="1"/>
  <c r="BJ630" i="1"/>
  <c r="BJ631" i="1"/>
  <c r="BJ632" i="1"/>
  <c r="BJ633" i="1"/>
  <c r="BJ634" i="1"/>
  <c r="BJ635" i="1"/>
  <c r="BJ636" i="1"/>
  <c r="BJ637" i="1"/>
  <c r="BJ638" i="1"/>
  <c r="BJ639" i="1"/>
  <c r="BJ640" i="1"/>
  <c r="BJ641" i="1"/>
  <c r="BJ642" i="1"/>
  <c r="BJ643" i="1"/>
  <c r="BJ644" i="1"/>
  <c r="BJ645" i="1"/>
  <c r="BJ646" i="1"/>
  <c r="BJ647" i="1"/>
  <c r="BJ648" i="1"/>
  <c r="BJ649" i="1"/>
  <c r="BJ650" i="1"/>
  <c r="BJ651" i="1"/>
  <c r="BJ652" i="1"/>
  <c r="BJ653" i="1"/>
  <c r="BJ654" i="1"/>
  <c r="BJ655" i="1"/>
  <c r="BJ656" i="1"/>
  <c r="BJ657" i="1"/>
  <c r="BJ658" i="1"/>
  <c r="BJ659" i="1"/>
  <c r="BJ660" i="1"/>
  <c r="BJ661" i="1"/>
  <c r="BJ662" i="1"/>
  <c r="BJ663" i="1"/>
  <c r="BJ664" i="1"/>
  <c r="BJ665" i="1"/>
  <c r="BJ666" i="1"/>
  <c r="BJ667" i="1"/>
  <c r="BJ668" i="1"/>
  <c r="BJ669" i="1"/>
  <c r="BJ670" i="1"/>
  <c r="BJ671" i="1"/>
  <c r="BJ672" i="1"/>
  <c r="BJ673" i="1"/>
  <c r="BJ674" i="1"/>
  <c r="BJ675" i="1"/>
  <c r="BJ676" i="1"/>
  <c r="BJ677" i="1"/>
  <c r="BJ678" i="1"/>
  <c r="BJ679" i="1"/>
  <c r="BJ680" i="1"/>
  <c r="BJ681" i="1"/>
  <c r="BJ682" i="1"/>
  <c r="BJ683" i="1"/>
  <c r="BJ684" i="1"/>
  <c r="BJ685" i="1"/>
  <c r="BJ686" i="1"/>
  <c r="BJ687" i="1"/>
  <c r="BJ688" i="1"/>
  <c r="BJ689" i="1"/>
  <c r="BJ690" i="1"/>
  <c r="BJ691" i="1"/>
  <c r="BJ692" i="1"/>
  <c r="BJ693" i="1"/>
  <c r="BJ694" i="1"/>
  <c r="BJ695" i="1"/>
  <c r="BJ696" i="1"/>
  <c r="BJ697" i="1"/>
  <c r="BJ698" i="1"/>
  <c r="BJ699" i="1"/>
  <c r="BJ700" i="1"/>
  <c r="BJ701" i="1"/>
  <c r="BJ702" i="1"/>
  <c r="BJ703" i="1"/>
  <c r="BJ704" i="1"/>
  <c r="BJ705" i="1"/>
  <c r="BJ706" i="1"/>
  <c r="BJ707" i="1"/>
  <c r="BJ708" i="1"/>
  <c r="BJ709" i="1"/>
  <c r="BJ710" i="1"/>
  <c r="BJ711" i="1"/>
  <c r="BJ712" i="1"/>
  <c r="BJ713" i="1"/>
  <c r="BJ714" i="1"/>
  <c r="BJ715" i="1"/>
  <c r="BJ716" i="1"/>
  <c r="BJ717" i="1"/>
  <c r="BJ718" i="1"/>
  <c r="BJ719" i="1"/>
  <c r="BJ720" i="1"/>
  <c r="BJ721" i="1"/>
  <c r="BJ722" i="1"/>
  <c r="BJ723" i="1"/>
  <c r="BJ724" i="1"/>
  <c r="BJ725" i="1"/>
  <c r="BJ726" i="1"/>
  <c r="BJ727" i="1"/>
  <c r="BJ728" i="1"/>
  <c r="BJ729" i="1"/>
  <c r="BJ730" i="1"/>
  <c r="BJ731" i="1"/>
  <c r="BJ732" i="1"/>
  <c r="BJ733" i="1"/>
  <c r="BJ734" i="1"/>
  <c r="BJ735" i="1"/>
  <c r="BJ736" i="1"/>
  <c r="BJ737" i="1"/>
  <c r="BJ738" i="1"/>
  <c r="BJ739" i="1"/>
  <c r="BJ740" i="1"/>
  <c r="BJ741" i="1"/>
  <c r="BJ742" i="1"/>
  <c r="BJ743" i="1"/>
  <c r="BJ744" i="1"/>
  <c r="BJ745" i="1"/>
  <c r="BJ746" i="1"/>
  <c r="BJ747" i="1"/>
  <c r="BJ748" i="1"/>
  <c r="BJ749" i="1"/>
  <c r="BJ750" i="1"/>
  <c r="BJ751" i="1"/>
  <c r="BJ752" i="1"/>
  <c r="BJ753" i="1"/>
  <c r="BJ754" i="1"/>
  <c r="BJ755" i="1"/>
  <c r="BJ756" i="1"/>
  <c r="BJ757" i="1"/>
  <c r="BJ758" i="1"/>
  <c r="BJ759" i="1"/>
  <c r="BJ760" i="1"/>
  <c r="BJ761" i="1"/>
  <c r="BJ762" i="1"/>
  <c r="BJ763" i="1"/>
  <c r="BJ764" i="1"/>
  <c r="BJ765" i="1"/>
  <c r="BJ766" i="1"/>
  <c r="BJ767" i="1"/>
  <c r="BJ768" i="1"/>
  <c r="BJ769" i="1"/>
  <c r="BJ770" i="1"/>
  <c r="BJ771" i="1"/>
  <c r="BJ772" i="1"/>
  <c r="BJ773" i="1"/>
  <c r="BJ774" i="1"/>
  <c r="BJ775" i="1"/>
  <c r="BJ776" i="1"/>
  <c r="BJ777" i="1"/>
  <c r="BJ778" i="1"/>
  <c r="BJ779" i="1"/>
  <c r="BJ780" i="1"/>
  <c r="BJ781" i="1"/>
  <c r="BJ782" i="1"/>
  <c r="BJ783" i="1"/>
  <c r="BJ784" i="1"/>
  <c r="BJ785" i="1"/>
  <c r="BJ786" i="1"/>
  <c r="BJ787" i="1"/>
  <c r="BJ788" i="1"/>
  <c r="BJ789" i="1"/>
  <c r="BJ790" i="1"/>
  <c r="BJ791" i="1"/>
  <c r="BJ792" i="1"/>
  <c r="BJ793" i="1"/>
  <c r="BJ794" i="1"/>
  <c r="BJ795" i="1"/>
  <c r="BJ796" i="1"/>
  <c r="BJ797" i="1"/>
  <c r="BJ798" i="1"/>
  <c r="BJ799" i="1"/>
  <c r="BJ800" i="1"/>
  <c r="BJ801" i="1"/>
  <c r="BJ802" i="1"/>
  <c r="BJ803" i="1"/>
  <c r="BJ804" i="1"/>
  <c r="BJ805" i="1"/>
  <c r="BJ806" i="1"/>
  <c r="BJ807" i="1"/>
  <c r="BJ808" i="1"/>
  <c r="BJ809" i="1"/>
  <c r="BJ810" i="1"/>
  <c r="BJ811" i="1"/>
  <c r="BJ812" i="1"/>
  <c r="BJ813" i="1"/>
  <c r="BJ814" i="1"/>
  <c r="BJ815" i="1"/>
  <c r="BJ816" i="1"/>
  <c r="BJ817" i="1"/>
  <c r="BJ818" i="1"/>
  <c r="BJ819" i="1"/>
  <c r="BJ820" i="1"/>
  <c r="BJ821" i="1"/>
  <c r="BJ822" i="1"/>
  <c r="BJ823" i="1"/>
  <c r="BJ824" i="1"/>
  <c r="BJ825" i="1"/>
  <c r="BJ826" i="1"/>
  <c r="BJ827" i="1"/>
  <c r="BJ828" i="1"/>
  <c r="BJ829" i="1"/>
  <c r="BJ830" i="1"/>
  <c r="BJ831" i="1"/>
  <c r="BJ832" i="1"/>
  <c r="BJ833" i="1"/>
  <c r="BJ834" i="1"/>
  <c r="BJ835" i="1"/>
  <c r="BJ836" i="1"/>
  <c r="BJ837" i="1"/>
  <c r="BJ838" i="1"/>
  <c r="BJ839" i="1"/>
  <c r="BJ840" i="1"/>
  <c r="BJ841" i="1"/>
  <c r="BJ842" i="1"/>
  <c r="BJ843" i="1"/>
  <c r="BJ844" i="1"/>
  <c r="BJ845" i="1"/>
  <c r="BJ846" i="1"/>
  <c r="BJ847" i="1"/>
  <c r="BJ848" i="1"/>
  <c r="BJ849" i="1"/>
  <c r="BJ850" i="1"/>
  <c r="BJ851" i="1"/>
  <c r="BJ852" i="1"/>
  <c r="BJ853" i="1"/>
  <c r="BJ854" i="1"/>
  <c r="BJ855" i="1"/>
  <c r="BJ856" i="1"/>
  <c r="BJ857" i="1"/>
  <c r="BJ858" i="1"/>
  <c r="BJ859" i="1"/>
  <c r="BJ860" i="1"/>
  <c r="BJ861" i="1"/>
  <c r="BJ862" i="1"/>
  <c r="BJ863" i="1"/>
  <c r="BJ864" i="1"/>
  <c r="BJ865" i="1"/>
  <c r="BJ866" i="1"/>
  <c r="BJ867" i="1"/>
  <c r="BJ868" i="1"/>
  <c r="BJ869" i="1"/>
  <c r="BJ870" i="1"/>
  <c r="BJ871" i="1"/>
  <c r="BJ872" i="1"/>
  <c r="BJ873" i="1"/>
  <c r="BJ874" i="1"/>
  <c r="BJ875" i="1"/>
  <c r="BJ876" i="1"/>
  <c r="BJ877" i="1"/>
  <c r="BJ878" i="1"/>
  <c r="BJ879" i="1"/>
  <c r="BJ880" i="1"/>
  <c r="BJ881" i="1"/>
  <c r="BJ882" i="1"/>
  <c r="BJ883" i="1"/>
  <c r="BJ884" i="1"/>
  <c r="BJ885" i="1"/>
  <c r="BJ886" i="1"/>
  <c r="BJ887" i="1"/>
  <c r="BJ888" i="1"/>
  <c r="BJ889" i="1"/>
  <c r="BJ890" i="1"/>
  <c r="BJ891" i="1"/>
  <c r="BJ892" i="1"/>
  <c r="BJ893" i="1"/>
  <c r="BJ894" i="1"/>
  <c r="BJ895" i="1"/>
  <c r="BJ896" i="1"/>
  <c r="BJ897" i="1"/>
  <c r="BJ898" i="1"/>
  <c r="BJ899" i="1"/>
  <c r="BJ900" i="1"/>
  <c r="BJ901" i="1"/>
  <c r="BJ902" i="1"/>
  <c r="BJ903" i="1"/>
  <c r="BJ904" i="1"/>
  <c r="BJ905" i="1"/>
  <c r="BJ906" i="1"/>
  <c r="BJ907" i="1"/>
  <c r="BJ908" i="1"/>
  <c r="BJ909" i="1"/>
  <c r="BJ910" i="1"/>
  <c r="BJ911" i="1"/>
  <c r="BJ912" i="1"/>
  <c r="BJ913" i="1"/>
  <c r="BJ914" i="1"/>
  <c r="BJ915" i="1"/>
  <c r="BJ916" i="1"/>
  <c r="BJ917" i="1"/>
  <c r="BJ918" i="1"/>
  <c r="BJ919" i="1"/>
  <c r="BJ920" i="1"/>
  <c r="BJ921" i="1"/>
  <c r="BJ922" i="1"/>
  <c r="BJ923" i="1"/>
  <c r="BJ924" i="1"/>
  <c r="BJ925" i="1"/>
  <c r="BJ926" i="1"/>
  <c r="BJ927" i="1"/>
  <c r="BJ928" i="1"/>
  <c r="BJ929" i="1"/>
  <c r="BJ930" i="1"/>
  <c r="BJ931" i="1"/>
  <c r="BJ932" i="1"/>
  <c r="BJ933" i="1"/>
  <c r="BJ934" i="1"/>
  <c r="BJ935" i="1"/>
  <c r="BJ936" i="1"/>
  <c r="BJ937" i="1"/>
  <c r="BJ938" i="1"/>
  <c r="BJ939" i="1"/>
  <c r="BJ940" i="1"/>
  <c r="BJ941" i="1"/>
  <c r="BJ942" i="1"/>
  <c r="BJ943" i="1"/>
  <c r="BJ944" i="1"/>
  <c r="BJ945" i="1"/>
  <c r="BJ946" i="1"/>
  <c r="BJ947" i="1"/>
  <c r="BJ948" i="1"/>
  <c r="BJ949" i="1"/>
  <c r="BJ950" i="1"/>
  <c r="BJ951" i="1"/>
  <c r="BJ952" i="1"/>
  <c r="BJ953" i="1"/>
  <c r="BJ954" i="1"/>
  <c r="BJ955" i="1"/>
  <c r="BJ956" i="1"/>
  <c r="BJ957" i="1"/>
  <c r="BJ958" i="1"/>
  <c r="BJ959" i="1"/>
  <c r="BJ960" i="1"/>
  <c r="BJ961" i="1"/>
  <c r="BJ962" i="1"/>
  <c r="BJ963" i="1"/>
  <c r="BJ964" i="1"/>
  <c r="BJ965" i="1"/>
  <c r="BJ966" i="1"/>
  <c r="BJ967" i="1"/>
  <c r="BJ968" i="1"/>
  <c r="BJ969" i="1"/>
  <c r="BJ970" i="1"/>
  <c r="BJ971" i="1"/>
  <c r="BJ972" i="1"/>
  <c r="BJ973" i="1"/>
  <c r="BJ974" i="1"/>
  <c r="BJ975" i="1"/>
  <c r="BJ976" i="1"/>
  <c r="BJ977" i="1"/>
  <c r="BJ978" i="1"/>
  <c r="BJ979" i="1"/>
  <c r="BJ980" i="1"/>
  <c r="BJ981" i="1"/>
  <c r="BJ982" i="1"/>
  <c r="BJ983" i="1"/>
  <c r="BJ984" i="1"/>
  <c r="BJ985" i="1"/>
  <c r="BJ986" i="1"/>
  <c r="BJ987" i="1"/>
  <c r="BJ988" i="1"/>
  <c r="BJ989" i="1"/>
  <c r="BJ990" i="1"/>
  <c r="BJ991" i="1"/>
  <c r="BJ992" i="1"/>
  <c r="BJ993" i="1"/>
  <c r="BJ994" i="1"/>
  <c r="BJ995" i="1"/>
  <c r="BJ996" i="1"/>
  <c r="BJ997" i="1"/>
  <c r="BJ998" i="1"/>
  <c r="BJ999" i="1"/>
  <c r="BJ1000" i="1"/>
  <c r="BJ1001" i="1"/>
  <c r="BJ1002" i="1"/>
  <c r="BJ1003" i="1"/>
  <c r="BJ1004" i="1"/>
  <c r="BJ1005" i="1"/>
  <c r="BJ1006" i="1"/>
  <c r="BJ1007" i="1"/>
  <c r="BJ1008" i="1"/>
  <c r="BJ1009" i="1"/>
  <c r="BJ1010" i="1"/>
  <c r="BJ1011" i="1"/>
  <c r="BJ1012" i="1"/>
  <c r="BJ1013" i="1"/>
  <c r="BJ1014" i="1"/>
  <c r="BJ1015" i="1"/>
  <c r="BJ1016" i="1"/>
  <c r="BJ1017" i="1"/>
  <c r="BJ1018" i="1"/>
  <c r="BJ1019" i="1"/>
  <c r="BJ1020" i="1"/>
  <c r="BJ1021" i="1"/>
  <c r="BJ1022" i="1"/>
  <c r="BJ1023" i="1"/>
  <c r="BJ1024" i="1"/>
  <c r="BJ1025" i="1"/>
  <c r="BJ1026" i="1"/>
  <c r="BJ1027" i="1"/>
  <c r="BJ1028" i="1"/>
  <c r="BJ1029" i="1"/>
  <c r="BJ1030" i="1"/>
  <c r="BJ1031" i="1"/>
  <c r="BJ1032" i="1"/>
  <c r="BJ1033" i="1"/>
  <c r="BJ1034" i="1"/>
  <c r="BJ1035" i="1"/>
  <c r="BJ1036" i="1"/>
  <c r="BJ1037" i="1"/>
  <c r="BJ1038" i="1"/>
  <c r="BJ1039" i="1"/>
  <c r="BJ1040" i="1"/>
  <c r="BJ1041" i="1"/>
  <c r="BJ1042" i="1"/>
  <c r="BJ1043" i="1"/>
  <c r="BJ1044" i="1"/>
  <c r="BJ1045" i="1"/>
  <c r="BJ1046" i="1"/>
  <c r="BJ1047" i="1"/>
  <c r="BJ1048" i="1"/>
  <c r="BJ1049" i="1"/>
  <c r="BJ1050" i="1"/>
  <c r="BJ1051" i="1"/>
  <c r="BJ1052" i="1"/>
  <c r="BJ1053" i="1"/>
  <c r="BJ1054" i="1"/>
  <c r="BJ1055" i="1"/>
  <c r="BJ1056" i="1"/>
  <c r="BJ1057" i="1"/>
  <c r="BJ1058" i="1"/>
  <c r="BJ1059" i="1"/>
  <c r="BJ1060" i="1"/>
  <c r="BJ1061" i="1"/>
  <c r="BJ1062" i="1"/>
  <c r="BJ1063" i="1"/>
  <c r="BJ1064" i="1"/>
  <c r="BJ1065" i="1"/>
  <c r="BJ1066" i="1"/>
  <c r="BJ1067" i="1"/>
  <c r="BJ1068" i="1"/>
  <c r="BJ1069" i="1"/>
  <c r="BJ1070" i="1"/>
  <c r="BJ1071" i="1"/>
  <c r="BJ1072" i="1"/>
  <c r="BJ1073" i="1"/>
  <c r="BJ1074" i="1"/>
  <c r="BJ1075" i="1"/>
  <c r="BJ1076" i="1"/>
  <c r="BJ1077" i="1"/>
  <c r="BJ1078" i="1"/>
  <c r="BJ1079" i="1"/>
  <c r="BJ1080" i="1"/>
  <c r="BJ1081" i="1"/>
  <c r="BJ1082" i="1"/>
  <c r="BJ1083" i="1"/>
  <c r="BJ1084" i="1"/>
  <c r="BJ1085" i="1"/>
  <c r="BJ1086" i="1"/>
  <c r="BJ1087" i="1"/>
  <c r="BJ1088" i="1"/>
  <c r="BJ1089" i="1"/>
  <c r="BJ1090" i="1"/>
  <c r="BJ1091" i="1"/>
  <c r="BJ1092" i="1"/>
  <c r="BJ1093" i="1"/>
  <c r="BJ1094" i="1"/>
  <c r="BJ1095" i="1"/>
  <c r="BJ1096" i="1"/>
  <c r="BJ1097" i="1"/>
  <c r="BJ1098" i="1"/>
  <c r="BJ1099" i="1"/>
  <c r="BJ1100" i="1"/>
  <c r="BJ1101" i="1"/>
  <c r="BI27" i="1"/>
  <c r="BI28" i="1"/>
  <c r="BI29" i="1"/>
  <c r="BI30" i="1"/>
  <c r="BI31" i="1"/>
  <c r="BI32" i="1"/>
  <c r="BI33" i="1"/>
  <c r="BI34" i="1"/>
  <c r="BI35" i="1"/>
  <c r="BI36" i="1"/>
  <c r="BI37" i="1"/>
  <c r="BI38" i="1"/>
  <c r="BI39" i="1"/>
  <c r="BI40" i="1"/>
  <c r="BI41" i="1"/>
  <c r="BI42" i="1"/>
  <c r="BI43" i="1"/>
  <c r="BI44" i="1"/>
  <c r="BI45" i="1"/>
  <c r="BI46" i="1"/>
  <c r="BI47" i="1"/>
  <c r="BI48" i="1"/>
  <c r="BI49" i="1"/>
  <c r="BI50" i="1"/>
  <c r="BI51" i="1"/>
  <c r="BI52" i="1"/>
  <c r="BI53" i="1"/>
  <c r="BI54" i="1"/>
  <c r="BI55" i="1"/>
  <c r="BI56" i="1"/>
  <c r="BI57" i="1"/>
  <c r="BI58" i="1"/>
  <c r="BI59" i="1"/>
  <c r="BI60" i="1"/>
  <c r="BI61" i="1"/>
  <c r="BI62" i="1"/>
  <c r="BI63" i="1"/>
  <c r="BI64" i="1"/>
  <c r="BI65" i="1"/>
  <c r="BI66" i="1"/>
  <c r="BI67" i="1"/>
  <c r="BI68" i="1"/>
  <c r="BI69" i="1"/>
  <c r="BI70" i="1"/>
  <c r="BI71" i="1"/>
  <c r="BI72" i="1"/>
  <c r="BI73" i="1"/>
  <c r="BI74" i="1"/>
  <c r="BI75" i="1"/>
  <c r="BI76" i="1"/>
  <c r="BI77" i="1"/>
  <c r="BI78" i="1"/>
  <c r="BI79" i="1"/>
  <c r="BI80" i="1"/>
  <c r="BI81" i="1"/>
  <c r="BI82" i="1"/>
  <c r="BI83" i="1"/>
  <c r="BI84" i="1"/>
  <c r="BI85" i="1"/>
  <c r="BI86" i="1"/>
  <c r="BI87" i="1"/>
  <c r="BI88" i="1"/>
  <c r="BI89" i="1"/>
  <c r="BI90" i="1"/>
  <c r="BI91" i="1"/>
  <c r="BI92" i="1"/>
  <c r="BI93" i="1"/>
  <c r="BI94" i="1"/>
  <c r="BI95" i="1"/>
  <c r="BI96" i="1"/>
  <c r="BI97" i="1"/>
  <c r="BI98" i="1"/>
  <c r="BI99" i="1"/>
  <c r="BI100" i="1"/>
  <c r="BI101" i="1"/>
  <c r="BI102" i="1"/>
  <c r="BI103" i="1"/>
  <c r="BI104" i="1"/>
  <c r="BI105" i="1"/>
  <c r="BI106" i="1"/>
  <c r="BI107" i="1"/>
  <c r="BI108" i="1"/>
  <c r="BI109" i="1"/>
  <c r="BI110" i="1"/>
  <c r="BI111" i="1"/>
  <c r="BI112" i="1"/>
  <c r="BI113" i="1"/>
  <c r="BI114" i="1"/>
  <c r="BI115" i="1"/>
  <c r="BI116" i="1"/>
  <c r="BI117" i="1"/>
  <c r="BI118" i="1"/>
  <c r="BI119" i="1"/>
  <c r="BI120" i="1"/>
  <c r="BI121" i="1"/>
  <c r="BI122" i="1"/>
  <c r="BI123" i="1"/>
  <c r="BI124" i="1"/>
  <c r="BI125" i="1"/>
  <c r="BI126" i="1"/>
  <c r="BI127" i="1"/>
  <c r="BI128" i="1"/>
  <c r="BI129" i="1"/>
  <c r="BI130" i="1"/>
  <c r="BI131" i="1"/>
  <c r="BI132" i="1"/>
  <c r="BI133" i="1"/>
  <c r="BI134" i="1"/>
  <c r="BI135" i="1"/>
  <c r="BI136" i="1"/>
  <c r="BI137" i="1"/>
  <c r="BI138" i="1"/>
  <c r="BI139" i="1"/>
  <c r="BI140" i="1"/>
  <c r="BI141" i="1"/>
  <c r="BI142" i="1"/>
  <c r="BI143" i="1"/>
  <c r="BI144" i="1"/>
  <c r="BI145" i="1"/>
  <c r="BI146" i="1"/>
  <c r="BI147" i="1"/>
  <c r="BI148" i="1"/>
  <c r="BI149" i="1"/>
  <c r="BI150" i="1"/>
  <c r="BI151" i="1"/>
  <c r="BI152" i="1"/>
  <c r="BI153" i="1"/>
  <c r="BI154" i="1"/>
  <c r="BI155" i="1"/>
  <c r="BI156" i="1"/>
  <c r="BI157" i="1"/>
  <c r="BI158" i="1"/>
  <c r="BI159" i="1"/>
  <c r="BI160" i="1"/>
  <c r="BI161" i="1"/>
  <c r="BI162" i="1"/>
  <c r="BI163" i="1"/>
  <c r="BI164" i="1"/>
  <c r="BI165" i="1"/>
  <c r="BI166" i="1"/>
  <c r="BI167" i="1"/>
  <c r="BI168" i="1"/>
  <c r="BI169" i="1"/>
  <c r="BI170" i="1"/>
  <c r="BI171" i="1"/>
  <c r="BI172" i="1"/>
  <c r="BI173" i="1"/>
  <c r="BI174" i="1"/>
  <c r="BI175" i="1"/>
  <c r="BI176" i="1"/>
  <c r="BI177" i="1"/>
  <c r="BI178" i="1"/>
  <c r="BI179" i="1"/>
  <c r="BI180" i="1"/>
  <c r="BI181" i="1"/>
  <c r="BI182" i="1"/>
  <c r="BI183" i="1"/>
  <c r="BI184" i="1"/>
  <c r="BI185" i="1"/>
  <c r="BI186" i="1"/>
  <c r="BI187" i="1"/>
  <c r="BI188" i="1"/>
  <c r="BI189" i="1"/>
  <c r="BI190" i="1"/>
  <c r="BI191" i="1"/>
  <c r="BI192" i="1"/>
  <c r="BI193" i="1"/>
  <c r="BI194" i="1"/>
  <c r="BI195" i="1"/>
  <c r="BI196" i="1"/>
  <c r="BI197" i="1"/>
  <c r="BI198" i="1"/>
  <c r="BI199" i="1"/>
  <c r="BI200" i="1"/>
  <c r="BI201" i="1"/>
  <c r="BI202" i="1"/>
  <c r="BI203" i="1"/>
  <c r="BI204" i="1"/>
  <c r="BI205" i="1"/>
  <c r="BI206" i="1"/>
  <c r="BI207" i="1"/>
  <c r="BI208" i="1"/>
  <c r="BI209" i="1"/>
  <c r="BI210" i="1"/>
  <c r="BI211" i="1"/>
  <c r="BI212" i="1"/>
  <c r="BI213" i="1"/>
  <c r="BI214" i="1"/>
  <c r="BI215" i="1"/>
  <c r="BI216" i="1"/>
  <c r="BI217" i="1"/>
  <c r="BI218" i="1"/>
  <c r="BI219" i="1"/>
  <c r="BI220" i="1"/>
  <c r="BI221" i="1"/>
  <c r="BI222" i="1"/>
  <c r="BI223" i="1"/>
  <c r="BI224" i="1"/>
  <c r="BI225" i="1"/>
  <c r="BI226" i="1"/>
  <c r="BI227" i="1"/>
  <c r="BI228" i="1"/>
  <c r="BI229" i="1"/>
  <c r="BI230" i="1"/>
  <c r="BI231" i="1"/>
  <c r="BI232" i="1"/>
  <c r="BI233" i="1"/>
  <c r="BI234" i="1"/>
  <c r="BI235" i="1"/>
  <c r="BI236" i="1"/>
  <c r="BI237" i="1"/>
  <c r="BI238" i="1"/>
  <c r="BI239" i="1"/>
  <c r="BI240" i="1"/>
  <c r="BI241" i="1"/>
  <c r="BI242" i="1"/>
  <c r="BI243" i="1"/>
  <c r="BI244" i="1"/>
  <c r="BI245" i="1"/>
  <c r="BI246" i="1"/>
  <c r="BI247" i="1"/>
  <c r="BI248" i="1"/>
  <c r="BI249" i="1"/>
  <c r="BI250" i="1"/>
  <c r="BI251" i="1"/>
  <c r="BI252" i="1"/>
  <c r="BI253" i="1"/>
  <c r="BI254" i="1"/>
  <c r="BI255" i="1"/>
  <c r="BI256" i="1"/>
  <c r="BI257" i="1"/>
  <c r="BI258" i="1"/>
  <c r="BI259" i="1"/>
  <c r="BI260" i="1"/>
  <c r="BI261" i="1"/>
  <c r="BI262" i="1"/>
  <c r="BI263" i="1"/>
  <c r="BI264" i="1"/>
  <c r="BI265" i="1"/>
  <c r="BI266" i="1"/>
  <c r="BI267" i="1"/>
  <c r="BI268" i="1"/>
  <c r="BI269" i="1"/>
  <c r="BI270" i="1"/>
  <c r="BI271" i="1"/>
  <c r="BI272" i="1"/>
  <c r="BI273" i="1"/>
  <c r="BI274" i="1"/>
  <c r="BI275" i="1"/>
  <c r="BI276" i="1"/>
  <c r="BI277" i="1"/>
  <c r="BI278" i="1"/>
  <c r="BI279" i="1"/>
  <c r="BI280" i="1"/>
  <c r="BI281" i="1"/>
  <c r="BI282" i="1"/>
  <c r="BI283" i="1"/>
  <c r="BI284" i="1"/>
  <c r="BI285" i="1"/>
  <c r="BI286" i="1"/>
  <c r="BI287" i="1"/>
  <c r="BI288" i="1"/>
  <c r="BI289" i="1"/>
  <c r="BI290" i="1"/>
  <c r="BI291" i="1"/>
  <c r="BI292" i="1"/>
  <c r="BI293" i="1"/>
  <c r="BI294" i="1"/>
  <c r="BI295" i="1"/>
  <c r="BI296" i="1"/>
  <c r="BI297" i="1"/>
  <c r="BI298" i="1"/>
  <c r="BI299" i="1"/>
  <c r="BI300" i="1"/>
  <c r="BI301" i="1"/>
  <c r="BI302" i="1"/>
  <c r="BI303" i="1"/>
  <c r="BI304" i="1"/>
  <c r="BI305" i="1"/>
  <c r="BI306" i="1"/>
  <c r="BI307" i="1"/>
  <c r="BI308" i="1"/>
  <c r="BI309" i="1"/>
  <c r="BI310" i="1"/>
  <c r="BI311" i="1"/>
  <c r="BI312" i="1"/>
  <c r="BI313" i="1"/>
  <c r="BI314" i="1"/>
  <c r="BI315" i="1"/>
  <c r="BI316" i="1"/>
  <c r="BI317" i="1"/>
  <c r="BI318" i="1"/>
  <c r="BI319" i="1"/>
  <c r="BI320" i="1"/>
  <c r="BI321" i="1"/>
  <c r="BI322" i="1"/>
  <c r="BI323" i="1"/>
  <c r="BI324" i="1"/>
  <c r="BI325" i="1"/>
  <c r="BI326" i="1"/>
  <c r="BI327" i="1"/>
  <c r="BI328" i="1"/>
  <c r="BI329" i="1"/>
  <c r="BI330" i="1"/>
  <c r="BI331" i="1"/>
  <c r="BI332" i="1"/>
  <c r="BI333" i="1"/>
  <c r="BI334" i="1"/>
  <c r="BI335" i="1"/>
  <c r="BI336" i="1"/>
  <c r="BI337" i="1"/>
  <c r="BI338" i="1"/>
  <c r="BI339" i="1"/>
  <c r="BI340" i="1"/>
  <c r="BI341" i="1"/>
  <c r="BI342" i="1"/>
  <c r="BI343" i="1"/>
  <c r="BI344" i="1"/>
  <c r="BI345" i="1"/>
  <c r="BI346" i="1"/>
  <c r="BI347" i="1"/>
  <c r="BI348" i="1"/>
  <c r="BI349" i="1"/>
  <c r="BI350" i="1"/>
  <c r="BI351" i="1"/>
  <c r="BI352" i="1"/>
  <c r="BI353" i="1"/>
  <c r="BI354" i="1"/>
  <c r="BI355" i="1"/>
  <c r="BI356" i="1"/>
  <c r="BI357" i="1"/>
  <c r="BI358" i="1"/>
  <c r="BI359" i="1"/>
  <c r="BI360" i="1"/>
  <c r="BI361" i="1"/>
  <c r="BI362" i="1"/>
  <c r="BI363" i="1"/>
  <c r="BI364" i="1"/>
  <c r="BI365" i="1"/>
  <c r="BI366" i="1"/>
  <c r="BI367" i="1"/>
  <c r="BI368" i="1"/>
  <c r="BI369" i="1"/>
  <c r="BI370" i="1"/>
  <c r="BI371" i="1"/>
  <c r="BI372" i="1"/>
  <c r="BI373" i="1"/>
  <c r="BI374" i="1"/>
  <c r="BI375" i="1"/>
  <c r="BI376" i="1"/>
  <c r="BI377" i="1"/>
  <c r="BI378" i="1"/>
  <c r="BI379" i="1"/>
  <c r="BI380" i="1"/>
  <c r="BI381" i="1"/>
  <c r="BI382" i="1"/>
  <c r="BI383" i="1"/>
  <c r="BI384" i="1"/>
  <c r="BI385" i="1"/>
  <c r="BI386" i="1"/>
  <c r="BI387" i="1"/>
  <c r="BI388" i="1"/>
  <c r="BI389" i="1"/>
  <c r="BI390" i="1"/>
  <c r="BI391" i="1"/>
  <c r="BI392" i="1"/>
  <c r="BI393" i="1"/>
  <c r="BI394" i="1"/>
  <c r="BI395" i="1"/>
  <c r="BI396" i="1"/>
  <c r="BI397" i="1"/>
  <c r="BI398" i="1"/>
  <c r="BI399" i="1"/>
  <c r="BI400" i="1"/>
  <c r="BI401" i="1"/>
  <c r="BI402" i="1"/>
  <c r="BI403" i="1"/>
  <c r="BI404" i="1"/>
  <c r="BI405" i="1"/>
  <c r="BI406" i="1"/>
  <c r="BI407" i="1"/>
  <c r="BI408" i="1"/>
  <c r="BI409" i="1"/>
  <c r="BI410" i="1"/>
  <c r="BI411" i="1"/>
  <c r="BI412" i="1"/>
  <c r="BI413" i="1"/>
  <c r="BI414" i="1"/>
  <c r="BI415" i="1"/>
  <c r="BI416" i="1"/>
  <c r="BI417" i="1"/>
  <c r="BI418" i="1"/>
  <c r="BI419" i="1"/>
  <c r="BI420" i="1"/>
  <c r="BI421" i="1"/>
  <c r="BI422" i="1"/>
  <c r="BI423" i="1"/>
  <c r="BI424" i="1"/>
  <c r="BI425" i="1"/>
  <c r="BI426" i="1"/>
  <c r="BI427" i="1"/>
  <c r="BI428" i="1"/>
  <c r="BI429" i="1"/>
  <c r="BI430" i="1"/>
  <c r="BI431" i="1"/>
  <c r="BI432" i="1"/>
  <c r="BI433" i="1"/>
  <c r="BI434" i="1"/>
  <c r="BI435" i="1"/>
  <c r="BI436" i="1"/>
  <c r="BI437" i="1"/>
  <c r="BI438" i="1"/>
  <c r="BI439" i="1"/>
  <c r="BI440" i="1"/>
  <c r="BI441" i="1"/>
  <c r="BI442" i="1"/>
  <c r="BI443" i="1"/>
  <c r="BI444" i="1"/>
  <c r="BI445" i="1"/>
  <c r="BI446" i="1"/>
  <c r="BI447" i="1"/>
  <c r="BI448" i="1"/>
  <c r="BI449" i="1"/>
  <c r="BI450" i="1"/>
  <c r="BI451" i="1"/>
  <c r="BI452" i="1"/>
  <c r="BI453" i="1"/>
  <c r="BI454" i="1"/>
  <c r="BI455" i="1"/>
  <c r="BI456" i="1"/>
  <c r="BI457" i="1"/>
  <c r="BI458" i="1"/>
  <c r="BI459" i="1"/>
  <c r="BI460" i="1"/>
  <c r="BI461" i="1"/>
  <c r="BI462" i="1"/>
  <c r="BI463" i="1"/>
  <c r="BI464" i="1"/>
  <c r="BI465" i="1"/>
  <c r="BI466" i="1"/>
  <c r="BI467" i="1"/>
  <c r="BI468" i="1"/>
  <c r="BI469" i="1"/>
  <c r="BI470" i="1"/>
  <c r="BI471" i="1"/>
  <c r="BI472" i="1"/>
  <c r="BI473" i="1"/>
  <c r="BI474" i="1"/>
  <c r="BI475" i="1"/>
  <c r="BI476" i="1"/>
  <c r="BI477" i="1"/>
  <c r="BI478" i="1"/>
  <c r="BI479" i="1"/>
  <c r="BI480" i="1"/>
  <c r="BI481" i="1"/>
  <c r="BI482" i="1"/>
  <c r="BI483" i="1"/>
  <c r="BI484" i="1"/>
  <c r="BI485" i="1"/>
  <c r="BI486" i="1"/>
  <c r="BI487" i="1"/>
  <c r="BI488" i="1"/>
  <c r="BI489" i="1"/>
  <c r="BI490" i="1"/>
  <c r="BI491" i="1"/>
  <c r="BI492" i="1"/>
  <c r="BI493" i="1"/>
  <c r="BI494" i="1"/>
  <c r="BI495" i="1"/>
  <c r="BI496" i="1"/>
  <c r="BI497" i="1"/>
  <c r="BI498" i="1"/>
  <c r="BI499" i="1"/>
  <c r="BI500" i="1"/>
  <c r="BI501" i="1"/>
  <c r="BI502" i="1"/>
  <c r="BI503" i="1"/>
  <c r="BI504" i="1"/>
  <c r="BI505" i="1"/>
  <c r="BI506" i="1"/>
  <c r="BI507" i="1"/>
  <c r="BI508" i="1"/>
  <c r="BI509" i="1"/>
  <c r="BI510" i="1"/>
  <c r="BI511" i="1"/>
  <c r="BI512" i="1"/>
  <c r="BI513" i="1"/>
  <c r="BI514" i="1"/>
  <c r="BI515" i="1"/>
  <c r="BI516" i="1"/>
  <c r="BI517" i="1"/>
  <c r="BI518" i="1"/>
  <c r="BI519" i="1"/>
  <c r="BI520" i="1"/>
  <c r="BI521" i="1"/>
  <c r="BI522" i="1"/>
  <c r="BI523" i="1"/>
  <c r="BI524" i="1"/>
  <c r="BI525" i="1"/>
  <c r="BI526" i="1"/>
  <c r="BI527" i="1"/>
  <c r="BI528" i="1"/>
  <c r="BI529" i="1"/>
  <c r="BI530" i="1"/>
  <c r="BI531" i="1"/>
  <c r="BI532" i="1"/>
  <c r="BI533" i="1"/>
  <c r="BI534" i="1"/>
  <c r="BI535" i="1"/>
  <c r="BI536" i="1"/>
  <c r="BI537" i="1"/>
  <c r="BI538" i="1"/>
  <c r="BI539" i="1"/>
  <c r="BI540" i="1"/>
  <c r="BI541" i="1"/>
  <c r="BI542" i="1"/>
  <c r="BI543" i="1"/>
  <c r="BI544" i="1"/>
  <c r="BI545" i="1"/>
  <c r="BI546" i="1"/>
  <c r="BI547" i="1"/>
  <c r="BI548" i="1"/>
  <c r="BI549" i="1"/>
  <c r="BI550" i="1"/>
  <c r="BI551" i="1"/>
  <c r="BI552" i="1"/>
  <c r="BI553" i="1"/>
  <c r="BI554" i="1"/>
  <c r="BI555" i="1"/>
  <c r="BI556" i="1"/>
  <c r="BI557" i="1"/>
  <c r="BI558" i="1"/>
  <c r="BI559" i="1"/>
  <c r="BI560" i="1"/>
  <c r="BI561" i="1"/>
  <c r="BI562" i="1"/>
  <c r="BI563" i="1"/>
  <c r="BI564" i="1"/>
  <c r="BI565" i="1"/>
  <c r="BI566" i="1"/>
  <c r="BI567" i="1"/>
  <c r="BI568" i="1"/>
  <c r="BI569" i="1"/>
  <c r="BI570" i="1"/>
  <c r="BI571" i="1"/>
  <c r="BI572" i="1"/>
  <c r="BI573" i="1"/>
  <c r="BI574" i="1"/>
  <c r="BI575" i="1"/>
  <c r="BI576" i="1"/>
  <c r="BI577" i="1"/>
  <c r="BI578" i="1"/>
  <c r="BI579" i="1"/>
  <c r="BI580" i="1"/>
  <c r="BI581" i="1"/>
  <c r="BI582" i="1"/>
  <c r="BI583" i="1"/>
  <c r="BI584" i="1"/>
  <c r="BI585" i="1"/>
  <c r="BI586" i="1"/>
  <c r="BI587" i="1"/>
  <c r="BI588" i="1"/>
  <c r="BI589" i="1"/>
  <c r="BI590" i="1"/>
  <c r="BI591" i="1"/>
  <c r="BI592" i="1"/>
  <c r="BI593" i="1"/>
  <c r="BI594" i="1"/>
  <c r="BI595" i="1"/>
  <c r="BI596" i="1"/>
  <c r="BI597" i="1"/>
  <c r="BI598" i="1"/>
  <c r="BI599" i="1"/>
  <c r="BI600" i="1"/>
  <c r="BI601" i="1"/>
  <c r="BI602" i="1"/>
  <c r="BI603" i="1"/>
  <c r="BI604" i="1"/>
  <c r="BI605" i="1"/>
  <c r="BI606" i="1"/>
  <c r="BI607" i="1"/>
  <c r="BI608" i="1"/>
  <c r="BI609" i="1"/>
  <c r="BI610" i="1"/>
  <c r="BI611" i="1"/>
  <c r="BI612" i="1"/>
  <c r="BI613" i="1"/>
  <c r="BI614" i="1"/>
  <c r="BI615" i="1"/>
  <c r="BI616" i="1"/>
  <c r="BI617" i="1"/>
  <c r="BI618" i="1"/>
  <c r="BI619" i="1"/>
  <c r="BI620" i="1"/>
  <c r="BI621" i="1"/>
  <c r="BI622" i="1"/>
  <c r="BI623" i="1"/>
  <c r="BI624" i="1"/>
  <c r="BI625" i="1"/>
  <c r="BI626" i="1"/>
  <c r="BI627" i="1"/>
  <c r="BI628" i="1"/>
  <c r="BI629" i="1"/>
  <c r="BI630" i="1"/>
  <c r="BI631" i="1"/>
  <c r="BI632" i="1"/>
  <c r="BI633" i="1"/>
  <c r="BI634" i="1"/>
  <c r="BI635" i="1"/>
  <c r="BI636" i="1"/>
  <c r="BI637" i="1"/>
  <c r="BI638" i="1"/>
  <c r="BI639" i="1"/>
  <c r="BI640" i="1"/>
  <c r="BI641" i="1"/>
  <c r="BI642" i="1"/>
  <c r="BI643" i="1"/>
  <c r="BI644" i="1"/>
  <c r="BI645" i="1"/>
  <c r="BI646" i="1"/>
  <c r="BI647" i="1"/>
  <c r="BI648" i="1"/>
  <c r="BI649" i="1"/>
  <c r="BI650" i="1"/>
  <c r="BI651" i="1"/>
  <c r="BI652" i="1"/>
  <c r="BI653" i="1"/>
  <c r="BI654" i="1"/>
  <c r="BI655" i="1"/>
  <c r="BI656" i="1"/>
  <c r="BI657" i="1"/>
  <c r="BI658" i="1"/>
  <c r="BI659" i="1"/>
  <c r="BI660" i="1"/>
  <c r="BI661" i="1"/>
  <c r="BI662" i="1"/>
  <c r="BI663" i="1"/>
  <c r="BI664" i="1"/>
  <c r="BI665" i="1"/>
  <c r="BI666" i="1"/>
  <c r="BI667" i="1"/>
  <c r="BI668" i="1"/>
  <c r="BI669" i="1"/>
  <c r="BI670" i="1"/>
  <c r="BI671" i="1"/>
  <c r="BI672" i="1"/>
  <c r="BI673" i="1"/>
  <c r="BI674" i="1"/>
  <c r="BI675" i="1"/>
  <c r="BI676" i="1"/>
  <c r="BI677" i="1"/>
  <c r="BI678" i="1"/>
  <c r="BI679" i="1"/>
  <c r="BI680" i="1"/>
  <c r="BI681" i="1"/>
  <c r="BI682" i="1"/>
  <c r="BI683" i="1"/>
  <c r="BI684" i="1"/>
  <c r="BI685" i="1"/>
  <c r="BI686" i="1"/>
  <c r="BI687" i="1"/>
  <c r="BI688" i="1"/>
  <c r="BI689" i="1"/>
  <c r="BI690" i="1"/>
  <c r="BI691" i="1"/>
  <c r="BI692" i="1"/>
  <c r="BI693" i="1"/>
  <c r="BI694" i="1"/>
  <c r="BI695" i="1"/>
  <c r="BI696" i="1"/>
  <c r="BI697" i="1"/>
  <c r="BI698" i="1"/>
  <c r="BI699" i="1"/>
  <c r="BI700" i="1"/>
  <c r="BI701" i="1"/>
  <c r="BI702" i="1"/>
  <c r="BI703" i="1"/>
  <c r="BI704" i="1"/>
  <c r="BI705" i="1"/>
  <c r="BI706" i="1"/>
  <c r="BI707" i="1"/>
  <c r="BI708" i="1"/>
  <c r="BI709" i="1"/>
  <c r="BI710" i="1"/>
  <c r="BI711" i="1"/>
  <c r="BI712" i="1"/>
  <c r="BI713" i="1"/>
  <c r="BI714" i="1"/>
  <c r="BI715" i="1"/>
  <c r="BI716" i="1"/>
  <c r="BI717" i="1"/>
  <c r="BI718" i="1"/>
  <c r="BI719" i="1"/>
  <c r="BI720" i="1"/>
  <c r="BI721" i="1"/>
  <c r="BI722" i="1"/>
  <c r="BI723" i="1"/>
  <c r="BI724" i="1"/>
  <c r="BI725" i="1"/>
  <c r="BI726" i="1"/>
  <c r="BI727" i="1"/>
  <c r="BI728" i="1"/>
  <c r="BI729" i="1"/>
  <c r="BI730" i="1"/>
  <c r="BI731" i="1"/>
  <c r="BI732" i="1"/>
  <c r="BI733" i="1"/>
  <c r="BI734" i="1"/>
  <c r="BI735" i="1"/>
  <c r="BI736" i="1"/>
  <c r="BI737" i="1"/>
  <c r="BI738" i="1"/>
  <c r="BI739" i="1"/>
  <c r="BI740" i="1"/>
  <c r="BI741" i="1"/>
  <c r="BI742" i="1"/>
  <c r="BI743" i="1"/>
  <c r="BI744" i="1"/>
  <c r="BI745" i="1"/>
  <c r="BI746" i="1"/>
  <c r="BI747" i="1"/>
  <c r="BI748" i="1"/>
  <c r="BI749" i="1"/>
  <c r="BI750" i="1"/>
  <c r="BI751" i="1"/>
  <c r="BI752" i="1"/>
  <c r="BI753" i="1"/>
  <c r="BI754" i="1"/>
  <c r="BI755" i="1"/>
  <c r="BI756" i="1"/>
  <c r="BI757" i="1"/>
  <c r="BI758" i="1"/>
  <c r="BI759" i="1"/>
  <c r="BI760" i="1"/>
  <c r="BI761" i="1"/>
  <c r="BI762" i="1"/>
  <c r="BI763" i="1"/>
  <c r="BI764" i="1"/>
  <c r="BI765" i="1"/>
  <c r="BI766" i="1"/>
  <c r="BI767" i="1"/>
  <c r="BI768" i="1"/>
  <c r="BI769" i="1"/>
  <c r="BI770" i="1"/>
  <c r="BI771" i="1"/>
  <c r="BI772" i="1"/>
  <c r="BI773" i="1"/>
  <c r="BI774" i="1"/>
  <c r="BI775" i="1"/>
  <c r="BI776" i="1"/>
  <c r="BI777" i="1"/>
  <c r="BI778" i="1"/>
  <c r="BI779" i="1"/>
  <c r="BI780" i="1"/>
  <c r="BI781" i="1"/>
  <c r="BI782" i="1"/>
  <c r="BI783" i="1"/>
  <c r="BI784" i="1"/>
  <c r="BI785" i="1"/>
  <c r="BI786" i="1"/>
  <c r="BI787" i="1"/>
  <c r="BI788" i="1"/>
  <c r="BI789" i="1"/>
  <c r="BI790" i="1"/>
  <c r="BI791" i="1"/>
  <c r="BI792" i="1"/>
  <c r="BI793" i="1"/>
  <c r="BI794" i="1"/>
  <c r="BI795" i="1"/>
  <c r="BI796" i="1"/>
  <c r="BI797" i="1"/>
  <c r="BI798" i="1"/>
  <c r="BI799" i="1"/>
  <c r="BI800" i="1"/>
  <c r="BI801" i="1"/>
  <c r="BI802" i="1"/>
  <c r="BI803" i="1"/>
  <c r="BI804" i="1"/>
  <c r="BI805" i="1"/>
  <c r="BI806" i="1"/>
  <c r="BI807" i="1"/>
  <c r="BI808" i="1"/>
  <c r="BI809" i="1"/>
  <c r="BI810" i="1"/>
  <c r="BI811" i="1"/>
  <c r="BI812" i="1"/>
  <c r="BI813" i="1"/>
  <c r="BI814" i="1"/>
  <c r="BI815" i="1"/>
  <c r="BI816" i="1"/>
  <c r="BI817" i="1"/>
  <c r="BI818" i="1"/>
  <c r="BI819" i="1"/>
  <c r="BI820" i="1"/>
  <c r="BI821" i="1"/>
  <c r="BI822" i="1"/>
  <c r="BI823" i="1"/>
  <c r="BI824" i="1"/>
  <c r="BI825" i="1"/>
  <c r="BI826" i="1"/>
  <c r="BI827" i="1"/>
  <c r="BI828" i="1"/>
  <c r="BI829" i="1"/>
  <c r="BI830" i="1"/>
  <c r="BI831" i="1"/>
  <c r="BI832" i="1"/>
  <c r="BI833" i="1"/>
  <c r="BI834" i="1"/>
  <c r="BI835" i="1"/>
  <c r="BI836" i="1"/>
  <c r="BI837" i="1"/>
  <c r="BI838" i="1"/>
  <c r="BI839" i="1"/>
  <c r="BI840" i="1"/>
  <c r="BI841" i="1"/>
  <c r="BI842" i="1"/>
  <c r="BI843" i="1"/>
  <c r="BI844" i="1"/>
  <c r="BI845" i="1"/>
  <c r="BI846" i="1"/>
  <c r="BI847" i="1"/>
  <c r="BI848" i="1"/>
  <c r="BI849" i="1"/>
  <c r="BI850" i="1"/>
  <c r="BI851" i="1"/>
  <c r="BI852" i="1"/>
  <c r="BI853" i="1"/>
  <c r="BI854" i="1"/>
  <c r="BI855" i="1"/>
  <c r="BI856" i="1"/>
  <c r="BI857" i="1"/>
  <c r="BI858" i="1"/>
  <c r="BI859" i="1"/>
  <c r="BI860" i="1"/>
  <c r="BI861" i="1"/>
  <c r="BI862" i="1"/>
  <c r="BI863" i="1"/>
  <c r="BI864" i="1"/>
  <c r="BI865" i="1"/>
  <c r="BI866" i="1"/>
  <c r="BI867" i="1"/>
  <c r="BI868" i="1"/>
  <c r="BI869" i="1"/>
  <c r="BI870" i="1"/>
  <c r="BI871" i="1"/>
  <c r="BI872" i="1"/>
  <c r="BI873" i="1"/>
  <c r="BI874" i="1"/>
  <c r="BI875" i="1"/>
  <c r="BI876" i="1"/>
  <c r="BI877" i="1"/>
  <c r="BI878" i="1"/>
  <c r="BI879" i="1"/>
  <c r="BI880" i="1"/>
  <c r="BI881" i="1"/>
  <c r="BI882" i="1"/>
  <c r="BI883" i="1"/>
  <c r="BI884" i="1"/>
  <c r="BI885" i="1"/>
  <c r="BI886" i="1"/>
  <c r="BI887" i="1"/>
  <c r="BI888" i="1"/>
  <c r="BI889" i="1"/>
  <c r="BI890" i="1"/>
  <c r="BI891" i="1"/>
  <c r="BI892" i="1"/>
  <c r="BI893" i="1"/>
  <c r="BI894" i="1"/>
  <c r="BI895" i="1"/>
  <c r="BI896" i="1"/>
  <c r="BI897" i="1"/>
  <c r="BI898" i="1"/>
  <c r="BI899" i="1"/>
  <c r="BI900" i="1"/>
  <c r="BI901" i="1"/>
  <c r="BI902" i="1"/>
  <c r="BI903" i="1"/>
  <c r="BI904" i="1"/>
  <c r="BI905" i="1"/>
  <c r="BI906" i="1"/>
  <c r="BI907" i="1"/>
  <c r="BI908" i="1"/>
  <c r="BI909" i="1"/>
  <c r="BI910" i="1"/>
  <c r="BI911" i="1"/>
  <c r="BI912" i="1"/>
  <c r="BI913" i="1"/>
  <c r="BI914" i="1"/>
  <c r="BI915" i="1"/>
  <c r="BI916" i="1"/>
  <c r="BI917" i="1"/>
  <c r="BI918" i="1"/>
  <c r="BI919" i="1"/>
  <c r="BI920" i="1"/>
  <c r="BI921" i="1"/>
  <c r="BI922" i="1"/>
  <c r="BI923" i="1"/>
  <c r="BI924" i="1"/>
  <c r="BI925" i="1"/>
  <c r="BI926" i="1"/>
  <c r="BI927" i="1"/>
  <c r="BI928" i="1"/>
  <c r="BI929" i="1"/>
  <c r="BI930" i="1"/>
  <c r="BI931" i="1"/>
  <c r="BI932" i="1"/>
  <c r="BI933" i="1"/>
  <c r="BI934" i="1"/>
  <c r="BI935" i="1"/>
  <c r="BI936" i="1"/>
  <c r="BI937" i="1"/>
  <c r="BI938" i="1"/>
  <c r="BI939" i="1"/>
  <c r="BI940" i="1"/>
  <c r="BI941" i="1"/>
  <c r="BI942" i="1"/>
  <c r="BI943" i="1"/>
  <c r="BI944" i="1"/>
  <c r="BI945" i="1"/>
  <c r="BI946" i="1"/>
  <c r="BI947" i="1"/>
  <c r="BI948" i="1"/>
  <c r="BI949" i="1"/>
  <c r="BI950" i="1"/>
  <c r="BI951" i="1"/>
  <c r="BI952" i="1"/>
  <c r="BI953" i="1"/>
  <c r="BI954" i="1"/>
  <c r="BI955" i="1"/>
  <c r="BI956" i="1"/>
  <c r="BI957" i="1"/>
  <c r="BI958" i="1"/>
  <c r="BI959" i="1"/>
  <c r="BI960" i="1"/>
  <c r="BI961" i="1"/>
  <c r="BI962" i="1"/>
  <c r="BI963" i="1"/>
  <c r="BI964" i="1"/>
  <c r="BI965" i="1"/>
  <c r="BI966" i="1"/>
  <c r="BI967" i="1"/>
  <c r="BI968" i="1"/>
  <c r="BI969" i="1"/>
  <c r="BI970" i="1"/>
  <c r="BI971" i="1"/>
  <c r="BI972" i="1"/>
  <c r="BI973" i="1"/>
  <c r="BI974" i="1"/>
  <c r="BI975" i="1"/>
  <c r="BI976" i="1"/>
  <c r="BI977" i="1"/>
  <c r="BI978" i="1"/>
  <c r="BI979" i="1"/>
  <c r="BI980" i="1"/>
  <c r="BI981" i="1"/>
  <c r="BI982" i="1"/>
  <c r="BI983" i="1"/>
  <c r="BI984" i="1"/>
  <c r="BI985" i="1"/>
  <c r="BI986" i="1"/>
  <c r="BI987" i="1"/>
  <c r="BI988" i="1"/>
  <c r="BI989" i="1"/>
  <c r="BI990" i="1"/>
  <c r="BI991" i="1"/>
  <c r="BI992" i="1"/>
  <c r="BI993" i="1"/>
  <c r="BI994" i="1"/>
  <c r="BI995" i="1"/>
  <c r="BI996" i="1"/>
  <c r="BI997" i="1"/>
  <c r="BI998" i="1"/>
  <c r="BI999" i="1"/>
  <c r="BI1000" i="1"/>
  <c r="BI1001" i="1"/>
  <c r="BI1002" i="1"/>
  <c r="BI1003" i="1"/>
  <c r="BI1004" i="1"/>
  <c r="BI1005" i="1"/>
  <c r="BI1006" i="1"/>
  <c r="BI1007" i="1"/>
  <c r="BI1008" i="1"/>
  <c r="BI1009" i="1"/>
  <c r="BI1010" i="1"/>
  <c r="BI1011" i="1"/>
  <c r="BI1012" i="1"/>
  <c r="BI1013" i="1"/>
  <c r="BI1014" i="1"/>
  <c r="BI1015" i="1"/>
  <c r="BI1016" i="1"/>
  <c r="BI1017" i="1"/>
  <c r="BI1018" i="1"/>
  <c r="BI1019" i="1"/>
  <c r="BI1020" i="1"/>
  <c r="BI1021" i="1"/>
  <c r="BI1022" i="1"/>
  <c r="BI1023" i="1"/>
  <c r="BI1024" i="1"/>
  <c r="BI1025" i="1"/>
  <c r="BI1026" i="1"/>
  <c r="BI1027" i="1"/>
  <c r="BI1028" i="1"/>
  <c r="BI1029" i="1"/>
  <c r="BI1030" i="1"/>
  <c r="BI1031" i="1"/>
  <c r="BI1032" i="1"/>
  <c r="BI1033" i="1"/>
  <c r="BI1034" i="1"/>
  <c r="BI1035" i="1"/>
  <c r="BI1036" i="1"/>
  <c r="BI1037" i="1"/>
  <c r="BI1038" i="1"/>
  <c r="BI1039" i="1"/>
  <c r="BI1040" i="1"/>
  <c r="BI1041" i="1"/>
  <c r="BI1042" i="1"/>
  <c r="BI1043" i="1"/>
  <c r="BI1044" i="1"/>
  <c r="BI1045" i="1"/>
  <c r="BI1046" i="1"/>
  <c r="BI1047" i="1"/>
  <c r="BI1048" i="1"/>
  <c r="BI1049" i="1"/>
  <c r="BI1050" i="1"/>
  <c r="BI1051" i="1"/>
  <c r="BI1052" i="1"/>
  <c r="BI1053" i="1"/>
  <c r="BI1054" i="1"/>
  <c r="BI1055" i="1"/>
  <c r="BI1056" i="1"/>
  <c r="BI1057" i="1"/>
  <c r="BI1058" i="1"/>
  <c r="BI1059" i="1"/>
  <c r="BI1060" i="1"/>
  <c r="BI1061" i="1"/>
  <c r="BI1062" i="1"/>
  <c r="BI1063" i="1"/>
  <c r="BI1064" i="1"/>
  <c r="BI1065" i="1"/>
  <c r="BI1066" i="1"/>
  <c r="BI1067" i="1"/>
  <c r="BI1068" i="1"/>
  <c r="BI1069" i="1"/>
  <c r="BI1070" i="1"/>
  <c r="BI1071" i="1"/>
  <c r="BI1072" i="1"/>
  <c r="BI1073" i="1"/>
  <c r="BI1074" i="1"/>
  <c r="BI1075" i="1"/>
  <c r="BI1076" i="1"/>
  <c r="BI1077" i="1"/>
  <c r="BI1078" i="1"/>
  <c r="BI1079" i="1"/>
  <c r="BI1080" i="1"/>
  <c r="BI1081" i="1"/>
  <c r="BI1082" i="1"/>
  <c r="BI1083" i="1"/>
  <c r="BI1084" i="1"/>
  <c r="BI1085" i="1"/>
  <c r="BI1086" i="1"/>
  <c r="BI1087" i="1"/>
  <c r="BI1088" i="1"/>
  <c r="BI1089" i="1"/>
  <c r="BI1090" i="1"/>
  <c r="BI1091" i="1"/>
  <c r="BI1092" i="1"/>
  <c r="BI1093" i="1"/>
  <c r="BI1094" i="1"/>
  <c r="BI1095" i="1"/>
  <c r="BI1096" i="1"/>
  <c r="BI1097" i="1"/>
  <c r="BI1098" i="1"/>
  <c r="BI1099" i="1"/>
  <c r="BI1100" i="1"/>
  <c r="BI1101" i="1"/>
  <c r="BH4" i="1"/>
  <c r="BH5" i="1"/>
  <c r="BH6" i="1"/>
  <c r="BH7" i="1"/>
  <c r="BH8" i="1"/>
  <c r="BH9" i="1"/>
  <c r="BH10" i="1"/>
  <c r="BH11" i="1"/>
  <c r="BH12" i="1"/>
  <c r="BH13" i="1"/>
  <c r="BH14" i="1"/>
  <c r="BH15" i="1"/>
  <c r="BH16" i="1"/>
  <c r="BH17" i="1"/>
  <c r="BH18" i="1"/>
  <c r="BH19" i="1"/>
  <c r="BH20" i="1"/>
  <c r="BH21" i="1"/>
  <c r="BH22" i="1"/>
  <c r="BH23" i="1"/>
  <c r="BH24" i="1"/>
  <c r="BH25" i="1"/>
  <c r="BH26" i="1"/>
  <c r="BH27" i="1"/>
  <c r="BH28" i="1"/>
  <c r="BH29" i="1"/>
  <c r="BH30" i="1"/>
  <c r="BH31" i="1"/>
  <c r="BH32" i="1"/>
  <c r="BH33" i="1"/>
  <c r="BH34" i="1"/>
  <c r="BH35" i="1"/>
  <c r="BH36" i="1"/>
  <c r="BH37" i="1"/>
  <c r="BH38" i="1"/>
  <c r="BH39" i="1"/>
  <c r="BH40" i="1"/>
  <c r="BH41" i="1"/>
  <c r="BH42" i="1"/>
  <c r="BH43" i="1"/>
  <c r="BH44" i="1"/>
  <c r="BH45" i="1"/>
  <c r="BH46" i="1"/>
  <c r="BH47" i="1"/>
  <c r="BH48" i="1"/>
  <c r="BH49" i="1"/>
  <c r="BH50" i="1"/>
  <c r="BH51" i="1"/>
  <c r="BH52" i="1"/>
  <c r="BH53" i="1"/>
  <c r="BH54" i="1"/>
  <c r="BH55" i="1"/>
  <c r="BH56" i="1"/>
  <c r="BH57"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83" i="1"/>
  <c r="BH84" i="1"/>
  <c r="BH85" i="1"/>
  <c r="BH86" i="1"/>
  <c r="BH87" i="1"/>
  <c r="BH88" i="1"/>
  <c r="BH89" i="1"/>
  <c r="BH90" i="1"/>
  <c r="BH91" i="1"/>
  <c r="BH92" i="1"/>
  <c r="BH93" i="1"/>
  <c r="BH94" i="1"/>
  <c r="BH95" i="1"/>
  <c r="BH96" i="1"/>
  <c r="BH97" i="1"/>
  <c r="BH98" i="1"/>
  <c r="BH99" i="1"/>
  <c r="BH100" i="1"/>
  <c r="BH101" i="1"/>
  <c r="BH102" i="1"/>
  <c r="BH103" i="1"/>
  <c r="BH104" i="1"/>
  <c r="BH105" i="1"/>
  <c r="BH106" i="1"/>
  <c r="BH107" i="1"/>
  <c r="BH108" i="1"/>
  <c r="BH109" i="1"/>
  <c r="BH110" i="1"/>
  <c r="BH111" i="1"/>
  <c r="BH112" i="1"/>
  <c r="BH113" i="1"/>
  <c r="BH114" i="1"/>
  <c r="BH115" i="1"/>
  <c r="BH116" i="1"/>
  <c r="BH117" i="1"/>
  <c r="BH118" i="1"/>
  <c r="BH119" i="1"/>
  <c r="BH120" i="1"/>
  <c r="BH121" i="1"/>
  <c r="BH122" i="1"/>
  <c r="BH123" i="1"/>
  <c r="BH124" i="1"/>
  <c r="BH125" i="1"/>
  <c r="BH126" i="1"/>
  <c r="BH127" i="1"/>
  <c r="BH128" i="1"/>
  <c r="BH129" i="1"/>
  <c r="BH130" i="1"/>
  <c r="BH131" i="1"/>
  <c r="BH132" i="1"/>
  <c r="BH133" i="1"/>
  <c r="BH134" i="1"/>
  <c r="BH135" i="1"/>
  <c r="BH136" i="1"/>
  <c r="BH137" i="1"/>
  <c r="BH138" i="1"/>
  <c r="BH139" i="1"/>
  <c r="BH140" i="1"/>
  <c r="BH141" i="1"/>
  <c r="BH142" i="1"/>
  <c r="BH143" i="1"/>
  <c r="BH144" i="1"/>
  <c r="BH145" i="1"/>
  <c r="BH146" i="1"/>
  <c r="BH147" i="1"/>
  <c r="BH148" i="1"/>
  <c r="BH149" i="1"/>
  <c r="BH150" i="1"/>
  <c r="BH151" i="1"/>
  <c r="BH152" i="1"/>
  <c r="BH153" i="1"/>
  <c r="BH154" i="1"/>
  <c r="BH155" i="1"/>
  <c r="BH156" i="1"/>
  <c r="BH157" i="1"/>
  <c r="BH158" i="1"/>
  <c r="BH159" i="1"/>
  <c r="BH160" i="1"/>
  <c r="BH161" i="1"/>
  <c r="BH162" i="1"/>
  <c r="BH163" i="1"/>
  <c r="BH164" i="1"/>
  <c r="BH165" i="1"/>
  <c r="BH166" i="1"/>
  <c r="BH167" i="1"/>
  <c r="BH168" i="1"/>
  <c r="BH169" i="1"/>
  <c r="BH170" i="1"/>
  <c r="BH171" i="1"/>
  <c r="BH172" i="1"/>
  <c r="BH173" i="1"/>
  <c r="BH174" i="1"/>
  <c r="BH175" i="1"/>
  <c r="BH176" i="1"/>
  <c r="BH177" i="1"/>
  <c r="BH178" i="1"/>
  <c r="BH179" i="1"/>
  <c r="BH180" i="1"/>
  <c r="BH181" i="1"/>
  <c r="BH182" i="1"/>
  <c r="BH183" i="1"/>
  <c r="BH184" i="1"/>
  <c r="BH185" i="1"/>
  <c r="BH186" i="1"/>
  <c r="BH187" i="1"/>
  <c r="BH188" i="1"/>
  <c r="BH189" i="1"/>
  <c r="BH190" i="1"/>
  <c r="BH191" i="1"/>
  <c r="BH192" i="1"/>
  <c r="BH193" i="1"/>
  <c r="BH194" i="1"/>
  <c r="BH195" i="1"/>
  <c r="BH196" i="1"/>
  <c r="BH197" i="1"/>
  <c r="BH198" i="1"/>
  <c r="BH199" i="1"/>
  <c r="BH200" i="1"/>
  <c r="BH201" i="1"/>
  <c r="BH202" i="1"/>
  <c r="BH203" i="1"/>
  <c r="BH204" i="1"/>
  <c r="BH205" i="1"/>
  <c r="BH206" i="1"/>
  <c r="BH207" i="1"/>
  <c r="BH208" i="1"/>
  <c r="BH209" i="1"/>
  <c r="BH210" i="1"/>
  <c r="BH211" i="1"/>
  <c r="BH212" i="1"/>
  <c r="BH213" i="1"/>
  <c r="BH214" i="1"/>
  <c r="BH215" i="1"/>
  <c r="BH216" i="1"/>
  <c r="BH217" i="1"/>
  <c r="BH218" i="1"/>
  <c r="BH219" i="1"/>
  <c r="BH220" i="1"/>
  <c r="BH221" i="1"/>
  <c r="BH222" i="1"/>
  <c r="BH223" i="1"/>
  <c r="BH224" i="1"/>
  <c r="BH225" i="1"/>
  <c r="BH226" i="1"/>
  <c r="BH227" i="1"/>
  <c r="BH228" i="1"/>
  <c r="BH229" i="1"/>
  <c r="BH230" i="1"/>
  <c r="BH231" i="1"/>
  <c r="BH232" i="1"/>
  <c r="BH233" i="1"/>
  <c r="BH234" i="1"/>
  <c r="BH235" i="1"/>
  <c r="BH236" i="1"/>
  <c r="BH237" i="1"/>
  <c r="BH238" i="1"/>
  <c r="BH239" i="1"/>
  <c r="BH240" i="1"/>
  <c r="BH241" i="1"/>
  <c r="BH242" i="1"/>
  <c r="BH243" i="1"/>
  <c r="BH244" i="1"/>
  <c r="BH245" i="1"/>
  <c r="BH246" i="1"/>
  <c r="BH247" i="1"/>
  <c r="BH248" i="1"/>
  <c r="BH249" i="1"/>
  <c r="BH250" i="1"/>
  <c r="BH251" i="1"/>
  <c r="BH252" i="1"/>
  <c r="BH253" i="1"/>
  <c r="BH254" i="1"/>
  <c r="BH255" i="1"/>
  <c r="BH256" i="1"/>
  <c r="BH257" i="1"/>
  <c r="BH258" i="1"/>
  <c r="BH259" i="1"/>
  <c r="BH260" i="1"/>
  <c r="BH261" i="1"/>
  <c r="BH262" i="1"/>
  <c r="BH263" i="1"/>
  <c r="BH264" i="1"/>
  <c r="BH265" i="1"/>
  <c r="BH266" i="1"/>
  <c r="BH267" i="1"/>
  <c r="BH268" i="1"/>
  <c r="BH269" i="1"/>
  <c r="BH270" i="1"/>
  <c r="BH271" i="1"/>
  <c r="BH272" i="1"/>
  <c r="BH273" i="1"/>
  <c r="BH274" i="1"/>
  <c r="BH275" i="1"/>
  <c r="BH276" i="1"/>
  <c r="BH277" i="1"/>
  <c r="BH278" i="1"/>
  <c r="BH279" i="1"/>
  <c r="BH280" i="1"/>
  <c r="BH281" i="1"/>
  <c r="BH282" i="1"/>
  <c r="BH283" i="1"/>
  <c r="BH284" i="1"/>
  <c r="BH285" i="1"/>
  <c r="BH286" i="1"/>
  <c r="BH287" i="1"/>
  <c r="BH288" i="1"/>
  <c r="BH289" i="1"/>
  <c r="BH290" i="1"/>
  <c r="BH291" i="1"/>
  <c r="BH292" i="1"/>
  <c r="BH293" i="1"/>
  <c r="BH294" i="1"/>
  <c r="BH295" i="1"/>
  <c r="BH296" i="1"/>
  <c r="BH297" i="1"/>
  <c r="BH298" i="1"/>
  <c r="BH299" i="1"/>
  <c r="BH300" i="1"/>
  <c r="BH301" i="1"/>
  <c r="BH302" i="1"/>
  <c r="BH303" i="1"/>
  <c r="BH304" i="1"/>
  <c r="BH305" i="1"/>
  <c r="BH306" i="1"/>
  <c r="BH307" i="1"/>
  <c r="BH308" i="1"/>
  <c r="BH309" i="1"/>
  <c r="BH310" i="1"/>
  <c r="BH311" i="1"/>
  <c r="BH312" i="1"/>
  <c r="BH313" i="1"/>
  <c r="BH314" i="1"/>
  <c r="BH315" i="1"/>
  <c r="BH316" i="1"/>
  <c r="BH317" i="1"/>
  <c r="BH318" i="1"/>
  <c r="BH319" i="1"/>
  <c r="BH320" i="1"/>
  <c r="BH321" i="1"/>
  <c r="BH322" i="1"/>
  <c r="BH323" i="1"/>
  <c r="BH324" i="1"/>
  <c r="BH325" i="1"/>
  <c r="BH326" i="1"/>
  <c r="BH327" i="1"/>
  <c r="BH328" i="1"/>
  <c r="BH329" i="1"/>
  <c r="BH330" i="1"/>
  <c r="BH331" i="1"/>
  <c r="BH332" i="1"/>
  <c r="BH333" i="1"/>
  <c r="BH334" i="1"/>
  <c r="BH335" i="1"/>
  <c r="BH336" i="1"/>
  <c r="BH337" i="1"/>
  <c r="BH338" i="1"/>
  <c r="BH339" i="1"/>
  <c r="BH340" i="1"/>
  <c r="BH341" i="1"/>
  <c r="BH342" i="1"/>
  <c r="BH343" i="1"/>
  <c r="BH344" i="1"/>
  <c r="BH345" i="1"/>
  <c r="BH346" i="1"/>
  <c r="BH347" i="1"/>
  <c r="BH348" i="1"/>
  <c r="BH349" i="1"/>
  <c r="BH350" i="1"/>
  <c r="BH351" i="1"/>
  <c r="BH352" i="1"/>
  <c r="BH353" i="1"/>
  <c r="BH354" i="1"/>
  <c r="BH355" i="1"/>
  <c r="BH356" i="1"/>
  <c r="BH357" i="1"/>
  <c r="BH358" i="1"/>
  <c r="BH359" i="1"/>
  <c r="BH360" i="1"/>
  <c r="BH361" i="1"/>
  <c r="BH362" i="1"/>
  <c r="BH363" i="1"/>
  <c r="BH364" i="1"/>
  <c r="BH365" i="1"/>
  <c r="BH366" i="1"/>
  <c r="BH367" i="1"/>
  <c r="BH368" i="1"/>
  <c r="BH369" i="1"/>
  <c r="BH370" i="1"/>
  <c r="BH371" i="1"/>
  <c r="BH372" i="1"/>
  <c r="BH373" i="1"/>
  <c r="BH374" i="1"/>
  <c r="BH375" i="1"/>
  <c r="BH376" i="1"/>
  <c r="BH377" i="1"/>
  <c r="BH378" i="1"/>
  <c r="BH379" i="1"/>
  <c r="BH380" i="1"/>
  <c r="BH381" i="1"/>
  <c r="BH382" i="1"/>
  <c r="BH383" i="1"/>
  <c r="BH384" i="1"/>
  <c r="BH385" i="1"/>
  <c r="BH386" i="1"/>
  <c r="BH387" i="1"/>
  <c r="BH388" i="1"/>
  <c r="BH389" i="1"/>
  <c r="BH390" i="1"/>
  <c r="BH391" i="1"/>
  <c r="BH392" i="1"/>
  <c r="BH393" i="1"/>
  <c r="BH394" i="1"/>
  <c r="BH395" i="1"/>
  <c r="BH396" i="1"/>
  <c r="BH397" i="1"/>
  <c r="BH398" i="1"/>
  <c r="BH399" i="1"/>
  <c r="BH400" i="1"/>
  <c r="BH401" i="1"/>
  <c r="BH402" i="1"/>
  <c r="BH403" i="1"/>
  <c r="BH404" i="1"/>
  <c r="BH405" i="1"/>
  <c r="BH406" i="1"/>
  <c r="BH407" i="1"/>
  <c r="BH408" i="1"/>
  <c r="BH409" i="1"/>
  <c r="BH410" i="1"/>
  <c r="BH411" i="1"/>
  <c r="BH412" i="1"/>
  <c r="BH413" i="1"/>
  <c r="BH414" i="1"/>
  <c r="BH415" i="1"/>
  <c r="BH416" i="1"/>
  <c r="BH417" i="1"/>
  <c r="BH418" i="1"/>
  <c r="BH419" i="1"/>
  <c r="BH420" i="1"/>
  <c r="BH421" i="1"/>
  <c r="BH422" i="1"/>
  <c r="BH423" i="1"/>
  <c r="BH424" i="1"/>
  <c r="BH425" i="1"/>
  <c r="BH426" i="1"/>
  <c r="BH427" i="1"/>
  <c r="BH428" i="1"/>
  <c r="BH429" i="1"/>
  <c r="BH430" i="1"/>
  <c r="BH431" i="1"/>
  <c r="BH432" i="1"/>
  <c r="BH433" i="1"/>
  <c r="BH434" i="1"/>
  <c r="BH435" i="1"/>
  <c r="BH436" i="1"/>
  <c r="BH437" i="1"/>
  <c r="BH438" i="1"/>
  <c r="BH439" i="1"/>
  <c r="BH440" i="1"/>
  <c r="BH441" i="1"/>
  <c r="BH442" i="1"/>
  <c r="BH443" i="1"/>
  <c r="BH444" i="1"/>
  <c r="BH445" i="1"/>
  <c r="BH446" i="1"/>
  <c r="BH447" i="1"/>
  <c r="BH448" i="1"/>
  <c r="BH449" i="1"/>
  <c r="BH450" i="1"/>
  <c r="BH451" i="1"/>
  <c r="BH452" i="1"/>
  <c r="BH453" i="1"/>
  <c r="BH454" i="1"/>
  <c r="BH455" i="1"/>
  <c r="BH456" i="1"/>
  <c r="BH457" i="1"/>
  <c r="BH458" i="1"/>
  <c r="BH459" i="1"/>
  <c r="BH460" i="1"/>
  <c r="BH461" i="1"/>
  <c r="BH462" i="1"/>
  <c r="BH463" i="1"/>
  <c r="BH464" i="1"/>
  <c r="BH465" i="1"/>
  <c r="BH466" i="1"/>
  <c r="BH467" i="1"/>
  <c r="BH468" i="1"/>
  <c r="BH469" i="1"/>
  <c r="BH470" i="1"/>
  <c r="BH471" i="1"/>
  <c r="BH472" i="1"/>
  <c r="BH473" i="1"/>
  <c r="BH474" i="1"/>
  <c r="BH475" i="1"/>
  <c r="BH476" i="1"/>
  <c r="BH477" i="1"/>
  <c r="BH478" i="1"/>
  <c r="BH479" i="1"/>
  <c r="BH480" i="1"/>
  <c r="BH481" i="1"/>
  <c r="BH482" i="1"/>
  <c r="BH483" i="1"/>
  <c r="BH484" i="1"/>
  <c r="BH485" i="1"/>
  <c r="BH486" i="1"/>
  <c r="BH487" i="1"/>
  <c r="BH488" i="1"/>
  <c r="BH489" i="1"/>
  <c r="BH490" i="1"/>
  <c r="BH491" i="1"/>
  <c r="BH492" i="1"/>
  <c r="BH493" i="1"/>
  <c r="BH494" i="1"/>
  <c r="BH495" i="1"/>
  <c r="BH496" i="1"/>
  <c r="BH497" i="1"/>
  <c r="BH498" i="1"/>
  <c r="BH499" i="1"/>
  <c r="BH500" i="1"/>
  <c r="BH501" i="1"/>
  <c r="BH502" i="1"/>
  <c r="BH503" i="1"/>
  <c r="BH504" i="1"/>
  <c r="BH505" i="1"/>
  <c r="BH506" i="1"/>
  <c r="BH507" i="1"/>
  <c r="BH508" i="1"/>
  <c r="BH509" i="1"/>
  <c r="BH510" i="1"/>
  <c r="BH511" i="1"/>
  <c r="BH512" i="1"/>
  <c r="BH513" i="1"/>
  <c r="BH514" i="1"/>
  <c r="BH515" i="1"/>
  <c r="BH516" i="1"/>
  <c r="BH517" i="1"/>
  <c r="BH518" i="1"/>
  <c r="BH519" i="1"/>
  <c r="BH520" i="1"/>
  <c r="BH521" i="1"/>
  <c r="BH522" i="1"/>
  <c r="BH523" i="1"/>
  <c r="BH524" i="1"/>
  <c r="BH525" i="1"/>
  <c r="BH526" i="1"/>
  <c r="BH527" i="1"/>
  <c r="BH528" i="1"/>
  <c r="BH529" i="1"/>
  <c r="BH530" i="1"/>
  <c r="BH531" i="1"/>
  <c r="BH532" i="1"/>
  <c r="BH533" i="1"/>
  <c r="BH534" i="1"/>
  <c r="BH535" i="1"/>
  <c r="BH536" i="1"/>
  <c r="BH537" i="1"/>
  <c r="BH538" i="1"/>
  <c r="BH539" i="1"/>
  <c r="BH540" i="1"/>
  <c r="BH541" i="1"/>
  <c r="BH542" i="1"/>
  <c r="BH543" i="1"/>
  <c r="BH544" i="1"/>
  <c r="BH545" i="1"/>
  <c r="BH546" i="1"/>
  <c r="BH547" i="1"/>
  <c r="BH548" i="1"/>
  <c r="BH549" i="1"/>
  <c r="BH550" i="1"/>
  <c r="BH551" i="1"/>
  <c r="BH552" i="1"/>
  <c r="BH553" i="1"/>
  <c r="BH554" i="1"/>
  <c r="BH555" i="1"/>
  <c r="BH556" i="1"/>
  <c r="BH557" i="1"/>
  <c r="BH558" i="1"/>
  <c r="BH559" i="1"/>
  <c r="BH560" i="1"/>
  <c r="BH561" i="1"/>
  <c r="BH562" i="1"/>
  <c r="BH563" i="1"/>
  <c r="BH564" i="1"/>
  <c r="BH565" i="1"/>
  <c r="BH566" i="1"/>
  <c r="BH567" i="1"/>
  <c r="BH568" i="1"/>
  <c r="BH569" i="1"/>
  <c r="BH570" i="1"/>
  <c r="BH571" i="1"/>
  <c r="BH572" i="1"/>
  <c r="BH573" i="1"/>
  <c r="BH574" i="1"/>
  <c r="BH575" i="1"/>
  <c r="BH576" i="1"/>
  <c r="BH577" i="1"/>
  <c r="BH578" i="1"/>
  <c r="BH579" i="1"/>
  <c r="BH580" i="1"/>
  <c r="BH581" i="1"/>
  <c r="BH582" i="1"/>
  <c r="BH583" i="1"/>
  <c r="BH584" i="1"/>
  <c r="BH585" i="1"/>
  <c r="BH586" i="1"/>
  <c r="BH587" i="1"/>
  <c r="BH588" i="1"/>
  <c r="BH589" i="1"/>
  <c r="BH590" i="1"/>
  <c r="BH591" i="1"/>
  <c r="BH592" i="1"/>
  <c r="BH593" i="1"/>
  <c r="BH594" i="1"/>
  <c r="BH595" i="1"/>
  <c r="BH596" i="1"/>
  <c r="BH597" i="1"/>
  <c r="BH598" i="1"/>
  <c r="BH599" i="1"/>
  <c r="BH600" i="1"/>
  <c r="BH601" i="1"/>
  <c r="BH602" i="1"/>
  <c r="BH603" i="1"/>
  <c r="BH604" i="1"/>
  <c r="BH605" i="1"/>
  <c r="BH606" i="1"/>
  <c r="BH607" i="1"/>
  <c r="BH608" i="1"/>
  <c r="BH609" i="1"/>
  <c r="BH610" i="1"/>
  <c r="BH611" i="1"/>
  <c r="BH612" i="1"/>
  <c r="BH613" i="1"/>
  <c r="BH614" i="1"/>
  <c r="BH615" i="1"/>
  <c r="BH616" i="1"/>
  <c r="BH617" i="1"/>
  <c r="BH618" i="1"/>
  <c r="BH619" i="1"/>
  <c r="BH620" i="1"/>
  <c r="BH621" i="1"/>
  <c r="BH622" i="1"/>
  <c r="BH623" i="1"/>
  <c r="BH624" i="1"/>
  <c r="BH625" i="1"/>
  <c r="BH626" i="1"/>
  <c r="BH627" i="1"/>
  <c r="BH628" i="1"/>
  <c r="BH629" i="1"/>
  <c r="BH630" i="1"/>
  <c r="BH631" i="1"/>
  <c r="BH632" i="1"/>
  <c r="BH633" i="1"/>
  <c r="BH634" i="1"/>
  <c r="BH635" i="1"/>
  <c r="BH636" i="1"/>
  <c r="BH637" i="1"/>
  <c r="BH638" i="1"/>
  <c r="BH639" i="1"/>
  <c r="BH640" i="1"/>
  <c r="BH641" i="1"/>
  <c r="BH642" i="1"/>
  <c r="BH643" i="1"/>
  <c r="BH644" i="1"/>
  <c r="BH645" i="1"/>
  <c r="BH646" i="1"/>
  <c r="BH647" i="1"/>
  <c r="BH648" i="1"/>
  <c r="BH649" i="1"/>
  <c r="BH650" i="1"/>
  <c r="BH651" i="1"/>
  <c r="BH652" i="1"/>
  <c r="BH653" i="1"/>
  <c r="BH654" i="1"/>
  <c r="BH655" i="1"/>
  <c r="BH656" i="1"/>
  <c r="BH657" i="1"/>
  <c r="BH658" i="1"/>
  <c r="BH659" i="1"/>
  <c r="BH660" i="1"/>
  <c r="BH661" i="1"/>
  <c r="BH662" i="1"/>
  <c r="BH663" i="1"/>
  <c r="BH664" i="1"/>
  <c r="BH665" i="1"/>
  <c r="BH666" i="1"/>
  <c r="BH667" i="1"/>
  <c r="BH668" i="1"/>
  <c r="BH669" i="1"/>
  <c r="BH670" i="1"/>
  <c r="BH671" i="1"/>
  <c r="BH672" i="1"/>
  <c r="BH673" i="1"/>
  <c r="BH674" i="1"/>
  <c r="BH675" i="1"/>
  <c r="BH676" i="1"/>
  <c r="BH677" i="1"/>
  <c r="BH678" i="1"/>
  <c r="BH679" i="1"/>
  <c r="BH680" i="1"/>
  <c r="BH681" i="1"/>
  <c r="BH682" i="1"/>
  <c r="BH683" i="1"/>
  <c r="BH684" i="1"/>
  <c r="BH685" i="1"/>
  <c r="BH686" i="1"/>
  <c r="BH687" i="1"/>
  <c r="BH688" i="1"/>
  <c r="BH689" i="1"/>
  <c r="BH690" i="1"/>
  <c r="BH691" i="1"/>
  <c r="BH692" i="1"/>
  <c r="BH693" i="1"/>
  <c r="BH694" i="1"/>
  <c r="BH695" i="1"/>
  <c r="BH696" i="1"/>
  <c r="BH697" i="1"/>
  <c r="BH698" i="1"/>
  <c r="BH699" i="1"/>
  <c r="BH700" i="1"/>
  <c r="BH701" i="1"/>
  <c r="BH702" i="1"/>
  <c r="BH703" i="1"/>
  <c r="BH704" i="1"/>
  <c r="BH705" i="1"/>
  <c r="BH706" i="1"/>
  <c r="BH707" i="1"/>
  <c r="BH708" i="1"/>
  <c r="BH709" i="1"/>
  <c r="BH710" i="1"/>
  <c r="BH711" i="1"/>
  <c r="BH712" i="1"/>
  <c r="BH713" i="1"/>
  <c r="BH714" i="1"/>
  <c r="BH715" i="1"/>
  <c r="BH716" i="1"/>
  <c r="BH717" i="1"/>
  <c r="BH718" i="1"/>
  <c r="BH719" i="1"/>
  <c r="BH720" i="1"/>
  <c r="BH721" i="1"/>
  <c r="BH722" i="1"/>
  <c r="BH723" i="1"/>
  <c r="BH724" i="1"/>
  <c r="BH725" i="1"/>
  <c r="BH726" i="1"/>
  <c r="BH727" i="1"/>
  <c r="BH728" i="1"/>
  <c r="BH729" i="1"/>
  <c r="BH730" i="1"/>
  <c r="BH731" i="1"/>
  <c r="BH732" i="1"/>
  <c r="BH733" i="1"/>
  <c r="BH734" i="1"/>
  <c r="BH735" i="1"/>
  <c r="BH736" i="1"/>
  <c r="BH737" i="1"/>
  <c r="BH738" i="1"/>
  <c r="BH739" i="1"/>
  <c r="BH740" i="1"/>
  <c r="BH741" i="1"/>
  <c r="BH742" i="1"/>
  <c r="BH743" i="1"/>
  <c r="BH744" i="1"/>
  <c r="BH745" i="1"/>
  <c r="BH746" i="1"/>
  <c r="BH747" i="1"/>
  <c r="BH748" i="1"/>
  <c r="BH749" i="1"/>
  <c r="BH750" i="1"/>
  <c r="BH751" i="1"/>
  <c r="BH752" i="1"/>
  <c r="BH753" i="1"/>
  <c r="BH754" i="1"/>
  <c r="BH755" i="1"/>
  <c r="BH756" i="1"/>
  <c r="BH757" i="1"/>
  <c r="BH758" i="1"/>
  <c r="BH759" i="1"/>
  <c r="BH760" i="1"/>
  <c r="BH761" i="1"/>
  <c r="BH762" i="1"/>
  <c r="BH763" i="1"/>
  <c r="BH764" i="1"/>
  <c r="BH765" i="1"/>
  <c r="BH766" i="1"/>
  <c r="BH767" i="1"/>
  <c r="BH768" i="1"/>
  <c r="BH769" i="1"/>
  <c r="BH770" i="1"/>
  <c r="BH771" i="1"/>
  <c r="BH772" i="1"/>
  <c r="BH773" i="1"/>
  <c r="BH774" i="1"/>
  <c r="BH775" i="1"/>
  <c r="BH776" i="1"/>
  <c r="BH777" i="1"/>
  <c r="BH778" i="1"/>
  <c r="BH779" i="1"/>
  <c r="BH780" i="1"/>
  <c r="BH781" i="1"/>
  <c r="BH782" i="1"/>
  <c r="BH783" i="1"/>
  <c r="BH784" i="1"/>
  <c r="BH785" i="1"/>
  <c r="BH786" i="1"/>
  <c r="BH787" i="1"/>
  <c r="BH788" i="1"/>
  <c r="BH789" i="1"/>
  <c r="BH790" i="1"/>
  <c r="BH791" i="1"/>
  <c r="BH792" i="1"/>
  <c r="BH793" i="1"/>
  <c r="BH794" i="1"/>
  <c r="BH795" i="1"/>
  <c r="BH796" i="1"/>
  <c r="BH797" i="1"/>
  <c r="BH798" i="1"/>
  <c r="BH799" i="1"/>
  <c r="BH800" i="1"/>
  <c r="BH801" i="1"/>
  <c r="BH802" i="1"/>
  <c r="BH803" i="1"/>
  <c r="BH804" i="1"/>
  <c r="BH805" i="1"/>
  <c r="BH806" i="1"/>
  <c r="BH807" i="1"/>
  <c r="BH808" i="1"/>
  <c r="BH809" i="1"/>
  <c r="BH810" i="1"/>
  <c r="BH811" i="1"/>
  <c r="BH812" i="1"/>
  <c r="BH813" i="1"/>
  <c r="BH814" i="1"/>
  <c r="BH815" i="1"/>
  <c r="BH816" i="1"/>
  <c r="BH817" i="1"/>
  <c r="BH818" i="1"/>
  <c r="BH819" i="1"/>
  <c r="BH820" i="1"/>
  <c r="BH821" i="1"/>
  <c r="BH822" i="1"/>
  <c r="BH823" i="1"/>
  <c r="BH824" i="1"/>
  <c r="BH825" i="1"/>
  <c r="BH826" i="1"/>
  <c r="BH827" i="1"/>
  <c r="BH828" i="1"/>
  <c r="BH829" i="1"/>
  <c r="BH830" i="1"/>
  <c r="BH831" i="1"/>
  <c r="BH832" i="1"/>
  <c r="BH833" i="1"/>
  <c r="BH834" i="1"/>
  <c r="BH835" i="1"/>
  <c r="BH836" i="1"/>
  <c r="BH837" i="1"/>
  <c r="BH838" i="1"/>
  <c r="BH839" i="1"/>
  <c r="BH840" i="1"/>
  <c r="BH841" i="1"/>
  <c r="BH842" i="1"/>
  <c r="BH843" i="1"/>
  <c r="BH844" i="1"/>
  <c r="BH845" i="1"/>
  <c r="BH846" i="1"/>
  <c r="BH847" i="1"/>
  <c r="BH848" i="1"/>
  <c r="BH849" i="1"/>
  <c r="BH850" i="1"/>
  <c r="BH851" i="1"/>
  <c r="BH852" i="1"/>
  <c r="BH853" i="1"/>
  <c r="BH854" i="1"/>
  <c r="BH855" i="1"/>
  <c r="BH856" i="1"/>
  <c r="BH857" i="1"/>
  <c r="BH858" i="1"/>
  <c r="BH859" i="1"/>
  <c r="BH860" i="1"/>
  <c r="BH861" i="1"/>
  <c r="BH862" i="1"/>
  <c r="BH863" i="1"/>
  <c r="BH864" i="1"/>
  <c r="BH865" i="1"/>
  <c r="BH866" i="1"/>
  <c r="BH867" i="1"/>
  <c r="BH868" i="1"/>
  <c r="BH869" i="1"/>
  <c r="BH870" i="1"/>
  <c r="BH871" i="1"/>
  <c r="BH872" i="1"/>
  <c r="BH873" i="1"/>
  <c r="BH874" i="1"/>
  <c r="BH875" i="1"/>
  <c r="BH876" i="1"/>
  <c r="BH877" i="1"/>
  <c r="BH878" i="1"/>
  <c r="BH879" i="1"/>
  <c r="BH880" i="1"/>
  <c r="BH881" i="1"/>
  <c r="BH882" i="1"/>
  <c r="BH883" i="1"/>
  <c r="BH884" i="1"/>
  <c r="BH885" i="1"/>
  <c r="BH886" i="1"/>
  <c r="BH887" i="1"/>
  <c r="BH888" i="1"/>
  <c r="BH889" i="1"/>
  <c r="BH890" i="1"/>
  <c r="BH891" i="1"/>
  <c r="BH892" i="1"/>
  <c r="BH893" i="1"/>
  <c r="BH894" i="1"/>
  <c r="BH895" i="1"/>
  <c r="BH896" i="1"/>
  <c r="BH897" i="1"/>
  <c r="BH898" i="1"/>
  <c r="BH899" i="1"/>
  <c r="BH900" i="1"/>
  <c r="BH901" i="1"/>
  <c r="BH902" i="1"/>
  <c r="BH903" i="1"/>
  <c r="BH904" i="1"/>
  <c r="BH905" i="1"/>
  <c r="BH906" i="1"/>
  <c r="BH907" i="1"/>
  <c r="BH908" i="1"/>
  <c r="BH909" i="1"/>
  <c r="BH910" i="1"/>
  <c r="BH911" i="1"/>
  <c r="BH912" i="1"/>
  <c r="BH913" i="1"/>
  <c r="BH914" i="1"/>
  <c r="BH915" i="1"/>
  <c r="BH916" i="1"/>
  <c r="BH917" i="1"/>
  <c r="BH918" i="1"/>
  <c r="BH919" i="1"/>
  <c r="BH920" i="1"/>
  <c r="BH921" i="1"/>
  <c r="BH922" i="1"/>
  <c r="BH923" i="1"/>
  <c r="BH924" i="1"/>
  <c r="BH925" i="1"/>
  <c r="BH926" i="1"/>
  <c r="BH927" i="1"/>
  <c r="BH928" i="1"/>
  <c r="BH929" i="1"/>
  <c r="BH930" i="1"/>
  <c r="BH931" i="1"/>
  <c r="BH932" i="1"/>
  <c r="BH933" i="1"/>
  <c r="BH934" i="1"/>
  <c r="BH935" i="1"/>
  <c r="BH936" i="1"/>
  <c r="BH937" i="1"/>
  <c r="BH938" i="1"/>
  <c r="BH939" i="1"/>
  <c r="BH940" i="1"/>
  <c r="BH941" i="1"/>
  <c r="BH942" i="1"/>
  <c r="BH943" i="1"/>
  <c r="BH944" i="1"/>
  <c r="BH945" i="1"/>
  <c r="BH946" i="1"/>
  <c r="BH947" i="1"/>
  <c r="BH948" i="1"/>
  <c r="BH949" i="1"/>
  <c r="BH950" i="1"/>
  <c r="BH951" i="1"/>
  <c r="BH952" i="1"/>
  <c r="BH953" i="1"/>
  <c r="BH954" i="1"/>
  <c r="BH955" i="1"/>
  <c r="BH956" i="1"/>
  <c r="BH957" i="1"/>
  <c r="BH958" i="1"/>
  <c r="BH959" i="1"/>
  <c r="BH960" i="1"/>
  <c r="BH961" i="1"/>
  <c r="BH962" i="1"/>
  <c r="BH963" i="1"/>
  <c r="BH964" i="1"/>
  <c r="BH965" i="1"/>
  <c r="BH966" i="1"/>
  <c r="BH967" i="1"/>
  <c r="BH968" i="1"/>
  <c r="BH969" i="1"/>
  <c r="BH970" i="1"/>
  <c r="BH971" i="1"/>
  <c r="BH972" i="1"/>
  <c r="BH973" i="1"/>
  <c r="BH974" i="1"/>
  <c r="BH975" i="1"/>
  <c r="BH976" i="1"/>
  <c r="BH977" i="1"/>
  <c r="BH978" i="1"/>
  <c r="BH979" i="1"/>
  <c r="BH980" i="1"/>
  <c r="BH981" i="1"/>
  <c r="BH982" i="1"/>
  <c r="BH983" i="1"/>
  <c r="BH984" i="1"/>
  <c r="BH985" i="1"/>
  <c r="BH986" i="1"/>
  <c r="BH987" i="1"/>
  <c r="BH988" i="1"/>
  <c r="BH989" i="1"/>
  <c r="BH990" i="1"/>
  <c r="BH991" i="1"/>
  <c r="BH992" i="1"/>
  <c r="BH993" i="1"/>
  <c r="BH994" i="1"/>
  <c r="BH995" i="1"/>
  <c r="BH996" i="1"/>
  <c r="BH997" i="1"/>
  <c r="BH998" i="1"/>
  <c r="BH999" i="1"/>
  <c r="BH1000" i="1"/>
  <c r="BH1001" i="1"/>
  <c r="BH1002" i="1"/>
  <c r="BH1003" i="1"/>
  <c r="BH1004" i="1"/>
  <c r="BH1005" i="1"/>
  <c r="BH1006" i="1"/>
  <c r="BH1007" i="1"/>
  <c r="BH1008" i="1"/>
  <c r="BH1009" i="1"/>
  <c r="BH1010" i="1"/>
  <c r="BH1011" i="1"/>
  <c r="BH1012" i="1"/>
  <c r="BH1013" i="1"/>
  <c r="BH1014" i="1"/>
  <c r="BH1015" i="1"/>
  <c r="BH1016" i="1"/>
  <c r="BH1017" i="1"/>
  <c r="BH1018" i="1"/>
  <c r="BH1019" i="1"/>
  <c r="BH1020" i="1"/>
  <c r="BH1021" i="1"/>
  <c r="BH1022" i="1"/>
  <c r="BH1023" i="1"/>
  <c r="BH1024" i="1"/>
  <c r="BH1025" i="1"/>
  <c r="BH1026" i="1"/>
  <c r="BH1027" i="1"/>
  <c r="BH1028" i="1"/>
  <c r="BH1029" i="1"/>
  <c r="BH1030" i="1"/>
  <c r="BH1031" i="1"/>
  <c r="BH1032" i="1"/>
  <c r="BH1033" i="1"/>
  <c r="BH1034" i="1"/>
  <c r="BH1035" i="1"/>
  <c r="BH1036" i="1"/>
  <c r="BH1037" i="1"/>
  <c r="BH1038" i="1"/>
  <c r="BH1039" i="1"/>
  <c r="BH1040" i="1"/>
  <c r="BH1041" i="1"/>
  <c r="BH1042" i="1"/>
  <c r="BH1043" i="1"/>
  <c r="BH1044" i="1"/>
  <c r="BH1045" i="1"/>
  <c r="BH1046" i="1"/>
  <c r="BH1047" i="1"/>
  <c r="BH1048" i="1"/>
  <c r="BH1049" i="1"/>
  <c r="BH1050" i="1"/>
  <c r="BH1051" i="1"/>
  <c r="BH1052" i="1"/>
  <c r="BH1053" i="1"/>
  <c r="BH1054" i="1"/>
  <c r="BH1055" i="1"/>
  <c r="BH1056" i="1"/>
  <c r="BH1057" i="1"/>
  <c r="BH1058" i="1"/>
  <c r="BH1059" i="1"/>
  <c r="BH1060" i="1"/>
  <c r="BH1061" i="1"/>
  <c r="BH1062" i="1"/>
  <c r="BH1063" i="1"/>
  <c r="BH1064" i="1"/>
  <c r="BH1065" i="1"/>
  <c r="BH1066" i="1"/>
  <c r="BH1067" i="1"/>
  <c r="BH1068" i="1"/>
  <c r="BH1069" i="1"/>
  <c r="BH1070" i="1"/>
  <c r="BH1071" i="1"/>
  <c r="BH1072" i="1"/>
  <c r="BH1073" i="1"/>
  <c r="BH1074" i="1"/>
  <c r="BH1075" i="1"/>
  <c r="BH1076" i="1"/>
  <c r="BH1077" i="1"/>
  <c r="BH1078" i="1"/>
  <c r="BH1079" i="1"/>
  <c r="BH1080" i="1"/>
  <c r="BH1081" i="1"/>
  <c r="BH1082" i="1"/>
  <c r="BH1083" i="1"/>
  <c r="BH1084" i="1"/>
  <c r="BH1085" i="1"/>
  <c r="BH1086" i="1"/>
  <c r="BH1087" i="1"/>
  <c r="BH1088" i="1"/>
  <c r="BH1089" i="1"/>
  <c r="BH1090" i="1"/>
  <c r="BH1091" i="1"/>
  <c r="BH1092" i="1"/>
  <c r="BH1093" i="1"/>
  <c r="BH1094" i="1"/>
  <c r="BH1095" i="1"/>
  <c r="BH1096" i="1"/>
  <c r="BH1097" i="1"/>
  <c r="BH1098" i="1"/>
  <c r="BH1099" i="1"/>
  <c r="BH1100" i="1"/>
  <c r="BH1101" i="1"/>
  <c r="R27" i="9"/>
  <c r="R26" i="9"/>
  <c r="E26" i="9"/>
  <c r="R25" i="9"/>
  <c r="E25" i="9"/>
  <c r="R24" i="9"/>
  <c r="E24" i="9"/>
  <c r="R23" i="9"/>
  <c r="E23" i="9"/>
  <c r="R22" i="9"/>
  <c r="E22" i="9"/>
  <c r="R21" i="9"/>
  <c r="R20" i="9"/>
  <c r="E20" i="9"/>
  <c r="R19" i="9"/>
  <c r="R18" i="9"/>
  <c r="R17" i="9"/>
  <c r="R16" i="9"/>
  <c r="R15" i="9"/>
  <c r="R14" i="9"/>
  <c r="R13" i="9"/>
  <c r="Q13" i="9"/>
  <c r="P13" i="9"/>
  <c r="O13" i="9"/>
  <c r="N13" i="9"/>
  <c r="M13" i="9"/>
  <c r="L13" i="9"/>
  <c r="K13" i="9"/>
  <c r="J13" i="9"/>
  <c r="I13" i="9"/>
  <c r="H13" i="9"/>
  <c r="G13" i="9"/>
  <c r="F13" i="9"/>
  <c r="R12" i="9"/>
  <c r="R11" i="9"/>
  <c r="Q11" i="9"/>
  <c r="P11" i="9"/>
  <c r="O11" i="9"/>
  <c r="N11" i="9"/>
  <c r="M11" i="9"/>
  <c r="L11" i="9"/>
  <c r="K11" i="9"/>
  <c r="J11" i="9"/>
  <c r="I11" i="9"/>
  <c r="H11" i="9"/>
  <c r="G11" i="9"/>
  <c r="F11" i="9"/>
  <c r="R10" i="9"/>
  <c r="E10" i="9"/>
  <c r="R9" i="9"/>
  <c r="R8" i="9"/>
  <c r="E8" i="9"/>
  <c r="R7" i="9"/>
  <c r="R6" i="9"/>
  <c r="R5" i="9"/>
  <c r="E5" i="9"/>
  <c r="D5" i="9"/>
  <c r="C5" i="9"/>
  <c r="B2" i="9"/>
  <c r="B1" i="9"/>
  <c r="Y102" i="8"/>
  <c r="X102" i="8"/>
  <c r="W102" i="8"/>
  <c r="V102" i="8"/>
  <c r="U102" i="8"/>
  <c r="T102" i="8"/>
  <c r="S102" i="8"/>
  <c r="R102" i="8"/>
  <c r="Q102" i="8"/>
  <c r="P102" i="8"/>
  <c r="O102" i="8"/>
  <c r="N102" i="8"/>
  <c r="M102" i="8"/>
  <c r="L102" i="8"/>
  <c r="K102" i="8"/>
  <c r="J102" i="8"/>
  <c r="Y101" i="8"/>
  <c r="X101" i="8"/>
  <c r="W101" i="8"/>
  <c r="V101" i="8"/>
  <c r="U101" i="8"/>
  <c r="T101" i="8"/>
  <c r="S101" i="8"/>
  <c r="R101" i="8"/>
  <c r="Q101" i="8"/>
  <c r="P101" i="8"/>
  <c r="O101" i="8"/>
  <c r="N101" i="8"/>
  <c r="M101" i="8"/>
  <c r="L101" i="8"/>
  <c r="K101" i="8"/>
  <c r="J101" i="8"/>
  <c r="Y100" i="8"/>
  <c r="X100" i="8"/>
  <c r="W100" i="8"/>
  <c r="V100" i="8"/>
  <c r="U100" i="8"/>
  <c r="T100" i="8"/>
  <c r="S100" i="8"/>
  <c r="R100" i="8"/>
  <c r="Q100" i="8"/>
  <c r="P100" i="8"/>
  <c r="O100" i="8"/>
  <c r="N100" i="8"/>
  <c r="M100" i="8"/>
  <c r="L100" i="8"/>
  <c r="K100" i="8"/>
  <c r="J100" i="8"/>
  <c r="Y99" i="8"/>
  <c r="X99" i="8"/>
  <c r="W99" i="8"/>
  <c r="V99" i="8"/>
  <c r="U99" i="8"/>
  <c r="T99" i="8"/>
  <c r="S99" i="8"/>
  <c r="R99" i="8"/>
  <c r="Q99" i="8"/>
  <c r="P99" i="8"/>
  <c r="O99" i="8"/>
  <c r="N99" i="8"/>
  <c r="M99" i="8"/>
  <c r="L99" i="8"/>
  <c r="K99" i="8"/>
  <c r="J99" i="8"/>
  <c r="Y98" i="8"/>
  <c r="X98" i="8"/>
  <c r="W98" i="8"/>
  <c r="V98" i="8"/>
  <c r="U98" i="8"/>
  <c r="T98" i="8"/>
  <c r="S98" i="8"/>
  <c r="R98" i="8"/>
  <c r="Q98" i="8"/>
  <c r="P98" i="8"/>
  <c r="O98" i="8"/>
  <c r="N98" i="8"/>
  <c r="M98" i="8"/>
  <c r="L98" i="8"/>
  <c r="K98" i="8"/>
  <c r="J98" i="8"/>
  <c r="Y97" i="8"/>
  <c r="X97" i="8"/>
  <c r="W97" i="8"/>
  <c r="V97" i="8"/>
  <c r="U97" i="8"/>
  <c r="T97" i="8"/>
  <c r="S97" i="8"/>
  <c r="R97" i="8"/>
  <c r="Q97" i="8"/>
  <c r="P97" i="8"/>
  <c r="O97" i="8"/>
  <c r="N97" i="8"/>
  <c r="M97" i="8"/>
  <c r="L97" i="8"/>
  <c r="K97" i="8"/>
  <c r="J97" i="8"/>
  <c r="Y96" i="8"/>
  <c r="X96" i="8"/>
  <c r="W96" i="8"/>
  <c r="V96" i="8"/>
  <c r="U96" i="8"/>
  <c r="T96" i="8"/>
  <c r="S96" i="8"/>
  <c r="R96" i="8"/>
  <c r="Q96" i="8"/>
  <c r="P96" i="8"/>
  <c r="O96" i="8"/>
  <c r="N96" i="8"/>
  <c r="M96" i="8"/>
  <c r="L96" i="8"/>
  <c r="K96" i="8"/>
  <c r="J96" i="8"/>
  <c r="Y95" i="8"/>
  <c r="X95" i="8"/>
  <c r="W95" i="8"/>
  <c r="V95" i="8"/>
  <c r="U95" i="8"/>
  <c r="T95" i="8"/>
  <c r="S95" i="8"/>
  <c r="R95" i="8"/>
  <c r="Q95" i="8"/>
  <c r="P95" i="8"/>
  <c r="O95" i="8"/>
  <c r="N95" i="8"/>
  <c r="M95" i="8"/>
  <c r="L95" i="8"/>
  <c r="K95" i="8"/>
  <c r="J95" i="8"/>
  <c r="Y94" i="8"/>
  <c r="X94" i="8"/>
  <c r="W94" i="8"/>
  <c r="V94" i="8"/>
  <c r="U94" i="8"/>
  <c r="T94" i="8"/>
  <c r="S94" i="8"/>
  <c r="R94" i="8"/>
  <c r="Q94" i="8"/>
  <c r="P94" i="8"/>
  <c r="O94" i="8"/>
  <c r="N94" i="8"/>
  <c r="M94" i="8"/>
  <c r="L94" i="8"/>
  <c r="K94" i="8"/>
  <c r="J94" i="8"/>
  <c r="Y93" i="8"/>
  <c r="X93" i="8"/>
  <c r="W93" i="8"/>
  <c r="V93" i="8"/>
  <c r="U93" i="8"/>
  <c r="T93" i="8"/>
  <c r="S93" i="8"/>
  <c r="R93" i="8"/>
  <c r="Q93" i="8"/>
  <c r="P93" i="8"/>
  <c r="O93" i="8"/>
  <c r="N93" i="8"/>
  <c r="M93" i="8"/>
  <c r="L93" i="8"/>
  <c r="K93" i="8"/>
  <c r="J93" i="8"/>
  <c r="Y92" i="8"/>
  <c r="X92" i="8"/>
  <c r="W92" i="8"/>
  <c r="V92" i="8"/>
  <c r="U92" i="8"/>
  <c r="T92" i="8"/>
  <c r="S92" i="8"/>
  <c r="R92" i="8"/>
  <c r="Q92" i="8"/>
  <c r="P92" i="8"/>
  <c r="O92" i="8"/>
  <c r="N92" i="8"/>
  <c r="M92" i="8"/>
  <c r="L92" i="8"/>
  <c r="K92" i="8"/>
  <c r="J92" i="8"/>
  <c r="Y91" i="8"/>
  <c r="X91" i="8"/>
  <c r="W91" i="8"/>
  <c r="V91" i="8"/>
  <c r="U91" i="8"/>
  <c r="T91" i="8"/>
  <c r="S91" i="8"/>
  <c r="R91" i="8"/>
  <c r="Q91" i="8"/>
  <c r="P91" i="8"/>
  <c r="O91" i="8"/>
  <c r="N91" i="8"/>
  <c r="M91" i="8"/>
  <c r="L91" i="8"/>
  <c r="K91" i="8"/>
  <c r="J91" i="8"/>
  <c r="Y90" i="8"/>
  <c r="X90" i="8"/>
  <c r="W90" i="8"/>
  <c r="V90" i="8"/>
  <c r="U90" i="8"/>
  <c r="T90" i="8"/>
  <c r="S90" i="8"/>
  <c r="R90" i="8"/>
  <c r="Q90" i="8"/>
  <c r="P90" i="8"/>
  <c r="O90" i="8"/>
  <c r="N90" i="8"/>
  <c r="M90" i="8"/>
  <c r="L90" i="8"/>
  <c r="K90" i="8"/>
  <c r="J90" i="8"/>
  <c r="Y89" i="8"/>
  <c r="X89" i="8"/>
  <c r="W89" i="8"/>
  <c r="V89" i="8"/>
  <c r="U89" i="8"/>
  <c r="T89" i="8"/>
  <c r="S89" i="8"/>
  <c r="R89" i="8"/>
  <c r="Q89" i="8"/>
  <c r="P89" i="8"/>
  <c r="O89" i="8"/>
  <c r="N89" i="8"/>
  <c r="M89" i="8"/>
  <c r="L89" i="8"/>
  <c r="K89" i="8"/>
  <c r="J89" i="8"/>
  <c r="Y88" i="8"/>
  <c r="X88" i="8"/>
  <c r="W88" i="8"/>
  <c r="V88" i="8"/>
  <c r="U88" i="8"/>
  <c r="T88" i="8"/>
  <c r="S88" i="8"/>
  <c r="R88" i="8"/>
  <c r="Q88" i="8"/>
  <c r="P88" i="8"/>
  <c r="O88" i="8"/>
  <c r="N88" i="8"/>
  <c r="M88" i="8"/>
  <c r="L88" i="8"/>
  <c r="K88" i="8"/>
  <c r="J88" i="8"/>
  <c r="Y87" i="8"/>
  <c r="X87" i="8"/>
  <c r="W87" i="8"/>
  <c r="V87" i="8"/>
  <c r="U87" i="8"/>
  <c r="T87" i="8"/>
  <c r="S87" i="8"/>
  <c r="R87" i="8"/>
  <c r="Q87" i="8"/>
  <c r="P87" i="8"/>
  <c r="O87" i="8"/>
  <c r="N87" i="8"/>
  <c r="M87" i="8"/>
  <c r="L87" i="8"/>
  <c r="K87" i="8"/>
  <c r="J87" i="8"/>
  <c r="Y86" i="8"/>
  <c r="X86" i="8"/>
  <c r="W86" i="8"/>
  <c r="V86" i="8"/>
  <c r="U86" i="8"/>
  <c r="T86" i="8"/>
  <c r="S86" i="8"/>
  <c r="R86" i="8"/>
  <c r="Q86" i="8"/>
  <c r="P86" i="8"/>
  <c r="O86" i="8"/>
  <c r="N86" i="8"/>
  <c r="M86" i="8"/>
  <c r="L86" i="8"/>
  <c r="K86" i="8"/>
  <c r="J86" i="8"/>
  <c r="Y85" i="8"/>
  <c r="X85" i="8"/>
  <c r="W85" i="8"/>
  <c r="V85" i="8"/>
  <c r="U85" i="8"/>
  <c r="T85" i="8"/>
  <c r="S85" i="8"/>
  <c r="R85" i="8"/>
  <c r="Q85" i="8"/>
  <c r="P85" i="8"/>
  <c r="O85" i="8"/>
  <c r="N85" i="8"/>
  <c r="M85" i="8"/>
  <c r="L85" i="8"/>
  <c r="K85" i="8"/>
  <c r="J85" i="8"/>
  <c r="Y84" i="8"/>
  <c r="X84" i="8"/>
  <c r="W84" i="8"/>
  <c r="V84" i="8"/>
  <c r="U84" i="8"/>
  <c r="T84" i="8"/>
  <c r="S84" i="8"/>
  <c r="R84" i="8"/>
  <c r="Q84" i="8"/>
  <c r="P84" i="8"/>
  <c r="O84" i="8"/>
  <c r="N84" i="8"/>
  <c r="M84" i="8"/>
  <c r="L84" i="8"/>
  <c r="K84" i="8"/>
  <c r="J84" i="8"/>
  <c r="Y83" i="8"/>
  <c r="X83" i="8"/>
  <c r="W83" i="8"/>
  <c r="V83" i="8"/>
  <c r="U83" i="8"/>
  <c r="T83" i="8"/>
  <c r="S83" i="8"/>
  <c r="R83" i="8"/>
  <c r="Q83" i="8"/>
  <c r="P83" i="8"/>
  <c r="O83" i="8"/>
  <c r="N83" i="8"/>
  <c r="M83" i="8"/>
  <c r="L83" i="8"/>
  <c r="K83" i="8"/>
  <c r="J83" i="8"/>
  <c r="Y82" i="8"/>
  <c r="X82" i="8"/>
  <c r="W82" i="8"/>
  <c r="V82" i="8"/>
  <c r="U82" i="8"/>
  <c r="T82" i="8"/>
  <c r="S82" i="8"/>
  <c r="R82" i="8"/>
  <c r="Q82" i="8"/>
  <c r="P82" i="8"/>
  <c r="O82" i="8"/>
  <c r="N82" i="8"/>
  <c r="M82" i="8"/>
  <c r="L82" i="8"/>
  <c r="K82" i="8"/>
  <c r="J82" i="8"/>
  <c r="Y81" i="8"/>
  <c r="X81" i="8"/>
  <c r="W81" i="8"/>
  <c r="V81" i="8"/>
  <c r="U81" i="8"/>
  <c r="T81" i="8"/>
  <c r="S81" i="8"/>
  <c r="R81" i="8"/>
  <c r="Q81" i="8"/>
  <c r="P81" i="8"/>
  <c r="O81" i="8"/>
  <c r="N81" i="8"/>
  <c r="M81" i="8"/>
  <c r="L81" i="8"/>
  <c r="K81" i="8"/>
  <c r="J81" i="8"/>
  <c r="Y80" i="8"/>
  <c r="X80" i="8"/>
  <c r="W80" i="8"/>
  <c r="V80" i="8"/>
  <c r="U80" i="8"/>
  <c r="T80" i="8"/>
  <c r="S80" i="8"/>
  <c r="R80" i="8"/>
  <c r="Q80" i="8"/>
  <c r="P80" i="8"/>
  <c r="O80" i="8"/>
  <c r="N80" i="8"/>
  <c r="M80" i="8"/>
  <c r="L80" i="8"/>
  <c r="K80" i="8"/>
  <c r="J80" i="8"/>
  <c r="Y79" i="8"/>
  <c r="X79" i="8"/>
  <c r="W79" i="8"/>
  <c r="V79" i="8"/>
  <c r="U79" i="8"/>
  <c r="T79" i="8"/>
  <c r="S79" i="8"/>
  <c r="R79" i="8"/>
  <c r="Q79" i="8"/>
  <c r="P79" i="8"/>
  <c r="O79" i="8"/>
  <c r="N79" i="8"/>
  <c r="M79" i="8"/>
  <c r="L79" i="8"/>
  <c r="K79" i="8"/>
  <c r="J79" i="8"/>
  <c r="Y78" i="8"/>
  <c r="X78" i="8"/>
  <c r="W78" i="8"/>
  <c r="V78" i="8"/>
  <c r="U78" i="8"/>
  <c r="T78" i="8"/>
  <c r="S78" i="8"/>
  <c r="R78" i="8"/>
  <c r="Q78" i="8"/>
  <c r="P78" i="8"/>
  <c r="O78" i="8"/>
  <c r="N78" i="8"/>
  <c r="M78" i="8"/>
  <c r="L78" i="8"/>
  <c r="K78" i="8"/>
  <c r="J78" i="8"/>
  <c r="Y77" i="8"/>
  <c r="X77" i="8"/>
  <c r="W77" i="8"/>
  <c r="V77" i="8"/>
  <c r="U77" i="8"/>
  <c r="T77" i="8"/>
  <c r="S77" i="8"/>
  <c r="R77" i="8"/>
  <c r="Q77" i="8"/>
  <c r="P77" i="8"/>
  <c r="O77" i="8"/>
  <c r="N77" i="8"/>
  <c r="M77" i="8"/>
  <c r="L77" i="8"/>
  <c r="K77" i="8"/>
  <c r="J77" i="8"/>
  <c r="Y76" i="8"/>
  <c r="X76" i="8"/>
  <c r="W76" i="8"/>
  <c r="V76" i="8"/>
  <c r="U76" i="8"/>
  <c r="T76" i="8"/>
  <c r="S76" i="8"/>
  <c r="R76" i="8"/>
  <c r="Q76" i="8"/>
  <c r="P76" i="8"/>
  <c r="O76" i="8"/>
  <c r="N76" i="8"/>
  <c r="M76" i="8"/>
  <c r="L76" i="8"/>
  <c r="K76" i="8"/>
  <c r="J76" i="8"/>
  <c r="Y75" i="8"/>
  <c r="X75" i="8"/>
  <c r="W75" i="8"/>
  <c r="V75" i="8"/>
  <c r="U75" i="8"/>
  <c r="T75" i="8"/>
  <c r="S75" i="8"/>
  <c r="R75" i="8"/>
  <c r="Q75" i="8"/>
  <c r="P75" i="8"/>
  <c r="O75" i="8"/>
  <c r="N75" i="8"/>
  <c r="M75" i="8"/>
  <c r="L75" i="8"/>
  <c r="K75" i="8"/>
  <c r="J75" i="8"/>
  <c r="Y74" i="8"/>
  <c r="X74" i="8"/>
  <c r="W74" i="8"/>
  <c r="V74" i="8"/>
  <c r="U74" i="8"/>
  <c r="T74" i="8"/>
  <c r="S74" i="8"/>
  <c r="R74" i="8"/>
  <c r="Q74" i="8"/>
  <c r="P74" i="8"/>
  <c r="O74" i="8"/>
  <c r="N74" i="8"/>
  <c r="M74" i="8"/>
  <c r="L74" i="8"/>
  <c r="K74" i="8"/>
  <c r="J74" i="8"/>
  <c r="Y73" i="8"/>
  <c r="X73" i="8"/>
  <c r="W73" i="8"/>
  <c r="V73" i="8"/>
  <c r="U73" i="8"/>
  <c r="T73" i="8"/>
  <c r="S73" i="8"/>
  <c r="R73" i="8"/>
  <c r="Q73" i="8"/>
  <c r="P73" i="8"/>
  <c r="O73" i="8"/>
  <c r="N73" i="8"/>
  <c r="M73" i="8"/>
  <c r="L73" i="8"/>
  <c r="K73" i="8"/>
  <c r="J73" i="8"/>
  <c r="Y72" i="8"/>
  <c r="X72" i="8"/>
  <c r="W72" i="8"/>
  <c r="V72" i="8"/>
  <c r="U72" i="8"/>
  <c r="T72" i="8"/>
  <c r="S72" i="8"/>
  <c r="R72" i="8"/>
  <c r="Q72" i="8"/>
  <c r="P72" i="8"/>
  <c r="O72" i="8"/>
  <c r="N72" i="8"/>
  <c r="M72" i="8"/>
  <c r="L72" i="8"/>
  <c r="K72" i="8"/>
  <c r="J72" i="8"/>
  <c r="Y71" i="8"/>
  <c r="X71" i="8"/>
  <c r="W71" i="8"/>
  <c r="V71" i="8"/>
  <c r="U71" i="8"/>
  <c r="T71" i="8"/>
  <c r="S71" i="8"/>
  <c r="R71" i="8"/>
  <c r="Q71" i="8"/>
  <c r="P71" i="8"/>
  <c r="O71" i="8"/>
  <c r="N71" i="8"/>
  <c r="M71" i="8"/>
  <c r="L71" i="8"/>
  <c r="K71" i="8"/>
  <c r="J71" i="8"/>
  <c r="Y70" i="8"/>
  <c r="X70" i="8"/>
  <c r="W70" i="8"/>
  <c r="V70" i="8"/>
  <c r="U70" i="8"/>
  <c r="T70" i="8"/>
  <c r="S70" i="8"/>
  <c r="R70" i="8"/>
  <c r="Q70" i="8"/>
  <c r="P70" i="8"/>
  <c r="O70" i="8"/>
  <c r="N70" i="8"/>
  <c r="M70" i="8"/>
  <c r="L70" i="8"/>
  <c r="K70" i="8"/>
  <c r="J70" i="8"/>
  <c r="Y69" i="8"/>
  <c r="X69" i="8"/>
  <c r="W69" i="8"/>
  <c r="V69" i="8"/>
  <c r="U69" i="8"/>
  <c r="T69" i="8"/>
  <c r="S69" i="8"/>
  <c r="R69" i="8"/>
  <c r="Q69" i="8"/>
  <c r="P69" i="8"/>
  <c r="O69" i="8"/>
  <c r="N69" i="8"/>
  <c r="M69" i="8"/>
  <c r="L69" i="8"/>
  <c r="K69" i="8"/>
  <c r="J69" i="8"/>
  <c r="Y68" i="8"/>
  <c r="X68" i="8"/>
  <c r="W68" i="8"/>
  <c r="V68" i="8"/>
  <c r="U68" i="8"/>
  <c r="T68" i="8"/>
  <c r="S68" i="8"/>
  <c r="R68" i="8"/>
  <c r="Q68" i="8"/>
  <c r="P68" i="8"/>
  <c r="O68" i="8"/>
  <c r="N68" i="8"/>
  <c r="M68" i="8"/>
  <c r="L68" i="8"/>
  <c r="K68" i="8"/>
  <c r="J68" i="8"/>
  <c r="Y67" i="8"/>
  <c r="X67" i="8"/>
  <c r="W67" i="8"/>
  <c r="V67" i="8"/>
  <c r="U67" i="8"/>
  <c r="T67" i="8"/>
  <c r="S67" i="8"/>
  <c r="R67" i="8"/>
  <c r="Q67" i="8"/>
  <c r="P67" i="8"/>
  <c r="O67" i="8"/>
  <c r="N67" i="8"/>
  <c r="M67" i="8"/>
  <c r="L67" i="8"/>
  <c r="K67" i="8"/>
  <c r="J67" i="8"/>
  <c r="Y66" i="8"/>
  <c r="X66" i="8"/>
  <c r="W66" i="8"/>
  <c r="V66" i="8"/>
  <c r="U66" i="8"/>
  <c r="T66" i="8"/>
  <c r="S66" i="8"/>
  <c r="R66" i="8"/>
  <c r="Q66" i="8"/>
  <c r="P66" i="8"/>
  <c r="O66" i="8"/>
  <c r="N66" i="8"/>
  <c r="M66" i="8"/>
  <c r="L66" i="8"/>
  <c r="K66" i="8"/>
  <c r="J66" i="8"/>
  <c r="Y65" i="8"/>
  <c r="X65" i="8"/>
  <c r="W65" i="8"/>
  <c r="V65" i="8"/>
  <c r="U65" i="8"/>
  <c r="T65" i="8"/>
  <c r="S65" i="8"/>
  <c r="R65" i="8"/>
  <c r="Q65" i="8"/>
  <c r="P65" i="8"/>
  <c r="O65" i="8"/>
  <c r="N65" i="8"/>
  <c r="M65" i="8"/>
  <c r="L65" i="8"/>
  <c r="K65" i="8"/>
  <c r="J65" i="8"/>
  <c r="Y64" i="8"/>
  <c r="X64" i="8"/>
  <c r="W64" i="8"/>
  <c r="V64" i="8"/>
  <c r="U64" i="8"/>
  <c r="T64" i="8"/>
  <c r="S64" i="8"/>
  <c r="R64" i="8"/>
  <c r="Q64" i="8"/>
  <c r="P64" i="8"/>
  <c r="O64" i="8"/>
  <c r="N64" i="8"/>
  <c r="M64" i="8"/>
  <c r="L64" i="8"/>
  <c r="K64" i="8"/>
  <c r="J64" i="8"/>
  <c r="Y63" i="8"/>
  <c r="X63" i="8"/>
  <c r="W63" i="8"/>
  <c r="V63" i="8"/>
  <c r="U63" i="8"/>
  <c r="T63" i="8"/>
  <c r="S63" i="8"/>
  <c r="R63" i="8"/>
  <c r="Q63" i="8"/>
  <c r="P63" i="8"/>
  <c r="O63" i="8"/>
  <c r="N63" i="8"/>
  <c r="M63" i="8"/>
  <c r="L63" i="8"/>
  <c r="K63" i="8"/>
  <c r="J63" i="8"/>
  <c r="Y62" i="8"/>
  <c r="X62" i="8"/>
  <c r="W62" i="8"/>
  <c r="V62" i="8"/>
  <c r="U62" i="8"/>
  <c r="T62" i="8"/>
  <c r="S62" i="8"/>
  <c r="R62" i="8"/>
  <c r="Q62" i="8"/>
  <c r="P62" i="8"/>
  <c r="O62" i="8"/>
  <c r="N62" i="8"/>
  <c r="M62" i="8"/>
  <c r="L62" i="8"/>
  <c r="K62" i="8"/>
  <c r="J62" i="8"/>
  <c r="Y61" i="8"/>
  <c r="X61" i="8"/>
  <c r="W61" i="8"/>
  <c r="V61" i="8"/>
  <c r="U61" i="8"/>
  <c r="T61" i="8"/>
  <c r="S61" i="8"/>
  <c r="R61" i="8"/>
  <c r="Q61" i="8"/>
  <c r="P61" i="8"/>
  <c r="O61" i="8"/>
  <c r="N61" i="8"/>
  <c r="M61" i="8"/>
  <c r="L61" i="8"/>
  <c r="K61" i="8"/>
  <c r="J61" i="8"/>
  <c r="Y60" i="8"/>
  <c r="X60" i="8"/>
  <c r="W60" i="8"/>
  <c r="V60" i="8"/>
  <c r="U60" i="8"/>
  <c r="T60" i="8"/>
  <c r="S60" i="8"/>
  <c r="R60" i="8"/>
  <c r="Q60" i="8"/>
  <c r="P60" i="8"/>
  <c r="O60" i="8"/>
  <c r="N60" i="8"/>
  <c r="M60" i="8"/>
  <c r="L60" i="8"/>
  <c r="K60" i="8"/>
  <c r="J60" i="8"/>
  <c r="Y59" i="8"/>
  <c r="X59" i="8"/>
  <c r="W59" i="8"/>
  <c r="V59" i="8"/>
  <c r="U59" i="8"/>
  <c r="T59" i="8"/>
  <c r="S59" i="8"/>
  <c r="R59" i="8"/>
  <c r="Q59" i="8"/>
  <c r="P59" i="8"/>
  <c r="O59" i="8"/>
  <c r="N59" i="8"/>
  <c r="M59" i="8"/>
  <c r="L59" i="8"/>
  <c r="K59" i="8"/>
  <c r="J59" i="8"/>
  <c r="Y58" i="8"/>
  <c r="X58" i="8"/>
  <c r="W58" i="8"/>
  <c r="V58" i="8"/>
  <c r="U58" i="8"/>
  <c r="T58" i="8"/>
  <c r="S58" i="8"/>
  <c r="R58" i="8"/>
  <c r="Q58" i="8"/>
  <c r="P58" i="8"/>
  <c r="O58" i="8"/>
  <c r="N58" i="8"/>
  <c r="M58" i="8"/>
  <c r="L58" i="8"/>
  <c r="K58" i="8"/>
  <c r="J58" i="8"/>
  <c r="Y57" i="8"/>
  <c r="X57" i="8"/>
  <c r="W57" i="8"/>
  <c r="V57" i="8"/>
  <c r="U57" i="8"/>
  <c r="T57" i="8"/>
  <c r="S57" i="8"/>
  <c r="R57" i="8"/>
  <c r="Q57" i="8"/>
  <c r="P57" i="8"/>
  <c r="O57" i="8"/>
  <c r="N57" i="8"/>
  <c r="M57" i="8"/>
  <c r="L57" i="8"/>
  <c r="K57" i="8"/>
  <c r="J57" i="8"/>
  <c r="Y56" i="8"/>
  <c r="X56" i="8"/>
  <c r="W56" i="8"/>
  <c r="V56" i="8"/>
  <c r="U56" i="8"/>
  <c r="T56" i="8"/>
  <c r="S56" i="8"/>
  <c r="R56" i="8"/>
  <c r="Q56" i="8"/>
  <c r="P56" i="8"/>
  <c r="O56" i="8"/>
  <c r="N56" i="8"/>
  <c r="M56" i="8"/>
  <c r="L56" i="8"/>
  <c r="K56" i="8"/>
  <c r="J56" i="8"/>
  <c r="Y55" i="8"/>
  <c r="X55" i="8"/>
  <c r="W55" i="8"/>
  <c r="V55" i="8"/>
  <c r="U55" i="8"/>
  <c r="T55" i="8"/>
  <c r="S55" i="8"/>
  <c r="R55" i="8"/>
  <c r="Q55" i="8"/>
  <c r="P55" i="8"/>
  <c r="O55" i="8"/>
  <c r="N55" i="8"/>
  <c r="M55" i="8"/>
  <c r="L55" i="8"/>
  <c r="K55" i="8"/>
  <c r="J55" i="8"/>
  <c r="Y54" i="8"/>
  <c r="X54" i="8"/>
  <c r="W54" i="8"/>
  <c r="V54" i="8"/>
  <c r="U54" i="8"/>
  <c r="T54" i="8"/>
  <c r="S54" i="8"/>
  <c r="R54" i="8"/>
  <c r="Q54" i="8"/>
  <c r="P54" i="8"/>
  <c r="O54" i="8"/>
  <c r="N54" i="8"/>
  <c r="M54" i="8"/>
  <c r="L54" i="8"/>
  <c r="K54" i="8"/>
  <c r="J54" i="8"/>
  <c r="Y53" i="8"/>
  <c r="X53" i="8"/>
  <c r="W53" i="8"/>
  <c r="V53" i="8"/>
  <c r="U53" i="8"/>
  <c r="T53" i="8"/>
  <c r="S53" i="8"/>
  <c r="R53" i="8"/>
  <c r="Q53" i="8"/>
  <c r="P53" i="8"/>
  <c r="O53" i="8"/>
  <c r="N53" i="8"/>
  <c r="M53" i="8"/>
  <c r="L53" i="8"/>
  <c r="K53" i="8"/>
  <c r="J53" i="8"/>
  <c r="Y52" i="8"/>
  <c r="X52" i="8"/>
  <c r="W52" i="8"/>
  <c r="V52" i="8"/>
  <c r="U52" i="8"/>
  <c r="T52" i="8"/>
  <c r="S52" i="8"/>
  <c r="R52" i="8"/>
  <c r="Q52" i="8"/>
  <c r="P52" i="8"/>
  <c r="O52" i="8"/>
  <c r="N52" i="8"/>
  <c r="M52" i="8"/>
  <c r="L52" i="8"/>
  <c r="K52" i="8"/>
  <c r="J52" i="8"/>
  <c r="Y51" i="8"/>
  <c r="X51" i="8"/>
  <c r="W51" i="8"/>
  <c r="V51" i="8"/>
  <c r="U51" i="8"/>
  <c r="T51" i="8"/>
  <c r="S51" i="8"/>
  <c r="R51" i="8"/>
  <c r="Q51" i="8"/>
  <c r="P51" i="8"/>
  <c r="O51" i="8"/>
  <c r="N51" i="8"/>
  <c r="M51" i="8"/>
  <c r="L51" i="8"/>
  <c r="K51" i="8"/>
  <c r="J51" i="8"/>
  <c r="Y50" i="8"/>
  <c r="X50" i="8"/>
  <c r="W50" i="8"/>
  <c r="V50" i="8"/>
  <c r="U50" i="8"/>
  <c r="T50" i="8"/>
  <c r="S50" i="8"/>
  <c r="R50" i="8"/>
  <c r="Q50" i="8"/>
  <c r="P50" i="8"/>
  <c r="O50" i="8"/>
  <c r="N50" i="8"/>
  <c r="M50" i="8"/>
  <c r="L50" i="8"/>
  <c r="K50" i="8"/>
  <c r="J50" i="8"/>
  <c r="Y49" i="8"/>
  <c r="X49" i="8"/>
  <c r="W49" i="8"/>
  <c r="V49" i="8"/>
  <c r="U49" i="8"/>
  <c r="T49" i="8"/>
  <c r="S49" i="8"/>
  <c r="R49" i="8"/>
  <c r="Q49" i="8"/>
  <c r="P49" i="8"/>
  <c r="O49" i="8"/>
  <c r="N49" i="8"/>
  <c r="M49" i="8"/>
  <c r="L49" i="8"/>
  <c r="K49" i="8"/>
  <c r="J49" i="8"/>
  <c r="Y48" i="8"/>
  <c r="X48" i="8"/>
  <c r="W48" i="8"/>
  <c r="V48" i="8"/>
  <c r="U48" i="8"/>
  <c r="T48" i="8"/>
  <c r="S48" i="8"/>
  <c r="R48" i="8"/>
  <c r="Q48" i="8"/>
  <c r="P48" i="8"/>
  <c r="O48" i="8"/>
  <c r="N48" i="8"/>
  <c r="M48" i="8"/>
  <c r="L48" i="8"/>
  <c r="K48" i="8"/>
  <c r="J48" i="8"/>
  <c r="Y47" i="8"/>
  <c r="X47" i="8"/>
  <c r="W47" i="8"/>
  <c r="V47" i="8"/>
  <c r="U47" i="8"/>
  <c r="T47" i="8"/>
  <c r="S47" i="8"/>
  <c r="R47" i="8"/>
  <c r="Q47" i="8"/>
  <c r="P47" i="8"/>
  <c r="O47" i="8"/>
  <c r="N47" i="8"/>
  <c r="M47" i="8"/>
  <c r="L47" i="8"/>
  <c r="K47" i="8"/>
  <c r="J47" i="8"/>
  <c r="Y46" i="8"/>
  <c r="X46" i="8"/>
  <c r="W46" i="8"/>
  <c r="V46" i="8"/>
  <c r="U46" i="8"/>
  <c r="T46" i="8"/>
  <c r="S46" i="8"/>
  <c r="R46" i="8"/>
  <c r="Q46" i="8"/>
  <c r="P46" i="8"/>
  <c r="O46" i="8"/>
  <c r="N46" i="8"/>
  <c r="M46" i="8"/>
  <c r="L46" i="8"/>
  <c r="K46" i="8"/>
  <c r="J46" i="8"/>
  <c r="Y45" i="8"/>
  <c r="X45" i="8"/>
  <c r="W45" i="8"/>
  <c r="V45" i="8"/>
  <c r="U45" i="8"/>
  <c r="T45" i="8"/>
  <c r="S45" i="8"/>
  <c r="R45" i="8"/>
  <c r="Q45" i="8"/>
  <c r="P45" i="8"/>
  <c r="O45" i="8"/>
  <c r="N45" i="8"/>
  <c r="M45" i="8"/>
  <c r="L45" i="8"/>
  <c r="K45" i="8"/>
  <c r="J45" i="8"/>
  <c r="Y44" i="8"/>
  <c r="X44" i="8"/>
  <c r="W44" i="8"/>
  <c r="V44" i="8"/>
  <c r="U44" i="8"/>
  <c r="T44" i="8"/>
  <c r="S44" i="8"/>
  <c r="R44" i="8"/>
  <c r="Q44" i="8"/>
  <c r="P44" i="8"/>
  <c r="O44" i="8"/>
  <c r="N44" i="8"/>
  <c r="M44" i="8"/>
  <c r="L44" i="8"/>
  <c r="K44" i="8"/>
  <c r="J44" i="8"/>
  <c r="Y43" i="8"/>
  <c r="X43" i="8"/>
  <c r="W43" i="8"/>
  <c r="V43" i="8"/>
  <c r="U43" i="8"/>
  <c r="T43" i="8"/>
  <c r="S43" i="8"/>
  <c r="R43" i="8"/>
  <c r="Q43" i="8"/>
  <c r="P43" i="8"/>
  <c r="O43" i="8"/>
  <c r="N43" i="8"/>
  <c r="M43" i="8"/>
  <c r="L43" i="8"/>
  <c r="K43" i="8"/>
  <c r="J43" i="8"/>
  <c r="Y42" i="8"/>
  <c r="X42" i="8"/>
  <c r="W42" i="8"/>
  <c r="V42" i="8"/>
  <c r="U42" i="8"/>
  <c r="T42" i="8"/>
  <c r="S42" i="8"/>
  <c r="R42" i="8"/>
  <c r="Q42" i="8"/>
  <c r="P42" i="8"/>
  <c r="O42" i="8"/>
  <c r="N42" i="8"/>
  <c r="M42" i="8"/>
  <c r="L42" i="8"/>
  <c r="K42" i="8"/>
  <c r="J42" i="8"/>
  <c r="Y41" i="8"/>
  <c r="X41" i="8"/>
  <c r="W41" i="8"/>
  <c r="V41" i="8"/>
  <c r="U41" i="8"/>
  <c r="T41" i="8"/>
  <c r="S41" i="8"/>
  <c r="R41" i="8"/>
  <c r="Q41" i="8"/>
  <c r="P41" i="8"/>
  <c r="O41" i="8"/>
  <c r="N41" i="8"/>
  <c r="M41" i="8"/>
  <c r="L41" i="8"/>
  <c r="K41" i="8"/>
  <c r="J41" i="8"/>
  <c r="Y40" i="8"/>
  <c r="X40" i="8"/>
  <c r="W40" i="8"/>
  <c r="V40" i="8"/>
  <c r="U40" i="8"/>
  <c r="T40" i="8"/>
  <c r="S40" i="8"/>
  <c r="R40" i="8"/>
  <c r="Q40" i="8"/>
  <c r="P40" i="8"/>
  <c r="O40" i="8"/>
  <c r="N40" i="8"/>
  <c r="M40" i="8"/>
  <c r="L40" i="8"/>
  <c r="K40" i="8"/>
  <c r="J40" i="8"/>
  <c r="Y39" i="8"/>
  <c r="X39" i="8"/>
  <c r="W39" i="8"/>
  <c r="V39" i="8"/>
  <c r="U39" i="8"/>
  <c r="T39" i="8"/>
  <c r="S39" i="8"/>
  <c r="R39" i="8"/>
  <c r="Q39" i="8"/>
  <c r="P39" i="8"/>
  <c r="O39" i="8"/>
  <c r="N39" i="8"/>
  <c r="M39" i="8"/>
  <c r="L39" i="8"/>
  <c r="K39" i="8"/>
  <c r="J39" i="8"/>
  <c r="Y38" i="8"/>
  <c r="X38" i="8"/>
  <c r="W38" i="8"/>
  <c r="V38" i="8"/>
  <c r="U38" i="8"/>
  <c r="T38" i="8"/>
  <c r="S38" i="8"/>
  <c r="R38" i="8"/>
  <c r="Q38" i="8"/>
  <c r="P38" i="8"/>
  <c r="O38" i="8"/>
  <c r="N38" i="8"/>
  <c r="M38" i="8"/>
  <c r="L38" i="8"/>
  <c r="K38" i="8"/>
  <c r="J38" i="8"/>
  <c r="Y37" i="8"/>
  <c r="X37" i="8"/>
  <c r="W37" i="8"/>
  <c r="V37" i="8"/>
  <c r="U37" i="8"/>
  <c r="T37" i="8"/>
  <c r="S37" i="8"/>
  <c r="R37" i="8"/>
  <c r="Q37" i="8"/>
  <c r="P37" i="8"/>
  <c r="O37" i="8"/>
  <c r="N37" i="8"/>
  <c r="M37" i="8"/>
  <c r="L37" i="8"/>
  <c r="K37" i="8"/>
  <c r="J37" i="8"/>
  <c r="Y36" i="8"/>
  <c r="X36" i="8"/>
  <c r="W36" i="8"/>
  <c r="V36" i="8"/>
  <c r="U36" i="8"/>
  <c r="T36" i="8"/>
  <c r="S36" i="8"/>
  <c r="R36" i="8"/>
  <c r="Q36" i="8"/>
  <c r="P36" i="8"/>
  <c r="O36" i="8"/>
  <c r="N36" i="8"/>
  <c r="M36" i="8"/>
  <c r="L36" i="8"/>
  <c r="K36" i="8"/>
  <c r="J36" i="8"/>
  <c r="Y35" i="8"/>
  <c r="X35" i="8"/>
  <c r="W35" i="8"/>
  <c r="V35" i="8"/>
  <c r="U35" i="8"/>
  <c r="T35" i="8"/>
  <c r="S35" i="8"/>
  <c r="R35" i="8"/>
  <c r="Q35" i="8"/>
  <c r="P35" i="8"/>
  <c r="O35" i="8"/>
  <c r="N35" i="8"/>
  <c r="M35" i="8"/>
  <c r="L35" i="8"/>
  <c r="K35" i="8"/>
  <c r="J35" i="8"/>
  <c r="Y34" i="8"/>
  <c r="X34" i="8"/>
  <c r="W34" i="8"/>
  <c r="V34" i="8"/>
  <c r="U34" i="8"/>
  <c r="T34" i="8"/>
  <c r="S34" i="8"/>
  <c r="R34" i="8"/>
  <c r="Q34" i="8"/>
  <c r="P34" i="8"/>
  <c r="O34" i="8"/>
  <c r="N34" i="8"/>
  <c r="M34" i="8"/>
  <c r="L34" i="8"/>
  <c r="K34" i="8"/>
  <c r="J34" i="8"/>
  <c r="Y33" i="8"/>
  <c r="X33" i="8"/>
  <c r="W33" i="8"/>
  <c r="V33" i="8"/>
  <c r="U33" i="8"/>
  <c r="T33" i="8"/>
  <c r="S33" i="8"/>
  <c r="R33" i="8"/>
  <c r="Q33" i="8"/>
  <c r="P33" i="8"/>
  <c r="O33" i="8"/>
  <c r="N33" i="8"/>
  <c r="M33" i="8"/>
  <c r="L33" i="8"/>
  <c r="K33" i="8"/>
  <c r="J33" i="8"/>
  <c r="Y32" i="8"/>
  <c r="X32" i="8"/>
  <c r="W32" i="8"/>
  <c r="V32" i="8"/>
  <c r="U32" i="8"/>
  <c r="T32" i="8"/>
  <c r="S32" i="8"/>
  <c r="R32" i="8"/>
  <c r="Q32" i="8"/>
  <c r="P32" i="8"/>
  <c r="O32" i="8"/>
  <c r="N32" i="8"/>
  <c r="M32" i="8"/>
  <c r="L32" i="8"/>
  <c r="K32" i="8"/>
  <c r="J32" i="8"/>
  <c r="Y31" i="8"/>
  <c r="X31" i="8"/>
  <c r="W31" i="8"/>
  <c r="V31" i="8"/>
  <c r="U31" i="8"/>
  <c r="T31" i="8"/>
  <c r="S31" i="8"/>
  <c r="R31" i="8"/>
  <c r="Q31" i="8"/>
  <c r="P31" i="8"/>
  <c r="O31" i="8"/>
  <c r="N31" i="8"/>
  <c r="M31" i="8"/>
  <c r="L31" i="8"/>
  <c r="K31" i="8"/>
  <c r="J31" i="8"/>
  <c r="Y30" i="8"/>
  <c r="X30" i="8"/>
  <c r="W30" i="8"/>
  <c r="V30" i="8"/>
  <c r="U30" i="8"/>
  <c r="T30" i="8"/>
  <c r="S30" i="8"/>
  <c r="R30" i="8"/>
  <c r="Q30" i="8"/>
  <c r="P30" i="8"/>
  <c r="O30" i="8"/>
  <c r="N30" i="8"/>
  <c r="M30" i="8"/>
  <c r="L30" i="8"/>
  <c r="K30" i="8"/>
  <c r="J30" i="8"/>
  <c r="Y29" i="8"/>
  <c r="X29" i="8"/>
  <c r="W29" i="8"/>
  <c r="V29" i="8"/>
  <c r="U29" i="8"/>
  <c r="T29" i="8"/>
  <c r="S29" i="8"/>
  <c r="R29" i="8"/>
  <c r="Q29" i="8"/>
  <c r="P29" i="8"/>
  <c r="O29" i="8"/>
  <c r="N29" i="8"/>
  <c r="M29" i="8"/>
  <c r="L29" i="8"/>
  <c r="K29" i="8"/>
  <c r="J29" i="8"/>
  <c r="Y28" i="8"/>
  <c r="X28" i="8"/>
  <c r="W28" i="8"/>
  <c r="V28" i="8"/>
  <c r="U28" i="8"/>
  <c r="T28" i="8"/>
  <c r="S28" i="8"/>
  <c r="R28" i="8"/>
  <c r="Q28" i="8"/>
  <c r="P28" i="8"/>
  <c r="O28" i="8"/>
  <c r="N28" i="8"/>
  <c r="M28" i="8"/>
  <c r="L28" i="8"/>
  <c r="K28" i="8"/>
  <c r="J28" i="8"/>
  <c r="Y27" i="8"/>
  <c r="X27" i="8"/>
  <c r="W27" i="8"/>
  <c r="V27" i="8"/>
  <c r="U27" i="8"/>
  <c r="T27" i="8"/>
  <c r="S27" i="8"/>
  <c r="R27" i="8"/>
  <c r="Q27" i="8"/>
  <c r="P27" i="8"/>
  <c r="O27" i="8"/>
  <c r="N27" i="8"/>
  <c r="M27" i="8"/>
  <c r="L27" i="8"/>
  <c r="K27" i="8"/>
  <c r="J27" i="8"/>
  <c r="Y26" i="8"/>
  <c r="X26" i="8"/>
  <c r="W26" i="8"/>
  <c r="V26" i="8"/>
  <c r="U26" i="8"/>
  <c r="T26" i="8"/>
  <c r="S26" i="8"/>
  <c r="R26" i="8"/>
  <c r="Q26" i="8"/>
  <c r="P26" i="8"/>
  <c r="O26" i="8"/>
  <c r="N26" i="8"/>
  <c r="M26" i="8"/>
  <c r="L26" i="8"/>
  <c r="K26" i="8"/>
  <c r="J26" i="8"/>
  <c r="Y25" i="8"/>
  <c r="X25" i="8"/>
  <c r="W25" i="8"/>
  <c r="V25" i="8"/>
  <c r="U25" i="8"/>
  <c r="T25" i="8"/>
  <c r="S25" i="8"/>
  <c r="R25" i="8"/>
  <c r="Q25" i="8"/>
  <c r="P25" i="8"/>
  <c r="O25" i="8"/>
  <c r="N25" i="8"/>
  <c r="M25" i="8"/>
  <c r="L25" i="8"/>
  <c r="K25" i="8"/>
  <c r="J25" i="8"/>
  <c r="Y24" i="8"/>
  <c r="X24" i="8"/>
  <c r="W24" i="8"/>
  <c r="V24" i="8"/>
  <c r="U24" i="8"/>
  <c r="T24" i="8"/>
  <c r="S24" i="8"/>
  <c r="R24" i="8"/>
  <c r="Q24" i="8"/>
  <c r="P24" i="8"/>
  <c r="O24" i="8"/>
  <c r="N24" i="8"/>
  <c r="M24" i="8"/>
  <c r="L24" i="8"/>
  <c r="K24" i="8"/>
  <c r="J24" i="8"/>
  <c r="Y23" i="8"/>
  <c r="X23" i="8"/>
  <c r="W23" i="8"/>
  <c r="V23" i="8"/>
  <c r="U23" i="8"/>
  <c r="T23" i="8"/>
  <c r="S23" i="8"/>
  <c r="R23" i="8"/>
  <c r="Q23" i="8"/>
  <c r="P23" i="8"/>
  <c r="O23" i="8"/>
  <c r="N23" i="8"/>
  <c r="M23" i="8"/>
  <c r="L23" i="8"/>
  <c r="K23" i="8"/>
  <c r="J23" i="8"/>
  <c r="Y22" i="8"/>
  <c r="X22" i="8"/>
  <c r="W22" i="8"/>
  <c r="V22" i="8"/>
  <c r="U22" i="8"/>
  <c r="T22" i="8"/>
  <c r="S22" i="8"/>
  <c r="R22" i="8"/>
  <c r="Q22" i="8"/>
  <c r="P22" i="8"/>
  <c r="O22" i="8"/>
  <c r="N22" i="8"/>
  <c r="M22" i="8"/>
  <c r="L22" i="8"/>
  <c r="K22" i="8"/>
  <c r="J22" i="8"/>
  <c r="Y21" i="8"/>
  <c r="X21" i="8"/>
  <c r="W21" i="8"/>
  <c r="V21" i="8"/>
  <c r="U21" i="8"/>
  <c r="T21" i="8"/>
  <c r="S21" i="8"/>
  <c r="R21" i="8"/>
  <c r="Q21" i="8"/>
  <c r="P21" i="8"/>
  <c r="O21" i="8"/>
  <c r="N21" i="8"/>
  <c r="M21" i="8"/>
  <c r="L21" i="8"/>
  <c r="K21" i="8"/>
  <c r="J21" i="8"/>
  <c r="Y20" i="8"/>
  <c r="X20" i="8"/>
  <c r="W20" i="8"/>
  <c r="V20" i="8"/>
  <c r="U20" i="8"/>
  <c r="T20" i="8"/>
  <c r="S20" i="8"/>
  <c r="R20" i="8"/>
  <c r="Q20" i="8"/>
  <c r="P20" i="8"/>
  <c r="O20" i="8"/>
  <c r="N20" i="8"/>
  <c r="M20" i="8"/>
  <c r="L20" i="8"/>
  <c r="K20" i="8"/>
  <c r="J20" i="8"/>
  <c r="Y19" i="8"/>
  <c r="X19" i="8"/>
  <c r="W19" i="8"/>
  <c r="V19" i="8"/>
  <c r="U19" i="8"/>
  <c r="T19" i="8"/>
  <c r="S19" i="8"/>
  <c r="R19" i="8"/>
  <c r="Q19" i="8"/>
  <c r="P19" i="8"/>
  <c r="O19" i="8"/>
  <c r="N19" i="8"/>
  <c r="M19" i="8"/>
  <c r="L19" i="8"/>
  <c r="K19" i="8"/>
  <c r="J19" i="8"/>
  <c r="Y18" i="8"/>
  <c r="X18" i="8"/>
  <c r="W18" i="8"/>
  <c r="V18" i="8"/>
  <c r="U18" i="8"/>
  <c r="T18" i="8"/>
  <c r="S18" i="8"/>
  <c r="R18" i="8"/>
  <c r="Q18" i="8"/>
  <c r="P18" i="8"/>
  <c r="O18" i="8"/>
  <c r="N18" i="8"/>
  <c r="M18" i="8"/>
  <c r="L18" i="8"/>
  <c r="K18" i="8"/>
  <c r="J18" i="8"/>
  <c r="Y17" i="8"/>
  <c r="X17" i="8"/>
  <c r="W17" i="8"/>
  <c r="V17" i="8"/>
  <c r="U17" i="8"/>
  <c r="T17" i="8"/>
  <c r="S17" i="8"/>
  <c r="R17" i="8"/>
  <c r="Q17" i="8"/>
  <c r="P17" i="8"/>
  <c r="O17" i="8"/>
  <c r="N17" i="8"/>
  <c r="M17" i="8"/>
  <c r="L17" i="8"/>
  <c r="K17" i="8"/>
  <c r="J17" i="8"/>
  <c r="Y16" i="8"/>
  <c r="X16" i="8"/>
  <c r="W16" i="8"/>
  <c r="V16" i="8"/>
  <c r="U16" i="8"/>
  <c r="T16" i="8"/>
  <c r="S16" i="8"/>
  <c r="R16" i="8"/>
  <c r="Q16" i="8"/>
  <c r="P16" i="8"/>
  <c r="O16" i="8"/>
  <c r="N16" i="8"/>
  <c r="M16" i="8"/>
  <c r="L16" i="8"/>
  <c r="K16" i="8"/>
  <c r="J16" i="8"/>
  <c r="Y15" i="8"/>
  <c r="X15" i="8"/>
  <c r="W15" i="8"/>
  <c r="V15" i="8"/>
  <c r="U15" i="8"/>
  <c r="T15" i="8"/>
  <c r="S15" i="8"/>
  <c r="R15" i="8"/>
  <c r="Q15" i="8"/>
  <c r="P15" i="8"/>
  <c r="O15" i="8"/>
  <c r="N15" i="8"/>
  <c r="M15" i="8"/>
  <c r="L15" i="8"/>
  <c r="K15" i="8"/>
  <c r="J15" i="8"/>
  <c r="Y14" i="8"/>
  <c r="X14" i="8"/>
  <c r="W14" i="8"/>
  <c r="V14" i="8"/>
  <c r="U14" i="8"/>
  <c r="T14" i="8"/>
  <c r="S14" i="8"/>
  <c r="R14" i="8"/>
  <c r="Q14" i="8"/>
  <c r="P14" i="8"/>
  <c r="O14" i="8"/>
  <c r="N14" i="8"/>
  <c r="M14" i="8"/>
  <c r="L14" i="8"/>
  <c r="K14" i="8"/>
  <c r="J14" i="8"/>
  <c r="Y13" i="8"/>
  <c r="X13" i="8"/>
  <c r="W13" i="8"/>
  <c r="V13" i="8"/>
  <c r="U13" i="8"/>
  <c r="T13" i="8"/>
  <c r="S13" i="8"/>
  <c r="R13" i="8"/>
  <c r="Q13" i="8"/>
  <c r="P13" i="8"/>
  <c r="O13" i="8"/>
  <c r="N13" i="8"/>
  <c r="M13" i="8"/>
  <c r="L13" i="8"/>
  <c r="K13" i="8"/>
  <c r="J13" i="8"/>
  <c r="Y12" i="8"/>
  <c r="X12" i="8"/>
  <c r="W12" i="8"/>
  <c r="V12" i="8"/>
  <c r="U12" i="8"/>
  <c r="T12" i="8"/>
  <c r="S12" i="8"/>
  <c r="R12" i="8"/>
  <c r="Q12" i="8"/>
  <c r="P12" i="8"/>
  <c r="O12" i="8"/>
  <c r="N12" i="8"/>
  <c r="M12" i="8"/>
  <c r="L12" i="8"/>
  <c r="K12" i="8"/>
  <c r="J12" i="8"/>
  <c r="Y11" i="8"/>
  <c r="X11" i="8"/>
  <c r="W11" i="8"/>
  <c r="V11" i="8"/>
  <c r="U11" i="8"/>
  <c r="T11" i="8"/>
  <c r="S11" i="8"/>
  <c r="R11" i="8"/>
  <c r="Q11" i="8"/>
  <c r="P11" i="8"/>
  <c r="O11" i="8"/>
  <c r="N11" i="8"/>
  <c r="M11" i="8"/>
  <c r="L11" i="8"/>
  <c r="K11" i="8"/>
  <c r="J11" i="8"/>
  <c r="Y10" i="8"/>
  <c r="X10" i="8"/>
  <c r="W10" i="8"/>
  <c r="V10" i="8"/>
  <c r="U10" i="8"/>
  <c r="T10" i="8"/>
  <c r="S10" i="8"/>
  <c r="R10" i="8"/>
  <c r="Q10" i="8"/>
  <c r="P10" i="8"/>
  <c r="O10" i="8"/>
  <c r="N10" i="8"/>
  <c r="M10" i="8"/>
  <c r="L10" i="8"/>
  <c r="K10" i="8"/>
  <c r="J10" i="8"/>
  <c r="K9" i="8"/>
  <c r="L9" i="8" s="1"/>
  <c r="M9" i="8" s="1"/>
  <c r="N9" i="8" s="1"/>
  <c r="O9" i="8" s="1"/>
  <c r="P9" i="8" s="1"/>
  <c r="Q9" i="8" s="1"/>
  <c r="R9" i="8" s="1"/>
  <c r="S9" i="8" s="1"/>
  <c r="T9" i="8" s="1"/>
  <c r="U9" i="8" s="1"/>
  <c r="V9" i="8" s="1"/>
  <c r="W9" i="8" s="1"/>
  <c r="X9" i="8" s="1"/>
  <c r="Y9" i="8" s="1"/>
  <c r="J9" i="8"/>
  <c r="K8" i="8"/>
  <c r="L8" i="8" s="1"/>
  <c r="M8" i="8" s="1"/>
  <c r="N8" i="8" s="1"/>
  <c r="O8" i="8" s="1"/>
  <c r="P8" i="8" s="1"/>
  <c r="Q8" i="8" s="1"/>
  <c r="R8" i="8" s="1"/>
  <c r="S8" i="8" s="1"/>
  <c r="T8" i="8" s="1"/>
  <c r="U8" i="8" s="1"/>
  <c r="V8" i="8" s="1"/>
  <c r="W8" i="8" s="1"/>
  <c r="X8" i="8" s="1"/>
  <c r="Y8" i="8" s="1"/>
  <c r="J8" i="8"/>
  <c r="K7" i="8"/>
  <c r="L7" i="8" s="1"/>
  <c r="M7" i="8" s="1"/>
  <c r="N7" i="8" s="1"/>
  <c r="O7" i="8" s="1"/>
  <c r="P7" i="8" s="1"/>
  <c r="Q7" i="8" s="1"/>
  <c r="R7" i="8" s="1"/>
  <c r="S7" i="8" s="1"/>
  <c r="T7" i="8" s="1"/>
  <c r="U7" i="8" s="1"/>
  <c r="V7" i="8" s="1"/>
  <c r="W7" i="8" s="1"/>
  <c r="X7" i="8" s="1"/>
  <c r="Y7" i="8" s="1"/>
  <c r="J7" i="8"/>
  <c r="K6" i="8"/>
  <c r="L6" i="8" s="1"/>
  <c r="M6" i="8" s="1"/>
  <c r="N6" i="8" s="1"/>
  <c r="O6" i="8" s="1"/>
  <c r="P6" i="8" s="1"/>
  <c r="Q6" i="8" s="1"/>
  <c r="R6" i="8" s="1"/>
  <c r="S6" i="8" s="1"/>
  <c r="T6" i="8" s="1"/>
  <c r="U6" i="8" s="1"/>
  <c r="V6" i="8" s="1"/>
  <c r="W6" i="8" s="1"/>
  <c r="X6" i="8" s="1"/>
  <c r="Y6" i="8" s="1"/>
  <c r="J6" i="8"/>
  <c r="BG13" i="1"/>
  <c r="BF13" i="1"/>
  <c r="BD13" i="1"/>
  <c r="BG12" i="1"/>
  <c r="BF12" i="1"/>
  <c r="BD12" i="1"/>
  <c r="AX12" i="1"/>
  <c r="AU12" i="1"/>
  <c r="V4" i="1"/>
  <c r="U9" i="1"/>
  <c r="U8" i="1"/>
  <c r="U7" i="1"/>
  <c r="U6" i="1"/>
  <c r="U5" i="1"/>
  <c r="U4" i="1"/>
  <c r="U75" i="1"/>
  <c r="V75" i="1"/>
  <c r="AZ75" i="1" s="1"/>
  <c r="U76" i="1"/>
  <c r="V76" i="1"/>
  <c r="U77" i="1"/>
  <c r="V77" i="1"/>
  <c r="AZ77" i="1" s="1"/>
  <c r="U78" i="1"/>
  <c r="V78" i="1"/>
  <c r="AX78" i="1" s="1"/>
  <c r="U79" i="1"/>
  <c r="V79" i="1"/>
  <c r="U80" i="1"/>
  <c r="V80" i="1"/>
  <c r="AX80" i="1" s="1"/>
  <c r="U81" i="1"/>
  <c r="V81" i="1"/>
  <c r="U82" i="1"/>
  <c r="V82" i="1"/>
  <c r="AX82" i="1" s="1"/>
  <c r="U83" i="1"/>
  <c r="V83" i="1"/>
  <c r="AZ83" i="1" s="1"/>
  <c r="U84" i="1"/>
  <c r="V84" i="1"/>
  <c r="AX84" i="1" s="1"/>
  <c r="U85" i="1"/>
  <c r="V85" i="1"/>
  <c r="AZ85" i="1" s="1"/>
  <c r="U86" i="1"/>
  <c r="V86" i="1"/>
  <c r="AZ86" i="1" s="1"/>
  <c r="U87" i="1"/>
  <c r="V87" i="1"/>
  <c r="AE100" i="7"/>
  <c r="AE99" i="7"/>
  <c r="AE98" i="7"/>
  <c r="AE97" i="7"/>
  <c r="AE96" i="7"/>
  <c r="AE95" i="7"/>
  <c r="AE94" i="7"/>
  <c r="AE93" i="7"/>
  <c r="AE92" i="7"/>
  <c r="AE91" i="7"/>
  <c r="AE90" i="7"/>
  <c r="AE89" i="7"/>
  <c r="AE88" i="7"/>
  <c r="AE87" i="7"/>
  <c r="AE86" i="7"/>
  <c r="AE85" i="7"/>
  <c r="AE84" i="7"/>
  <c r="AE83" i="7"/>
  <c r="AE82" i="7"/>
  <c r="AE81" i="7"/>
  <c r="AE80" i="7"/>
  <c r="AE79" i="7"/>
  <c r="AE78" i="7"/>
  <c r="AE77" i="7"/>
  <c r="AE76" i="7"/>
  <c r="AE75" i="7"/>
  <c r="AE74" i="7"/>
  <c r="AE73" i="7"/>
  <c r="AE72" i="7"/>
  <c r="AE71" i="7"/>
  <c r="AE70" i="7"/>
  <c r="AE69" i="7"/>
  <c r="AE68" i="7"/>
  <c r="AE67" i="7"/>
  <c r="AE66" i="7"/>
  <c r="AE65" i="7"/>
  <c r="AE64" i="7"/>
  <c r="AE63" i="7"/>
  <c r="AE62" i="7"/>
  <c r="AE61" i="7"/>
  <c r="AE60" i="7"/>
  <c r="AE59" i="7"/>
  <c r="AE58" i="7"/>
  <c r="AE57" i="7"/>
  <c r="AE56" i="7"/>
  <c r="AE55" i="7"/>
  <c r="AE54" i="7"/>
  <c r="AE53" i="7"/>
  <c r="AE52" i="7"/>
  <c r="AE51" i="7"/>
  <c r="AE50" i="7"/>
  <c r="AE49" i="7"/>
  <c r="AE48" i="7"/>
  <c r="AE47" i="7"/>
  <c r="AE46" i="7"/>
  <c r="AE45" i="7"/>
  <c r="AE44" i="7"/>
  <c r="AE43" i="7"/>
  <c r="AE42" i="7"/>
  <c r="AE41" i="7"/>
  <c r="AE40" i="7"/>
  <c r="AE39" i="7"/>
  <c r="AE38" i="7"/>
  <c r="AE37" i="7"/>
  <c r="AE36" i="7"/>
  <c r="AE35" i="7"/>
  <c r="AE34" i="7"/>
  <c r="AE33" i="7"/>
  <c r="AE32" i="7"/>
  <c r="AE31" i="7"/>
  <c r="AE30" i="7"/>
  <c r="AE29" i="7"/>
  <c r="AE28" i="7"/>
  <c r="AE27" i="7"/>
  <c r="AE26" i="7"/>
  <c r="AE25" i="7"/>
  <c r="AE24" i="7"/>
  <c r="AE23" i="7"/>
  <c r="AE22" i="7"/>
  <c r="AE8" i="7"/>
  <c r="AE9" i="7"/>
  <c r="AE10" i="7"/>
  <c r="AE11" i="7"/>
  <c r="AE12" i="7"/>
  <c r="AE13" i="7"/>
  <c r="AE14" i="7"/>
  <c r="AE15" i="7"/>
  <c r="AE16" i="7"/>
  <c r="AE17" i="7"/>
  <c r="AE18" i="7"/>
  <c r="AE19" i="7"/>
  <c r="AE20" i="7"/>
  <c r="AE21" i="7"/>
  <c r="AE7" i="7"/>
  <c r="V5" i="1"/>
  <c r="V6" i="1"/>
  <c r="AZ6" i="1" s="1"/>
  <c r="V7" i="1"/>
  <c r="AZ7" i="1" s="1"/>
  <c r="V8" i="1"/>
  <c r="AZ8" i="1" s="1"/>
  <c r="V9" i="1"/>
  <c r="AZ9" i="1" s="1"/>
  <c r="V10" i="1"/>
  <c r="AZ10" i="1" s="1"/>
  <c r="V11" i="1"/>
  <c r="AX11" i="1" s="1"/>
  <c r="V14" i="1"/>
  <c r="AX14" i="1" s="1"/>
  <c r="V15" i="1"/>
  <c r="V16" i="1"/>
  <c r="AZ16" i="1" s="1"/>
  <c r="V17" i="1"/>
  <c r="AX17" i="1" s="1"/>
  <c r="V18" i="1"/>
  <c r="AZ18" i="1" s="1"/>
  <c r="V19" i="1"/>
  <c r="AZ19" i="1" s="1"/>
  <c r="V20" i="1"/>
  <c r="AZ20" i="1" s="1"/>
  <c r="V21" i="1"/>
  <c r="AZ21" i="1" s="1"/>
  <c r="V22" i="1"/>
  <c r="AZ22" i="1" s="1"/>
  <c r="V23" i="1"/>
  <c r="V24" i="1"/>
  <c r="AZ24" i="1" s="1"/>
  <c r="V25" i="1"/>
  <c r="AX25" i="1" s="1"/>
  <c r="V26" i="1"/>
  <c r="AZ26" i="1" s="1"/>
  <c r="V27" i="1"/>
  <c r="AZ27" i="1" s="1"/>
  <c r="V28" i="1"/>
  <c r="AZ28" i="1" s="1"/>
  <c r="V29" i="1"/>
  <c r="AZ29" i="1" s="1"/>
  <c r="V30" i="1"/>
  <c r="AZ30" i="1" s="1"/>
  <c r="V31" i="1"/>
  <c r="V32" i="1"/>
  <c r="AZ32" i="1" s="1"/>
  <c r="V33" i="1"/>
  <c r="AZ33" i="1" s="1"/>
  <c r="V34" i="1"/>
  <c r="AZ34" i="1" s="1"/>
  <c r="V35" i="1"/>
  <c r="AZ35" i="1" s="1"/>
  <c r="V36" i="1"/>
  <c r="AZ36" i="1" s="1"/>
  <c r="V37" i="1"/>
  <c r="AX37" i="1" s="1"/>
  <c r="V38" i="1"/>
  <c r="AX38" i="1" s="1"/>
  <c r="V39" i="1"/>
  <c r="V40" i="1"/>
  <c r="AZ40" i="1" s="1"/>
  <c r="V41" i="1"/>
  <c r="AX41" i="1" s="1"/>
  <c r="V42" i="1"/>
  <c r="AZ42" i="1" s="1"/>
  <c r="V43" i="1"/>
  <c r="AZ43" i="1" s="1"/>
  <c r="V44" i="1"/>
  <c r="AZ44" i="1" s="1"/>
  <c r="V45" i="1"/>
  <c r="AZ45" i="1" s="1"/>
  <c r="V46" i="1"/>
  <c r="AZ46" i="1" s="1"/>
  <c r="V47" i="1"/>
  <c r="V48" i="1"/>
  <c r="AZ48" i="1" s="1"/>
  <c r="V49" i="1"/>
  <c r="AX49" i="1" s="1"/>
  <c r="V50" i="1"/>
  <c r="AZ50" i="1" s="1"/>
  <c r="V51" i="1"/>
  <c r="AX51" i="1" s="1"/>
  <c r="V52" i="1"/>
  <c r="AZ52" i="1" s="1"/>
  <c r="V53" i="1"/>
  <c r="AZ53" i="1" s="1"/>
  <c r="V54" i="1"/>
  <c r="AZ54" i="1" s="1"/>
  <c r="V55" i="1"/>
  <c r="V56" i="1"/>
  <c r="AZ56" i="1" s="1"/>
  <c r="V57" i="1"/>
  <c r="AX57" i="1" s="1"/>
  <c r="V58" i="1"/>
  <c r="AZ58" i="1" s="1"/>
  <c r="V59" i="1"/>
  <c r="AZ59" i="1" s="1"/>
  <c r="V60" i="1"/>
  <c r="AZ60" i="1" s="1"/>
  <c r="V61" i="1"/>
  <c r="AZ61" i="1" s="1"/>
  <c r="V62" i="1"/>
  <c r="AX62" i="1" s="1"/>
  <c r="V63" i="1"/>
  <c r="AX63" i="1" s="1"/>
  <c r="V64" i="1"/>
  <c r="AZ64" i="1" s="1"/>
  <c r="V65" i="1"/>
  <c r="AX65" i="1" s="1"/>
  <c r="V66" i="1"/>
  <c r="AZ66" i="1" s="1"/>
  <c r="V67" i="1"/>
  <c r="AZ67" i="1" s="1"/>
  <c r="V68" i="1"/>
  <c r="AZ68" i="1" s="1"/>
  <c r="V69" i="1"/>
  <c r="AZ69" i="1" s="1"/>
  <c r="V70" i="1"/>
  <c r="AZ70" i="1" s="1"/>
  <c r="V71" i="1"/>
  <c r="V72" i="1"/>
  <c r="AZ72" i="1" s="1"/>
  <c r="V73" i="1"/>
  <c r="AZ73" i="1" s="1"/>
  <c r="V74" i="1"/>
  <c r="AZ74" i="1" s="1"/>
  <c r="AZ81" i="1"/>
  <c r="V88" i="1"/>
  <c r="AZ88" i="1" s="1"/>
  <c r="V89" i="1"/>
  <c r="AX89" i="1" s="1"/>
  <c r="V90" i="1"/>
  <c r="AZ90" i="1" s="1"/>
  <c r="V91" i="1"/>
  <c r="AX91" i="1" s="1"/>
  <c r="V92" i="1"/>
  <c r="AZ92" i="1" s="1"/>
  <c r="V93" i="1"/>
  <c r="AZ93" i="1" s="1"/>
  <c r="V94" i="1"/>
  <c r="AZ94" i="1" s="1"/>
  <c r="V95" i="1"/>
  <c r="V96" i="1"/>
  <c r="AZ96" i="1" s="1"/>
  <c r="V97" i="1"/>
  <c r="AZ97" i="1" s="1"/>
  <c r="V98" i="1"/>
  <c r="AZ98" i="1" s="1"/>
  <c r="V99" i="1"/>
  <c r="AZ99" i="1" s="1"/>
  <c r="V100" i="1"/>
  <c r="AZ100" i="1" s="1"/>
  <c r="V101" i="1"/>
  <c r="AZ101" i="1" s="1"/>
  <c r="V102" i="1"/>
  <c r="AZ102" i="1" s="1"/>
  <c r="V103" i="1"/>
  <c r="V104" i="1"/>
  <c r="AX104" i="1" s="1"/>
  <c r="V105" i="1"/>
  <c r="AX105" i="1" s="1"/>
  <c r="V106" i="1"/>
  <c r="AZ106" i="1" s="1"/>
  <c r="V107" i="1"/>
  <c r="AX107" i="1" s="1"/>
  <c r="V108" i="1"/>
  <c r="AZ108" i="1" s="1"/>
  <c r="V109" i="1"/>
  <c r="AZ109" i="1" s="1"/>
  <c r="V110" i="1"/>
  <c r="AZ110" i="1" s="1"/>
  <c r="V111" i="1"/>
  <c r="V112" i="1"/>
  <c r="AZ112" i="1" s="1"/>
  <c r="V113" i="1"/>
  <c r="AZ113" i="1" s="1"/>
  <c r="V114" i="1"/>
  <c r="AZ114" i="1" s="1"/>
  <c r="V115" i="1"/>
  <c r="AX115" i="1" s="1"/>
  <c r="V116" i="1"/>
  <c r="AZ116" i="1" s="1"/>
  <c r="V117" i="1"/>
  <c r="AX117" i="1" s="1"/>
  <c r="V118" i="1"/>
  <c r="AZ118" i="1" s="1"/>
  <c r="V119" i="1"/>
  <c r="V120" i="1"/>
  <c r="AZ120" i="1" s="1"/>
  <c r="V121" i="1"/>
  <c r="AZ121" i="1" s="1"/>
  <c r="V122" i="1"/>
  <c r="AZ122" i="1" s="1"/>
  <c r="V123" i="1"/>
  <c r="AX123" i="1" s="1"/>
  <c r="V124" i="1"/>
  <c r="AZ124" i="1" s="1"/>
  <c r="V125" i="1"/>
  <c r="AZ125" i="1" s="1"/>
  <c r="V126" i="1"/>
  <c r="AZ126" i="1" s="1"/>
  <c r="V127" i="1"/>
  <c r="V128" i="1"/>
  <c r="AX128" i="1" s="1"/>
  <c r="V129" i="1"/>
  <c r="AX129" i="1" s="1"/>
  <c r="V130" i="1"/>
  <c r="AZ130" i="1" s="1"/>
  <c r="V131" i="1"/>
  <c r="AX131" i="1" s="1"/>
  <c r="V132" i="1"/>
  <c r="AZ132" i="1" s="1"/>
  <c r="V133" i="1"/>
  <c r="AZ133" i="1" s="1"/>
  <c r="V134" i="1"/>
  <c r="AZ134" i="1" s="1"/>
  <c r="V135" i="1"/>
  <c r="V136" i="1"/>
  <c r="AZ136" i="1" s="1"/>
  <c r="V137" i="1"/>
  <c r="AZ137" i="1" s="1"/>
  <c r="V138" i="1"/>
  <c r="AZ138" i="1" s="1"/>
  <c r="V139" i="1"/>
  <c r="AZ139" i="1" s="1"/>
  <c r="V140" i="1"/>
  <c r="AZ140" i="1" s="1"/>
  <c r="V141" i="1"/>
  <c r="AZ141" i="1" s="1"/>
  <c r="V142" i="1"/>
  <c r="AZ142" i="1" s="1"/>
  <c r="V143" i="1"/>
  <c r="AX143" i="1" s="1"/>
  <c r="V144" i="1"/>
  <c r="AX144" i="1" s="1"/>
  <c r="V145" i="1"/>
  <c r="AX145" i="1" s="1"/>
  <c r="V146" i="1"/>
  <c r="AZ146" i="1" s="1"/>
  <c r="V147" i="1"/>
  <c r="AX147" i="1" s="1"/>
  <c r="V148" i="1"/>
  <c r="AZ148" i="1" s="1"/>
  <c r="V149" i="1"/>
  <c r="AZ149" i="1" s="1"/>
  <c r="V150" i="1"/>
  <c r="AZ150" i="1" s="1"/>
  <c r="V151" i="1"/>
  <c r="V152" i="1"/>
  <c r="AZ152" i="1" s="1"/>
  <c r="V153" i="1"/>
  <c r="AX153" i="1" s="1"/>
  <c r="V154" i="1"/>
  <c r="AZ154" i="1" s="1"/>
  <c r="V155" i="1"/>
  <c r="AX155" i="1" s="1"/>
  <c r="V156" i="1"/>
  <c r="AZ156" i="1" s="1"/>
  <c r="V157" i="1"/>
  <c r="AZ157" i="1" s="1"/>
  <c r="V158" i="1"/>
  <c r="AZ158" i="1" s="1"/>
  <c r="V159" i="1"/>
  <c r="V160" i="1"/>
  <c r="AZ160" i="1" s="1"/>
  <c r="V161" i="1"/>
  <c r="AZ161" i="1" s="1"/>
  <c r="V162" i="1"/>
  <c r="AZ162" i="1" s="1"/>
  <c r="V163" i="1"/>
  <c r="AZ163" i="1" s="1"/>
  <c r="V164" i="1"/>
  <c r="AZ164" i="1" s="1"/>
  <c r="V165" i="1"/>
  <c r="AZ165" i="1" s="1"/>
  <c r="V166" i="1"/>
  <c r="AZ166" i="1" s="1"/>
  <c r="V167" i="1"/>
  <c r="V168" i="1"/>
  <c r="AX168" i="1" s="1"/>
  <c r="V169" i="1"/>
  <c r="AX169" i="1" s="1"/>
  <c r="V170" i="1"/>
  <c r="AZ170" i="1" s="1"/>
  <c r="V171" i="1"/>
  <c r="AX171" i="1" s="1"/>
  <c r="V172" i="1"/>
  <c r="AZ172" i="1" s="1"/>
  <c r="V173" i="1"/>
  <c r="AZ173" i="1" s="1"/>
  <c r="V174" i="1"/>
  <c r="AZ174" i="1" s="1"/>
  <c r="V175" i="1"/>
  <c r="V176" i="1"/>
  <c r="AZ176" i="1" s="1"/>
  <c r="V177" i="1"/>
  <c r="AZ177" i="1" s="1"/>
  <c r="V178" i="1"/>
  <c r="AZ178" i="1" s="1"/>
  <c r="V179" i="1"/>
  <c r="AX179" i="1" s="1"/>
  <c r="V180" i="1"/>
  <c r="AZ180" i="1" s="1"/>
  <c r="V181" i="1"/>
  <c r="AX181" i="1" s="1"/>
  <c r="V182" i="1"/>
  <c r="AZ182" i="1" s="1"/>
  <c r="V183" i="1"/>
  <c r="V184" i="1"/>
  <c r="AZ184" i="1" s="1"/>
  <c r="V185" i="1"/>
  <c r="AZ185" i="1" s="1"/>
  <c r="V186" i="1"/>
  <c r="AZ186" i="1" s="1"/>
  <c r="V187" i="1"/>
  <c r="AX187" i="1" s="1"/>
  <c r="V188" i="1"/>
  <c r="AZ188" i="1" s="1"/>
  <c r="V189" i="1"/>
  <c r="AZ189" i="1" s="1"/>
  <c r="V190" i="1"/>
  <c r="AZ190" i="1" s="1"/>
  <c r="V191" i="1"/>
  <c r="V192" i="1"/>
  <c r="AX192" i="1" s="1"/>
  <c r="V193" i="1"/>
  <c r="AX193" i="1" s="1"/>
  <c r="V194" i="1"/>
  <c r="AZ194" i="1" s="1"/>
  <c r="V195" i="1"/>
  <c r="AX195" i="1" s="1"/>
  <c r="V196" i="1"/>
  <c r="AZ196" i="1" s="1"/>
  <c r="V197" i="1"/>
  <c r="AZ197" i="1" s="1"/>
  <c r="V198" i="1"/>
  <c r="AZ198" i="1" s="1"/>
  <c r="V199" i="1"/>
  <c r="V200" i="1"/>
  <c r="AZ200" i="1" s="1"/>
  <c r="V201" i="1"/>
  <c r="AZ201" i="1" s="1"/>
  <c r="V202" i="1"/>
  <c r="AZ202" i="1" s="1"/>
  <c r="V203" i="1"/>
  <c r="AZ203" i="1" s="1"/>
  <c r="V204" i="1"/>
  <c r="AZ204" i="1" s="1"/>
  <c r="V205" i="1"/>
  <c r="AZ205" i="1" s="1"/>
  <c r="V206" i="1"/>
  <c r="AZ206" i="1" s="1"/>
  <c r="V207" i="1"/>
  <c r="AX207" i="1" s="1"/>
  <c r="V208" i="1"/>
  <c r="AX208" i="1" s="1"/>
  <c r="V209" i="1"/>
  <c r="AX209" i="1" s="1"/>
  <c r="V210" i="1"/>
  <c r="AZ210" i="1" s="1"/>
  <c r="V211" i="1"/>
  <c r="AX211" i="1" s="1"/>
  <c r="V212" i="1"/>
  <c r="AZ212" i="1" s="1"/>
  <c r="V213" i="1"/>
  <c r="AZ213" i="1" s="1"/>
  <c r="V214" i="1"/>
  <c r="AZ214" i="1" s="1"/>
  <c r="V215" i="1"/>
  <c r="V216" i="1"/>
  <c r="AZ216" i="1" s="1"/>
  <c r="V217" i="1"/>
  <c r="AX217" i="1" s="1"/>
  <c r="V218" i="1"/>
  <c r="AZ218" i="1" s="1"/>
  <c r="V219" i="1"/>
  <c r="AX219" i="1" s="1"/>
  <c r="V220" i="1"/>
  <c r="AZ220" i="1" s="1"/>
  <c r="V221" i="1"/>
  <c r="AZ221" i="1" s="1"/>
  <c r="V222" i="1"/>
  <c r="AZ222" i="1" s="1"/>
  <c r="V223" i="1"/>
  <c r="V224" i="1"/>
  <c r="AZ224" i="1" s="1"/>
  <c r="V225" i="1"/>
  <c r="AZ225" i="1" s="1"/>
  <c r="V226" i="1"/>
  <c r="AZ226" i="1" s="1"/>
  <c r="V227" i="1"/>
  <c r="AZ227" i="1" s="1"/>
  <c r="V228" i="1"/>
  <c r="AZ228" i="1" s="1"/>
  <c r="V229" i="1"/>
  <c r="AZ229" i="1" s="1"/>
  <c r="V230" i="1"/>
  <c r="AZ230" i="1" s="1"/>
  <c r="V231" i="1"/>
  <c r="V232" i="1"/>
  <c r="AX232" i="1" s="1"/>
  <c r="V233" i="1"/>
  <c r="AX233" i="1" s="1"/>
  <c r="V234" i="1"/>
  <c r="AZ234" i="1" s="1"/>
  <c r="V235" i="1"/>
  <c r="AX235" i="1" s="1"/>
  <c r="V236" i="1"/>
  <c r="AZ236" i="1" s="1"/>
  <c r="V237" i="1"/>
  <c r="AZ237" i="1" s="1"/>
  <c r="V238" i="1"/>
  <c r="AZ238" i="1" s="1"/>
  <c r="V239" i="1"/>
  <c r="V240" i="1"/>
  <c r="AZ240" i="1" s="1"/>
  <c r="V241" i="1"/>
  <c r="AZ241" i="1" s="1"/>
  <c r="V242" i="1"/>
  <c r="AZ242" i="1" s="1"/>
  <c r="V243" i="1"/>
  <c r="AZ243" i="1" s="1"/>
  <c r="V244" i="1"/>
  <c r="AZ244" i="1" s="1"/>
  <c r="V245" i="1"/>
  <c r="AZ245" i="1" s="1"/>
  <c r="V246" i="1"/>
  <c r="AZ246" i="1" s="1"/>
  <c r="V247" i="1"/>
  <c r="V248" i="1"/>
  <c r="AZ248" i="1" s="1"/>
  <c r="V249" i="1"/>
  <c r="AX249" i="1" s="1"/>
  <c r="V250" i="1"/>
  <c r="AZ250" i="1" s="1"/>
  <c r="V251" i="1"/>
  <c r="AZ251" i="1" s="1"/>
  <c r="V252" i="1"/>
  <c r="AZ252" i="1" s="1"/>
  <c r="V253" i="1"/>
  <c r="AZ253" i="1" s="1"/>
  <c r="V254" i="1"/>
  <c r="AZ254" i="1" s="1"/>
  <c r="V255" i="1"/>
  <c r="V256" i="1"/>
  <c r="AZ256" i="1" s="1"/>
  <c r="V257" i="1"/>
  <c r="AZ257" i="1" s="1"/>
  <c r="V258" i="1"/>
  <c r="AZ258" i="1" s="1"/>
  <c r="V259" i="1"/>
  <c r="AZ259" i="1" s="1"/>
  <c r="V260" i="1"/>
  <c r="AZ260" i="1" s="1"/>
  <c r="V261" i="1"/>
  <c r="AZ261" i="1" s="1"/>
  <c r="V262" i="1"/>
  <c r="AZ262" i="1" s="1"/>
  <c r="V263" i="1"/>
  <c r="V264" i="1"/>
  <c r="AZ264" i="1" s="1"/>
  <c r="V265" i="1"/>
  <c r="AZ265" i="1" s="1"/>
  <c r="V266" i="1"/>
  <c r="AZ266" i="1" s="1"/>
  <c r="V267" i="1"/>
  <c r="AZ267" i="1" s="1"/>
  <c r="V268" i="1"/>
  <c r="AZ268" i="1" s="1"/>
  <c r="V269" i="1"/>
  <c r="AZ269" i="1" s="1"/>
  <c r="V270" i="1"/>
  <c r="AZ270" i="1" s="1"/>
  <c r="V271" i="1"/>
  <c r="V272" i="1"/>
  <c r="AZ272" i="1" s="1"/>
  <c r="V273" i="1"/>
  <c r="AX273" i="1" s="1"/>
  <c r="V274" i="1"/>
  <c r="AZ274" i="1" s="1"/>
  <c r="V275" i="1"/>
  <c r="AZ275" i="1" s="1"/>
  <c r="V276" i="1"/>
  <c r="AZ276" i="1" s="1"/>
  <c r="V277" i="1"/>
  <c r="AZ277" i="1" s="1"/>
  <c r="V278" i="1"/>
  <c r="AZ278" i="1" s="1"/>
  <c r="V279" i="1"/>
  <c r="V280" i="1"/>
  <c r="AZ280" i="1" s="1"/>
  <c r="V281" i="1"/>
  <c r="AZ281" i="1" s="1"/>
  <c r="V282" i="1"/>
  <c r="AZ282" i="1" s="1"/>
  <c r="V283" i="1"/>
  <c r="AZ283" i="1" s="1"/>
  <c r="V284" i="1"/>
  <c r="AZ284" i="1" s="1"/>
  <c r="V285" i="1"/>
  <c r="AZ285" i="1" s="1"/>
  <c r="V286" i="1"/>
  <c r="AZ286" i="1" s="1"/>
  <c r="V287" i="1"/>
  <c r="V288" i="1"/>
  <c r="AZ288" i="1" s="1"/>
  <c r="V289" i="1"/>
  <c r="AX289" i="1" s="1"/>
  <c r="V290" i="1"/>
  <c r="AZ290" i="1" s="1"/>
  <c r="V291" i="1"/>
  <c r="AZ291" i="1" s="1"/>
  <c r="V292" i="1"/>
  <c r="AZ292" i="1" s="1"/>
  <c r="V293" i="1"/>
  <c r="AX293" i="1" s="1"/>
  <c r="V294" i="1"/>
  <c r="AZ294" i="1" s="1"/>
  <c r="V295" i="1"/>
  <c r="V296" i="1"/>
  <c r="AZ296" i="1" s="1"/>
  <c r="V297" i="1"/>
  <c r="AX297" i="1" s="1"/>
  <c r="V298" i="1"/>
  <c r="AZ298" i="1" s="1"/>
  <c r="V299" i="1"/>
  <c r="AZ299" i="1" s="1"/>
  <c r="V300" i="1"/>
  <c r="AZ300" i="1" s="1"/>
  <c r="V301" i="1"/>
  <c r="AZ301" i="1" s="1"/>
  <c r="V302" i="1"/>
  <c r="AZ302" i="1" s="1"/>
  <c r="V303" i="1"/>
  <c r="V304" i="1"/>
  <c r="AZ304" i="1" s="1"/>
  <c r="V305" i="1"/>
  <c r="AZ305" i="1" s="1"/>
  <c r="V306" i="1"/>
  <c r="AZ306" i="1" s="1"/>
  <c r="V307" i="1"/>
  <c r="AZ307" i="1" s="1"/>
  <c r="V308" i="1"/>
  <c r="AZ308" i="1" s="1"/>
  <c r="V309" i="1"/>
  <c r="AZ309" i="1" s="1"/>
  <c r="V310" i="1"/>
  <c r="AZ310" i="1" s="1"/>
  <c r="V311" i="1"/>
  <c r="V312" i="1"/>
  <c r="AZ312" i="1" s="1"/>
  <c r="V313" i="1"/>
  <c r="AX313" i="1" s="1"/>
  <c r="V314" i="1"/>
  <c r="AZ314" i="1" s="1"/>
  <c r="V315" i="1"/>
  <c r="AZ315" i="1" s="1"/>
  <c r="V316" i="1"/>
  <c r="AZ316" i="1" s="1"/>
  <c r="V317" i="1"/>
  <c r="AZ317" i="1" s="1"/>
  <c r="V318" i="1"/>
  <c r="AZ318" i="1" s="1"/>
  <c r="V319" i="1"/>
  <c r="V320" i="1"/>
  <c r="AZ320" i="1" s="1"/>
  <c r="V321" i="1"/>
  <c r="AZ321" i="1" s="1"/>
  <c r="V322" i="1"/>
  <c r="AZ322" i="1" s="1"/>
  <c r="V323" i="1"/>
  <c r="AZ323" i="1" s="1"/>
  <c r="V324" i="1"/>
  <c r="AZ324" i="1" s="1"/>
  <c r="V325" i="1"/>
  <c r="AZ325" i="1" s="1"/>
  <c r="V326" i="1"/>
  <c r="AZ326" i="1" s="1"/>
  <c r="V327" i="1"/>
  <c r="V328" i="1"/>
  <c r="AZ328" i="1" s="1"/>
  <c r="V329" i="1"/>
  <c r="AZ329" i="1" s="1"/>
  <c r="V330" i="1"/>
  <c r="AZ330" i="1" s="1"/>
  <c r="V331" i="1"/>
  <c r="AZ331" i="1" s="1"/>
  <c r="V332" i="1"/>
  <c r="AZ332" i="1" s="1"/>
  <c r="V333" i="1"/>
  <c r="AZ333" i="1" s="1"/>
  <c r="V334" i="1"/>
  <c r="AZ334" i="1" s="1"/>
  <c r="V335" i="1"/>
  <c r="V336" i="1"/>
  <c r="AZ336" i="1" s="1"/>
  <c r="V337" i="1"/>
  <c r="AX337" i="1" s="1"/>
  <c r="V338" i="1"/>
  <c r="AZ338" i="1" s="1"/>
  <c r="V339" i="1"/>
  <c r="AZ339" i="1" s="1"/>
  <c r="V340" i="1"/>
  <c r="AZ340" i="1" s="1"/>
  <c r="V341" i="1"/>
  <c r="AZ341" i="1" s="1"/>
  <c r="V342" i="1"/>
  <c r="AZ342" i="1" s="1"/>
  <c r="V343" i="1"/>
  <c r="V344" i="1"/>
  <c r="AZ344" i="1" s="1"/>
  <c r="V345" i="1"/>
  <c r="AZ345" i="1" s="1"/>
  <c r="V346" i="1"/>
  <c r="AZ346" i="1" s="1"/>
  <c r="V347" i="1"/>
  <c r="AZ347" i="1" s="1"/>
  <c r="V348" i="1"/>
  <c r="AZ348" i="1" s="1"/>
  <c r="V349" i="1"/>
  <c r="AZ349" i="1" s="1"/>
  <c r="V350" i="1"/>
  <c r="AZ350" i="1" s="1"/>
  <c r="V351" i="1"/>
  <c r="V352" i="1"/>
  <c r="AZ352" i="1" s="1"/>
  <c r="V353" i="1"/>
  <c r="AX353" i="1" s="1"/>
  <c r="V354" i="1"/>
  <c r="AZ354" i="1" s="1"/>
  <c r="V355" i="1"/>
  <c r="AZ355" i="1" s="1"/>
  <c r="V356" i="1"/>
  <c r="AZ356" i="1" s="1"/>
  <c r="V357" i="1"/>
  <c r="AX357" i="1" s="1"/>
  <c r="V358" i="1"/>
  <c r="AZ358" i="1" s="1"/>
  <c r="V359" i="1"/>
  <c r="V360" i="1"/>
  <c r="AZ360" i="1" s="1"/>
  <c r="V361" i="1"/>
  <c r="AX361" i="1" s="1"/>
  <c r="V362" i="1"/>
  <c r="AZ362" i="1" s="1"/>
  <c r="V363" i="1"/>
  <c r="AZ363" i="1" s="1"/>
  <c r="V364" i="1"/>
  <c r="AZ364" i="1" s="1"/>
  <c r="V365" i="1"/>
  <c r="AZ365" i="1" s="1"/>
  <c r="V366" i="1"/>
  <c r="AZ366" i="1" s="1"/>
  <c r="V367" i="1"/>
  <c r="V368" i="1"/>
  <c r="AZ368" i="1" s="1"/>
  <c r="V369" i="1"/>
  <c r="AZ369" i="1" s="1"/>
  <c r="V370" i="1"/>
  <c r="AZ370" i="1" s="1"/>
  <c r="V371" i="1"/>
  <c r="AZ371" i="1" s="1"/>
  <c r="V372" i="1"/>
  <c r="AZ372" i="1" s="1"/>
  <c r="V373" i="1"/>
  <c r="AZ373" i="1" s="1"/>
  <c r="V374" i="1"/>
  <c r="AZ374" i="1" s="1"/>
  <c r="V375" i="1"/>
  <c r="V376" i="1"/>
  <c r="AZ376" i="1" s="1"/>
  <c r="V377" i="1"/>
  <c r="AX377" i="1" s="1"/>
  <c r="V378" i="1"/>
  <c r="AZ378" i="1" s="1"/>
  <c r="V379" i="1"/>
  <c r="AZ379" i="1" s="1"/>
  <c r="V380" i="1"/>
  <c r="AZ380" i="1" s="1"/>
  <c r="V381" i="1"/>
  <c r="AZ381" i="1" s="1"/>
  <c r="V382" i="1"/>
  <c r="AZ382" i="1" s="1"/>
  <c r="V383" i="1"/>
  <c r="V384" i="1"/>
  <c r="AZ384" i="1" s="1"/>
  <c r="V385" i="1"/>
  <c r="AZ385" i="1" s="1"/>
  <c r="V386" i="1"/>
  <c r="AZ386" i="1" s="1"/>
  <c r="V387" i="1"/>
  <c r="AZ387" i="1" s="1"/>
  <c r="V388" i="1"/>
  <c r="AZ388" i="1" s="1"/>
  <c r="V389" i="1"/>
  <c r="AZ389" i="1" s="1"/>
  <c r="V390" i="1"/>
  <c r="AZ390" i="1" s="1"/>
  <c r="V391" i="1"/>
  <c r="V392" i="1"/>
  <c r="AZ392" i="1" s="1"/>
  <c r="V393" i="1"/>
  <c r="AZ393" i="1" s="1"/>
  <c r="V394" i="1"/>
  <c r="AZ394" i="1" s="1"/>
  <c r="V395" i="1"/>
  <c r="AZ395" i="1" s="1"/>
  <c r="V396" i="1"/>
  <c r="AZ396" i="1" s="1"/>
  <c r="V397" i="1"/>
  <c r="AZ397" i="1" s="1"/>
  <c r="V398" i="1"/>
  <c r="AZ398" i="1" s="1"/>
  <c r="V399" i="1"/>
  <c r="V400" i="1"/>
  <c r="AZ400" i="1" s="1"/>
  <c r="V401" i="1"/>
  <c r="AX401" i="1" s="1"/>
  <c r="V402" i="1"/>
  <c r="AZ402" i="1" s="1"/>
  <c r="V403" i="1"/>
  <c r="AZ403" i="1" s="1"/>
  <c r="V404" i="1"/>
  <c r="AZ404" i="1" s="1"/>
  <c r="V405" i="1"/>
  <c r="AZ405" i="1" s="1"/>
  <c r="V406" i="1"/>
  <c r="AZ406" i="1" s="1"/>
  <c r="V407" i="1"/>
  <c r="V408" i="1"/>
  <c r="AZ408" i="1" s="1"/>
  <c r="V409" i="1"/>
  <c r="AZ409" i="1" s="1"/>
  <c r="V410" i="1"/>
  <c r="AZ410" i="1" s="1"/>
  <c r="V411" i="1"/>
  <c r="AZ411" i="1" s="1"/>
  <c r="V412" i="1"/>
  <c r="AZ412" i="1" s="1"/>
  <c r="V413" i="1"/>
  <c r="AZ413" i="1" s="1"/>
  <c r="V414" i="1"/>
  <c r="AZ414" i="1" s="1"/>
  <c r="V415" i="1"/>
  <c r="V416" i="1"/>
  <c r="AZ416" i="1" s="1"/>
  <c r="V417" i="1"/>
  <c r="AX417" i="1" s="1"/>
  <c r="V418" i="1"/>
  <c r="AZ418" i="1" s="1"/>
  <c r="V419" i="1"/>
  <c r="AZ419" i="1" s="1"/>
  <c r="V420" i="1"/>
  <c r="AZ420" i="1" s="1"/>
  <c r="V421" i="1"/>
  <c r="AX421" i="1" s="1"/>
  <c r="V422" i="1"/>
  <c r="AZ422" i="1" s="1"/>
  <c r="V423" i="1"/>
  <c r="V424" i="1"/>
  <c r="AZ424" i="1" s="1"/>
  <c r="V425" i="1"/>
  <c r="AZ425" i="1" s="1"/>
  <c r="V426" i="1"/>
  <c r="AZ426" i="1" s="1"/>
  <c r="V427" i="1"/>
  <c r="AZ427" i="1" s="1"/>
  <c r="V428" i="1"/>
  <c r="AZ428" i="1" s="1"/>
  <c r="V429" i="1"/>
  <c r="AZ429" i="1" s="1"/>
  <c r="V430" i="1"/>
  <c r="AZ430" i="1" s="1"/>
  <c r="V431" i="1"/>
  <c r="V432" i="1"/>
  <c r="AZ432" i="1" s="1"/>
  <c r="V433" i="1"/>
  <c r="AZ433" i="1" s="1"/>
  <c r="V434" i="1"/>
  <c r="AZ434" i="1" s="1"/>
  <c r="V435" i="1"/>
  <c r="AZ435" i="1" s="1"/>
  <c r="V436" i="1"/>
  <c r="AZ436" i="1" s="1"/>
  <c r="V437" i="1"/>
  <c r="AZ437" i="1" s="1"/>
  <c r="V438" i="1"/>
  <c r="AZ438" i="1" s="1"/>
  <c r="V439" i="1"/>
  <c r="V440" i="1"/>
  <c r="AZ440" i="1" s="1"/>
  <c r="V441" i="1"/>
  <c r="AZ441" i="1" s="1"/>
  <c r="V442" i="1"/>
  <c r="AZ442" i="1" s="1"/>
  <c r="V443" i="1"/>
  <c r="AZ443" i="1" s="1"/>
  <c r="V444" i="1"/>
  <c r="AZ444" i="1" s="1"/>
  <c r="V445" i="1"/>
  <c r="AZ445" i="1" s="1"/>
  <c r="V446" i="1"/>
  <c r="AZ446" i="1" s="1"/>
  <c r="V447" i="1"/>
  <c r="V448" i="1"/>
  <c r="AZ448" i="1" s="1"/>
  <c r="V449" i="1"/>
  <c r="AZ449" i="1" s="1"/>
  <c r="V450" i="1"/>
  <c r="AZ450" i="1" s="1"/>
  <c r="V451" i="1"/>
  <c r="AZ451" i="1" s="1"/>
  <c r="V452" i="1"/>
  <c r="AZ452" i="1" s="1"/>
  <c r="V453" i="1"/>
  <c r="AZ453" i="1" s="1"/>
  <c r="V454" i="1"/>
  <c r="AZ454" i="1" s="1"/>
  <c r="V455" i="1"/>
  <c r="V456" i="1"/>
  <c r="AZ456" i="1" s="1"/>
  <c r="V457" i="1"/>
  <c r="AZ457" i="1" s="1"/>
  <c r="V458" i="1"/>
  <c r="AZ458" i="1" s="1"/>
  <c r="V459" i="1"/>
  <c r="AZ459" i="1" s="1"/>
  <c r="V460" i="1"/>
  <c r="AZ460" i="1" s="1"/>
  <c r="V461" i="1"/>
  <c r="AZ461" i="1" s="1"/>
  <c r="V462" i="1"/>
  <c r="AZ462" i="1" s="1"/>
  <c r="V463" i="1"/>
  <c r="V464" i="1"/>
  <c r="AZ464" i="1" s="1"/>
  <c r="V465" i="1"/>
  <c r="AZ465" i="1" s="1"/>
  <c r="V466" i="1"/>
  <c r="AZ466" i="1" s="1"/>
  <c r="V467" i="1"/>
  <c r="AZ467" i="1" s="1"/>
  <c r="V468" i="1"/>
  <c r="AZ468" i="1" s="1"/>
  <c r="V469" i="1"/>
  <c r="AZ469" i="1" s="1"/>
  <c r="V470" i="1"/>
  <c r="AZ470" i="1" s="1"/>
  <c r="V471" i="1"/>
  <c r="V472" i="1"/>
  <c r="AZ472" i="1" s="1"/>
  <c r="V473" i="1"/>
  <c r="AZ473" i="1" s="1"/>
  <c r="V474" i="1"/>
  <c r="AZ474" i="1" s="1"/>
  <c r="V475" i="1"/>
  <c r="AZ475" i="1" s="1"/>
  <c r="V476" i="1"/>
  <c r="AZ476" i="1" s="1"/>
  <c r="V477" i="1"/>
  <c r="AZ477" i="1" s="1"/>
  <c r="V478" i="1"/>
  <c r="AZ478" i="1" s="1"/>
  <c r="V479" i="1"/>
  <c r="V480" i="1"/>
  <c r="AZ480" i="1" s="1"/>
  <c r="V481" i="1"/>
  <c r="AZ481" i="1" s="1"/>
  <c r="V482" i="1"/>
  <c r="AZ482" i="1" s="1"/>
  <c r="V483" i="1"/>
  <c r="AZ483" i="1" s="1"/>
  <c r="V484" i="1"/>
  <c r="AZ484" i="1" s="1"/>
  <c r="V485" i="1"/>
  <c r="AZ485" i="1" s="1"/>
  <c r="V486" i="1"/>
  <c r="AZ486" i="1" s="1"/>
  <c r="V487" i="1"/>
  <c r="V488" i="1"/>
  <c r="AZ488" i="1" s="1"/>
  <c r="V489" i="1"/>
  <c r="AZ489" i="1" s="1"/>
  <c r="V490" i="1"/>
  <c r="AZ490" i="1" s="1"/>
  <c r="V491" i="1"/>
  <c r="AZ491" i="1" s="1"/>
  <c r="V492" i="1"/>
  <c r="AZ492" i="1" s="1"/>
  <c r="V493" i="1"/>
  <c r="AZ493" i="1" s="1"/>
  <c r="V494" i="1"/>
  <c r="AZ494" i="1" s="1"/>
  <c r="V495" i="1"/>
  <c r="V496" i="1"/>
  <c r="AZ496" i="1" s="1"/>
  <c r="V497" i="1"/>
  <c r="AZ497" i="1" s="1"/>
  <c r="V498" i="1"/>
  <c r="AZ498" i="1" s="1"/>
  <c r="V499" i="1"/>
  <c r="AZ499" i="1" s="1"/>
  <c r="V500" i="1"/>
  <c r="AZ500" i="1" s="1"/>
  <c r="V501" i="1"/>
  <c r="AZ501" i="1" s="1"/>
  <c r="V502" i="1"/>
  <c r="AZ502" i="1" s="1"/>
  <c r="V503" i="1"/>
  <c r="V504" i="1"/>
  <c r="AZ504" i="1" s="1"/>
  <c r="V505" i="1"/>
  <c r="AZ505" i="1" s="1"/>
  <c r="V506" i="1"/>
  <c r="AZ506" i="1" s="1"/>
  <c r="V507" i="1"/>
  <c r="AZ507" i="1" s="1"/>
  <c r="V508" i="1"/>
  <c r="AZ508" i="1" s="1"/>
  <c r="V509" i="1"/>
  <c r="AZ509" i="1" s="1"/>
  <c r="V510" i="1"/>
  <c r="AZ510" i="1" s="1"/>
  <c r="V511" i="1"/>
  <c r="V512" i="1"/>
  <c r="AZ512" i="1" s="1"/>
  <c r="V513" i="1"/>
  <c r="AZ513" i="1" s="1"/>
  <c r="V514" i="1"/>
  <c r="AZ514" i="1" s="1"/>
  <c r="V515" i="1"/>
  <c r="AZ515" i="1" s="1"/>
  <c r="V516" i="1"/>
  <c r="AZ516" i="1" s="1"/>
  <c r="V517" i="1"/>
  <c r="AZ517" i="1" s="1"/>
  <c r="V518" i="1"/>
  <c r="AZ518" i="1" s="1"/>
  <c r="V519" i="1"/>
  <c r="V520" i="1"/>
  <c r="AZ520" i="1" s="1"/>
  <c r="V521" i="1"/>
  <c r="AZ521" i="1" s="1"/>
  <c r="V522" i="1"/>
  <c r="AZ522" i="1" s="1"/>
  <c r="V523" i="1"/>
  <c r="AZ523" i="1" s="1"/>
  <c r="V524" i="1"/>
  <c r="AZ524" i="1" s="1"/>
  <c r="V525" i="1"/>
  <c r="AZ525" i="1" s="1"/>
  <c r="V526" i="1"/>
  <c r="AZ526" i="1" s="1"/>
  <c r="V527" i="1"/>
  <c r="V528" i="1"/>
  <c r="AZ528" i="1" s="1"/>
  <c r="V529" i="1"/>
  <c r="AZ529" i="1" s="1"/>
  <c r="V530" i="1"/>
  <c r="AZ530" i="1" s="1"/>
  <c r="V531" i="1"/>
  <c r="AZ531" i="1" s="1"/>
  <c r="V532" i="1"/>
  <c r="AZ532" i="1" s="1"/>
  <c r="V533" i="1"/>
  <c r="AZ533" i="1" s="1"/>
  <c r="V534" i="1"/>
  <c r="AZ534" i="1" s="1"/>
  <c r="V535" i="1"/>
  <c r="V536" i="1"/>
  <c r="AZ536" i="1" s="1"/>
  <c r="V537" i="1"/>
  <c r="AZ537" i="1" s="1"/>
  <c r="V538" i="1"/>
  <c r="AZ538" i="1" s="1"/>
  <c r="V539" i="1"/>
  <c r="AZ539" i="1" s="1"/>
  <c r="V540" i="1"/>
  <c r="AZ540" i="1" s="1"/>
  <c r="V541" i="1"/>
  <c r="AZ541" i="1" s="1"/>
  <c r="V542" i="1"/>
  <c r="AZ542" i="1" s="1"/>
  <c r="V543" i="1"/>
  <c r="V544" i="1"/>
  <c r="AZ544" i="1" s="1"/>
  <c r="V545" i="1"/>
  <c r="AZ545" i="1" s="1"/>
  <c r="V546" i="1"/>
  <c r="AZ546" i="1" s="1"/>
  <c r="V547" i="1"/>
  <c r="AZ547" i="1" s="1"/>
  <c r="V548" i="1"/>
  <c r="AZ548" i="1" s="1"/>
  <c r="V549" i="1"/>
  <c r="AZ549" i="1" s="1"/>
  <c r="V550" i="1"/>
  <c r="AZ550" i="1" s="1"/>
  <c r="V551" i="1"/>
  <c r="V552" i="1"/>
  <c r="AZ552" i="1" s="1"/>
  <c r="V553" i="1"/>
  <c r="AZ553" i="1" s="1"/>
  <c r="V554" i="1"/>
  <c r="AZ554" i="1" s="1"/>
  <c r="V555" i="1"/>
  <c r="AZ555" i="1" s="1"/>
  <c r="V556" i="1"/>
  <c r="AZ556" i="1" s="1"/>
  <c r="V557" i="1"/>
  <c r="AZ557" i="1" s="1"/>
  <c r="V558" i="1"/>
  <c r="AZ558" i="1" s="1"/>
  <c r="V559" i="1"/>
  <c r="V560" i="1"/>
  <c r="AZ560" i="1" s="1"/>
  <c r="V561" i="1"/>
  <c r="AZ561" i="1" s="1"/>
  <c r="V562" i="1"/>
  <c r="AZ562" i="1" s="1"/>
  <c r="V563" i="1"/>
  <c r="AZ563" i="1" s="1"/>
  <c r="V564" i="1"/>
  <c r="AZ564" i="1" s="1"/>
  <c r="V565" i="1"/>
  <c r="AZ565" i="1" s="1"/>
  <c r="V566" i="1"/>
  <c r="AZ566" i="1" s="1"/>
  <c r="V567" i="1"/>
  <c r="V568" i="1"/>
  <c r="AZ568" i="1" s="1"/>
  <c r="V569" i="1"/>
  <c r="AZ569" i="1" s="1"/>
  <c r="V570" i="1"/>
  <c r="AZ570" i="1" s="1"/>
  <c r="V571" i="1"/>
  <c r="AZ571" i="1" s="1"/>
  <c r="V572" i="1"/>
  <c r="AZ572" i="1" s="1"/>
  <c r="V573" i="1"/>
  <c r="AZ573" i="1" s="1"/>
  <c r="V574" i="1"/>
  <c r="AZ574" i="1" s="1"/>
  <c r="V575" i="1"/>
  <c r="V576" i="1"/>
  <c r="AZ576" i="1" s="1"/>
  <c r="V577" i="1"/>
  <c r="AZ577" i="1" s="1"/>
  <c r="V578" i="1"/>
  <c r="AZ578" i="1" s="1"/>
  <c r="V579" i="1"/>
  <c r="AZ579" i="1" s="1"/>
  <c r="V580" i="1"/>
  <c r="AZ580" i="1" s="1"/>
  <c r="V581" i="1"/>
  <c r="AX581" i="1" s="1"/>
  <c r="V582" i="1"/>
  <c r="AZ582" i="1" s="1"/>
  <c r="V583" i="1"/>
  <c r="V584" i="1"/>
  <c r="AZ584" i="1" s="1"/>
  <c r="V585" i="1"/>
  <c r="AZ585" i="1" s="1"/>
  <c r="V586" i="1"/>
  <c r="AZ586" i="1" s="1"/>
  <c r="V587" i="1"/>
  <c r="AZ587" i="1" s="1"/>
  <c r="V588" i="1"/>
  <c r="AZ588" i="1" s="1"/>
  <c r="V589" i="1"/>
  <c r="AZ589" i="1" s="1"/>
  <c r="V590" i="1"/>
  <c r="AZ590" i="1" s="1"/>
  <c r="V591" i="1"/>
  <c r="V592" i="1"/>
  <c r="AZ592" i="1" s="1"/>
  <c r="V593" i="1"/>
  <c r="AZ593" i="1" s="1"/>
  <c r="V594" i="1"/>
  <c r="AZ594" i="1" s="1"/>
  <c r="V595" i="1"/>
  <c r="AZ595" i="1" s="1"/>
  <c r="V596" i="1"/>
  <c r="AZ596" i="1" s="1"/>
  <c r="V597" i="1"/>
  <c r="AZ597" i="1" s="1"/>
  <c r="V598" i="1"/>
  <c r="AZ598" i="1" s="1"/>
  <c r="V599" i="1"/>
  <c r="V600" i="1"/>
  <c r="AZ600" i="1" s="1"/>
  <c r="V601" i="1"/>
  <c r="AZ601" i="1" s="1"/>
  <c r="V602" i="1"/>
  <c r="AZ602" i="1" s="1"/>
  <c r="V603" i="1"/>
  <c r="AZ603" i="1" s="1"/>
  <c r="V604" i="1"/>
  <c r="AZ604" i="1" s="1"/>
  <c r="V605" i="1"/>
  <c r="AZ605" i="1" s="1"/>
  <c r="V606" i="1"/>
  <c r="AZ606" i="1" s="1"/>
  <c r="V607" i="1"/>
  <c r="V608" i="1"/>
  <c r="AZ608" i="1" s="1"/>
  <c r="V609" i="1"/>
  <c r="AZ609" i="1" s="1"/>
  <c r="V610" i="1"/>
  <c r="AZ610" i="1" s="1"/>
  <c r="V611" i="1"/>
  <c r="AZ611" i="1" s="1"/>
  <c r="V612" i="1"/>
  <c r="AZ612" i="1" s="1"/>
  <c r="V613" i="1"/>
  <c r="AZ613" i="1" s="1"/>
  <c r="V614" i="1"/>
  <c r="AZ614" i="1" s="1"/>
  <c r="V615" i="1"/>
  <c r="V616" i="1"/>
  <c r="AZ616" i="1" s="1"/>
  <c r="V617" i="1"/>
  <c r="AZ617" i="1" s="1"/>
  <c r="V618" i="1"/>
  <c r="AZ618" i="1" s="1"/>
  <c r="V619" i="1"/>
  <c r="AZ619" i="1" s="1"/>
  <c r="V620" i="1"/>
  <c r="AZ620" i="1" s="1"/>
  <c r="V621" i="1"/>
  <c r="AZ621" i="1" s="1"/>
  <c r="V622" i="1"/>
  <c r="AZ622" i="1" s="1"/>
  <c r="V623" i="1"/>
  <c r="V624" i="1"/>
  <c r="AZ624" i="1" s="1"/>
  <c r="V625" i="1"/>
  <c r="AZ625" i="1" s="1"/>
  <c r="V626" i="1"/>
  <c r="AZ626" i="1" s="1"/>
  <c r="V627" i="1"/>
  <c r="AZ627" i="1" s="1"/>
  <c r="V628" i="1"/>
  <c r="AZ628" i="1" s="1"/>
  <c r="V629" i="1"/>
  <c r="AZ629" i="1" s="1"/>
  <c r="V630" i="1"/>
  <c r="AZ630" i="1" s="1"/>
  <c r="V631" i="1"/>
  <c r="V632" i="1"/>
  <c r="AZ632" i="1" s="1"/>
  <c r="V633" i="1"/>
  <c r="AZ633" i="1" s="1"/>
  <c r="V634" i="1"/>
  <c r="AZ634" i="1" s="1"/>
  <c r="V635" i="1"/>
  <c r="AZ635" i="1" s="1"/>
  <c r="V636" i="1"/>
  <c r="AZ636" i="1" s="1"/>
  <c r="V637" i="1"/>
  <c r="AZ637" i="1" s="1"/>
  <c r="V638" i="1"/>
  <c r="AZ638" i="1" s="1"/>
  <c r="V639" i="1"/>
  <c r="V640" i="1"/>
  <c r="AZ640" i="1" s="1"/>
  <c r="V641" i="1"/>
  <c r="AZ641" i="1" s="1"/>
  <c r="V642" i="1"/>
  <c r="AZ642" i="1" s="1"/>
  <c r="V643" i="1"/>
  <c r="AZ643" i="1" s="1"/>
  <c r="V644" i="1"/>
  <c r="AZ644" i="1" s="1"/>
  <c r="V645" i="1"/>
  <c r="AZ645" i="1" s="1"/>
  <c r="V646" i="1"/>
  <c r="AZ646" i="1" s="1"/>
  <c r="V647" i="1"/>
  <c r="V648" i="1"/>
  <c r="AZ648" i="1" s="1"/>
  <c r="V649" i="1"/>
  <c r="AZ649" i="1" s="1"/>
  <c r="V650" i="1"/>
  <c r="AZ650" i="1" s="1"/>
  <c r="V651" i="1"/>
  <c r="AZ651" i="1" s="1"/>
  <c r="V652" i="1"/>
  <c r="AZ652" i="1" s="1"/>
  <c r="V653" i="1"/>
  <c r="AZ653" i="1" s="1"/>
  <c r="V654" i="1"/>
  <c r="AZ654" i="1" s="1"/>
  <c r="V655" i="1"/>
  <c r="V656" i="1"/>
  <c r="AZ656" i="1" s="1"/>
  <c r="V657" i="1"/>
  <c r="AZ657" i="1" s="1"/>
  <c r="V658" i="1"/>
  <c r="AZ658" i="1" s="1"/>
  <c r="V659" i="1"/>
  <c r="AZ659" i="1" s="1"/>
  <c r="V660" i="1"/>
  <c r="AZ660" i="1" s="1"/>
  <c r="V661" i="1"/>
  <c r="AZ661" i="1" s="1"/>
  <c r="V662" i="1"/>
  <c r="AZ662" i="1" s="1"/>
  <c r="V663" i="1"/>
  <c r="V664" i="1"/>
  <c r="AZ664" i="1" s="1"/>
  <c r="V665" i="1"/>
  <c r="AZ665" i="1" s="1"/>
  <c r="V666" i="1"/>
  <c r="AZ666" i="1" s="1"/>
  <c r="V667" i="1"/>
  <c r="AZ667" i="1" s="1"/>
  <c r="V668" i="1"/>
  <c r="AZ668" i="1" s="1"/>
  <c r="V669" i="1"/>
  <c r="AZ669" i="1" s="1"/>
  <c r="V670" i="1"/>
  <c r="AZ670" i="1" s="1"/>
  <c r="V671" i="1"/>
  <c r="V672" i="1"/>
  <c r="AZ672" i="1" s="1"/>
  <c r="V673" i="1"/>
  <c r="AZ673" i="1" s="1"/>
  <c r="V674" i="1"/>
  <c r="AZ674" i="1" s="1"/>
  <c r="V675" i="1"/>
  <c r="AZ675" i="1" s="1"/>
  <c r="V676" i="1"/>
  <c r="AZ676" i="1" s="1"/>
  <c r="V677" i="1"/>
  <c r="AZ677" i="1" s="1"/>
  <c r="V678" i="1"/>
  <c r="AZ678" i="1" s="1"/>
  <c r="V679" i="1"/>
  <c r="V680" i="1"/>
  <c r="AZ680" i="1" s="1"/>
  <c r="V681" i="1"/>
  <c r="AZ681" i="1" s="1"/>
  <c r="V682" i="1"/>
  <c r="AZ682" i="1" s="1"/>
  <c r="V683" i="1"/>
  <c r="AZ683" i="1" s="1"/>
  <c r="V684" i="1"/>
  <c r="AZ684" i="1" s="1"/>
  <c r="V685" i="1"/>
  <c r="AZ685" i="1" s="1"/>
  <c r="V686" i="1"/>
  <c r="AZ686" i="1" s="1"/>
  <c r="V687" i="1"/>
  <c r="V688" i="1"/>
  <c r="AZ688" i="1" s="1"/>
  <c r="V689" i="1"/>
  <c r="AZ689" i="1" s="1"/>
  <c r="V690" i="1"/>
  <c r="AZ690" i="1" s="1"/>
  <c r="V691" i="1"/>
  <c r="AZ691" i="1" s="1"/>
  <c r="V692" i="1"/>
  <c r="AZ692" i="1" s="1"/>
  <c r="V693" i="1"/>
  <c r="AZ693" i="1" s="1"/>
  <c r="V694" i="1"/>
  <c r="AZ694" i="1" s="1"/>
  <c r="V695" i="1"/>
  <c r="V696" i="1"/>
  <c r="AZ696" i="1" s="1"/>
  <c r="V697" i="1"/>
  <c r="AZ697" i="1" s="1"/>
  <c r="V698" i="1"/>
  <c r="AZ698" i="1" s="1"/>
  <c r="V699" i="1"/>
  <c r="AZ699" i="1" s="1"/>
  <c r="V700" i="1"/>
  <c r="AZ700" i="1" s="1"/>
  <c r="V701" i="1"/>
  <c r="AZ701" i="1" s="1"/>
  <c r="V702" i="1"/>
  <c r="AZ702" i="1" s="1"/>
  <c r="V703" i="1"/>
  <c r="V704" i="1"/>
  <c r="AZ704" i="1" s="1"/>
  <c r="V705" i="1"/>
  <c r="AZ705" i="1" s="1"/>
  <c r="V706" i="1"/>
  <c r="AZ706" i="1" s="1"/>
  <c r="V707" i="1"/>
  <c r="AZ707" i="1" s="1"/>
  <c r="V708" i="1"/>
  <c r="AZ708" i="1" s="1"/>
  <c r="V709" i="1"/>
  <c r="AZ709" i="1" s="1"/>
  <c r="V710" i="1"/>
  <c r="AZ710" i="1" s="1"/>
  <c r="V711" i="1"/>
  <c r="V712" i="1"/>
  <c r="AZ712" i="1" s="1"/>
  <c r="V713" i="1"/>
  <c r="AZ713" i="1" s="1"/>
  <c r="V714" i="1"/>
  <c r="AZ714" i="1" s="1"/>
  <c r="V715" i="1"/>
  <c r="AZ715" i="1" s="1"/>
  <c r="V716" i="1"/>
  <c r="AZ716" i="1" s="1"/>
  <c r="V717" i="1"/>
  <c r="AZ717" i="1" s="1"/>
  <c r="V718" i="1"/>
  <c r="AZ718" i="1" s="1"/>
  <c r="V719" i="1"/>
  <c r="V720" i="1"/>
  <c r="AZ720" i="1" s="1"/>
  <c r="V721" i="1"/>
  <c r="AZ721" i="1" s="1"/>
  <c r="V722" i="1"/>
  <c r="AZ722" i="1" s="1"/>
  <c r="V723" i="1"/>
  <c r="AZ723" i="1" s="1"/>
  <c r="V724" i="1"/>
  <c r="AZ724" i="1" s="1"/>
  <c r="V725" i="1"/>
  <c r="AZ725" i="1" s="1"/>
  <c r="V726" i="1"/>
  <c r="AZ726" i="1" s="1"/>
  <c r="V727" i="1"/>
  <c r="V728" i="1"/>
  <c r="AZ728" i="1" s="1"/>
  <c r="V729" i="1"/>
  <c r="AZ729" i="1" s="1"/>
  <c r="V730" i="1"/>
  <c r="AZ730" i="1" s="1"/>
  <c r="V731" i="1"/>
  <c r="AZ731" i="1" s="1"/>
  <c r="V732" i="1"/>
  <c r="AZ732" i="1" s="1"/>
  <c r="V733" i="1"/>
  <c r="AZ733" i="1" s="1"/>
  <c r="V734" i="1"/>
  <c r="AZ734" i="1" s="1"/>
  <c r="V735" i="1"/>
  <c r="V736" i="1"/>
  <c r="AZ736" i="1" s="1"/>
  <c r="V737" i="1"/>
  <c r="AZ737" i="1" s="1"/>
  <c r="V738" i="1"/>
  <c r="AZ738" i="1" s="1"/>
  <c r="V739" i="1"/>
  <c r="AZ739" i="1" s="1"/>
  <c r="V740" i="1"/>
  <c r="AZ740" i="1" s="1"/>
  <c r="V741" i="1"/>
  <c r="AZ741" i="1" s="1"/>
  <c r="V742" i="1"/>
  <c r="AZ742" i="1" s="1"/>
  <c r="V743" i="1"/>
  <c r="V744" i="1"/>
  <c r="AZ744" i="1" s="1"/>
  <c r="V745" i="1"/>
  <c r="AZ745" i="1" s="1"/>
  <c r="V746" i="1"/>
  <c r="AZ746" i="1" s="1"/>
  <c r="V747" i="1"/>
  <c r="AZ747" i="1" s="1"/>
  <c r="V748" i="1"/>
  <c r="AZ748" i="1" s="1"/>
  <c r="V749" i="1"/>
  <c r="AZ749" i="1" s="1"/>
  <c r="V750" i="1"/>
  <c r="AZ750" i="1" s="1"/>
  <c r="V751" i="1"/>
  <c r="V752" i="1"/>
  <c r="AZ752" i="1" s="1"/>
  <c r="V753" i="1"/>
  <c r="AZ753" i="1" s="1"/>
  <c r="V754" i="1"/>
  <c r="AZ754" i="1" s="1"/>
  <c r="V755" i="1"/>
  <c r="AZ755" i="1" s="1"/>
  <c r="V756" i="1"/>
  <c r="AZ756" i="1" s="1"/>
  <c r="V757" i="1"/>
  <c r="AX757" i="1" s="1"/>
  <c r="V758" i="1"/>
  <c r="V759" i="1"/>
  <c r="V760" i="1"/>
  <c r="AZ760" i="1" s="1"/>
  <c r="V761" i="1"/>
  <c r="AZ761" i="1" s="1"/>
  <c r="V762" i="1"/>
  <c r="AZ762" i="1" s="1"/>
  <c r="V763" i="1"/>
  <c r="AZ763" i="1" s="1"/>
  <c r="V764" i="1"/>
  <c r="AZ764" i="1" s="1"/>
  <c r="V765" i="1"/>
  <c r="AZ765" i="1" s="1"/>
  <c r="V766" i="1"/>
  <c r="AZ766" i="1" s="1"/>
  <c r="V767" i="1"/>
  <c r="V768" i="1"/>
  <c r="AZ768" i="1" s="1"/>
  <c r="V769" i="1"/>
  <c r="AZ769" i="1" s="1"/>
  <c r="V770" i="1"/>
  <c r="AZ770" i="1" s="1"/>
  <c r="V771" i="1"/>
  <c r="AZ771" i="1" s="1"/>
  <c r="V772" i="1"/>
  <c r="AZ772" i="1" s="1"/>
  <c r="V773" i="1"/>
  <c r="AZ773" i="1" s="1"/>
  <c r="V774" i="1"/>
  <c r="AZ774" i="1" s="1"/>
  <c r="V775" i="1"/>
  <c r="V776" i="1"/>
  <c r="AZ776" i="1" s="1"/>
  <c r="V777" i="1"/>
  <c r="AZ777" i="1" s="1"/>
  <c r="V778" i="1"/>
  <c r="AZ778" i="1" s="1"/>
  <c r="V779" i="1"/>
  <c r="AZ779" i="1" s="1"/>
  <c r="V780" i="1"/>
  <c r="AZ780" i="1" s="1"/>
  <c r="V781" i="1"/>
  <c r="AZ781" i="1" s="1"/>
  <c r="V782" i="1"/>
  <c r="AZ782" i="1" s="1"/>
  <c r="V783" i="1"/>
  <c r="V784" i="1"/>
  <c r="AZ784" i="1" s="1"/>
  <c r="V785" i="1"/>
  <c r="AZ785" i="1" s="1"/>
  <c r="V786" i="1"/>
  <c r="AZ786" i="1" s="1"/>
  <c r="V787" i="1"/>
  <c r="AZ787" i="1" s="1"/>
  <c r="V788" i="1"/>
  <c r="AZ788" i="1" s="1"/>
  <c r="V789" i="1"/>
  <c r="AZ789" i="1" s="1"/>
  <c r="V790" i="1"/>
  <c r="AZ790" i="1" s="1"/>
  <c r="V791" i="1"/>
  <c r="V792" i="1"/>
  <c r="AZ792" i="1" s="1"/>
  <c r="V793" i="1"/>
  <c r="AZ793" i="1" s="1"/>
  <c r="V794" i="1"/>
  <c r="AZ794" i="1" s="1"/>
  <c r="V795" i="1"/>
  <c r="AZ795" i="1" s="1"/>
  <c r="V796" i="1"/>
  <c r="AZ796" i="1" s="1"/>
  <c r="V797" i="1"/>
  <c r="AZ797" i="1" s="1"/>
  <c r="V798" i="1"/>
  <c r="AZ798" i="1" s="1"/>
  <c r="V799" i="1"/>
  <c r="V800" i="1"/>
  <c r="AZ800" i="1" s="1"/>
  <c r="V801" i="1"/>
  <c r="AZ801" i="1" s="1"/>
  <c r="V802" i="1"/>
  <c r="AZ802" i="1" s="1"/>
  <c r="V803" i="1"/>
  <c r="AZ803" i="1" s="1"/>
  <c r="V804" i="1"/>
  <c r="AZ804" i="1" s="1"/>
  <c r="V805" i="1"/>
  <c r="AZ805" i="1" s="1"/>
  <c r="V806" i="1"/>
  <c r="AZ806" i="1" s="1"/>
  <c r="V807" i="1"/>
  <c r="V808" i="1"/>
  <c r="AZ808" i="1" s="1"/>
  <c r="V809" i="1"/>
  <c r="AZ809" i="1" s="1"/>
  <c r="V810" i="1"/>
  <c r="AZ810" i="1" s="1"/>
  <c r="V811" i="1"/>
  <c r="AZ811" i="1" s="1"/>
  <c r="V812" i="1"/>
  <c r="AZ812" i="1" s="1"/>
  <c r="V813" i="1"/>
  <c r="AZ813" i="1" s="1"/>
  <c r="V814" i="1"/>
  <c r="AZ814" i="1" s="1"/>
  <c r="V815" i="1"/>
  <c r="V816" i="1"/>
  <c r="AZ816" i="1" s="1"/>
  <c r="V817" i="1"/>
  <c r="AZ817" i="1" s="1"/>
  <c r="V818" i="1"/>
  <c r="AZ818" i="1" s="1"/>
  <c r="V819" i="1"/>
  <c r="AZ819" i="1" s="1"/>
  <c r="V820" i="1"/>
  <c r="AZ820" i="1" s="1"/>
  <c r="V821" i="1"/>
  <c r="AZ821" i="1" s="1"/>
  <c r="V822" i="1"/>
  <c r="AZ822" i="1" s="1"/>
  <c r="V823" i="1"/>
  <c r="V824" i="1"/>
  <c r="AZ824" i="1" s="1"/>
  <c r="V825" i="1"/>
  <c r="AZ825" i="1" s="1"/>
  <c r="V826" i="1"/>
  <c r="AZ826" i="1" s="1"/>
  <c r="V827" i="1"/>
  <c r="AZ827" i="1" s="1"/>
  <c r="V828" i="1"/>
  <c r="AZ828" i="1" s="1"/>
  <c r="V829" i="1"/>
  <c r="AZ829" i="1" s="1"/>
  <c r="V830" i="1"/>
  <c r="AZ830" i="1" s="1"/>
  <c r="V831" i="1"/>
  <c r="V832" i="1"/>
  <c r="AZ832" i="1" s="1"/>
  <c r="V833" i="1"/>
  <c r="AZ833" i="1" s="1"/>
  <c r="V834" i="1"/>
  <c r="AZ834" i="1" s="1"/>
  <c r="V835" i="1"/>
  <c r="AZ835" i="1" s="1"/>
  <c r="V836" i="1"/>
  <c r="AZ836" i="1" s="1"/>
  <c r="V837" i="1"/>
  <c r="AZ837" i="1" s="1"/>
  <c r="V838" i="1"/>
  <c r="AZ838" i="1" s="1"/>
  <c r="V839" i="1"/>
  <c r="V840" i="1"/>
  <c r="AZ840" i="1" s="1"/>
  <c r="V841" i="1"/>
  <c r="AZ841" i="1" s="1"/>
  <c r="V842" i="1"/>
  <c r="AZ842" i="1" s="1"/>
  <c r="V843" i="1"/>
  <c r="AZ843" i="1" s="1"/>
  <c r="V844" i="1"/>
  <c r="AZ844" i="1" s="1"/>
  <c r="V845" i="1"/>
  <c r="AZ845" i="1" s="1"/>
  <c r="V846" i="1"/>
  <c r="AZ846" i="1" s="1"/>
  <c r="V847" i="1"/>
  <c r="V848" i="1"/>
  <c r="AZ848" i="1" s="1"/>
  <c r="V849" i="1"/>
  <c r="AZ849" i="1" s="1"/>
  <c r="V850" i="1"/>
  <c r="AZ850" i="1" s="1"/>
  <c r="V851" i="1"/>
  <c r="AZ851" i="1" s="1"/>
  <c r="V852" i="1"/>
  <c r="AZ852" i="1" s="1"/>
  <c r="V853" i="1"/>
  <c r="AZ853" i="1" s="1"/>
  <c r="V854" i="1"/>
  <c r="AZ854" i="1" s="1"/>
  <c r="V855" i="1"/>
  <c r="V856" i="1"/>
  <c r="AZ856" i="1" s="1"/>
  <c r="V857" i="1"/>
  <c r="AZ857" i="1" s="1"/>
  <c r="V858" i="1"/>
  <c r="AZ858" i="1" s="1"/>
  <c r="V859" i="1"/>
  <c r="AZ859" i="1" s="1"/>
  <c r="V860" i="1"/>
  <c r="AZ860" i="1" s="1"/>
  <c r="V861" i="1"/>
  <c r="AZ861" i="1" s="1"/>
  <c r="V862" i="1"/>
  <c r="AZ862" i="1" s="1"/>
  <c r="V863" i="1"/>
  <c r="V864" i="1"/>
  <c r="AZ864" i="1" s="1"/>
  <c r="V865" i="1"/>
  <c r="AZ865" i="1" s="1"/>
  <c r="V866" i="1"/>
  <c r="AZ866" i="1" s="1"/>
  <c r="V867" i="1"/>
  <c r="AZ867" i="1" s="1"/>
  <c r="V868" i="1"/>
  <c r="AZ868" i="1" s="1"/>
  <c r="V869" i="1"/>
  <c r="AZ869" i="1" s="1"/>
  <c r="V870" i="1"/>
  <c r="AZ870" i="1" s="1"/>
  <c r="V871" i="1"/>
  <c r="V872" i="1"/>
  <c r="AZ872" i="1" s="1"/>
  <c r="V873" i="1"/>
  <c r="AZ873" i="1" s="1"/>
  <c r="V874" i="1"/>
  <c r="AZ874" i="1" s="1"/>
  <c r="V875" i="1"/>
  <c r="AZ875" i="1" s="1"/>
  <c r="V876" i="1"/>
  <c r="AZ876" i="1" s="1"/>
  <c r="V877" i="1"/>
  <c r="AZ877" i="1" s="1"/>
  <c r="V878" i="1"/>
  <c r="AZ878" i="1" s="1"/>
  <c r="V879" i="1"/>
  <c r="V880" i="1"/>
  <c r="AZ880" i="1" s="1"/>
  <c r="V881" i="1"/>
  <c r="AZ881" i="1" s="1"/>
  <c r="V882" i="1"/>
  <c r="AZ882" i="1" s="1"/>
  <c r="V883" i="1"/>
  <c r="AZ883" i="1" s="1"/>
  <c r="V884" i="1"/>
  <c r="AZ884" i="1" s="1"/>
  <c r="V885" i="1"/>
  <c r="AZ885" i="1" s="1"/>
  <c r="V886" i="1"/>
  <c r="AZ886" i="1" s="1"/>
  <c r="V887" i="1"/>
  <c r="V888" i="1"/>
  <c r="AZ888" i="1" s="1"/>
  <c r="V889" i="1"/>
  <c r="AZ889" i="1" s="1"/>
  <c r="V890" i="1"/>
  <c r="AZ890" i="1" s="1"/>
  <c r="V891" i="1"/>
  <c r="AZ891" i="1" s="1"/>
  <c r="V892" i="1"/>
  <c r="AZ892" i="1" s="1"/>
  <c r="V893" i="1"/>
  <c r="AZ893" i="1" s="1"/>
  <c r="V894" i="1"/>
  <c r="AZ894" i="1" s="1"/>
  <c r="V895" i="1"/>
  <c r="V896" i="1"/>
  <c r="AZ896" i="1" s="1"/>
  <c r="V897" i="1"/>
  <c r="AZ897" i="1" s="1"/>
  <c r="V898" i="1"/>
  <c r="AZ898" i="1" s="1"/>
  <c r="V899" i="1"/>
  <c r="AZ899" i="1" s="1"/>
  <c r="V900" i="1"/>
  <c r="AZ900" i="1" s="1"/>
  <c r="V901" i="1"/>
  <c r="AZ901" i="1" s="1"/>
  <c r="V902" i="1"/>
  <c r="AZ902" i="1" s="1"/>
  <c r="V903" i="1"/>
  <c r="V904" i="1"/>
  <c r="AZ904" i="1" s="1"/>
  <c r="V905" i="1"/>
  <c r="AZ905" i="1" s="1"/>
  <c r="V906" i="1"/>
  <c r="AZ906" i="1" s="1"/>
  <c r="V907" i="1"/>
  <c r="AZ907" i="1" s="1"/>
  <c r="V908" i="1"/>
  <c r="AZ908" i="1" s="1"/>
  <c r="V909" i="1"/>
  <c r="AZ909" i="1" s="1"/>
  <c r="V910" i="1"/>
  <c r="AZ910" i="1" s="1"/>
  <c r="V911" i="1"/>
  <c r="V912" i="1"/>
  <c r="AZ912" i="1" s="1"/>
  <c r="V913" i="1"/>
  <c r="AZ913" i="1" s="1"/>
  <c r="V914" i="1"/>
  <c r="AZ914" i="1" s="1"/>
  <c r="V915" i="1"/>
  <c r="AZ915" i="1" s="1"/>
  <c r="V916" i="1"/>
  <c r="AZ916" i="1" s="1"/>
  <c r="V917" i="1"/>
  <c r="AZ917" i="1" s="1"/>
  <c r="V918" i="1"/>
  <c r="AZ918" i="1" s="1"/>
  <c r="V919" i="1"/>
  <c r="V920" i="1"/>
  <c r="AZ920" i="1" s="1"/>
  <c r="V921" i="1"/>
  <c r="AZ921" i="1" s="1"/>
  <c r="V922" i="1"/>
  <c r="AZ922" i="1" s="1"/>
  <c r="V923" i="1"/>
  <c r="AZ923" i="1" s="1"/>
  <c r="V924" i="1"/>
  <c r="V925" i="1"/>
  <c r="AZ925" i="1" s="1"/>
  <c r="V926" i="1"/>
  <c r="AZ926" i="1" s="1"/>
  <c r="V927" i="1"/>
  <c r="AZ927" i="1" s="1"/>
  <c r="V928" i="1"/>
  <c r="V929" i="1"/>
  <c r="AZ929" i="1" s="1"/>
  <c r="V930" i="1"/>
  <c r="AZ930" i="1" s="1"/>
  <c r="V931" i="1"/>
  <c r="AZ931" i="1" s="1"/>
  <c r="V932" i="1"/>
  <c r="V933" i="1"/>
  <c r="AX933" i="1" s="1"/>
  <c r="V934" i="1"/>
  <c r="AZ934" i="1" s="1"/>
  <c r="V935" i="1"/>
  <c r="V936" i="1"/>
  <c r="V937" i="1"/>
  <c r="AZ937" i="1" s="1"/>
  <c r="V938" i="1"/>
  <c r="AZ938" i="1" s="1"/>
  <c r="V939" i="1"/>
  <c r="AZ939" i="1" s="1"/>
  <c r="V940" i="1"/>
  <c r="V941" i="1"/>
  <c r="AZ941" i="1" s="1"/>
  <c r="V942" i="1"/>
  <c r="AZ942" i="1" s="1"/>
  <c r="V943" i="1"/>
  <c r="V944" i="1"/>
  <c r="V945" i="1"/>
  <c r="AZ945" i="1" s="1"/>
  <c r="V946" i="1"/>
  <c r="AZ946" i="1" s="1"/>
  <c r="V947" i="1"/>
  <c r="AZ947" i="1" s="1"/>
  <c r="V948" i="1"/>
  <c r="V949" i="1"/>
  <c r="AZ949" i="1" s="1"/>
  <c r="V950" i="1"/>
  <c r="AZ950" i="1" s="1"/>
  <c r="V951" i="1"/>
  <c r="V952" i="1"/>
  <c r="V953" i="1"/>
  <c r="AZ953" i="1" s="1"/>
  <c r="V954" i="1"/>
  <c r="AZ954" i="1" s="1"/>
  <c r="V955" i="1"/>
  <c r="AZ955" i="1" s="1"/>
  <c r="V956" i="1"/>
  <c r="V957" i="1"/>
  <c r="AZ957" i="1" s="1"/>
  <c r="V958" i="1"/>
  <c r="AZ958" i="1" s="1"/>
  <c r="V959" i="1"/>
  <c r="AZ959" i="1" s="1"/>
  <c r="V960" i="1"/>
  <c r="V961" i="1"/>
  <c r="AZ961" i="1" s="1"/>
  <c r="V962" i="1"/>
  <c r="AZ962" i="1" s="1"/>
  <c r="V963" i="1"/>
  <c r="AZ963" i="1" s="1"/>
  <c r="V964" i="1"/>
  <c r="V965" i="1"/>
  <c r="AX965" i="1" s="1"/>
  <c r="V966" i="1"/>
  <c r="AZ966" i="1" s="1"/>
  <c r="V967" i="1"/>
  <c r="V968" i="1"/>
  <c r="V969" i="1"/>
  <c r="AZ969" i="1" s="1"/>
  <c r="V970" i="1"/>
  <c r="AZ970" i="1" s="1"/>
  <c r="V971" i="1"/>
  <c r="AZ971" i="1" s="1"/>
  <c r="V972" i="1"/>
  <c r="V973" i="1"/>
  <c r="AZ973" i="1" s="1"/>
  <c r="V974" i="1"/>
  <c r="AZ974" i="1" s="1"/>
  <c r="V975" i="1"/>
  <c r="V976" i="1"/>
  <c r="V977" i="1"/>
  <c r="AZ977" i="1" s="1"/>
  <c r="V978" i="1"/>
  <c r="AZ978" i="1" s="1"/>
  <c r="V979" i="1"/>
  <c r="AZ979" i="1" s="1"/>
  <c r="V980" i="1"/>
  <c r="V981" i="1"/>
  <c r="AZ981" i="1" s="1"/>
  <c r="V982" i="1"/>
  <c r="AZ982" i="1" s="1"/>
  <c r="V983" i="1"/>
  <c r="V984" i="1"/>
  <c r="V985" i="1"/>
  <c r="AZ985" i="1" s="1"/>
  <c r="V986" i="1"/>
  <c r="AZ986" i="1" s="1"/>
  <c r="V987" i="1"/>
  <c r="AZ987" i="1" s="1"/>
  <c r="V988" i="1"/>
  <c r="V989" i="1"/>
  <c r="AZ989" i="1" s="1"/>
  <c r="V990" i="1"/>
  <c r="AZ990" i="1" s="1"/>
  <c r="V991" i="1"/>
  <c r="AZ991" i="1" s="1"/>
  <c r="V992" i="1"/>
  <c r="V993" i="1"/>
  <c r="AZ993" i="1" s="1"/>
  <c r="V994" i="1"/>
  <c r="AZ994" i="1" s="1"/>
  <c r="V995" i="1"/>
  <c r="AZ995" i="1" s="1"/>
  <c r="V996" i="1"/>
  <c r="V997" i="1"/>
  <c r="AX997" i="1" s="1"/>
  <c r="V998" i="1"/>
  <c r="AZ998" i="1" s="1"/>
  <c r="V999" i="1"/>
  <c r="V1000" i="1"/>
  <c r="V1001" i="1"/>
  <c r="AZ1001" i="1" s="1"/>
  <c r="V1002" i="1"/>
  <c r="AZ1002" i="1" s="1"/>
  <c r="V1003" i="1"/>
  <c r="AZ1003" i="1" s="1"/>
  <c r="V1004" i="1"/>
  <c r="V1005" i="1"/>
  <c r="AZ1005" i="1" s="1"/>
  <c r="V1006" i="1"/>
  <c r="AZ1006" i="1" s="1"/>
  <c r="V1007" i="1"/>
  <c r="V1008" i="1"/>
  <c r="V1009" i="1"/>
  <c r="AZ1009" i="1" s="1"/>
  <c r="V1010" i="1"/>
  <c r="AZ1010" i="1" s="1"/>
  <c r="V1011" i="1"/>
  <c r="AZ1011" i="1" s="1"/>
  <c r="V1012" i="1"/>
  <c r="V1013" i="1"/>
  <c r="AZ1013" i="1" s="1"/>
  <c r="V1014" i="1"/>
  <c r="AZ1014" i="1" s="1"/>
  <c r="V1015" i="1"/>
  <c r="V1016" i="1"/>
  <c r="V1017" i="1"/>
  <c r="AZ1017" i="1" s="1"/>
  <c r="V1018" i="1"/>
  <c r="AZ1018" i="1" s="1"/>
  <c r="V1019" i="1"/>
  <c r="AZ1019" i="1" s="1"/>
  <c r="V1020" i="1"/>
  <c r="V1021" i="1"/>
  <c r="AZ1021" i="1" s="1"/>
  <c r="V1022" i="1"/>
  <c r="AZ1022" i="1" s="1"/>
  <c r="V1023" i="1"/>
  <c r="AZ1023" i="1" s="1"/>
  <c r="V1024" i="1"/>
  <c r="V1025" i="1"/>
  <c r="AZ1025" i="1" s="1"/>
  <c r="V1026" i="1"/>
  <c r="AZ1026" i="1" s="1"/>
  <c r="V1027" i="1"/>
  <c r="AZ1027" i="1" s="1"/>
  <c r="V1028" i="1"/>
  <c r="V1029" i="1"/>
  <c r="AZ1029" i="1" s="1"/>
  <c r="V1030" i="1"/>
  <c r="AZ1030" i="1" s="1"/>
  <c r="V1031" i="1"/>
  <c r="V1032" i="1"/>
  <c r="V1033" i="1"/>
  <c r="AZ1033" i="1" s="1"/>
  <c r="V1034" i="1"/>
  <c r="AZ1034" i="1" s="1"/>
  <c r="V1035" i="1"/>
  <c r="AZ1035" i="1" s="1"/>
  <c r="V1036" i="1"/>
  <c r="V1037" i="1"/>
  <c r="AZ1037" i="1" s="1"/>
  <c r="V1038" i="1"/>
  <c r="AZ1038" i="1" s="1"/>
  <c r="V1039" i="1"/>
  <c r="V1040" i="1"/>
  <c r="V1041" i="1"/>
  <c r="AZ1041" i="1" s="1"/>
  <c r="V1042" i="1"/>
  <c r="AZ1042" i="1" s="1"/>
  <c r="V1043" i="1"/>
  <c r="AZ1043" i="1" s="1"/>
  <c r="V1044" i="1"/>
  <c r="V1045" i="1"/>
  <c r="AZ1045" i="1" s="1"/>
  <c r="V1046" i="1"/>
  <c r="AZ1046" i="1" s="1"/>
  <c r="V1047" i="1"/>
  <c r="V1048" i="1"/>
  <c r="V1049" i="1"/>
  <c r="AZ1049" i="1" s="1"/>
  <c r="V1050" i="1"/>
  <c r="V1051" i="1"/>
  <c r="AZ1051" i="1" s="1"/>
  <c r="V1052" i="1"/>
  <c r="V1053" i="1"/>
  <c r="AZ1053" i="1" s="1"/>
  <c r="V1054" i="1"/>
  <c r="AZ1054" i="1" s="1"/>
  <c r="V1055" i="1"/>
  <c r="V1056" i="1"/>
  <c r="V1057" i="1"/>
  <c r="AZ1057" i="1" s="1"/>
  <c r="V1058" i="1"/>
  <c r="V1059" i="1"/>
  <c r="AZ1059" i="1" s="1"/>
  <c r="V1060" i="1"/>
  <c r="V1061" i="1"/>
  <c r="AZ1061" i="1" s="1"/>
  <c r="V1062" i="1"/>
  <c r="AZ1062" i="1" s="1"/>
  <c r="V1063" i="1"/>
  <c r="V1064" i="1"/>
  <c r="V1065" i="1"/>
  <c r="AZ1065" i="1" s="1"/>
  <c r="V1066" i="1"/>
  <c r="V1067" i="1"/>
  <c r="AZ1067" i="1" s="1"/>
  <c r="V1068" i="1"/>
  <c r="V1069" i="1"/>
  <c r="AZ1069" i="1" s="1"/>
  <c r="V1070" i="1"/>
  <c r="AZ1070" i="1" s="1"/>
  <c r="V1071" i="1"/>
  <c r="V1072" i="1"/>
  <c r="V1073" i="1"/>
  <c r="AZ1073" i="1" s="1"/>
  <c r="V1074" i="1"/>
  <c r="V1075" i="1"/>
  <c r="AZ1075" i="1" s="1"/>
  <c r="V1076" i="1"/>
  <c r="V1077" i="1"/>
  <c r="AX1077" i="1" s="1"/>
  <c r="V1078" i="1"/>
  <c r="AZ1078" i="1" s="1"/>
  <c r="V1079" i="1"/>
  <c r="V1080" i="1"/>
  <c r="V1081" i="1"/>
  <c r="AZ1081" i="1" s="1"/>
  <c r="V1082" i="1"/>
  <c r="V1083" i="1"/>
  <c r="AZ1083" i="1" s="1"/>
  <c r="V1084" i="1"/>
  <c r="V1085" i="1"/>
  <c r="AZ1085" i="1" s="1"/>
  <c r="V1086" i="1"/>
  <c r="AZ1086" i="1" s="1"/>
  <c r="V1087" i="1"/>
  <c r="V1088" i="1"/>
  <c r="V1089" i="1"/>
  <c r="AZ1089" i="1" s="1"/>
  <c r="V1090" i="1"/>
  <c r="V1091" i="1"/>
  <c r="AZ1091" i="1" s="1"/>
  <c r="V1092" i="1"/>
  <c r="V1093" i="1"/>
  <c r="AX1093" i="1" s="1"/>
  <c r="V1094" i="1"/>
  <c r="AZ1094" i="1" s="1"/>
  <c r="V1095" i="1"/>
  <c r="AZ1095" i="1" s="1"/>
  <c r="V1096" i="1"/>
  <c r="V1097" i="1"/>
  <c r="AZ1097" i="1" s="1"/>
  <c r="V1098" i="1"/>
  <c r="V1099" i="1"/>
  <c r="AZ1099" i="1" s="1"/>
  <c r="V1100" i="1"/>
  <c r="V1101" i="1"/>
  <c r="AZ1101" i="1" s="1"/>
  <c r="AZ1113" i="1" l="1"/>
  <c r="AX1113" i="1"/>
  <c r="AZ1112" i="1"/>
  <c r="AX1112" i="1"/>
  <c r="AZ1111" i="1"/>
  <c r="AX1111" i="1"/>
  <c r="AZ1110" i="1"/>
  <c r="AX1110" i="1"/>
  <c r="AZ1109" i="1"/>
  <c r="AX1109" i="1"/>
  <c r="AZ1108" i="1"/>
  <c r="AX1108" i="1"/>
  <c r="AZ1107" i="1"/>
  <c r="AX1107" i="1"/>
  <c r="AZ1106" i="1"/>
  <c r="AX1106" i="1"/>
  <c r="AZ1105" i="1"/>
  <c r="AX1105" i="1"/>
  <c r="AZ1104" i="1"/>
  <c r="AX1104" i="1"/>
  <c r="AZ1103" i="1"/>
  <c r="AX1103" i="1"/>
  <c r="AZ1102" i="1"/>
  <c r="AX1102" i="1"/>
  <c r="BI25" i="1"/>
  <c r="BI26" i="1"/>
  <c r="AZ4" i="1"/>
  <c r="BI8" i="1"/>
  <c r="BI23" i="1"/>
  <c r="BI15" i="1"/>
  <c r="BI7" i="1"/>
  <c r="BI22" i="1"/>
  <c r="BI14" i="1"/>
  <c r="BI6" i="1"/>
  <c r="BI21" i="1"/>
  <c r="BI13" i="1"/>
  <c r="BI5" i="1"/>
  <c r="BI20" i="1"/>
  <c r="BI12" i="1"/>
  <c r="BI4" i="1"/>
  <c r="BI19" i="1"/>
  <c r="BI11" i="1"/>
  <c r="BI18" i="1"/>
  <c r="BI10" i="1"/>
  <c r="BI17" i="1"/>
  <c r="BI9" i="1"/>
  <c r="BI24" i="1"/>
  <c r="BI16" i="1"/>
  <c r="AZ12" i="1"/>
  <c r="D18" i="9"/>
  <c r="C18" i="9"/>
  <c r="D13" i="9"/>
  <c r="C13" i="9"/>
  <c r="D11" i="9"/>
  <c r="C11" i="9"/>
  <c r="AZ758" i="1"/>
  <c r="AX758" i="1"/>
  <c r="AZ168" i="1"/>
  <c r="AX246" i="1"/>
  <c r="AX502" i="1"/>
  <c r="AX270" i="1"/>
  <c r="AX526" i="1"/>
  <c r="AX782" i="1"/>
  <c r="AZ249" i="1"/>
  <c r="AX10" i="1"/>
  <c r="AX310" i="1"/>
  <c r="AX566" i="1"/>
  <c r="AX822" i="1"/>
  <c r="AX52" i="1"/>
  <c r="AX334" i="1"/>
  <c r="AX590" i="1"/>
  <c r="AX846" i="1"/>
  <c r="AX118" i="1"/>
  <c r="AX374" i="1"/>
  <c r="AX630" i="1"/>
  <c r="AX910" i="1"/>
  <c r="AX142" i="1"/>
  <c r="AX398" i="1"/>
  <c r="AX654" i="1"/>
  <c r="AX1034" i="1"/>
  <c r="AX182" i="1"/>
  <c r="AX438" i="1"/>
  <c r="AX694" i="1"/>
  <c r="AZ51" i="1"/>
  <c r="AX206" i="1"/>
  <c r="AX462" i="1"/>
  <c r="AX718" i="1"/>
  <c r="AZ129" i="1"/>
  <c r="AX886" i="1"/>
  <c r="AX981" i="1"/>
  <c r="AZ11" i="1"/>
  <c r="AZ933" i="1"/>
  <c r="AX60" i="1"/>
  <c r="AX126" i="1"/>
  <c r="AX190" i="1"/>
  <c r="AX254" i="1"/>
  <c r="AX318" i="1"/>
  <c r="AX382" i="1"/>
  <c r="AX446" i="1"/>
  <c r="AX510" i="1"/>
  <c r="AX574" i="1"/>
  <c r="AX638" i="1"/>
  <c r="AX702" i="1"/>
  <c r="AX766" i="1"/>
  <c r="AX830" i="1"/>
  <c r="AX894" i="1"/>
  <c r="AX1002" i="1"/>
  <c r="AZ25" i="1"/>
  <c r="AZ143" i="1"/>
  <c r="AZ293" i="1"/>
  <c r="AZ1093" i="1"/>
  <c r="AX68" i="1"/>
  <c r="AX134" i="1"/>
  <c r="AX198" i="1"/>
  <c r="AX262" i="1"/>
  <c r="AX326" i="1"/>
  <c r="AX390" i="1"/>
  <c r="AX454" i="1"/>
  <c r="AX518" i="1"/>
  <c r="AX582" i="1"/>
  <c r="AX646" i="1"/>
  <c r="AX710" i="1"/>
  <c r="AX774" i="1"/>
  <c r="AX838" i="1"/>
  <c r="AX902" i="1"/>
  <c r="AX1013" i="1"/>
  <c r="AZ38" i="1"/>
  <c r="AZ155" i="1"/>
  <c r="AZ313" i="1"/>
  <c r="AX20" i="1"/>
  <c r="AX86" i="1"/>
  <c r="AX150" i="1"/>
  <c r="AX214" i="1"/>
  <c r="AX278" i="1"/>
  <c r="AX342" i="1"/>
  <c r="AX406" i="1"/>
  <c r="AX470" i="1"/>
  <c r="AX534" i="1"/>
  <c r="AX598" i="1"/>
  <c r="AX662" i="1"/>
  <c r="AX726" i="1"/>
  <c r="AX790" i="1"/>
  <c r="AX854" i="1"/>
  <c r="AX918" i="1"/>
  <c r="AX1045" i="1"/>
  <c r="AZ78" i="1"/>
  <c r="AZ181" i="1"/>
  <c r="AZ377" i="1"/>
  <c r="AX28" i="1"/>
  <c r="AX94" i="1"/>
  <c r="AX158" i="1"/>
  <c r="AX222" i="1"/>
  <c r="AX286" i="1"/>
  <c r="AX350" i="1"/>
  <c r="AX414" i="1"/>
  <c r="AX478" i="1"/>
  <c r="AX542" i="1"/>
  <c r="AX606" i="1"/>
  <c r="AX670" i="1"/>
  <c r="AX734" i="1"/>
  <c r="AX798" i="1"/>
  <c r="AX862" i="1"/>
  <c r="AX938" i="1"/>
  <c r="AX1057" i="1"/>
  <c r="AZ91" i="1"/>
  <c r="AZ193" i="1"/>
  <c r="AZ421" i="1"/>
  <c r="AX77" i="1"/>
  <c r="AZ357" i="1"/>
  <c r="AX36" i="1"/>
  <c r="AX102" i="1"/>
  <c r="AX166" i="1"/>
  <c r="AX230" i="1"/>
  <c r="AX294" i="1"/>
  <c r="AX358" i="1"/>
  <c r="AX422" i="1"/>
  <c r="AX486" i="1"/>
  <c r="AX550" i="1"/>
  <c r="AX614" i="1"/>
  <c r="AX678" i="1"/>
  <c r="AX742" i="1"/>
  <c r="AX806" i="1"/>
  <c r="AX870" i="1"/>
  <c r="AX949" i="1"/>
  <c r="AX1070" i="1"/>
  <c r="AZ104" i="1"/>
  <c r="AZ219" i="1"/>
  <c r="AZ581" i="1"/>
  <c r="AX44" i="1"/>
  <c r="AX110" i="1"/>
  <c r="AX174" i="1"/>
  <c r="AX238" i="1"/>
  <c r="AX302" i="1"/>
  <c r="AX366" i="1"/>
  <c r="AX430" i="1"/>
  <c r="AX494" i="1"/>
  <c r="AX558" i="1"/>
  <c r="AX622" i="1"/>
  <c r="AX686" i="1"/>
  <c r="AX750" i="1"/>
  <c r="AX814" i="1"/>
  <c r="AX878" i="1"/>
  <c r="AX970" i="1"/>
  <c r="AX1083" i="1"/>
  <c r="AZ117" i="1"/>
  <c r="AZ232" i="1"/>
  <c r="AZ757" i="1"/>
  <c r="AZ1096" i="1"/>
  <c r="AX1096" i="1"/>
  <c r="AZ1088" i="1"/>
  <c r="AX1088" i="1"/>
  <c r="AZ1080" i="1"/>
  <c r="AX1080" i="1"/>
  <c r="AZ1072" i="1"/>
  <c r="AX1072" i="1"/>
  <c r="AZ1064" i="1"/>
  <c r="AX1064" i="1"/>
  <c r="AZ1056" i="1"/>
  <c r="AX1056" i="1"/>
  <c r="AZ1048" i="1"/>
  <c r="AX1048" i="1"/>
  <c r="AZ1040" i="1"/>
  <c r="AX1040" i="1"/>
  <c r="AZ1032" i="1"/>
  <c r="AX1032" i="1"/>
  <c r="AX959" i="1"/>
  <c r="AZ1039" i="1"/>
  <c r="AX1039" i="1"/>
  <c r="AZ1007" i="1"/>
  <c r="AX1007" i="1"/>
  <c r="AZ935" i="1"/>
  <c r="AX935" i="1"/>
  <c r="AZ887" i="1"/>
  <c r="AX887" i="1"/>
  <c r="AZ831" i="1"/>
  <c r="AX831" i="1"/>
  <c r="AZ751" i="1"/>
  <c r="AX751" i="1"/>
  <c r="AZ703" i="1"/>
  <c r="AX703" i="1"/>
  <c r="AZ687" i="1"/>
  <c r="AX687" i="1"/>
  <c r="AZ647" i="1"/>
  <c r="AX647" i="1"/>
  <c r="AZ639" i="1"/>
  <c r="AX639" i="1"/>
  <c r="AZ623" i="1"/>
  <c r="AX623" i="1"/>
  <c r="AZ607" i="1"/>
  <c r="AX607" i="1"/>
  <c r="AZ583" i="1"/>
  <c r="AX583" i="1"/>
  <c r="AZ567" i="1"/>
  <c r="AX567" i="1"/>
  <c r="AZ543" i="1"/>
  <c r="AX543" i="1"/>
  <c r="AZ535" i="1"/>
  <c r="AX535" i="1"/>
  <c r="AZ519" i="1"/>
  <c r="AX519" i="1"/>
  <c r="AZ503" i="1"/>
  <c r="AX503" i="1"/>
  <c r="AZ479" i="1"/>
  <c r="AX479" i="1"/>
  <c r="AZ463" i="1"/>
  <c r="AX463" i="1"/>
  <c r="AZ447" i="1"/>
  <c r="AX447" i="1"/>
  <c r="AZ431" i="1"/>
  <c r="AX431" i="1"/>
  <c r="AZ423" i="1"/>
  <c r="AX423" i="1"/>
  <c r="AZ415" i="1"/>
  <c r="AX415" i="1"/>
  <c r="AZ399" i="1"/>
  <c r="AX399" i="1"/>
  <c r="AZ391" i="1"/>
  <c r="AX391" i="1"/>
  <c r="AZ383" i="1"/>
  <c r="AX383" i="1"/>
  <c r="AX375" i="1"/>
  <c r="AZ375" i="1"/>
  <c r="AZ367" i="1"/>
  <c r="AX367" i="1"/>
  <c r="AZ359" i="1"/>
  <c r="AX359" i="1"/>
  <c r="AZ351" i="1"/>
  <c r="AX351" i="1"/>
  <c r="AZ343" i="1"/>
  <c r="AX343" i="1"/>
  <c r="AZ335" i="1"/>
  <c r="AX335" i="1"/>
  <c r="AZ327" i="1"/>
  <c r="AX327" i="1"/>
  <c r="AZ319" i="1"/>
  <c r="AX319" i="1"/>
  <c r="AX311" i="1"/>
  <c r="AZ311" i="1"/>
  <c r="AZ303" i="1"/>
  <c r="AX303" i="1"/>
  <c r="AZ295" i="1"/>
  <c r="AX295" i="1"/>
  <c r="AZ287" i="1"/>
  <c r="AX287" i="1"/>
  <c r="AZ279" i="1"/>
  <c r="AX279" i="1"/>
  <c r="AZ271" i="1"/>
  <c r="AX271" i="1"/>
  <c r="AZ263" i="1"/>
  <c r="AX263" i="1"/>
  <c r="AZ255" i="1"/>
  <c r="AX255" i="1"/>
  <c r="AX247" i="1"/>
  <c r="AZ247" i="1"/>
  <c r="AZ239" i="1"/>
  <c r="AX239" i="1"/>
  <c r="AX231" i="1"/>
  <c r="AZ231" i="1"/>
  <c r="AZ223" i="1"/>
  <c r="AX223" i="1"/>
  <c r="AZ215" i="1"/>
  <c r="AX215" i="1"/>
  <c r="AZ199" i="1"/>
  <c r="AX199" i="1"/>
  <c r="AZ191" i="1"/>
  <c r="AX191" i="1"/>
  <c r="AZ183" i="1"/>
  <c r="AX183" i="1"/>
  <c r="AZ175" i="1"/>
  <c r="AX175" i="1"/>
  <c r="AX167" i="1"/>
  <c r="AZ167" i="1"/>
  <c r="AZ159" i="1"/>
  <c r="AX159" i="1"/>
  <c r="AZ151" i="1"/>
  <c r="AX151" i="1"/>
  <c r="AZ135" i="1"/>
  <c r="AX135" i="1"/>
  <c r="AZ127" i="1"/>
  <c r="AX127" i="1"/>
  <c r="AZ119" i="1"/>
  <c r="AX119" i="1"/>
  <c r="AZ111" i="1"/>
  <c r="AX111" i="1"/>
  <c r="AX103" i="1"/>
  <c r="AZ103" i="1"/>
  <c r="AZ95" i="1"/>
  <c r="AX95" i="1"/>
  <c r="AZ87" i="1"/>
  <c r="AX87" i="1"/>
  <c r="AX79" i="1"/>
  <c r="AZ79" i="1"/>
  <c r="AZ71" i="1"/>
  <c r="AX71" i="1"/>
  <c r="AZ55" i="1"/>
  <c r="AX55" i="1"/>
  <c r="AZ47" i="1"/>
  <c r="AX47" i="1"/>
  <c r="AX39" i="1"/>
  <c r="AZ39" i="1"/>
  <c r="AZ31" i="1"/>
  <c r="AX31" i="1"/>
  <c r="AX23" i="1"/>
  <c r="AZ23" i="1"/>
  <c r="AX15" i="1"/>
  <c r="AZ15" i="1"/>
  <c r="AZ5" i="1"/>
  <c r="AX5" i="1"/>
  <c r="AZ63" i="1"/>
  <c r="AZ1071" i="1"/>
  <c r="AX1071" i="1"/>
  <c r="AZ1047" i="1"/>
  <c r="AX1047" i="1"/>
  <c r="AZ999" i="1"/>
  <c r="AX999" i="1"/>
  <c r="AZ975" i="1"/>
  <c r="AX975" i="1"/>
  <c r="AZ943" i="1"/>
  <c r="AX943" i="1"/>
  <c r="AZ895" i="1"/>
  <c r="AX895" i="1"/>
  <c r="AZ863" i="1"/>
  <c r="AX863" i="1"/>
  <c r="AZ823" i="1"/>
  <c r="AX823" i="1"/>
  <c r="AZ791" i="1"/>
  <c r="AX791" i="1"/>
  <c r="AZ759" i="1"/>
  <c r="AX759" i="1"/>
  <c r="AZ719" i="1"/>
  <c r="AX719" i="1"/>
  <c r="AZ695" i="1"/>
  <c r="AX695" i="1"/>
  <c r="AZ655" i="1"/>
  <c r="AX655" i="1"/>
  <c r="AZ631" i="1"/>
  <c r="AX631" i="1"/>
  <c r="AZ615" i="1"/>
  <c r="AX615" i="1"/>
  <c r="AZ599" i="1"/>
  <c r="AX599" i="1"/>
  <c r="AZ591" i="1"/>
  <c r="AX591" i="1"/>
  <c r="AZ575" i="1"/>
  <c r="AX575" i="1"/>
  <c r="AZ559" i="1"/>
  <c r="AX559" i="1"/>
  <c r="AZ551" i="1"/>
  <c r="AX551" i="1"/>
  <c r="AZ527" i="1"/>
  <c r="AX527" i="1"/>
  <c r="AZ511" i="1"/>
  <c r="AX511" i="1"/>
  <c r="AZ495" i="1"/>
  <c r="AX495" i="1"/>
  <c r="AZ487" i="1"/>
  <c r="AX487" i="1"/>
  <c r="AZ471" i="1"/>
  <c r="AX471" i="1"/>
  <c r="AZ455" i="1"/>
  <c r="AX455" i="1"/>
  <c r="AZ439" i="1"/>
  <c r="AX439" i="1"/>
  <c r="AZ407" i="1"/>
  <c r="AX407" i="1"/>
  <c r="AZ1063" i="1"/>
  <c r="AX1063" i="1"/>
  <c r="AZ1015" i="1"/>
  <c r="AX1015" i="1"/>
  <c r="AZ879" i="1"/>
  <c r="AX879" i="1"/>
  <c r="AZ815" i="1"/>
  <c r="AX815" i="1"/>
  <c r="AZ711" i="1"/>
  <c r="AX711" i="1"/>
  <c r="AX991" i="1"/>
  <c r="AZ1087" i="1"/>
  <c r="AX1087" i="1"/>
  <c r="AZ1055" i="1"/>
  <c r="AX1055" i="1"/>
  <c r="AZ1031" i="1"/>
  <c r="AX1031" i="1"/>
  <c r="AZ919" i="1"/>
  <c r="AX919" i="1"/>
  <c r="AZ871" i="1"/>
  <c r="AX871" i="1"/>
  <c r="AZ839" i="1"/>
  <c r="AX839" i="1"/>
  <c r="AZ799" i="1"/>
  <c r="AX799" i="1"/>
  <c r="AZ767" i="1"/>
  <c r="AX767" i="1"/>
  <c r="AZ727" i="1"/>
  <c r="AX727" i="1"/>
  <c r="AZ671" i="1"/>
  <c r="AX671" i="1"/>
  <c r="AX1095" i="1"/>
  <c r="AZ207" i="1"/>
  <c r="AZ1079" i="1"/>
  <c r="AX1079" i="1"/>
  <c r="AZ983" i="1"/>
  <c r="AX983" i="1"/>
  <c r="AZ951" i="1"/>
  <c r="AX951" i="1"/>
  <c r="AZ903" i="1"/>
  <c r="AX903" i="1"/>
  <c r="AZ855" i="1"/>
  <c r="AX855" i="1"/>
  <c r="AZ807" i="1"/>
  <c r="AX807" i="1"/>
  <c r="AZ775" i="1"/>
  <c r="AX775" i="1"/>
  <c r="AZ735" i="1"/>
  <c r="AX735" i="1"/>
  <c r="AZ663" i="1"/>
  <c r="AX663" i="1"/>
  <c r="AX927" i="1"/>
  <c r="AZ967" i="1"/>
  <c r="AX967" i="1"/>
  <c r="AZ911" i="1"/>
  <c r="AX911" i="1"/>
  <c r="AZ847" i="1"/>
  <c r="AX847" i="1"/>
  <c r="AZ783" i="1"/>
  <c r="AX783" i="1"/>
  <c r="AZ743" i="1"/>
  <c r="AX743" i="1"/>
  <c r="AZ679" i="1"/>
  <c r="AX679" i="1"/>
  <c r="AX1023" i="1"/>
  <c r="AZ1024" i="1"/>
  <c r="AX1024" i="1"/>
  <c r="AZ1016" i="1"/>
  <c r="AX1016" i="1"/>
  <c r="AZ1008" i="1"/>
  <c r="AX1008" i="1"/>
  <c r="AZ1000" i="1"/>
  <c r="AX1000" i="1"/>
  <c r="AZ992" i="1"/>
  <c r="AX992" i="1"/>
  <c r="AZ984" i="1"/>
  <c r="AX984" i="1"/>
  <c r="AZ976" i="1"/>
  <c r="AX976" i="1"/>
  <c r="AZ968" i="1"/>
  <c r="AX968" i="1"/>
  <c r="AZ960" i="1"/>
  <c r="AX960" i="1"/>
  <c r="AZ952" i="1"/>
  <c r="AX952" i="1"/>
  <c r="AZ944" i="1"/>
  <c r="AX944" i="1"/>
  <c r="AZ936" i="1"/>
  <c r="AX936" i="1"/>
  <c r="AZ928" i="1"/>
  <c r="AX928" i="1"/>
  <c r="AX9" i="1"/>
  <c r="AX19" i="1"/>
  <c r="AX27" i="1"/>
  <c r="AX35" i="1"/>
  <c r="AX43" i="1"/>
  <c r="AX59" i="1"/>
  <c r="AX67" i="1"/>
  <c r="AX75" i="1"/>
  <c r="AX85" i="1"/>
  <c r="AX93" i="1"/>
  <c r="AX101" i="1"/>
  <c r="AX109" i="1"/>
  <c r="AX125" i="1"/>
  <c r="AX133" i="1"/>
  <c r="AX141" i="1"/>
  <c r="AX149" i="1"/>
  <c r="AX157" i="1"/>
  <c r="AX165" i="1"/>
  <c r="AX173" i="1"/>
  <c r="AX189" i="1"/>
  <c r="AX197" i="1"/>
  <c r="AX205" i="1"/>
  <c r="AX213" i="1"/>
  <c r="AX221" i="1"/>
  <c r="AX229" i="1"/>
  <c r="AX237" i="1"/>
  <c r="AX245" i="1"/>
  <c r="AX253" i="1"/>
  <c r="AX261" i="1"/>
  <c r="AX269" i="1"/>
  <c r="AX277" i="1"/>
  <c r="AX285" i="1"/>
  <c r="AX301" i="1"/>
  <c r="AX309" i="1"/>
  <c r="AX317" i="1"/>
  <c r="AX325" i="1"/>
  <c r="AX333" i="1"/>
  <c r="AX341" i="1"/>
  <c r="AX349" i="1"/>
  <c r="AX365" i="1"/>
  <c r="AX373" i="1"/>
  <c r="AX381" i="1"/>
  <c r="AX389" i="1"/>
  <c r="AX397" i="1"/>
  <c r="AX405" i="1"/>
  <c r="AX413" i="1"/>
  <c r="AX429" i="1"/>
  <c r="AX437" i="1"/>
  <c r="AX445" i="1"/>
  <c r="AX453" i="1"/>
  <c r="AX461" i="1"/>
  <c r="AX469" i="1"/>
  <c r="AX477" i="1"/>
  <c r="AX485" i="1"/>
  <c r="AX493" i="1"/>
  <c r="AX501" i="1"/>
  <c r="AX509" i="1"/>
  <c r="AX517" i="1"/>
  <c r="AX525" i="1"/>
  <c r="AX533" i="1"/>
  <c r="AX541" i="1"/>
  <c r="AX549" i="1"/>
  <c r="AX557" i="1"/>
  <c r="AX565" i="1"/>
  <c r="AX573" i="1"/>
  <c r="AX589" i="1"/>
  <c r="AX597" i="1"/>
  <c r="AX605" i="1"/>
  <c r="AX613" i="1"/>
  <c r="AX621" i="1"/>
  <c r="AX629" i="1"/>
  <c r="AX637" i="1"/>
  <c r="AX645" i="1"/>
  <c r="AX653" i="1"/>
  <c r="AX661" i="1"/>
  <c r="AX669" i="1"/>
  <c r="AX677" i="1"/>
  <c r="AX685" i="1"/>
  <c r="AX693" i="1"/>
  <c r="AX701" i="1"/>
  <c r="AX709" i="1"/>
  <c r="AX717" i="1"/>
  <c r="AX725" i="1"/>
  <c r="AX733" i="1"/>
  <c r="AX741" i="1"/>
  <c r="AX749" i="1"/>
  <c r="AX765" i="1"/>
  <c r="AX773" i="1"/>
  <c r="AX781" i="1"/>
  <c r="AX789" i="1"/>
  <c r="AX797" i="1"/>
  <c r="AX805" i="1"/>
  <c r="AX813" i="1"/>
  <c r="AX821" i="1"/>
  <c r="AX829" i="1"/>
  <c r="AX837" i="1"/>
  <c r="AX845" i="1"/>
  <c r="AX853" i="1"/>
  <c r="AX861" i="1"/>
  <c r="AX869" i="1"/>
  <c r="AX877" i="1"/>
  <c r="AX885" i="1"/>
  <c r="AX893" i="1"/>
  <c r="AX901" i="1"/>
  <c r="AX909" i="1"/>
  <c r="AX917" i="1"/>
  <c r="AX926" i="1"/>
  <c r="AX937" i="1"/>
  <c r="AX947" i="1"/>
  <c r="AX958" i="1"/>
  <c r="AX969" i="1"/>
  <c r="AX979" i="1"/>
  <c r="AX990" i="1"/>
  <c r="AX1001" i="1"/>
  <c r="AX1011" i="1"/>
  <c r="AX1022" i="1"/>
  <c r="AX1033" i="1"/>
  <c r="AX1043" i="1"/>
  <c r="AX1069" i="1"/>
  <c r="AX1081" i="1"/>
  <c r="AX1094" i="1"/>
  <c r="AZ37" i="1"/>
  <c r="AZ49" i="1"/>
  <c r="AZ62" i="1"/>
  <c r="AZ89" i="1"/>
  <c r="AZ115" i="1"/>
  <c r="AZ128" i="1"/>
  <c r="AZ153" i="1"/>
  <c r="AZ179" i="1"/>
  <c r="AZ192" i="1"/>
  <c r="AZ217" i="1"/>
  <c r="AZ289" i="1"/>
  <c r="AZ353" i="1"/>
  <c r="AZ417" i="1"/>
  <c r="AZ1077" i="1"/>
  <c r="AX21" i="1"/>
  <c r="AX29" i="1"/>
  <c r="AX45" i="1"/>
  <c r="AX53" i="1"/>
  <c r="AX61" i="1"/>
  <c r="AX69" i="1"/>
  <c r="AX929" i="1"/>
  <c r="AX939" i="1"/>
  <c r="AX950" i="1"/>
  <c r="AX961" i="1"/>
  <c r="AX971" i="1"/>
  <c r="AX982" i="1"/>
  <c r="AX993" i="1"/>
  <c r="AX1003" i="1"/>
  <c r="AX1014" i="1"/>
  <c r="AX1025" i="1"/>
  <c r="AX1035" i="1"/>
  <c r="AX1046" i="1"/>
  <c r="AX1059" i="1"/>
  <c r="AX1085" i="1"/>
  <c r="AX1097" i="1"/>
  <c r="AZ14" i="1"/>
  <c r="AZ65" i="1"/>
  <c r="AZ105" i="1"/>
  <c r="AZ131" i="1"/>
  <c r="AZ144" i="1"/>
  <c r="AZ169" i="1"/>
  <c r="AZ195" i="1"/>
  <c r="AZ208" i="1"/>
  <c r="AZ233" i="1"/>
  <c r="AZ273" i="1"/>
  <c r="AZ337" i="1"/>
  <c r="AZ401" i="1"/>
  <c r="AX4" i="1"/>
  <c r="AX22" i="1"/>
  <c r="AX30" i="1"/>
  <c r="AX46" i="1"/>
  <c r="AX54" i="1"/>
  <c r="AX70" i="1"/>
  <c r="AX88" i="1"/>
  <c r="AX96" i="1"/>
  <c r="AX112" i="1"/>
  <c r="AX120" i="1"/>
  <c r="AX136" i="1"/>
  <c r="AX152" i="1"/>
  <c r="AX160" i="1"/>
  <c r="AX176" i="1"/>
  <c r="AX184" i="1"/>
  <c r="AX200" i="1"/>
  <c r="AX216" i="1"/>
  <c r="AX224" i="1"/>
  <c r="AX240" i="1"/>
  <c r="AX248" i="1"/>
  <c r="AX256" i="1"/>
  <c r="AX264" i="1"/>
  <c r="AX272" i="1"/>
  <c r="AX280" i="1"/>
  <c r="AX288" i="1"/>
  <c r="AX296" i="1"/>
  <c r="AX304" i="1"/>
  <c r="AX312" i="1"/>
  <c r="AX320" i="1"/>
  <c r="AX328" i="1"/>
  <c r="AX336" i="1"/>
  <c r="AX344" i="1"/>
  <c r="AX352" i="1"/>
  <c r="AX360" i="1"/>
  <c r="AX368" i="1"/>
  <c r="AX376" i="1"/>
  <c r="AX384" i="1"/>
  <c r="AX392" i="1"/>
  <c r="AX400" i="1"/>
  <c r="AX408" i="1"/>
  <c r="AX416" i="1"/>
  <c r="AX424" i="1"/>
  <c r="AX432" i="1"/>
  <c r="AX440" i="1"/>
  <c r="AX448" i="1"/>
  <c r="AX456" i="1"/>
  <c r="AX464" i="1"/>
  <c r="AX472" i="1"/>
  <c r="AX480" i="1"/>
  <c r="AX488" i="1"/>
  <c r="AX496" i="1"/>
  <c r="AX504" i="1"/>
  <c r="AX512" i="1"/>
  <c r="AX520" i="1"/>
  <c r="AX528" i="1"/>
  <c r="AX536" i="1"/>
  <c r="AX544" i="1"/>
  <c r="AX552" i="1"/>
  <c r="AX560" i="1"/>
  <c r="AX568" i="1"/>
  <c r="AX576" i="1"/>
  <c r="AX584" i="1"/>
  <c r="AX592" i="1"/>
  <c r="AX600" i="1"/>
  <c r="AX608" i="1"/>
  <c r="AX616" i="1"/>
  <c r="AX624" i="1"/>
  <c r="AX632" i="1"/>
  <c r="AX640" i="1"/>
  <c r="AX648" i="1"/>
  <c r="AX656" i="1"/>
  <c r="AX664" i="1"/>
  <c r="AX672" i="1"/>
  <c r="AX680" i="1"/>
  <c r="AX688" i="1"/>
  <c r="AX696" i="1"/>
  <c r="AX704" i="1"/>
  <c r="AX712" i="1"/>
  <c r="AX720" i="1"/>
  <c r="AX728" i="1"/>
  <c r="AX736" i="1"/>
  <c r="AX744" i="1"/>
  <c r="AX752" i="1"/>
  <c r="AX760" i="1"/>
  <c r="AX768" i="1"/>
  <c r="AX776" i="1"/>
  <c r="AX784" i="1"/>
  <c r="AX792" i="1"/>
  <c r="AX800" i="1"/>
  <c r="AX808" i="1"/>
  <c r="AX816" i="1"/>
  <c r="AX824" i="1"/>
  <c r="AX832" i="1"/>
  <c r="AX840" i="1"/>
  <c r="AX848" i="1"/>
  <c r="AX856" i="1"/>
  <c r="AX864" i="1"/>
  <c r="AX872" i="1"/>
  <c r="AX880" i="1"/>
  <c r="AX888" i="1"/>
  <c r="AX896" i="1"/>
  <c r="AX904" i="1"/>
  <c r="AX912" i="1"/>
  <c r="AX920" i="1"/>
  <c r="AX930" i="1"/>
  <c r="AX941" i="1"/>
  <c r="AX962" i="1"/>
  <c r="AX973" i="1"/>
  <c r="AX994" i="1"/>
  <c r="AX1005" i="1"/>
  <c r="AX1026" i="1"/>
  <c r="AX1037" i="1"/>
  <c r="AX1061" i="1"/>
  <c r="AX1073" i="1"/>
  <c r="AX1086" i="1"/>
  <c r="AX1099" i="1"/>
  <c r="AZ41" i="1"/>
  <c r="AZ80" i="1"/>
  <c r="AZ107" i="1"/>
  <c r="AZ145" i="1"/>
  <c r="AZ171" i="1"/>
  <c r="AZ209" i="1"/>
  <c r="AZ235" i="1"/>
  <c r="AZ297" i="1"/>
  <c r="AZ361" i="1"/>
  <c r="AZ965" i="1"/>
  <c r="AZ1100" i="1"/>
  <c r="AX1100" i="1"/>
  <c r="AZ1092" i="1"/>
  <c r="AX1092" i="1"/>
  <c r="AZ1084" i="1"/>
  <c r="AX1084" i="1"/>
  <c r="AZ1076" i="1"/>
  <c r="AX1076" i="1"/>
  <c r="AZ1068" i="1"/>
  <c r="AX1068" i="1"/>
  <c r="AZ1060" i="1"/>
  <c r="AX1060" i="1"/>
  <c r="AZ1052" i="1"/>
  <c r="AX1052" i="1"/>
  <c r="AZ1044" i="1"/>
  <c r="AX1044" i="1"/>
  <c r="AZ1036" i="1"/>
  <c r="AX1036" i="1"/>
  <c r="AZ1028" i="1"/>
  <c r="AX1028" i="1"/>
  <c r="AZ1020" i="1"/>
  <c r="AX1020" i="1"/>
  <c r="AZ1012" i="1"/>
  <c r="AX1012" i="1"/>
  <c r="AZ1004" i="1"/>
  <c r="AX1004" i="1"/>
  <c r="AZ996" i="1"/>
  <c r="AX996" i="1"/>
  <c r="AZ988" i="1"/>
  <c r="AX988" i="1"/>
  <c r="AZ980" i="1"/>
  <c r="AX980" i="1"/>
  <c r="AZ972" i="1"/>
  <c r="AX972" i="1"/>
  <c r="AZ964" i="1"/>
  <c r="AX964" i="1"/>
  <c r="AZ956" i="1"/>
  <c r="AX956" i="1"/>
  <c r="AZ948" i="1"/>
  <c r="AX948" i="1"/>
  <c r="AZ940" i="1"/>
  <c r="AX940" i="1"/>
  <c r="AZ932" i="1"/>
  <c r="AX932" i="1"/>
  <c r="AZ924" i="1"/>
  <c r="AX924" i="1"/>
  <c r="AX97" i="1"/>
  <c r="AX113" i="1"/>
  <c r="AX121" i="1"/>
  <c r="AX137" i="1"/>
  <c r="AX161" i="1"/>
  <c r="AX177" i="1"/>
  <c r="AX185" i="1"/>
  <c r="AX201" i="1"/>
  <c r="AX225" i="1"/>
  <c r="AX241" i="1"/>
  <c r="AX257" i="1"/>
  <c r="AX265" i="1"/>
  <c r="AX281" i="1"/>
  <c r="AX305" i="1"/>
  <c r="AX321" i="1"/>
  <c r="AX329" i="1"/>
  <c r="AX345" i="1"/>
  <c r="AX369" i="1"/>
  <c r="AX385" i="1"/>
  <c r="AX393" i="1"/>
  <c r="AX409" i="1"/>
  <c r="AX425" i="1"/>
  <c r="AX433" i="1"/>
  <c r="AX441" i="1"/>
  <c r="AX449" i="1"/>
  <c r="AX457" i="1"/>
  <c r="AX465" i="1"/>
  <c r="AX473" i="1"/>
  <c r="AX481" i="1"/>
  <c r="AX489" i="1"/>
  <c r="AX497" i="1"/>
  <c r="AX505" i="1"/>
  <c r="AX513" i="1"/>
  <c r="AX521" i="1"/>
  <c r="AX529" i="1"/>
  <c r="AX537" i="1"/>
  <c r="AX545" i="1"/>
  <c r="AX553" i="1"/>
  <c r="AX561" i="1"/>
  <c r="AX569" i="1"/>
  <c r="AX577" i="1"/>
  <c r="AX585" i="1"/>
  <c r="AX593" i="1"/>
  <c r="AX601" i="1"/>
  <c r="AX609" i="1"/>
  <c r="AX617" i="1"/>
  <c r="AX625" i="1"/>
  <c r="AX633" i="1"/>
  <c r="AX641" i="1"/>
  <c r="AX649" i="1"/>
  <c r="AX657" i="1"/>
  <c r="AX665" i="1"/>
  <c r="AX673" i="1"/>
  <c r="AX681" i="1"/>
  <c r="AX689" i="1"/>
  <c r="AX697" i="1"/>
  <c r="AX705" i="1"/>
  <c r="AX713" i="1"/>
  <c r="AX721" i="1"/>
  <c r="AX729" i="1"/>
  <c r="AX737" i="1"/>
  <c r="AX745" i="1"/>
  <c r="AX753" i="1"/>
  <c r="AX761" i="1"/>
  <c r="AX769" i="1"/>
  <c r="AX777" i="1"/>
  <c r="AX785" i="1"/>
  <c r="AX793" i="1"/>
  <c r="AX801" i="1"/>
  <c r="AX809" i="1"/>
  <c r="AX817" i="1"/>
  <c r="AX825" i="1"/>
  <c r="AX833" i="1"/>
  <c r="AX841" i="1"/>
  <c r="AX849" i="1"/>
  <c r="AX857" i="1"/>
  <c r="AX865" i="1"/>
  <c r="AX873" i="1"/>
  <c r="AX881" i="1"/>
  <c r="AX889" i="1"/>
  <c r="AX897" i="1"/>
  <c r="AX905" i="1"/>
  <c r="AX913" i="1"/>
  <c r="AX921" i="1"/>
  <c r="AX931" i="1"/>
  <c r="AX942" i="1"/>
  <c r="AX953" i="1"/>
  <c r="AX963" i="1"/>
  <c r="AX974" i="1"/>
  <c r="AX985" i="1"/>
  <c r="AX995" i="1"/>
  <c r="AX1006" i="1"/>
  <c r="AX1017" i="1"/>
  <c r="AX1027" i="1"/>
  <c r="AX1038" i="1"/>
  <c r="AX1049" i="1"/>
  <c r="AX1062" i="1"/>
  <c r="AX1075" i="1"/>
  <c r="AX1101" i="1"/>
  <c r="AZ17" i="1"/>
  <c r="AZ82" i="1"/>
  <c r="AZ147" i="1"/>
  <c r="AZ211" i="1"/>
  <c r="AZ997" i="1"/>
  <c r="AX6" i="1"/>
  <c r="AX16" i="1"/>
  <c r="AX24" i="1"/>
  <c r="AX32" i="1"/>
  <c r="AX40" i="1"/>
  <c r="AX48" i="1"/>
  <c r="AX56" i="1"/>
  <c r="AX64" i="1"/>
  <c r="AX72" i="1"/>
  <c r="AX81" i="1"/>
  <c r="AX90" i="1"/>
  <c r="AX98" i="1"/>
  <c r="AX106" i="1"/>
  <c r="AX114" i="1"/>
  <c r="AX122" i="1"/>
  <c r="AX130" i="1"/>
  <c r="AX138" i="1"/>
  <c r="AX146" i="1"/>
  <c r="AX154" i="1"/>
  <c r="AX162" i="1"/>
  <c r="AX170" i="1"/>
  <c r="AX178" i="1"/>
  <c r="AX186" i="1"/>
  <c r="AX194" i="1"/>
  <c r="AX202" i="1"/>
  <c r="AX210" i="1"/>
  <c r="AX218" i="1"/>
  <c r="AX226" i="1"/>
  <c r="AX234" i="1"/>
  <c r="AX242" i="1"/>
  <c r="AX250" i="1"/>
  <c r="AX258" i="1"/>
  <c r="AX266" i="1"/>
  <c r="AX274" i="1"/>
  <c r="AX282" i="1"/>
  <c r="AX290" i="1"/>
  <c r="AX298" i="1"/>
  <c r="AX306" i="1"/>
  <c r="AX314" i="1"/>
  <c r="AX322" i="1"/>
  <c r="AX330" i="1"/>
  <c r="AX338" i="1"/>
  <c r="AX346" i="1"/>
  <c r="AX354" i="1"/>
  <c r="AX362" i="1"/>
  <c r="AX370" i="1"/>
  <c r="AX378" i="1"/>
  <c r="AX386" i="1"/>
  <c r="AX394" i="1"/>
  <c r="AX402" i="1"/>
  <c r="AX410" i="1"/>
  <c r="AX418" i="1"/>
  <c r="AX426" i="1"/>
  <c r="AX434" i="1"/>
  <c r="AX442" i="1"/>
  <c r="AX450" i="1"/>
  <c r="AX458" i="1"/>
  <c r="AX466" i="1"/>
  <c r="AX474" i="1"/>
  <c r="AX482" i="1"/>
  <c r="AX490" i="1"/>
  <c r="AX498" i="1"/>
  <c r="AX506" i="1"/>
  <c r="AX514" i="1"/>
  <c r="AX522" i="1"/>
  <c r="AX530" i="1"/>
  <c r="AX538" i="1"/>
  <c r="AX546" i="1"/>
  <c r="AX554" i="1"/>
  <c r="AX562" i="1"/>
  <c r="AX570" i="1"/>
  <c r="AX578" i="1"/>
  <c r="AX586" i="1"/>
  <c r="AX594" i="1"/>
  <c r="AX602" i="1"/>
  <c r="AX610" i="1"/>
  <c r="AX618" i="1"/>
  <c r="AX626" i="1"/>
  <c r="AX634" i="1"/>
  <c r="AX642" i="1"/>
  <c r="AX650" i="1"/>
  <c r="AX658" i="1"/>
  <c r="AX666" i="1"/>
  <c r="AX674" i="1"/>
  <c r="AX682" i="1"/>
  <c r="AX690" i="1"/>
  <c r="AX698" i="1"/>
  <c r="AX706" i="1"/>
  <c r="AX714" i="1"/>
  <c r="AX722" i="1"/>
  <c r="AX730" i="1"/>
  <c r="AX738" i="1"/>
  <c r="AX746" i="1"/>
  <c r="AX754" i="1"/>
  <c r="AX762" i="1"/>
  <c r="AX770" i="1"/>
  <c r="AX778" i="1"/>
  <c r="AX786" i="1"/>
  <c r="AX794" i="1"/>
  <c r="AX802" i="1"/>
  <c r="AX810" i="1"/>
  <c r="AX818" i="1"/>
  <c r="AX826" i="1"/>
  <c r="AX834" i="1"/>
  <c r="AX842" i="1"/>
  <c r="AX850" i="1"/>
  <c r="AX858" i="1"/>
  <c r="AX866" i="1"/>
  <c r="AX874" i="1"/>
  <c r="AX882" i="1"/>
  <c r="AX890" i="1"/>
  <c r="AX898" i="1"/>
  <c r="AX906" i="1"/>
  <c r="AX914" i="1"/>
  <c r="AX922" i="1"/>
  <c r="AX954" i="1"/>
  <c r="AX986" i="1"/>
  <c r="AX1018" i="1"/>
  <c r="AX1029" i="1"/>
  <c r="AX1051" i="1"/>
  <c r="AX1089" i="1"/>
  <c r="AZ57" i="1"/>
  <c r="AZ123" i="1"/>
  <c r="AZ187" i="1"/>
  <c r="AZ1098" i="1"/>
  <c r="AX1098" i="1"/>
  <c r="AZ1090" i="1"/>
  <c r="AX1090" i="1"/>
  <c r="AZ1082" i="1"/>
  <c r="AX1082" i="1"/>
  <c r="AZ1074" i="1"/>
  <c r="AX1074" i="1"/>
  <c r="AZ1066" i="1"/>
  <c r="AX1066" i="1"/>
  <c r="AZ1058" i="1"/>
  <c r="AX1058" i="1"/>
  <c r="AZ1050" i="1"/>
  <c r="AX1050" i="1"/>
  <c r="AX7" i="1"/>
  <c r="AX33" i="1"/>
  <c r="AX73" i="1"/>
  <c r="AX99" i="1"/>
  <c r="AX139" i="1"/>
  <c r="AX163" i="1"/>
  <c r="AX203" i="1"/>
  <c r="AX227" i="1"/>
  <c r="AX243" i="1"/>
  <c r="AX251" i="1"/>
  <c r="AX259" i="1"/>
  <c r="AX267" i="1"/>
  <c r="AX275" i="1"/>
  <c r="AX283" i="1"/>
  <c r="AX291" i="1"/>
  <c r="AX299" i="1"/>
  <c r="AX307" i="1"/>
  <c r="AX315" i="1"/>
  <c r="AX323" i="1"/>
  <c r="AX331" i="1"/>
  <c r="AX339" i="1"/>
  <c r="AX347" i="1"/>
  <c r="AX355" i="1"/>
  <c r="AX363" i="1"/>
  <c r="AX371" i="1"/>
  <c r="AX379" i="1"/>
  <c r="AX387" i="1"/>
  <c r="AX395" i="1"/>
  <c r="AX403" i="1"/>
  <c r="AX411" i="1"/>
  <c r="AX419" i="1"/>
  <c r="AX427" i="1"/>
  <c r="AX435" i="1"/>
  <c r="AX443" i="1"/>
  <c r="AX451" i="1"/>
  <c r="AX459" i="1"/>
  <c r="AX467" i="1"/>
  <c r="AX475" i="1"/>
  <c r="AX483" i="1"/>
  <c r="AX491" i="1"/>
  <c r="AX499" i="1"/>
  <c r="AX507" i="1"/>
  <c r="AX515" i="1"/>
  <c r="AX523" i="1"/>
  <c r="AX531" i="1"/>
  <c r="AX539" i="1"/>
  <c r="AX547" i="1"/>
  <c r="AX555" i="1"/>
  <c r="AX563" i="1"/>
  <c r="AX571" i="1"/>
  <c r="AX579" i="1"/>
  <c r="AX587" i="1"/>
  <c r="AX595" i="1"/>
  <c r="AX603" i="1"/>
  <c r="AX611" i="1"/>
  <c r="AX619" i="1"/>
  <c r="AX627" i="1"/>
  <c r="AX635" i="1"/>
  <c r="AX643" i="1"/>
  <c r="AX651" i="1"/>
  <c r="AX659" i="1"/>
  <c r="AX667" i="1"/>
  <c r="AX675" i="1"/>
  <c r="AX683" i="1"/>
  <c r="AX691" i="1"/>
  <c r="AX699" i="1"/>
  <c r="AX707" i="1"/>
  <c r="AX715" i="1"/>
  <c r="AX723" i="1"/>
  <c r="AX731" i="1"/>
  <c r="AX739" i="1"/>
  <c r="AX747" i="1"/>
  <c r="AX755" i="1"/>
  <c r="AX763" i="1"/>
  <c r="AX771" i="1"/>
  <c r="AX779" i="1"/>
  <c r="AX787" i="1"/>
  <c r="AX795" i="1"/>
  <c r="AX803" i="1"/>
  <c r="AX811" i="1"/>
  <c r="AX819" i="1"/>
  <c r="AX827" i="1"/>
  <c r="AX835" i="1"/>
  <c r="AX843" i="1"/>
  <c r="AX851" i="1"/>
  <c r="AX859" i="1"/>
  <c r="AX867" i="1"/>
  <c r="AX875" i="1"/>
  <c r="AX883" i="1"/>
  <c r="AX891" i="1"/>
  <c r="AX899" i="1"/>
  <c r="AX907" i="1"/>
  <c r="AX915" i="1"/>
  <c r="AX923" i="1"/>
  <c r="AX934" i="1"/>
  <c r="AX945" i="1"/>
  <c r="AX955" i="1"/>
  <c r="AX966" i="1"/>
  <c r="AX977" i="1"/>
  <c r="AX987" i="1"/>
  <c r="AX998" i="1"/>
  <c r="AX1009" i="1"/>
  <c r="AX1019" i="1"/>
  <c r="AX1030" i="1"/>
  <c r="AX1041" i="1"/>
  <c r="AX1053" i="1"/>
  <c r="AX1065" i="1"/>
  <c r="AX1078" i="1"/>
  <c r="AX1091" i="1"/>
  <c r="AX8" i="1"/>
  <c r="AX18" i="1"/>
  <c r="AX26" i="1"/>
  <c r="AX34" i="1"/>
  <c r="AX42" i="1"/>
  <c r="AX50" i="1"/>
  <c r="AX58" i="1"/>
  <c r="AX66" i="1"/>
  <c r="AX74" i="1"/>
  <c r="AX83" i="1"/>
  <c r="AX92" i="1"/>
  <c r="AX100" i="1"/>
  <c r="AX108" i="1"/>
  <c r="AX116" i="1"/>
  <c r="AX124" i="1"/>
  <c r="AX132" i="1"/>
  <c r="AX140" i="1"/>
  <c r="AX148" i="1"/>
  <c r="AX156" i="1"/>
  <c r="AX164" i="1"/>
  <c r="AX172" i="1"/>
  <c r="AX180" i="1"/>
  <c r="AX188" i="1"/>
  <c r="AX196" i="1"/>
  <c r="AX204" i="1"/>
  <c r="AX212" i="1"/>
  <c r="AX220" i="1"/>
  <c r="AX228" i="1"/>
  <c r="AX236" i="1"/>
  <c r="AX244" i="1"/>
  <c r="AX252" i="1"/>
  <c r="AX260" i="1"/>
  <c r="AX268" i="1"/>
  <c r="AX276" i="1"/>
  <c r="AX284" i="1"/>
  <c r="AX292" i="1"/>
  <c r="AX300" i="1"/>
  <c r="AX308" i="1"/>
  <c r="AX316" i="1"/>
  <c r="AX324" i="1"/>
  <c r="AX332" i="1"/>
  <c r="AX340" i="1"/>
  <c r="AX348" i="1"/>
  <c r="AX356" i="1"/>
  <c r="AX364" i="1"/>
  <c r="AX372" i="1"/>
  <c r="AX380" i="1"/>
  <c r="AX388" i="1"/>
  <c r="AX396" i="1"/>
  <c r="AX404" i="1"/>
  <c r="AX412" i="1"/>
  <c r="AX420" i="1"/>
  <c r="AX428" i="1"/>
  <c r="AX436" i="1"/>
  <c r="AX444" i="1"/>
  <c r="AX452" i="1"/>
  <c r="AX460" i="1"/>
  <c r="AX468" i="1"/>
  <c r="AX476" i="1"/>
  <c r="AX484" i="1"/>
  <c r="AX492" i="1"/>
  <c r="AX500" i="1"/>
  <c r="AX508" i="1"/>
  <c r="AX516" i="1"/>
  <c r="AX524" i="1"/>
  <c r="AX532" i="1"/>
  <c r="AX540" i="1"/>
  <c r="AX548" i="1"/>
  <c r="AX556" i="1"/>
  <c r="AX564" i="1"/>
  <c r="AX572" i="1"/>
  <c r="AX580" i="1"/>
  <c r="AX588" i="1"/>
  <c r="AX596" i="1"/>
  <c r="AX604" i="1"/>
  <c r="AX612" i="1"/>
  <c r="AX620" i="1"/>
  <c r="AX628" i="1"/>
  <c r="AX636" i="1"/>
  <c r="AX644" i="1"/>
  <c r="AX652" i="1"/>
  <c r="AX660" i="1"/>
  <c r="AX668" i="1"/>
  <c r="AX676" i="1"/>
  <c r="AX684" i="1"/>
  <c r="AX692" i="1"/>
  <c r="AX700" i="1"/>
  <c r="AX708" i="1"/>
  <c r="AX716" i="1"/>
  <c r="AX724" i="1"/>
  <c r="AX732" i="1"/>
  <c r="AX740" i="1"/>
  <c r="AX748" i="1"/>
  <c r="AX756" i="1"/>
  <c r="AX764" i="1"/>
  <c r="AX772" i="1"/>
  <c r="AX780" i="1"/>
  <c r="AX788" i="1"/>
  <c r="AX796" i="1"/>
  <c r="AX804" i="1"/>
  <c r="AX812" i="1"/>
  <c r="AX820" i="1"/>
  <c r="AX828" i="1"/>
  <c r="AX836" i="1"/>
  <c r="AX844" i="1"/>
  <c r="AX852" i="1"/>
  <c r="AX860" i="1"/>
  <c r="AX868" i="1"/>
  <c r="AX876" i="1"/>
  <c r="AX884" i="1"/>
  <c r="AX892" i="1"/>
  <c r="AX900" i="1"/>
  <c r="AX908" i="1"/>
  <c r="AX916" i="1"/>
  <c r="AX925" i="1"/>
  <c r="AX946" i="1"/>
  <c r="AX957" i="1"/>
  <c r="AX978" i="1"/>
  <c r="AX989" i="1"/>
  <c r="AX1010" i="1"/>
  <c r="AX1021" i="1"/>
  <c r="AX1042" i="1"/>
  <c r="AX1054" i="1"/>
  <c r="AX1067" i="1"/>
  <c r="AZ84" i="1"/>
  <c r="AP1101" i="1"/>
  <c r="Y100" i="7" l="1"/>
  <c r="AZ100" i="7" s="1"/>
  <c r="X100" i="7"/>
  <c r="AY100" i="7" s="1"/>
  <c r="W100" i="7"/>
  <c r="AX100" i="7" s="1"/>
  <c r="V100" i="7"/>
  <c r="AW100" i="7" s="1"/>
  <c r="Y99" i="7"/>
  <c r="AZ99" i="7" s="1"/>
  <c r="X99" i="7"/>
  <c r="AY99" i="7" s="1"/>
  <c r="W99" i="7"/>
  <c r="AX99" i="7" s="1"/>
  <c r="V99" i="7"/>
  <c r="AW99" i="7" s="1"/>
  <c r="Y98" i="7"/>
  <c r="AZ98" i="7" s="1"/>
  <c r="X98" i="7"/>
  <c r="AY98" i="7" s="1"/>
  <c r="W98" i="7"/>
  <c r="AX98" i="7" s="1"/>
  <c r="V98" i="7"/>
  <c r="AW98" i="7" s="1"/>
  <c r="Y97" i="7"/>
  <c r="AZ97" i="7" s="1"/>
  <c r="X97" i="7"/>
  <c r="AY97" i="7" s="1"/>
  <c r="W97" i="7"/>
  <c r="AX97" i="7" s="1"/>
  <c r="V97" i="7"/>
  <c r="AW97" i="7" s="1"/>
  <c r="Y96" i="7"/>
  <c r="AZ96" i="7" s="1"/>
  <c r="X96" i="7"/>
  <c r="AY96" i="7" s="1"/>
  <c r="W96" i="7"/>
  <c r="AX96" i="7" s="1"/>
  <c r="V96" i="7"/>
  <c r="AW96" i="7" s="1"/>
  <c r="Y95" i="7"/>
  <c r="AZ95" i="7" s="1"/>
  <c r="X95" i="7"/>
  <c r="AY95" i="7" s="1"/>
  <c r="W95" i="7"/>
  <c r="AX95" i="7" s="1"/>
  <c r="V95" i="7"/>
  <c r="AW95" i="7" s="1"/>
  <c r="Y94" i="7"/>
  <c r="AZ94" i="7" s="1"/>
  <c r="X94" i="7"/>
  <c r="AY94" i="7" s="1"/>
  <c r="W94" i="7"/>
  <c r="AX94" i="7" s="1"/>
  <c r="V94" i="7"/>
  <c r="AW94" i="7" s="1"/>
  <c r="Y93" i="7"/>
  <c r="AZ93" i="7" s="1"/>
  <c r="X93" i="7"/>
  <c r="AY93" i="7" s="1"/>
  <c r="W93" i="7"/>
  <c r="AX93" i="7" s="1"/>
  <c r="V93" i="7"/>
  <c r="AW93" i="7" s="1"/>
  <c r="Y92" i="7"/>
  <c r="AZ92" i="7" s="1"/>
  <c r="X92" i="7"/>
  <c r="AY92" i="7" s="1"/>
  <c r="W92" i="7"/>
  <c r="AX92" i="7" s="1"/>
  <c r="V92" i="7"/>
  <c r="AW92" i="7" s="1"/>
  <c r="Y91" i="7"/>
  <c r="AZ91" i="7" s="1"/>
  <c r="X91" i="7"/>
  <c r="AY91" i="7" s="1"/>
  <c r="W91" i="7"/>
  <c r="AX91" i="7" s="1"/>
  <c r="V91" i="7"/>
  <c r="AW91" i="7" s="1"/>
  <c r="Y90" i="7"/>
  <c r="AZ90" i="7" s="1"/>
  <c r="X90" i="7"/>
  <c r="AY90" i="7" s="1"/>
  <c r="W90" i="7"/>
  <c r="AX90" i="7" s="1"/>
  <c r="V90" i="7"/>
  <c r="AW90" i="7" s="1"/>
  <c r="Y89" i="7"/>
  <c r="AZ89" i="7" s="1"/>
  <c r="X89" i="7"/>
  <c r="AY89" i="7" s="1"/>
  <c r="W89" i="7"/>
  <c r="AX89" i="7" s="1"/>
  <c r="V89" i="7"/>
  <c r="AW89" i="7" s="1"/>
  <c r="Y88" i="7"/>
  <c r="AZ88" i="7" s="1"/>
  <c r="X88" i="7"/>
  <c r="AY88" i="7" s="1"/>
  <c r="W88" i="7"/>
  <c r="AX88" i="7" s="1"/>
  <c r="V88" i="7"/>
  <c r="AW88" i="7" s="1"/>
  <c r="Y87" i="7"/>
  <c r="AZ87" i="7" s="1"/>
  <c r="X87" i="7"/>
  <c r="AY87" i="7" s="1"/>
  <c r="W87" i="7"/>
  <c r="AX87" i="7" s="1"/>
  <c r="V87" i="7"/>
  <c r="AW87" i="7" s="1"/>
  <c r="Y86" i="7"/>
  <c r="AZ86" i="7" s="1"/>
  <c r="X86" i="7"/>
  <c r="AY86" i="7" s="1"/>
  <c r="W86" i="7"/>
  <c r="AX86" i="7" s="1"/>
  <c r="V86" i="7"/>
  <c r="AW86" i="7" s="1"/>
  <c r="Y85" i="7"/>
  <c r="AZ85" i="7" s="1"/>
  <c r="X85" i="7"/>
  <c r="AY85" i="7" s="1"/>
  <c r="W85" i="7"/>
  <c r="AX85" i="7" s="1"/>
  <c r="V85" i="7"/>
  <c r="AW85" i="7" s="1"/>
  <c r="Y84" i="7"/>
  <c r="AZ84" i="7" s="1"/>
  <c r="X84" i="7"/>
  <c r="AY84" i="7" s="1"/>
  <c r="W84" i="7"/>
  <c r="AX84" i="7" s="1"/>
  <c r="V84" i="7"/>
  <c r="AW84" i="7" s="1"/>
  <c r="Y83" i="7"/>
  <c r="AZ83" i="7" s="1"/>
  <c r="X83" i="7"/>
  <c r="AY83" i="7" s="1"/>
  <c r="W83" i="7"/>
  <c r="AX83" i="7" s="1"/>
  <c r="V83" i="7"/>
  <c r="AW83" i="7" s="1"/>
  <c r="Y82" i="7"/>
  <c r="AZ82" i="7" s="1"/>
  <c r="X82" i="7"/>
  <c r="AY82" i="7" s="1"/>
  <c r="W82" i="7"/>
  <c r="AX82" i="7" s="1"/>
  <c r="V82" i="7"/>
  <c r="AW82" i="7" s="1"/>
  <c r="Y81" i="7"/>
  <c r="AZ81" i="7" s="1"/>
  <c r="X81" i="7"/>
  <c r="AY81" i="7" s="1"/>
  <c r="W81" i="7"/>
  <c r="AX81" i="7" s="1"/>
  <c r="V81" i="7"/>
  <c r="AW81" i="7" s="1"/>
  <c r="Y80" i="7"/>
  <c r="AZ80" i="7" s="1"/>
  <c r="X80" i="7"/>
  <c r="AY80" i="7" s="1"/>
  <c r="W80" i="7"/>
  <c r="AX80" i="7" s="1"/>
  <c r="V80" i="7"/>
  <c r="AW80" i="7" s="1"/>
  <c r="Y79" i="7"/>
  <c r="AZ79" i="7" s="1"/>
  <c r="X79" i="7"/>
  <c r="AY79" i="7" s="1"/>
  <c r="W79" i="7"/>
  <c r="AX79" i="7" s="1"/>
  <c r="V79" i="7"/>
  <c r="AW79" i="7" s="1"/>
  <c r="Y78" i="7"/>
  <c r="AZ78" i="7" s="1"/>
  <c r="X78" i="7"/>
  <c r="AY78" i="7" s="1"/>
  <c r="W78" i="7"/>
  <c r="AX78" i="7" s="1"/>
  <c r="V78" i="7"/>
  <c r="AW78" i="7" s="1"/>
  <c r="Y77" i="7"/>
  <c r="AZ77" i="7" s="1"/>
  <c r="X77" i="7"/>
  <c r="AY77" i="7" s="1"/>
  <c r="W77" i="7"/>
  <c r="AX77" i="7" s="1"/>
  <c r="V77" i="7"/>
  <c r="AW77" i="7" s="1"/>
  <c r="Y76" i="7"/>
  <c r="AZ76" i="7" s="1"/>
  <c r="X76" i="7"/>
  <c r="AY76" i="7" s="1"/>
  <c r="W76" i="7"/>
  <c r="AX76" i="7" s="1"/>
  <c r="V76" i="7"/>
  <c r="AW76" i="7" s="1"/>
  <c r="Y75" i="7"/>
  <c r="AZ75" i="7" s="1"/>
  <c r="X75" i="7"/>
  <c r="AY75" i="7" s="1"/>
  <c r="W75" i="7"/>
  <c r="AX75" i="7" s="1"/>
  <c r="V75" i="7"/>
  <c r="AW75" i="7" s="1"/>
  <c r="Y74" i="7"/>
  <c r="AZ74" i="7" s="1"/>
  <c r="X74" i="7"/>
  <c r="AY74" i="7" s="1"/>
  <c r="W74" i="7"/>
  <c r="AX74" i="7" s="1"/>
  <c r="V74" i="7"/>
  <c r="AW74" i="7" s="1"/>
  <c r="Y73" i="7"/>
  <c r="AZ73" i="7" s="1"/>
  <c r="X73" i="7"/>
  <c r="AY73" i="7" s="1"/>
  <c r="W73" i="7"/>
  <c r="AX73" i="7" s="1"/>
  <c r="V73" i="7"/>
  <c r="AW73" i="7" s="1"/>
  <c r="Y72" i="7"/>
  <c r="AZ72" i="7" s="1"/>
  <c r="X72" i="7"/>
  <c r="AY72" i="7" s="1"/>
  <c r="W72" i="7"/>
  <c r="AX72" i="7" s="1"/>
  <c r="V72" i="7"/>
  <c r="AW72" i="7" s="1"/>
  <c r="Y71" i="7"/>
  <c r="AZ71" i="7" s="1"/>
  <c r="X71" i="7"/>
  <c r="AY71" i="7" s="1"/>
  <c r="W71" i="7"/>
  <c r="AX71" i="7" s="1"/>
  <c r="V71" i="7"/>
  <c r="AW71" i="7" s="1"/>
  <c r="Y70" i="7"/>
  <c r="AZ70" i="7" s="1"/>
  <c r="X70" i="7"/>
  <c r="AY70" i="7" s="1"/>
  <c r="W70" i="7"/>
  <c r="AX70" i="7" s="1"/>
  <c r="V70" i="7"/>
  <c r="AW70" i="7" s="1"/>
  <c r="Y69" i="7"/>
  <c r="AZ69" i="7" s="1"/>
  <c r="X69" i="7"/>
  <c r="AY69" i="7" s="1"/>
  <c r="W69" i="7"/>
  <c r="AX69" i="7" s="1"/>
  <c r="V69" i="7"/>
  <c r="AW69" i="7" s="1"/>
  <c r="Y68" i="7"/>
  <c r="AZ68" i="7" s="1"/>
  <c r="X68" i="7"/>
  <c r="AY68" i="7" s="1"/>
  <c r="W68" i="7"/>
  <c r="AX68" i="7" s="1"/>
  <c r="V68" i="7"/>
  <c r="AW68" i="7" s="1"/>
  <c r="Y67" i="7"/>
  <c r="AZ67" i="7" s="1"/>
  <c r="X67" i="7"/>
  <c r="AY67" i="7" s="1"/>
  <c r="W67" i="7"/>
  <c r="AX67" i="7" s="1"/>
  <c r="V67" i="7"/>
  <c r="AW67" i="7" s="1"/>
  <c r="Y66" i="7"/>
  <c r="AZ66" i="7" s="1"/>
  <c r="X66" i="7"/>
  <c r="AY66" i="7" s="1"/>
  <c r="W66" i="7"/>
  <c r="AX66" i="7" s="1"/>
  <c r="V66" i="7"/>
  <c r="AW66" i="7" s="1"/>
  <c r="Y65" i="7"/>
  <c r="AZ65" i="7" s="1"/>
  <c r="X65" i="7"/>
  <c r="AY65" i="7" s="1"/>
  <c r="W65" i="7"/>
  <c r="AX65" i="7" s="1"/>
  <c r="V65" i="7"/>
  <c r="AW65" i="7" s="1"/>
  <c r="Y64" i="7"/>
  <c r="AZ64" i="7" s="1"/>
  <c r="X64" i="7"/>
  <c r="AY64" i="7" s="1"/>
  <c r="W64" i="7"/>
  <c r="AX64" i="7" s="1"/>
  <c r="V64" i="7"/>
  <c r="AW64" i="7" s="1"/>
  <c r="Y63" i="7"/>
  <c r="AZ63" i="7" s="1"/>
  <c r="X63" i="7"/>
  <c r="AY63" i="7" s="1"/>
  <c r="W63" i="7"/>
  <c r="AX63" i="7" s="1"/>
  <c r="V63" i="7"/>
  <c r="AW63" i="7" s="1"/>
  <c r="Y62" i="7"/>
  <c r="AZ62" i="7" s="1"/>
  <c r="X62" i="7"/>
  <c r="AY62" i="7" s="1"/>
  <c r="W62" i="7"/>
  <c r="AX62" i="7" s="1"/>
  <c r="V62" i="7"/>
  <c r="AW62" i="7" s="1"/>
  <c r="Y61" i="7"/>
  <c r="AZ61" i="7" s="1"/>
  <c r="X61" i="7"/>
  <c r="AY61" i="7" s="1"/>
  <c r="W61" i="7"/>
  <c r="AX61" i="7" s="1"/>
  <c r="V61" i="7"/>
  <c r="AW61" i="7" s="1"/>
  <c r="Y60" i="7"/>
  <c r="AZ60" i="7" s="1"/>
  <c r="X60" i="7"/>
  <c r="AY60" i="7" s="1"/>
  <c r="W60" i="7"/>
  <c r="AX60" i="7" s="1"/>
  <c r="V60" i="7"/>
  <c r="AW60" i="7" s="1"/>
  <c r="Y59" i="7"/>
  <c r="AZ59" i="7" s="1"/>
  <c r="X59" i="7"/>
  <c r="AY59" i="7" s="1"/>
  <c r="W59" i="7"/>
  <c r="AX59" i="7" s="1"/>
  <c r="V59" i="7"/>
  <c r="AW59" i="7" s="1"/>
  <c r="Y58" i="7"/>
  <c r="AZ58" i="7" s="1"/>
  <c r="X58" i="7"/>
  <c r="AY58" i="7" s="1"/>
  <c r="W58" i="7"/>
  <c r="AX58" i="7" s="1"/>
  <c r="V58" i="7"/>
  <c r="AW58" i="7" s="1"/>
  <c r="Y57" i="7"/>
  <c r="AZ57" i="7" s="1"/>
  <c r="X57" i="7"/>
  <c r="AY57" i="7" s="1"/>
  <c r="W57" i="7"/>
  <c r="AX57" i="7" s="1"/>
  <c r="V57" i="7"/>
  <c r="AW57" i="7" s="1"/>
  <c r="Y56" i="7"/>
  <c r="AZ56" i="7" s="1"/>
  <c r="X56" i="7"/>
  <c r="AY56" i="7" s="1"/>
  <c r="W56" i="7"/>
  <c r="AX56" i="7" s="1"/>
  <c r="V56" i="7"/>
  <c r="AW56" i="7" s="1"/>
  <c r="Y55" i="7"/>
  <c r="AZ55" i="7" s="1"/>
  <c r="X55" i="7"/>
  <c r="AY55" i="7" s="1"/>
  <c r="W55" i="7"/>
  <c r="AX55" i="7" s="1"/>
  <c r="V55" i="7"/>
  <c r="AW55" i="7" s="1"/>
  <c r="Y54" i="7"/>
  <c r="AZ54" i="7" s="1"/>
  <c r="X54" i="7"/>
  <c r="AY54" i="7" s="1"/>
  <c r="W54" i="7"/>
  <c r="AX54" i="7" s="1"/>
  <c r="V54" i="7"/>
  <c r="AW54" i="7" s="1"/>
  <c r="Y53" i="7"/>
  <c r="AZ53" i="7" s="1"/>
  <c r="X53" i="7"/>
  <c r="AY53" i="7" s="1"/>
  <c r="W53" i="7"/>
  <c r="AX53" i="7" s="1"/>
  <c r="V53" i="7"/>
  <c r="AW53" i="7" s="1"/>
  <c r="Y52" i="7"/>
  <c r="AZ52" i="7" s="1"/>
  <c r="X52" i="7"/>
  <c r="AY52" i="7" s="1"/>
  <c r="W52" i="7"/>
  <c r="AX52" i="7" s="1"/>
  <c r="V52" i="7"/>
  <c r="AW52" i="7" s="1"/>
  <c r="Y51" i="7"/>
  <c r="AZ51" i="7" s="1"/>
  <c r="X51" i="7"/>
  <c r="AY51" i="7" s="1"/>
  <c r="W51" i="7"/>
  <c r="AX51" i="7" s="1"/>
  <c r="V51" i="7"/>
  <c r="AW51" i="7" s="1"/>
  <c r="Y50" i="7"/>
  <c r="AZ50" i="7" s="1"/>
  <c r="X50" i="7"/>
  <c r="AY50" i="7" s="1"/>
  <c r="W50" i="7"/>
  <c r="AX50" i="7" s="1"/>
  <c r="V50" i="7"/>
  <c r="AW50" i="7" s="1"/>
  <c r="Y49" i="7"/>
  <c r="AZ49" i="7" s="1"/>
  <c r="X49" i="7"/>
  <c r="AY49" i="7" s="1"/>
  <c r="W49" i="7"/>
  <c r="AX49" i="7" s="1"/>
  <c r="V49" i="7"/>
  <c r="AW49" i="7" s="1"/>
  <c r="Y48" i="7"/>
  <c r="AZ48" i="7" s="1"/>
  <c r="X48" i="7"/>
  <c r="AY48" i="7" s="1"/>
  <c r="W48" i="7"/>
  <c r="AX48" i="7" s="1"/>
  <c r="V48" i="7"/>
  <c r="AW48" i="7" s="1"/>
  <c r="Y47" i="7"/>
  <c r="AZ47" i="7" s="1"/>
  <c r="X47" i="7"/>
  <c r="AY47" i="7" s="1"/>
  <c r="W47" i="7"/>
  <c r="AX47" i="7" s="1"/>
  <c r="V47" i="7"/>
  <c r="AW47" i="7" s="1"/>
  <c r="Y46" i="7"/>
  <c r="AZ46" i="7" s="1"/>
  <c r="X46" i="7"/>
  <c r="AY46" i="7" s="1"/>
  <c r="W46" i="7"/>
  <c r="AX46" i="7" s="1"/>
  <c r="V46" i="7"/>
  <c r="AW46" i="7" s="1"/>
  <c r="Y45" i="7"/>
  <c r="AZ45" i="7" s="1"/>
  <c r="X45" i="7"/>
  <c r="AY45" i="7" s="1"/>
  <c r="W45" i="7"/>
  <c r="AX45" i="7" s="1"/>
  <c r="V45" i="7"/>
  <c r="AW45" i="7" s="1"/>
  <c r="Y44" i="7"/>
  <c r="AZ44" i="7" s="1"/>
  <c r="X44" i="7"/>
  <c r="AY44" i="7" s="1"/>
  <c r="W44" i="7"/>
  <c r="AX44" i="7" s="1"/>
  <c r="V44" i="7"/>
  <c r="AW44" i="7" s="1"/>
  <c r="Y43" i="7"/>
  <c r="AZ43" i="7" s="1"/>
  <c r="X43" i="7"/>
  <c r="AY43" i="7" s="1"/>
  <c r="W43" i="7"/>
  <c r="AX43" i="7" s="1"/>
  <c r="V43" i="7"/>
  <c r="AW43" i="7" s="1"/>
  <c r="Y42" i="7"/>
  <c r="AZ42" i="7" s="1"/>
  <c r="X42" i="7"/>
  <c r="AY42" i="7" s="1"/>
  <c r="W42" i="7"/>
  <c r="AX42" i="7" s="1"/>
  <c r="V42" i="7"/>
  <c r="AW42" i="7" s="1"/>
  <c r="Y41" i="7"/>
  <c r="AZ41" i="7" s="1"/>
  <c r="X41" i="7"/>
  <c r="AY41" i="7" s="1"/>
  <c r="W41" i="7"/>
  <c r="AX41" i="7" s="1"/>
  <c r="V41" i="7"/>
  <c r="AW41" i="7" s="1"/>
  <c r="Y40" i="7"/>
  <c r="AZ40" i="7" s="1"/>
  <c r="X40" i="7"/>
  <c r="AY40" i="7" s="1"/>
  <c r="W40" i="7"/>
  <c r="AX40" i="7" s="1"/>
  <c r="V40" i="7"/>
  <c r="AW40" i="7" s="1"/>
  <c r="Y39" i="7"/>
  <c r="AZ39" i="7" s="1"/>
  <c r="X39" i="7"/>
  <c r="AY39" i="7" s="1"/>
  <c r="W39" i="7"/>
  <c r="AX39" i="7" s="1"/>
  <c r="V39" i="7"/>
  <c r="AW39" i="7" s="1"/>
  <c r="Y38" i="7"/>
  <c r="AZ38" i="7" s="1"/>
  <c r="X38" i="7"/>
  <c r="AY38" i="7" s="1"/>
  <c r="W38" i="7"/>
  <c r="AX38" i="7" s="1"/>
  <c r="V38" i="7"/>
  <c r="AW38" i="7" s="1"/>
  <c r="Y37" i="7"/>
  <c r="AZ37" i="7" s="1"/>
  <c r="X37" i="7"/>
  <c r="AY37" i="7" s="1"/>
  <c r="W37" i="7"/>
  <c r="AX37" i="7" s="1"/>
  <c r="V37" i="7"/>
  <c r="AW37" i="7" s="1"/>
  <c r="Y36" i="7"/>
  <c r="AZ36" i="7" s="1"/>
  <c r="X36" i="7"/>
  <c r="AY36" i="7" s="1"/>
  <c r="W36" i="7"/>
  <c r="AX36" i="7" s="1"/>
  <c r="V36" i="7"/>
  <c r="AW36" i="7" s="1"/>
  <c r="Y35" i="7"/>
  <c r="AZ35" i="7" s="1"/>
  <c r="X35" i="7"/>
  <c r="AY35" i="7" s="1"/>
  <c r="W35" i="7"/>
  <c r="AX35" i="7" s="1"/>
  <c r="V35" i="7"/>
  <c r="AW35" i="7" s="1"/>
  <c r="Y34" i="7"/>
  <c r="AZ34" i="7" s="1"/>
  <c r="X34" i="7"/>
  <c r="AY34" i="7" s="1"/>
  <c r="W34" i="7"/>
  <c r="AX34" i="7" s="1"/>
  <c r="V34" i="7"/>
  <c r="AW34" i="7" s="1"/>
  <c r="Y33" i="7"/>
  <c r="AZ33" i="7" s="1"/>
  <c r="X33" i="7"/>
  <c r="AY33" i="7" s="1"/>
  <c r="W33" i="7"/>
  <c r="AX33" i="7" s="1"/>
  <c r="V33" i="7"/>
  <c r="AW33" i="7" s="1"/>
  <c r="Y32" i="7"/>
  <c r="AZ32" i="7" s="1"/>
  <c r="X32" i="7"/>
  <c r="AY32" i="7" s="1"/>
  <c r="W32" i="7"/>
  <c r="AX32" i="7" s="1"/>
  <c r="V32" i="7"/>
  <c r="AW32" i="7" s="1"/>
  <c r="Y31" i="7"/>
  <c r="AZ31" i="7" s="1"/>
  <c r="X31" i="7"/>
  <c r="AY31" i="7" s="1"/>
  <c r="W31" i="7"/>
  <c r="AX31" i="7" s="1"/>
  <c r="V31" i="7"/>
  <c r="AW31" i="7" s="1"/>
  <c r="Y30" i="7"/>
  <c r="AZ30" i="7" s="1"/>
  <c r="X30" i="7"/>
  <c r="AY30" i="7" s="1"/>
  <c r="W30" i="7"/>
  <c r="AX30" i="7" s="1"/>
  <c r="V30" i="7"/>
  <c r="AW30" i="7" s="1"/>
  <c r="Y29" i="7"/>
  <c r="AZ29" i="7" s="1"/>
  <c r="X29" i="7"/>
  <c r="AY29" i="7" s="1"/>
  <c r="W29" i="7"/>
  <c r="AX29" i="7" s="1"/>
  <c r="V29" i="7"/>
  <c r="AW29" i="7" s="1"/>
  <c r="Y28" i="7"/>
  <c r="AZ28" i="7" s="1"/>
  <c r="X28" i="7"/>
  <c r="AY28" i="7" s="1"/>
  <c r="W28" i="7"/>
  <c r="AX28" i="7" s="1"/>
  <c r="V28" i="7"/>
  <c r="AW28" i="7" s="1"/>
  <c r="Y27" i="7"/>
  <c r="AZ27" i="7" s="1"/>
  <c r="X27" i="7"/>
  <c r="AY27" i="7" s="1"/>
  <c r="W27" i="7"/>
  <c r="AX27" i="7" s="1"/>
  <c r="V27" i="7"/>
  <c r="AW27" i="7" s="1"/>
  <c r="Y26" i="7"/>
  <c r="AZ26" i="7" s="1"/>
  <c r="X26" i="7"/>
  <c r="AY26" i="7" s="1"/>
  <c r="W26" i="7"/>
  <c r="AX26" i="7" s="1"/>
  <c r="V26" i="7"/>
  <c r="AW26" i="7" s="1"/>
  <c r="Y25" i="7"/>
  <c r="AZ25" i="7" s="1"/>
  <c r="X25" i="7"/>
  <c r="AY25" i="7" s="1"/>
  <c r="W25" i="7"/>
  <c r="AX25" i="7" s="1"/>
  <c r="V25" i="7"/>
  <c r="AW25" i="7" s="1"/>
  <c r="Y24" i="7"/>
  <c r="AZ24" i="7" s="1"/>
  <c r="X24" i="7"/>
  <c r="AY24" i="7" s="1"/>
  <c r="W24" i="7"/>
  <c r="AX24" i="7" s="1"/>
  <c r="V24" i="7"/>
  <c r="AW24" i="7" s="1"/>
  <c r="Y23" i="7"/>
  <c r="AZ23" i="7" s="1"/>
  <c r="X23" i="7"/>
  <c r="AY23" i="7" s="1"/>
  <c r="W23" i="7"/>
  <c r="AX23" i="7" s="1"/>
  <c r="V23" i="7"/>
  <c r="AW23" i="7" s="1"/>
  <c r="Y22" i="7"/>
  <c r="AZ22" i="7" s="1"/>
  <c r="X22" i="7"/>
  <c r="AY22" i="7" s="1"/>
  <c r="W22" i="7"/>
  <c r="AX22" i="7" s="1"/>
  <c r="V22" i="7"/>
  <c r="AW22" i="7" s="1"/>
  <c r="Y21" i="7"/>
  <c r="AZ21" i="7" s="1"/>
  <c r="X21" i="7"/>
  <c r="AY21" i="7" s="1"/>
  <c r="V21" i="7"/>
  <c r="AW21" i="7" s="1"/>
  <c r="Y20" i="7"/>
  <c r="AZ20" i="7" s="1"/>
  <c r="X20" i="7"/>
  <c r="AY20" i="7" s="1"/>
  <c r="V20" i="7"/>
  <c r="AW20" i="7" s="1"/>
  <c r="Y19" i="7"/>
  <c r="AZ19" i="7" s="1"/>
  <c r="X19" i="7"/>
  <c r="AY19" i="7" s="1"/>
  <c r="V19" i="7"/>
  <c r="AW19" i="7" s="1"/>
  <c r="Y18" i="7"/>
  <c r="AZ18" i="7" s="1"/>
  <c r="X18" i="7"/>
  <c r="AY18" i="7" s="1"/>
  <c r="V18" i="7"/>
  <c r="AW18" i="7" s="1"/>
  <c r="Y17" i="7"/>
  <c r="AZ17" i="7" s="1"/>
  <c r="X17" i="7"/>
  <c r="AY17" i="7" s="1"/>
  <c r="V17" i="7"/>
  <c r="AW17" i="7" s="1"/>
  <c r="Y16" i="7"/>
  <c r="AZ16" i="7" s="1"/>
  <c r="X16" i="7"/>
  <c r="AY16" i="7" s="1"/>
  <c r="V16" i="7"/>
  <c r="AW16" i="7" s="1"/>
  <c r="Y15" i="7"/>
  <c r="AZ15" i="7" s="1"/>
  <c r="X15" i="7"/>
  <c r="AY15" i="7" s="1"/>
  <c r="V15" i="7"/>
  <c r="AW15" i="7" s="1"/>
  <c r="Y14" i="7"/>
  <c r="AZ14" i="7" s="1"/>
  <c r="X14" i="7"/>
  <c r="AY14" i="7" s="1"/>
  <c r="V14" i="7"/>
  <c r="AW14" i="7" s="1"/>
  <c r="Y13" i="7"/>
  <c r="AZ13" i="7" s="1"/>
  <c r="X13" i="7"/>
  <c r="AY13" i="7" s="1"/>
  <c r="V13" i="7"/>
  <c r="AW13" i="7" s="1"/>
  <c r="Y12" i="7"/>
  <c r="AZ12" i="7" s="1"/>
  <c r="X12" i="7"/>
  <c r="AY12" i="7" s="1"/>
  <c r="V12" i="7"/>
  <c r="AW12" i="7" s="1"/>
  <c r="Y11" i="7"/>
  <c r="AZ11" i="7" s="1"/>
  <c r="X11" i="7"/>
  <c r="AY11" i="7" s="1"/>
  <c r="V11" i="7"/>
  <c r="AW11" i="7" s="1"/>
  <c r="Y10" i="7"/>
  <c r="AZ10" i="7" s="1"/>
  <c r="X10" i="7"/>
  <c r="AY10" i="7" s="1"/>
  <c r="V10" i="7"/>
  <c r="AW10" i="7" s="1"/>
  <c r="Y9" i="7"/>
  <c r="AZ9" i="7" s="1"/>
  <c r="X9" i="7"/>
  <c r="AY9" i="7" s="1"/>
  <c r="V9" i="7"/>
  <c r="AW9" i="7" s="1"/>
  <c r="Y8" i="7"/>
  <c r="AZ8" i="7" s="1"/>
  <c r="X8" i="7"/>
  <c r="AY8" i="7" s="1"/>
  <c r="V8" i="7"/>
  <c r="AW8" i="7" s="1"/>
  <c r="Y7" i="7"/>
  <c r="AZ7" i="7" s="1"/>
  <c r="X7" i="7"/>
  <c r="AY7" i="7" s="1"/>
  <c r="V7" i="7"/>
  <c r="AW7" i="7" s="1"/>
  <c r="I150" i="7"/>
  <c r="BA150" i="7" s="1"/>
  <c r="I149" i="7"/>
  <c r="BA149" i="7" s="1"/>
  <c r="I148" i="7"/>
  <c r="BA148" i="7" s="1"/>
  <c r="I147" i="7"/>
  <c r="BA147" i="7" s="1"/>
  <c r="I146" i="7"/>
  <c r="BA146" i="7" s="1"/>
  <c r="I145" i="7"/>
  <c r="BA145" i="7" s="1"/>
  <c r="I144" i="7"/>
  <c r="BA144" i="7" s="1"/>
  <c r="I143" i="7"/>
  <c r="BA143" i="7" s="1"/>
  <c r="I142" i="7"/>
  <c r="BA142" i="7" s="1"/>
  <c r="I141" i="7"/>
  <c r="BA141" i="7" s="1"/>
  <c r="I140" i="7"/>
  <c r="BA140" i="7" s="1"/>
  <c r="I139" i="7"/>
  <c r="BA139" i="7" s="1"/>
  <c r="I138" i="7"/>
  <c r="BA138" i="7" s="1"/>
  <c r="I137" i="7"/>
  <c r="BA137" i="7" s="1"/>
  <c r="I136" i="7"/>
  <c r="BA136" i="7" s="1"/>
  <c r="I135" i="7"/>
  <c r="BA135" i="7" s="1"/>
  <c r="I134" i="7"/>
  <c r="BA134" i="7" s="1"/>
  <c r="I133" i="7"/>
  <c r="BA133" i="7" s="1"/>
  <c r="I132" i="7"/>
  <c r="BA132" i="7" s="1"/>
  <c r="I131" i="7"/>
  <c r="BA131" i="7" s="1"/>
  <c r="I130" i="7"/>
  <c r="BA130" i="7" s="1"/>
  <c r="I129" i="7"/>
  <c r="BA129" i="7" s="1"/>
  <c r="I128" i="7"/>
  <c r="BA128" i="7" s="1"/>
  <c r="I127" i="7"/>
  <c r="BA127" i="7" s="1"/>
  <c r="I126" i="7"/>
  <c r="BA126" i="7" s="1"/>
  <c r="I125" i="7"/>
  <c r="BA125" i="7" s="1"/>
  <c r="I124" i="7"/>
  <c r="BA124" i="7" s="1"/>
  <c r="I123" i="7"/>
  <c r="BA123" i="7" s="1"/>
  <c r="I122" i="7"/>
  <c r="BA122" i="7" s="1"/>
  <c r="I121" i="7"/>
  <c r="BA121" i="7" s="1"/>
  <c r="I120" i="7"/>
  <c r="BA120" i="7" s="1"/>
  <c r="I119" i="7"/>
  <c r="BA119" i="7" s="1"/>
  <c r="I118" i="7"/>
  <c r="BA118" i="7" s="1"/>
  <c r="I117" i="7"/>
  <c r="BA117" i="7" s="1"/>
  <c r="I116" i="7"/>
  <c r="BA116" i="7" s="1"/>
  <c r="I115" i="7"/>
  <c r="BA115" i="7" s="1"/>
  <c r="I114" i="7"/>
  <c r="BA114" i="7" s="1"/>
  <c r="I113" i="7"/>
  <c r="BA113" i="7" s="1"/>
  <c r="I112" i="7"/>
  <c r="BA112" i="7" s="1"/>
  <c r="I111" i="7"/>
  <c r="BA111" i="7" s="1"/>
  <c r="I110" i="7"/>
  <c r="BA110" i="7" s="1"/>
  <c r="I109" i="7"/>
  <c r="BA109" i="7" s="1"/>
  <c r="I108" i="7"/>
  <c r="BA108" i="7" s="1"/>
  <c r="I107" i="7"/>
  <c r="BA107" i="7" s="1"/>
  <c r="I106" i="7"/>
  <c r="BA106" i="7" s="1"/>
  <c r="I105" i="7"/>
  <c r="BA105" i="7" s="1"/>
  <c r="I104" i="7"/>
  <c r="BA104" i="7" s="1"/>
  <c r="I103" i="7"/>
  <c r="BA103" i="7" s="1"/>
  <c r="I102" i="7"/>
  <c r="BA102" i="7" s="1"/>
  <c r="I101" i="7"/>
  <c r="BA101" i="7" s="1"/>
  <c r="I100" i="7"/>
  <c r="BA100" i="7" s="1"/>
  <c r="I99" i="7"/>
  <c r="BA99" i="7" s="1"/>
  <c r="I98" i="7"/>
  <c r="BA98" i="7" s="1"/>
  <c r="I97" i="7"/>
  <c r="BA97" i="7" s="1"/>
  <c r="I96" i="7"/>
  <c r="BA96" i="7" s="1"/>
  <c r="I95" i="7"/>
  <c r="BA95" i="7" s="1"/>
  <c r="I94" i="7"/>
  <c r="BA94" i="7" s="1"/>
  <c r="I93" i="7"/>
  <c r="BA93" i="7" s="1"/>
  <c r="I92" i="7"/>
  <c r="BA92" i="7" s="1"/>
  <c r="I91" i="7"/>
  <c r="BA91" i="7" s="1"/>
  <c r="I90" i="7"/>
  <c r="BA90" i="7" s="1"/>
  <c r="I89" i="7"/>
  <c r="BA89" i="7" s="1"/>
  <c r="I88" i="7"/>
  <c r="BA88" i="7" s="1"/>
  <c r="I87" i="7"/>
  <c r="BA87" i="7" s="1"/>
  <c r="I86" i="7"/>
  <c r="BA86" i="7" s="1"/>
  <c r="I85" i="7"/>
  <c r="BA85" i="7" s="1"/>
  <c r="I84" i="7"/>
  <c r="BA84" i="7" s="1"/>
  <c r="I83" i="7"/>
  <c r="BA83" i="7" s="1"/>
  <c r="I82" i="7"/>
  <c r="BA82" i="7" s="1"/>
  <c r="I81" i="7"/>
  <c r="BA81" i="7" s="1"/>
  <c r="I80" i="7"/>
  <c r="BA80" i="7" s="1"/>
  <c r="I79" i="7"/>
  <c r="BA79" i="7" s="1"/>
  <c r="I78" i="7"/>
  <c r="BA78" i="7" s="1"/>
  <c r="I77" i="7"/>
  <c r="BA77" i="7" s="1"/>
  <c r="I76" i="7"/>
  <c r="BA76" i="7" s="1"/>
  <c r="I75" i="7"/>
  <c r="BA75" i="7" s="1"/>
  <c r="I74" i="7"/>
  <c r="BA74" i="7" s="1"/>
  <c r="I73" i="7"/>
  <c r="BA73" i="7" s="1"/>
  <c r="I72" i="7"/>
  <c r="BA72" i="7" s="1"/>
  <c r="I71" i="7"/>
  <c r="BA71" i="7" s="1"/>
  <c r="I70" i="7"/>
  <c r="BA70" i="7" s="1"/>
  <c r="I69" i="7"/>
  <c r="BA69" i="7" s="1"/>
  <c r="I68" i="7"/>
  <c r="BA68" i="7" s="1"/>
  <c r="I67" i="7"/>
  <c r="BA67" i="7" s="1"/>
  <c r="I66" i="7"/>
  <c r="BA66" i="7" s="1"/>
  <c r="I65" i="7"/>
  <c r="BA65" i="7" s="1"/>
  <c r="I64" i="7"/>
  <c r="BA64" i="7" s="1"/>
  <c r="I63" i="7"/>
  <c r="BA63" i="7" s="1"/>
  <c r="I62" i="7"/>
  <c r="BA62" i="7" s="1"/>
  <c r="I61" i="7"/>
  <c r="BA61" i="7" s="1"/>
  <c r="I60" i="7"/>
  <c r="BA60" i="7" s="1"/>
  <c r="I59" i="7"/>
  <c r="BA59" i="7" s="1"/>
  <c r="I58" i="7"/>
  <c r="BA58" i="7" s="1"/>
  <c r="I57" i="7"/>
  <c r="BA57" i="7" s="1"/>
  <c r="I56" i="7"/>
  <c r="BA56" i="7" s="1"/>
  <c r="I55" i="7"/>
  <c r="BA55" i="7" s="1"/>
  <c r="I54" i="7"/>
  <c r="BA54" i="7" s="1"/>
  <c r="I53" i="7"/>
  <c r="BA53" i="7" s="1"/>
  <c r="I52" i="7"/>
  <c r="BA52" i="7" s="1"/>
  <c r="I51" i="7"/>
  <c r="BA51" i="7" s="1"/>
  <c r="I50" i="7"/>
  <c r="BA50" i="7" s="1"/>
  <c r="I49" i="7"/>
  <c r="BA49" i="7" s="1"/>
  <c r="I48" i="7"/>
  <c r="BA48" i="7" s="1"/>
  <c r="I47" i="7"/>
  <c r="BA47" i="7" s="1"/>
  <c r="I46" i="7"/>
  <c r="BA46" i="7" s="1"/>
  <c r="I45" i="7"/>
  <c r="BA45" i="7" s="1"/>
  <c r="I44" i="7"/>
  <c r="BA44" i="7" s="1"/>
  <c r="I43" i="7"/>
  <c r="BA43" i="7" s="1"/>
  <c r="I42" i="7"/>
  <c r="BA42" i="7" s="1"/>
  <c r="I41" i="7"/>
  <c r="BA41" i="7" s="1"/>
  <c r="I40" i="7"/>
  <c r="BA40" i="7" s="1"/>
  <c r="I39" i="7"/>
  <c r="BA39" i="7" s="1"/>
  <c r="I38" i="7"/>
  <c r="BA38" i="7" s="1"/>
  <c r="I37" i="7"/>
  <c r="BA37" i="7" s="1"/>
  <c r="I36" i="7"/>
  <c r="BA36" i="7" s="1"/>
  <c r="I35" i="7"/>
  <c r="BA35" i="7" s="1"/>
  <c r="I34" i="7"/>
  <c r="BA34" i="7" s="1"/>
  <c r="I33" i="7"/>
  <c r="BA33" i="7" s="1"/>
  <c r="I32" i="7"/>
  <c r="BA32" i="7" s="1"/>
  <c r="I31" i="7"/>
  <c r="BA31" i="7" s="1"/>
  <c r="I30" i="7"/>
  <c r="BA30" i="7" s="1"/>
  <c r="I29" i="7"/>
  <c r="BA29" i="7" s="1"/>
  <c r="I28" i="7"/>
  <c r="BA28" i="7" s="1"/>
  <c r="I27" i="7"/>
  <c r="BA27" i="7" s="1"/>
  <c r="I26" i="7"/>
  <c r="BA26" i="7" s="1"/>
  <c r="I25" i="7"/>
  <c r="BA25" i="7" s="1"/>
  <c r="I24" i="7"/>
  <c r="BA24" i="7" s="1"/>
  <c r="I23" i="7"/>
  <c r="BA23" i="7" s="1"/>
  <c r="I22" i="7"/>
  <c r="BA22" i="7" s="1"/>
  <c r="AI150" i="7"/>
  <c r="AH150" i="7"/>
  <c r="AG150" i="7"/>
  <c r="AF150" i="7"/>
  <c r="AD150" i="7"/>
  <c r="AC150" i="7"/>
  <c r="AB150" i="7"/>
  <c r="AA150" i="7"/>
  <c r="AI149" i="7"/>
  <c r="AH149" i="7"/>
  <c r="AG149" i="7"/>
  <c r="AF149" i="7"/>
  <c r="AD149" i="7"/>
  <c r="AC149" i="7"/>
  <c r="AB149" i="7"/>
  <c r="AA149" i="7"/>
  <c r="AI148" i="7"/>
  <c r="AH148" i="7"/>
  <c r="AG148" i="7"/>
  <c r="AF148" i="7"/>
  <c r="AD148" i="7"/>
  <c r="AC148" i="7"/>
  <c r="AB148" i="7"/>
  <c r="AA148" i="7"/>
  <c r="AI147" i="7"/>
  <c r="AH147" i="7"/>
  <c r="AG147" i="7"/>
  <c r="AF147" i="7"/>
  <c r="AD147" i="7"/>
  <c r="AC147" i="7"/>
  <c r="AB147" i="7"/>
  <c r="AA147" i="7"/>
  <c r="AI146" i="7"/>
  <c r="AH146" i="7"/>
  <c r="AG146" i="7"/>
  <c r="AF146" i="7"/>
  <c r="AD146" i="7"/>
  <c r="AC146" i="7"/>
  <c r="AB146" i="7"/>
  <c r="AA146" i="7"/>
  <c r="AI145" i="7"/>
  <c r="AH145" i="7"/>
  <c r="AG145" i="7"/>
  <c r="AF145" i="7"/>
  <c r="AD145" i="7"/>
  <c r="AC145" i="7"/>
  <c r="AB145" i="7"/>
  <c r="AA145" i="7"/>
  <c r="AI144" i="7"/>
  <c r="AH144" i="7"/>
  <c r="AG144" i="7"/>
  <c r="AF144" i="7"/>
  <c r="AD144" i="7"/>
  <c r="AC144" i="7"/>
  <c r="AB144" i="7"/>
  <c r="AA144" i="7"/>
  <c r="AI143" i="7"/>
  <c r="AH143" i="7"/>
  <c r="AG143" i="7"/>
  <c r="AF143" i="7"/>
  <c r="AD143" i="7"/>
  <c r="AC143" i="7"/>
  <c r="AB143" i="7"/>
  <c r="AA143" i="7"/>
  <c r="AI142" i="7"/>
  <c r="AH142" i="7"/>
  <c r="AG142" i="7"/>
  <c r="AF142" i="7"/>
  <c r="AD142" i="7"/>
  <c r="AC142" i="7"/>
  <c r="AB142" i="7"/>
  <c r="AA142" i="7"/>
  <c r="AI141" i="7"/>
  <c r="AH141" i="7"/>
  <c r="AG141" i="7"/>
  <c r="AF141" i="7"/>
  <c r="AD141" i="7"/>
  <c r="AC141" i="7"/>
  <c r="AB141" i="7"/>
  <c r="AA141" i="7"/>
  <c r="AI140" i="7"/>
  <c r="AH140" i="7"/>
  <c r="AG140" i="7"/>
  <c r="AF140" i="7"/>
  <c r="AD140" i="7"/>
  <c r="AC140" i="7"/>
  <c r="AB140" i="7"/>
  <c r="AA140" i="7"/>
  <c r="AI139" i="7"/>
  <c r="AH139" i="7"/>
  <c r="AG139" i="7"/>
  <c r="AF139" i="7"/>
  <c r="AD139" i="7"/>
  <c r="AC139" i="7"/>
  <c r="AB139" i="7"/>
  <c r="AA139" i="7"/>
  <c r="AI138" i="7"/>
  <c r="AH138" i="7"/>
  <c r="AG138" i="7"/>
  <c r="AF138" i="7"/>
  <c r="AD138" i="7"/>
  <c r="AC138" i="7"/>
  <c r="AB138" i="7"/>
  <c r="AA138" i="7"/>
  <c r="AI137" i="7"/>
  <c r="AH137" i="7"/>
  <c r="AG137" i="7"/>
  <c r="AF137" i="7"/>
  <c r="AD137" i="7"/>
  <c r="AC137" i="7"/>
  <c r="AB137" i="7"/>
  <c r="AA137" i="7"/>
  <c r="AI136" i="7"/>
  <c r="AH136" i="7"/>
  <c r="AG136" i="7"/>
  <c r="AF136" i="7"/>
  <c r="AD136" i="7"/>
  <c r="AC136" i="7"/>
  <c r="AB136" i="7"/>
  <c r="AA136" i="7"/>
  <c r="AI135" i="7"/>
  <c r="AH135" i="7"/>
  <c r="AG135" i="7"/>
  <c r="AF135" i="7"/>
  <c r="AD135" i="7"/>
  <c r="AC135" i="7"/>
  <c r="AB135" i="7"/>
  <c r="AA135" i="7"/>
  <c r="AI134" i="7"/>
  <c r="AH134" i="7"/>
  <c r="AG134" i="7"/>
  <c r="AF134" i="7"/>
  <c r="AD134" i="7"/>
  <c r="AC134" i="7"/>
  <c r="AB134" i="7"/>
  <c r="AA134" i="7"/>
  <c r="AI133" i="7"/>
  <c r="AH133" i="7"/>
  <c r="AG133" i="7"/>
  <c r="AF133" i="7"/>
  <c r="AD133" i="7"/>
  <c r="AC133" i="7"/>
  <c r="AB133" i="7"/>
  <c r="AA133" i="7"/>
  <c r="AI132" i="7"/>
  <c r="AH132" i="7"/>
  <c r="AG132" i="7"/>
  <c r="AF132" i="7"/>
  <c r="AD132" i="7"/>
  <c r="AC132" i="7"/>
  <c r="AB132" i="7"/>
  <c r="AA132" i="7"/>
  <c r="AI131" i="7"/>
  <c r="AH131" i="7"/>
  <c r="AG131" i="7"/>
  <c r="AF131" i="7"/>
  <c r="AD131" i="7"/>
  <c r="AC131" i="7"/>
  <c r="AB131" i="7"/>
  <c r="AA131" i="7"/>
  <c r="AI130" i="7"/>
  <c r="AH130" i="7"/>
  <c r="AG130" i="7"/>
  <c r="AF130" i="7"/>
  <c r="AD130" i="7"/>
  <c r="AC130" i="7"/>
  <c r="AB130" i="7"/>
  <c r="AA130" i="7"/>
  <c r="AI129" i="7"/>
  <c r="AH129" i="7"/>
  <c r="AG129" i="7"/>
  <c r="AF129" i="7"/>
  <c r="AD129" i="7"/>
  <c r="AC129" i="7"/>
  <c r="AB129" i="7"/>
  <c r="AA129" i="7"/>
  <c r="AI128" i="7"/>
  <c r="AH128" i="7"/>
  <c r="AG128" i="7"/>
  <c r="AF128" i="7"/>
  <c r="AD128" i="7"/>
  <c r="AC128" i="7"/>
  <c r="AB128" i="7"/>
  <c r="AA128" i="7"/>
  <c r="AI127" i="7"/>
  <c r="AH127" i="7"/>
  <c r="AG127" i="7"/>
  <c r="AF127" i="7"/>
  <c r="AD127" i="7"/>
  <c r="AC127" i="7"/>
  <c r="AB127" i="7"/>
  <c r="AA127" i="7"/>
  <c r="AI126" i="7"/>
  <c r="AH126" i="7"/>
  <c r="AG126" i="7"/>
  <c r="AF126" i="7"/>
  <c r="AD126" i="7"/>
  <c r="AC126" i="7"/>
  <c r="AB126" i="7"/>
  <c r="AA126" i="7"/>
  <c r="AI125" i="7"/>
  <c r="AH125" i="7"/>
  <c r="AG125" i="7"/>
  <c r="AF125" i="7"/>
  <c r="AD125" i="7"/>
  <c r="AC125" i="7"/>
  <c r="AB125" i="7"/>
  <c r="AA125" i="7"/>
  <c r="AI124" i="7"/>
  <c r="AH124" i="7"/>
  <c r="AG124" i="7"/>
  <c r="AF124" i="7"/>
  <c r="AD124" i="7"/>
  <c r="AC124" i="7"/>
  <c r="AB124" i="7"/>
  <c r="AA124" i="7"/>
  <c r="AI123" i="7"/>
  <c r="AH123" i="7"/>
  <c r="AG123" i="7"/>
  <c r="AF123" i="7"/>
  <c r="AD123" i="7"/>
  <c r="AC123" i="7"/>
  <c r="AB123" i="7"/>
  <c r="AA123" i="7"/>
  <c r="AI122" i="7"/>
  <c r="AH122" i="7"/>
  <c r="AG122" i="7"/>
  <c r="AF122" i="7"/>
  <c r="AD122" i="7"/>
  <c r="AC122" i="7"/>
  <c r="AB122" i="7"/>
  <c r="AA122" i="7"/>
  <c r="AI121" i="7"/>
  <c r="AH121" i="7"/>
  <c r="AG121" i="7"/>
  <c r="AF121" i="7"/>
  <c r="AD121" i="7"/>
  <c r="AC121" i="7"/>
  <c r="AB121" i="7"/>
  <c r="AA121" i="7"/>
  <c r="AI120" i="7"/>
  <c r="AH120" i="7"/>
  <c r="AG120" i="7"/>
  <c r="AF120" i="7"/>
  <c r="AD120" i="7"/>
  <c r="AC120" i="7"/>
  <c r="AB120" i="7"/>
  <c r="AA120" i="7"/>
  <c r="AI119" i="7"/>
  <c r="AH119" i="7"/>
  <c r="AG119" i="7"/>
  <c r="AF119" i="7"/>
  <c r="AD119" i="7"/>
  <c r="AC119" i="7"/>
  <c r="AB119" i="7"/>
  <c r="AA119" i="7"/>
  <c r="AI118" i="7"/>
  <c r="AH118" i="7"/>
  <c r="AG118" i="7"/>
  <c r="AF118" i="7"/>
  <c r="AD118" i="7"/>
  <c r="AC118" i="7"/>
  <c r="AB118" i="7"/>
  <c r="AA118" i="7"/>
  <c r="AI117" i="7"/>
  <c r="AH117" i="7"/>
  <c r="AG117" i="7"/>
  <c r="AF117" i="7"/>
  <c r="AD117" i="7"/>
  <c r="AC117" i="7"/>
  <c r="AB117" i="7"/>
  <c r="AA117" i="7"/>
  <c r="AI116" i="7"/>
  <c r="AH116" i="7"/>
  <c r="AG116" i="7"/>
  <c r="AF116" i="7"/>
  <c r="AD116" i="7"/>
  <c r="AC116" i="7"/>
  <c r="AB116" i="7"/>
  <c r="AA116" i="7"/>
  <c r="AI115" i="7"/>
  <c r="AH115" i="7"/>
  <c r="AG115" i="7"/>
  <c r="AF115" i="7"/>
  <c r="AD115" i="7"/>
  <c r="AC115" i="7"/>
  <c r="AB115" i="7"/>
  <c r="AA115" i="7"/>
  <c r="AI114" i="7"/>
  <c r="AH114" i="7"/>
  <c r="AG114" i="7"/>
  <c r="AF114" i="7"/>
  <c r="AD114" i="7"/>
  <c r="AC114" i="7"/>
  <c r="AB114" i="7"/>
  <c r="AA114" i="7"/>
  <c r="AI113" i="7"/>
  <c r="AH113" i="7"/>
  <c r="AG113" i="7"/>
  <c r="AF113" i="7"/>
  <c r="AD113" i="7"/>
  <c r="AC113" i="7"/>
  <c r="AB113" i="7"/>
  <c r="AA113" i="7"/>
  <c r="AI112" i="7"/>
  <c r="AH112" i="7"/>
  <c r="AG112" i="7"/>
  <c r="AF112" i="7"/>
  <c r="AD112" i="7"/>
  <c r="AC112" i="7"/>
  <c r="AB112" i="7"/>
  <c r="AA112" i="7"/>
  <c r="AI111" i="7"/>
  <c r="AH111" i="7"/>
  <c r="AG111" i="7"/>
  <c r="AF111" i="7"/>
  <c r="AD111" i="7"/>
  <c r="AC111" i="7"/>
  <c r="AB111" i="7"/>
  <c r="AA111" i="7"/>
  <c r="AI110" i="7"/>
  <c r="AH110" i="7"/>
  <c r="AG110" i="7"/>
  <c r="AF110" i="7"/>
  <c r="AD110" i="7"/>
  <c r="AC110" i="7"/>
  <c r="AB110" i="7"/>
  <c r="AA110" i="7"/>
  <c r="AI109" i="7"/>
  <c r="AH109" i="7"/>
  <c r="AG109" i="7"/>
  <c r="AF109" i="7"/>
  <c r="AD109" i="7"/>
  <c r="AC109" i="7"/>
  <c r="AB109" i="7"/>
  <c r="AA109" i="7"/>
  <c r="AI108" i="7"/>
  <c r="AH108" i="7"/>
  <c r="AG108" i="7"/>
  <c r="AF108" i="7"/>
  <c r="AD108" i="7"/>
  <c r="AC108" i="7"/>
  <c r="AB108" i="7"/>
  <c r="AA108" i="7"/>
  <c r="AI107" i="7"/>
  <c r="AH107" i="7"/>
  <c r="AG107" i="7"/>
  <c r="AF107" i="7"/>
  <c r="AD107" i="7"/>
  <c r="AC107" i="7"/>
  <c r="AB107" i="7"/>
  <c r="AA107" i="7"/>
  <c r="AI106" i="7"/>
  <c r="AH106" i="7"/>
  <c r="AG106" i="7"/>
  <c r="AF106" i="7"/>
  <c r="AD106" i="7"/>
  <c r="AC106" i="7"/>
  <c r="AB106" i="7"/>
  <c r="AA106" i="7"/>
  <c r="AI105" i="7"/>
  <c r="AH105" i="7"/>
  <c r="AG105" i="7"/>
  <c r="AF105" i="7"/>
  <c r="AD105" i="7"/>
  <c r="AC105" i="7"/>
  <c r="AB105" i="7"/>
  <c r="AA105" i="7"/>
  <c r="AI104" i="7"/>
  <c r="AH104" i="7"/>
  <c r="AG104" i="7"/>
  <c r="AF104" i="7"/>
  <c r="AD104" i="7"/>
  <c r="AC104" i="7"/>
  <c r="AB104" i="7"/>
  <c r="AA104" i="7"/>
  <c r="AI103" i="7"/>
  <c r="AH103" i="7"/>
  <c r="AG103" i="7"/>
  <c r="AF103" i="7"/>
  <c r="AD103" i="7"/>
  <c r="AC103" i="7"/>
  <c r="AB103" i="7"/>
  <c r="AA103" i="7"/>
  <c r="AI102" i="7"/>
  <c r="AH102" i="7"/>
  <c r="AG102" i="7"/>
  <c r="AF102" i="7"/>
  <c r="AD102" i="7"/>
  <c r="AC102" i="7"/>
  <c r="AB102" i="7"/>
  <c r="AA102" i="7"/>
  <c r="AI101" i="7"/>
  <c r="AH101" i="7"/>
  <c r="AG101" i="7"/>
  <c r="AF101" i="7"/>
  <c r="AD101" i="7"/>
  <c r="AC101" i="7"/>
  <c r="AB101" i="7"/>
  <c r="AA101" i="7"/>
  <c r="AI100" i="7"/>
  <c r="AH100" i="7"/>
  <c r="AG100" i="7"/>
  <c r="AF100" i="7"/>
  <c r="AD100" i="7"/>
  <c r="AC100" i="7"/>
  <c r="AB100" i="7"/>
  <c r="AA100" i="7"/>
  <c r="AI99" i="7"/>
  <c r="AH99" i="7"/>
  <c r="AG99" i="7"/>
  <c r="AF99" i="7"/>
  <c r="AD99" i="7"/>
  <c r="AC99" i="7"/>
  <c r="AB99" i="7"/>
  <c r="AA99" i="7"/>
  <c r="AI98" i="7"/>
  <c r="AH98" i="7"/>
  <c r="AG98" i="7"/>
  <c r="AF98" i="7"/>
  <c r="AD98" i="7"/>
  <c r="AC98" i="7"/>
  <c r="AB98" i="7"/>
  <c r="AA98" i="7"/>
  <c r="AI97" i="7"/>
  <c r="AH97" i="7"/>
  <c r="AG97" i="7"/>
  <c r="AF97" i="7"/>
  <c r="AD97" i="7"/>
  <c r="AC97" i="7"/>
  <c r="AB97" i="7"/>
  <c r="AA97" i="7"/>
  <c r="AI96" i="7"/>
  <c r="AH96" i="7"/>
  <c r="AG96" i="7"/>
  <c r="AF96" i="7"/>
  <c r="AD96" i="7"/>
  <c r="AC96" i="7"/>
  <c r="AB96" i="7"/>
  <c r="AA96" i="7"/>
  <c r="AI95" i="7"/>
  <c r="AH95" i="7"/>
  <c r="AG95" i="7"/>
  <c r="AF95" i="7"/>
  <c r="AD95" i="7"/>
  <c r="AC95" i="7"/>
  <c r="AB95" i="7"/>
  <c r="AA95" i="7"/>
  <c r="AI94" i="7"/>
  <c r="AH94" i="7"/>
  <c r="AG94" i="7"/>
  <c r="AF94" i="7"/>
  <c r="AD94" i="7"/>
  <c r="AC94" i="7"/>
  <c r="AB94" i="7"/>
  <c r="AA94" i="7"/>
  <c r="AI93" i="7"/>
  <c r="AH93" i="7"/>
  <c r="AG93" i="7"/>
  <c r="AF93" i="7"/>
  <c r="AD93" i="7"/>
  <c r="AC93" i="7"/>
  <c r="AB93" i="7"/>
  <c r="AA93" i="7"/>
  <c r="AI92" i="7"/>
  <c r="AH92" i="7"/>
  <c r="AG92" i="7"/>
  <c r="AF92" i="7"/>
  <c r="AD92" i="7"/>
  <c r="AC92" i="7"/>
  <c r="AB92" i="7"/>
  <c r="AA92" i="7"/>
  <c r="AI91" i="7"/>
  <c r="AH91" i="7"/>
  <c r="AG91" i="7"/>
  <c r="AF91" i="7"/>
  <c r="AD91" i="7"/>
  <c r="AC91" i="7"/>
  <c r="AB91" i="7"/>
  <c r="AA91" i="7"/>
  <c r="AI90" i="7"/>
  <c r="AH90" i="7"/>
  <c r="AG90" i="7"/>
  <c r="AF90" i="7"/>
  <c r="AD90" i="7"/>
  <c r="AC90" i="7"/>
  <c r="AB90" i="7"/>
  <c r="AA90" i="7"/>
  <c r="AI89" i="7"/>
  <c r="AH89" i="7"/>
  <c r="AG89" i="7"/>
  <c r="AF89" i="7"/>
  <c r="AD89" i="7"/>
  <c r="AC89" i="7"/>
  <c r="AB89" i="7"/>
  <c r="AA89" i="7"/>
  <c r="AI88" i="7"/>
  <c r="AH88" i="7"/>
  <c r="AG88" i="7"/>
  <c r="AF88" i="7"/>
  <c r="AD88" i="7"/>
  <c r="AC88" i="7"/>
  <c r="AB88" i="7"/>
  <c r="AA88" i="7"/>
  <c r="AI87" i="7"/>
  <c r="AH87" i="7"/>
  <c r="AG87" i="7"/>
  <c r="AF87" i="7"/>
  <c r="AD87" i="7"/>
  <c r="AC87" i="7"/>
  <c r="AB87" i="7"/>
  <c r="AA87" i="7"/>
  <c r="AI86" i="7"/>
  <c r="AH86" i="7"/>
  <c r="AG86" i="7"/>
  <c r="AF86" i="7"/>
  <c r="AD86" i="7"/>
  <c r="AC86" i="7"/>
  <c r="AB86" i="7"/>
  <c r="AA86" i="7"/>
  <c r="AI85" i="7"/>
  <c r="AH85" i="7"/>
  <c r="AG85" i="7"/>
  <c r="AF85" i="7"/>
  <c r="AD85" i="7"/>
  <c r="AC85" i="7"/>
  <c r="AB85" i="7"/>
  <c r="AA85" i="7"/>
  <c r="AI84" i="7"/>
  <c r="AH84" i="7"/>
  <c r="AG84" i="7"/>
  <c r="AF84" i="7"/>
  <c r="AD84" i="7"/>
  <c r="AC84" i="7"/>
  <c r="AB84" i="7"/>
  <c r="AA84" i="7"/>
  <c r="AI83" i="7"/>
  <c r="AH83" i="7"/>
  <c r="AG83" i="7"/>
  <c r="AF83" i="7"/>
  <c r="AD83" i="7"/>
  <c r="AC83" i="7"/>
  <c r="AB83" i="7"/>
  <c r="AA83" i="7"/>
  <c r="AI82" i="7"/>
  <c r="AH82" i="7"/>
  <c r="AG82" i="7"/>
  <c r="AF82" i="7"/>
  <c r="AD82" i="7"/>
  <c r="AC82" i="7"/>
  <c r="AB82" i="7"/>
  <c r="AA82" i="7"/>
  <c r="AI81" i="7"/>
  <c r="AH81" i="7"/>
  <c r="AG81" i="7"/>
  <c r="AF81" i="7"/>
  <c r="AD81" i="7"/>
  <c r="AC81" i="7"/>
  <c r="AB81" i="7"/>
  <c r="AA81" i="7"/>
  <c r="AI80" i="7"/>
  <c r="AH80" i="7"/>
  <c r="AG80" i="7"/>
  <c r="AF80" i="7"/>
  <c r="AD80" i="7"/>
  <c r="AC80" i="7"/>
  <c r="AB80" i="7"/>
  <c r="AA80" i="7"/>
  <c r="AI79" i="7"/>
  <c r="AH79" i="7"/>
  <c r="AG79" i="7"/>
  <c r="AF79" i="7"/>
  <c r="AD79" i="7"/>
  <c r="AC79" i="7"/>
  <c r="AB79" i="7"/>
  <c r="AA79" i="7"/>
  <c r="AI78" i="7"/>
  <c r="AH78" i="7"/>
  <c r="AG78" i="7"/>
  <c r="AF78" i="7"/>
  <c r="AD78" i="7"/>
  <c r="AC78" i="7"/>
  <c r="AB78" i="7"/>
  <c r="AA78" i="7"/>
  <c r="AI77" i="7"/>
  <c r="AH77" i="7"/>
  <c r="AG77" i="7"/>
  <c r="AF77" i="7"/>
  <c r="AD77" i="7"/>
  <c r="AC77" i="7"/>
  <c r="AB77" i="7"/>
  <c r="AA77" i="7"/>
  <c r="AI76" i="7"/>
  <c r="AH76" i="7"/>
  <c r="AG76" i="7"/>
  <c r="AF76" i="7"/>
  <c r="AD76" i="7"/>
  <c r="AC76" i="7"/>
  <c r="AB76" i="7"/>
  <c r="AA76" i="7"/>
  <c r="AI75" i="7"/>
  <c r="AH75" i="7"/>
  <c r="AG75" i="7"/>
  <c r="AF75" i="7"/>
  <c r="AD75" i="7"/>
  <c r="AC75" i="7"/>
  <c r="AB75" i="7"/>
  <c r="AA75" i="7"/>
  <c r="AI74" i="7"/>
  <c r="AH74" i="7"/>
  <c r="AG74" i="7"/>
  <c r="AF74" i="7"/>
  <c r="AD74" i="7"/>
  <c r="AC74" i="7"/>
  <c r="AB74" i="7"/>
  <c r="AA74" i="7"/>
  <c r="AI73" i="7"/>
  <c r="AH73" i="7"/>
  <c r="AG73" i="7"/>
  <c r="AF73" i="7"/>
  <c r="AD73" i="7"/>
  <c r="AC73" i="7"/>
  <c r="AB73" i="7"/>
  <c r="AA73" i="7"/>
  <c r="AI72" i="7"/>
  <c r="AH72" i="7"/>
  <c r="AG72" i="7"/>
  <c r="AF72" i="7"/>
  <c r="AD72" i="7"/>
  <c r="AC72" i="7"/>
  <c r="AB72" i="7"/>
  <c r="AA72" i="7"/>
  <c r="AI71" i="7"/>
  <c r="AH71" i="7"/>
  <c r="AG71" i="7"/>
  <c r="AF71" i="7"/>
  <c r="AD71" i="7"/>
  <c r="AC71" i="7"/>
  <c r="AB71" i="7"/>
  <c r="AA71" i="7"/>
  <c r="AI70" i="7"/>
  <c r="AH70" i="7"/>
  <c r="AG70" i="7"/>
  <c r="AF70" i="7"/>
  <c r="AD70" i="7"/>
  <c r="AC70" i="7"/>
  <c r="AB70" i="7"/>
  <c r="AA70" i="7"/>
  <c r="AI69" i="7"/>
  <c r="AH69" i="7"/>
  <c r="AG69" i="7"/>
  <c r="AF69" i="7"/>
  <c r="AD69" i="7"/>
  <c r="AC69" i="7"/>
  <c r="AB69" i="7"/>
  <c r="AA69" i="7"/>
  <c r="AI68" i="7"/>
  <c r="AH68" i="7"/>
  <c r="AG68" i="7"/>
  <c r="AF68" i="7"/>
  <c r="AD68" i="7"/>
  <c r="AC68" i="7"/>
  <c r="AB68" i="7"/>
  <c r="AA68" i="7"/>
  <c r="AI67" i="7"/>
  <c r="AH67" i="7"/>
  <c r="AG67" i="7"/>
  <c r="AF67" i="7"/>
  <c r="AD67" i="7"/>
  <c r="AC67" i="7"/>
  <c r="AB67" i="7"/>
  <c r="AA67" i="7"/>
  <c r="AI66" i="7"/>
  <c r="AH66" i="7"/>
  <c r="AG66" i="7"/>
  <c r="AF66" i="7"/>
  <c r="AD66" i="7"/>
  <c r="AC66" i="7"/>
  <c r="AB66" i="7"/>
  <c r="AA66" i="7"/>
  <c r="AI65" i="7"/>
  <c r="AH65" i="7"/>
  <c r="AG65" i="7"/>
  <c r="AF65" i="7"/>
  <c r="AD65" i="7"/>
  <c r="AC65" i="7"/>
  <c r="AB65" i="7"/>
  <c r="AA65" i="7"/>
  <c r="AI64" i="7"/>
  <c r="AH64" i="7"/>
  <c r="AG64" i="7"/>
  <c r="AF64" i="7"/>
  <c r="AD64" i="7"/>
  <c r="AC64" i="7"/>
  <c r="AB64" i="7"/>
  <c r="AA64" i="7"/>
  <c r="AI63" i="7"/>
  <c r="AH63" i="7"/>
  <c r="AG63" i="7"/>
  <c r="AF63" i="7"/>
  <c r="AD63" i="7"/>
  <c r="AC63" i="7"/>
  <c r="AB63" i="7"/>
  <c r="AA63" i="7"/>
  <c r="AI62" i="7"/>
  <c r="AH62" i="7"/>
  <c r="AG62" i="7"/>
  <c r="AF62" i="7"/>
  <c r="AD62" i="7"/>
  <c r="AC62" i="7"/>
  <c r="AB62" i="7"/>
  <c r="AA62" i="7"/>
  <c r="AI61" i="7"/>
  <c r="AH61" i="7"/>
  <c r="AG61" i="7"/>
  <c r="AF61" i="7"/>
  <c r="AD61" i="7"/>
  <c r="AC61" i="7"/>
  <c r="AB61" i="7"/>
  <c r="AA61" i="7"/>
  <c r="AI60" i="7"/>
  <c r="AH60" i="7"/>
  <c r="AG60" i="7"/>
  <c r="AF60" i="7"/>
  <c r="AD60" i="7"/>
  <c r="AC60" i="7"/>
  <c r="AB60" i="7"/>
  <c r="AA60" i="7"/>
  <c r="AI59" i="7"/>
  <c r="AH59" i="7"/>
  <c r="AG59" i="7"/>
  <c r="AF59" i="7"/>
  <c r="AD59" i="7"/>
  <c r="AC59" i="7"/>
  <c r="AB59" i="7"/>
  <c r="AA59" i="7"/>
  <c r="AI58" i="7"/>
  <c r="AH58" i="7"/>
  <c r="AG58" i="7"/>
  <c r="AF58" i="7"/>
  <c r="AD58" i="7"/>
  <c r="AC58" i="7"/>
  <c r="AB58" i="7"/>
  <c r="AA58" i="7"/>
  <c r="AI57" i="7"/>
  <c r="AH57" i="7"/>
  <c r="AG57" i="7"/>
  <c r="AF57" i="7"/>
  <c r="AD57" i="7"/>
  <c r="AC57" i="7"/>
  <c r="AB57" i="7"/>
  <c r="AA57" i="7"/>
  <c r="AI56" i="7"/>
  <c r="AH56" i="7"/>
  <c r="AG56" i="7"/>
  <c r="AF56" i="7"/>
  <c r="AD56" i="7"/>
  <c r="AC56" i="7"/>
  <c r="AB56" i="7"/>
  <c r="AA56" i="7"/>
  <c r="AI55" i="7"/>
  <c r="AH55" i="7"/>
  <c r="AG55" i="7"/>
  <c r="AF55" i="7"/>
  <c r="AD55" i="7"/>
  <c r="AC55" i="7"/>
  <c r="AB55" i="7"/>
  <c r="AA55" i="7"/>
  <c r="AI54" i="7"/>
  <c r="AH54" i="7"/>
  <c r="AG54" i="7"/>
  <c r="AF54" i="7"/>
  <c r="AD54" i="7"/>
  <c r="AC54" i="7"/>
  <c r="AB54" i="7"/>
  <c r="AA54" i="7"/>
  <c r="AI53" i="7"/>
  <c r="AH53" i="7"/>
  <c r="AG53" i="7"/>
  <c r="AF53" i="7"/>
  <c r="AD53" i="7"/>
  <c r="AC53" i="7"/>
  <c r="AB53" i="7"/>
  <c r="AA53" i="7"/>
  <c r="AI52" i="7"/>
  <c r="AH52" i="7"/>
  <c r="AG52" i="7"/>
  <c r="AF52" i="7"/>
  <c r="AD52" i="7"/>
  <c r="AC52" i="7"/>
  <c r="AB52" i="7"/>
  <c r="AA52" i="7"/>
  <c r="AI51" i="7"/>
  <c r="AH51" i="7"/>
  <c r="AG51" i="7"/>
  <c r="AF51" i="7"/>
  <c r="AD51" i="7"/>
  <c r="AC51" i="7"/>
  <c r="AB51" i="7"/>
  <c r="AA51" i="7"/>
  <c r="AI50" i="7"/>
  <c r="AH50" i="7"/>
  <c r="AG50" i="7"/>
  <c r="AF50" i="7"/>
  <c r="AD50" i="7"/>
  <c r="AC50" i="7"/>
  <c r="AB50" i="7"/>
  <c r="AA50" i="7"/>
  <c r="AI49" i="7"/>
  <c r="AH49" i="7"/>
  <c r="AG49" i="7"/>
  <c r="AF49" i="7"/>
  <c r="AD49" i="7"/>
  <c r="AC49" i="7"/>
  <c r="AB49" i="7"/>
  <c r="AA49" i="7"/>
  <c r="AI48" i="7"/>
  <c r="AH48" i="7"/>
  <c r="AG48" i="7"/>
  <c r="AF48" i="7"/>
  <c r="AD48" i="7"/>
  <c r="AC48" i="7"/>
  <c r="AB48" i="7"/>
  <c r="AA48" i="7"/>
  <c r="AI47" i="7"/>
  <c r="AH47" i="7"/>
  <c r="AG47" i="7"/>
  <c r="AF47" i="7"/>
  <c r="AD47" i="7"/>
  <c r="AC47" i="7"/>
  <c r="AB47" i="7"/>
  <c r="AA47" i="7"/>
  <c r="AI46" i="7"/>
  <c r="AH46" i="7"/>
  <c r="AG46" i="7"/>
  <c r="AF46" i="7"/>
  <c r="AD46" i="7"/>
  <c r="AC46" i="7"/>
  <c r="AB46" i="7"/>
  <c r="AA46" i="7"/>
  <c r="AI45" i="7"/>
  <c r="AH45" i="7"/>
  <c r="AG45" i="7"/>
  <c r="AF45" i="7"/>
  <c r="AD45" i="7"/>
  <c r="AC45" i="7"/>
  <c r="AB45" i="7"/>
  <c r="AA45" i="7"/>
  <c r="AI44" i="7"/>
  <c r="AH44" i="7"/>
  <c r="AG44" i="7"/>
  <c r="AF44" i="7"/>
  <c r="AD44" i="7"/>
  <c r="AC44" i="7"/>
  <c r="AB44" i="7"/>
  <c r="AA44" i="7"/>
  <c r="AI43" i="7"/>
  <c r="AH43" i="7"/>
  <c r="AG43" i="7"/>
  <c r="AF43" i="7"/>
  <c r="AD43" i="7"/>
  <c r="AC43" i="7"/>
  <c r="AB43" i="7"/>
  <c r="AA43" i="7"/>
  <c r="AI42" i="7"/>
  <c r="AH42" i="7"/>
  <c r="AG42" i="7"/>
  <c r="AF42" i="7"/>
  <c r="AD42" i="7"/>
  <c r="AC42" i="7"/>
  <c r="AB42" i="7"/>
  <c r="AA42" i="7"/>
  <c r="AI41" i="7"/>
  <c r="AH41" i="7"/>
  <c r="AG41" i="7"/>
  <c r="AF41" i="7"/>
  <c r="AD41" i="7"/>
  <c r="AC41" i="7"/>
  <c r="AB41" i="7"/>
  <c r="AA41" i="7"/>
  <c r="AI40" i="7"/>
  <c r="AH40" i="7"/>
  <c r="AG40" i="7"/>
  <c r="AF40" i="7"/>
  <c r="AD40" i="7"/>
  <c r="AC40" i="7"/>
  <c r="AB40" i="7"/>
  <c r="AA40" i="7"/>
  <c r="AI39" i="7"/>
  <c r="AH39" i="7"/>
  <c r="AG39" i="7"/>
  <c r="AF39" i="7"/>
  <c r="AD39" i="7"/>
  <c r="AC39" i="7"/>
  <c r="AB39" i="7"/>
  <c r="AA39" i="7"/>
  <c r="AI38" i="7"/>
  <c r="AH38" i="7"/>
  <c r="AG38" i="7"/>
  <c r="AF38" i="7"/>
  <c r="AD38" i="7"/>
  <c r="AC38" i="7"/>
  <c r="AB38" i="7"/>
  <c r="AA38" i="7"/>
  <c r="AI37" i="7"/>
  <c r="AH37" i="7"/>
  <c r="AG37" i="7"/>
  <c r="AF37" i="7"/>
  <c r="AD37" i="7"/>
  <c r="AC37" i="7"/>
  <c r="AB37" i="7"/>
  <c r="AA37" i="7"/>
  <c r="AI36" i="7"/>
  <c r="AH36" i="7"/>
  <c r="AG36" i="7"/>
  <c r="AF36" i="7"/>
  <c r="AD36" i="7"/>
  <c r="AC36" i="7"/>
  <c r="AB36" i="7"/>
  <c r="AA36" i="7"/>
  <c r="AI35" i="7"/>
  <c r="AH35" i="7"/>
  <c r="AG35" i="7"/>
  <c r="AF35" i="7"/>
  <c r="AD35" i="7"/>
  <c r="AC35" i="7"/>
  <c r="AB35" i="7"/>
  <c r="AA35" i="7"/>
  <c r="AI34" i="7"/>
  <c r="AH34" i="7"/>
  <c r="AG34" i="7"/>
  <c r="AF34" i="7"/>
  <c r="AD34" i="7"/>
  <c r="AC34" i="7"/>
  <c r="AB34" i="7"/>
  <c r="AA34" i="7"/>
  <c r="AI33" i="7"/>
  <c r="AH33" i="7"/>
  <c r="AG33" i="7"/>
  <c r="AF33" i="7"/>
  <c r="AD33" i="7"/>
  <c r="AC33" i="7"/>
  <c r="AB33" i="7"/>
  <c r="AA33" i="7"/>
  <c r="AI32" i="7"/>
  <c r="AH32" i="7"/>
  <c r="AG32" i="7"/>
  <c r="AF32" i="7"/>
  <c r="AD32" i="7"/>
  <c r="AC32" i="7"/>
  <c r="AB32" i="7"/>
  <c r="AA32" i="7"/>
  <c r="AI31" i="7"/>
  <c r="AH31" i="7"/>
  <c r="AG31" i="7"/>
  <c r="AF31" i="7"/>
  <c r="AD31" i="7"/>
  <c r="AC31" i="7"/>
  <c r="AB31" i="7"/>
  <c r="AA31" i="7"/>
  <c r="AI30" i="7"/>
  <c r="AH30" i="7"/>
  <c r="AG30" i="7"/>
  <c r="AF30" i="7"/>
  <c r="AD30" i="7"/>
  <c r="AC30" i="7"/>
  <c r="AB30" i="7"/>
  <c r="AA30" i="7"/>
  <c r="AI29" i="7"/>
  <c r="AH29" i="7"/>
  <c r="AG29" i="7"/>
  <c r="AF29" i="7"/>
  <c r="AD29" i="7"/>
  <c r="AC29" i="7"/>
  <c r="AB29" i="7"/>
  <c r="AA29" i="7"/>
  <c r="U150" i="7"/>
  <c r="AV150" i="7" s="1"/>
  <c r="T150" i="7"/>
  <c r="AU150" i="7" s="1"/>
  <c r="S150" i="7"/>
  <c r="AT150" i="7" s="1"/>
  <c r="R150" i="7"/>
  <c r="AS150" i="7" s="1"/>
  <c r="Q150" i="7"/>
  <c r="AR150" i="7" s="1"/>
  <c r="P150" i="7"/>
  <c r="AQ150" i="7" s="1"/>
  <c r="O150" i="7"/>
  <c r="AP150" i="7" s="1"/>
  <c r="N150" i="7"/>
  <c r="AO150" i="7" s="1"/>
  <c r="M150" i="7"/>
  <c r="AN150" i="7" s="1"/>
  <c r="L150" i="7"/>
  <c r="AM150" i="7" s="1"/>
  <c r="K150" i="7"/>
  <c r="AL150" i="7" s="1"/>
  <c r="J150" i="7"/>
  <c r="AK150" i="7" s="1"/>
  <c r="U149" i="7"/>
  <c r="AV149" i="7" s="1"/>
  <c r="T149" i="7"/>
  <c r="AU149" i="7" s="1"/>
  <c r="S149" i="7"/>
  <c r="AT149" i="7" s="1"/>
  <c r="R149" i="7"/>
  <c r="AS149" i="7" s="1"/>
  <c r="Q149" i="7"/>
  <c r="AR149" i="7" s="1"/>
  <c r="P149" i="7"/>
  <c r="AQ149" i="7" s="1"/>
  <c r="O149" i="7"/>
  <c r="AP149" i="7" s="1"/>
  <c r="N149" i="7"/>
  <c r="AO149" i="7" s="1"/>
  <c r="M149" i="7"/>
  <c r="AN149" i="7" s="1"/>
  <c r="L149" i="7"/>
  <c r="AM149" i="7" s="1"/>
  <c r="K149" i="7"/>
  <c r="AL149" i="7" s="1"/>
  <c r="J149" i="7"/>
  <c r="AK149" i="7" s="1"/>
  <c r="U148" i="7"/>
  <c r="AV148" i="7" s="1"/>
  <c r="T148" i="7"/>
  <c r="AU148" i="7" s="1"/>
  <c r="S148" i="7"/>
  <c r="AT148" i="7" s="1"/>
  <c r="R148" i="7"/>
  <c r="AS148" i="7" s="1"/>
  <c r="Q148" i="7"/>
  <c r="AR148" i="7" s="1"/>
  <c r="P148" i="7"/>
  <c r="AQ148" i="7" s="1"/>
  <c r="O148" i="7"/>
  <c r="AP148" i="7" s="1"/>
  <c r="N148" i="7"/>
  <c r="AO148" i="7" s="1"/>
  <c r="M148" i="7"/>
  <c r="AN148" i="7" s="1"/>
  <c r="L148" i="7"/>
  <c r="AM148" i="7" s="1"/>
  <c r="K148" i="7"/>
  <c r="AL148" i="7" s="1"/>
  <c r="J148" i="7"/>
  <c r="AK148" i="7" s="1"/>
  <c r="U147" i="7"/>
  <c r="AV147" i="7" s="1"/>
  <c r="T147" i="7"/>
  <c r="AU147" i="7" s="1"/>
  <c r="S147" i="7"/>
  <c r="AT147" i="7" s="1"/>
  <c r="R147" i="7"/>
  <c r="AS147" i="7" s="1"/>
  <c r="Q147" i="7"/>
  <c r="AR147" i="7" s="1"/>
  <c r="P147" i="7"/>
  <c r="AQ147" i="7" s="1"/>
  <c r="O147" i="7"/>
  <c r="AP147" i="7" s="1"/>
  <c r="N147" i="7"/>
  <c r="AO147" i="7" s="1"/>
  <c r="M147" i="7"/>
  <c r="AN147" i="7" s="1"/>
  <c r="L147" i="7"/>
  <c r="AM147" i="7" s="1"/>
  <c r="K147" i="7"/>
  <c r="AL147" i="7" s="1"/>
  <c r="J147" i="7"/>
  <c r="AK147" i="7" s="1"/>
  <c r="U146" i="7"/>
  <c r="AV146" i="7" s="1"/>
  <c r="T146" i="7"/>
  <c r="AU146" i="7" s="1"/>
  <c r="S146" i="7"/>
  <c r="AT146" i="7" s="1"/>
  <c r="R146" i="7"/>
  <c r="AS146" i="7" s="1"/>
  <c r="Q146" i="7"/>
  <c r="AR146" i="7" s="1"/>
  <c r="P146" i="7"/>
  <c r="AQ146" i="7" s="1"/>
  <c r="O146" i="7"/>
  <c r="AP146" i="7" s="1"/>
  <c r="N146" i="7"/>
  <c r="AO146" i="7" s="1"/>
  <c r="M146" i="7"/>
  <c r="AN146" i="7" s="1"/>
  <c r="L146" i="7"/>
  <c r="AM146" i="7" s="1"/>
  <c r="K146" i="7"/>
  <c r="AL146" i="7" s="1"/>
  <c r="J146" i="7"/>
  <c r="AK146" i="7" s="1"/>
  <c r="U145" i="7"/>
  <c r="AV145" i="7" s="1"/>
  <c r="T145" i="7"/>
  <c r="AU145" i="7" s="1"/>
  <c r="S145" i="7"/>
  <c r="AT145" i="7" s="1"/>
  <c r="R145" i="7"/>
  <c r="AS145" i="7" s="1"/>
  <c r="Q145" i="7"/>
  <c r="AR145" i="7" s="1"/>
  <c r="P145" i="7"/>
  <c r="AQ145" i="7" s="1"/>
  <c r="O145" i="7"/>
  <c r="AP145" i="7" s="1"/>
  <c r="N145" i="7"/>
  <c r="AO145" i="7" s="1"/>
  <c r="M145" i="7"/>
  <c r="AN145" i="7" s="1"/>
  <c r="L145" i="7"/>
  <c r="AM145" i="7" s="1"/>
  <c r="K145" i="7"/>
  <c r="AL145" i="7" s="1"/>
  <c r="J145" i="7"/>
  <c r="AK145" i="7" s="1"/>
  <c r="U144" i="7"/>
  <c r="AV144" i="7" s="1"/>
  <c r="T144" i="7"/>
  <c r="AU144" i="7" s="1"/>
  <c r="S144" i="7"/>
  <c r="AT144" i="7" s="1"/>
  <c r="R144" i="7"/>
  <c r="AS144" i="7" s="1"/>
  <c r="Q144" i="7"/>
  <c r="AR144" i="7" s="1"/>
  <c r="P144" i="7"/>
  <c r="AQ144" i="7" s="1"/>
  <c r="O144" i="7"/>
  <c r="AP144" i="7" s="1"/>
  <c r="N144" i="7"/>
  <c r="AO144" i="7" s="1"/>
  <c r="M144" i="7"/>
  <c r="AN144" i="7" s="1"/>
  <c r="L144" i="7"/>
  <c r="AM144" i="7" s="1"/>
  <c r="K144" i="7"/>
  <c r="AL144" i="7" s="1"/>
  <c r="J144" i="7"/>
  <c r="AK144" i="7" s="1"/>
  <c r="U143" i="7"/>
  <c r="AV143" i="7" s="1"/>
  <c r="T143" i="7"/>
  <c r="AU143" i="7" s="1"/>
  <c r="S143" i="7"/>
  <c r="AT143" i="7" s="1"/>
  <c r="R143" i="7"/>
  <c r="AS143" i="7" s="1"/>
  <c r="Q143" i="7"/>
  <c r="AR143" i="7" s="1"/>
  <c r="P143" i="7"/>
  <c r="AQ143" i="7" s="1"/>
  <c r="O143" i="7"/>
  <c r="AP143" i="7" s="1"/>
  <c r="N143" i="7"/>
  <c r="AO143" i="7" s="1"/>
  <c r="M143" i="7"/>
  <c r="AN143" i="7" s="1"/>
  <c r="L143" i="7"/>
  <c r="AM143" i="7" s="1"/>
  <c r="K143" i="7"/>
  <c r="AL143" i="7" s="1"/>
  <c r="J143" i="7"/>
  <c r="AK143" i="7" s="1"/>
  <c r="U142" i="7"/>
  <c r="AV142" i="7" s="1"/>
  <c r="T142" i="7"/>
  <c r="AU142" i="7" s="1"/>
  <c r="S142" i="7"/>
  <c r="AT142" i="7" s="1"/>
  <c r="R142" i="7"/>
  <c r="AS142" i="7" s="1"/>
  <c r="Q142" i="7"/>
  <c r="AR142" i="7" s="1"/>
  <c r="P142" i="7"/>
  <c r="AQ142" i="7" s="1"/>
  <c r="O142" i="7"/>
  <c r="AP142" i="7" s="1"/>
  <c r="N142" i="7"/>
  <c r="AO142" i="7" s="1"/>
  <c r="M142" i="7"/>
  <c r="AN142" i="7" s="1"/>
  <c r="L142" i="7"/>
  <c r="AM142" i="7" s="1"/>
  <c r="K142" i="7"/>
  <c r="AL142" i="7" s="1"/>
  <c r="J142" i="7"/>
  <c r="AK142" i="7" s="1"/>
  <c r="U141" i="7"/>
  <c r="AV141" i="7" s="1"/>
  <c r="T141" i="7"/>
  <c r="AU141" i="7" s="1"/>
  <c r="S141" i="7"/>
  <c r="AT141" i="7" s="1"/>
  <c r="R141" i="7"/>
  <c r="AS141" i="7" s="1"/>
  <c r="Q141" i="7"/>
  <c r="AR141" i="7" s="1"/>
  <c r="P141" i="7"/>
  <c r="AQ141" i="7" s="1"/>
  <c r="O141" i="7"/>
  <c r="AP141" i="7" s="1"/>
  <c r="N141" i="7"/>
  <c r="AO141" i="7" s="1"/>
  <c r="M141" i="7"/>
  <c r="AN141" i="7" s="1"/>
  <c r="L141" i="7"/>
  <c r="AM141" i="7" s="1"/>
  <c r="K141" i="7"/>
  <c r="AL141" i="7" s="1"/>
  <c r="J141" i="7"/>
  <c r="AK141" i="7" s="1"/>
  <c r="U140" i="7"/>
  <c r="AV140" i="7" s="1"/>
  <c r="T140" i="7"/>
  <c r="AU140" i="7" s="1"/>
  <c r="S140" i="7"/>
  <c r="AT140" i="7" s="1"/>
  <c r="R140" i="7"/>
  <c r="AS140" i="7" s="1"/>
  <c r="Q140" i="7"/>
  <c r="AR140" i="7" s="1"/>
  <c r="P140" i="7"/>
  <c r="AQ140" i="7" s="1"/>
  <c r="O140" i="7"/>
  <c r="AP140" i="7" s="1"/>
  <c r="N140" i="7"/>
  <c r="AO140" i="7" s="1"/>
  <c r="M140" i="7"/>
  <c r="AN140" i="7" s="1"/>
  <c r="L140" i="7"/>
  <c r="AM140" i="7" s="1"/>
  <c r="K140" i="7"/>
  <c r="AL140" i="7" s="1"/>
  <c r="J140" i="7"/>
  <c r="AK140" i="7" s="1"/>
  <c r="U139" i="7"/>
  <c r="AV139" i="7" s="1"/>
  <c r="T139" i="7"/>
  <c r="AU139" i="7" s="1"/>
  <c r="S139" i="7"/>
  <c r="AT139" i="7" s="1"/>
  <c r="R139" i="7"/>
  <c r="AS139" i="7" s="1"/>
  <c r="Q139" i="7"/>
  <c r="AR139" i="7" s="1"/>
  <c r="P139" i="7"/>
  <c r="AQ139" i="7" s="1"/>
  <c r="O139" i="7"/>
  <c r="AP139" i="7" s="1"/>
  <c r="N139" i="7"/>
  <c r="AO139" i="7" s="1"/>
  <c r="M139" i="7"/>
  <c r="AN139" i="7" s="1"/>
  <c r="L139" i="7"/>
  <c r="AM139" i="7" s="1"/>
  <c r="K139" i="7"/>
  <c r="AL139" i="7" s="1"/>
  <c r="J139" i="7"/>
  <c r="AK139" i="7" s="1"/>
  <c r="U138" i="7"/>
  <c r="AV138" i="7" s="1"/>
  <c r="T138" i="7"/>
  <c r="AU138" i="7" s="1"/>
  <c r="S138" i="7"/>
  <c r="AT138" i="7" s="1"/>
  <c r="R138" i="7"/>
  <c r="AS138" i="7" s="1"/>
  <c r="Q138" i="7"/>
  <c r="AR138" i="7" s="1"/>
  <c r="P138" i="7"/>
  <c r="AQ138" i="7" s="1"/>
  <c r="O138" i="7"/>
  <c r="AP138" i="7" s="1"/>
  <c r="N138" i="7"/>
  <c r="AO138" i="7" s="1"/>
  <c r="M138" i="7"/>
  <c r="AN138" i="7" s="1"/>
  <c r="L138" i="7"/>
  <c r="AM138" i="7" s="1"/>
  <c r="K138" i="7"/>
  <c r="AL138" i="7" s="1"/>
  <c r="J138" i="7"/>
  <c r="AK138" i="7" s="1"/>
  <c r="U137" i="7"/>
  <c r="AV137" i="7" s="1"/>
  <c r="T137" i="7"/>
  <c r="AU137" i="7" s="1"/>
  <c r="S137" i="7"/>
  <c r="AT137" i="7" s="1"/>
  <c r="R137" i="7"/>
  <c r="AS137" i="7" s="1"/>
  <c r="Q137" i="7"/>
  <c r="AR137" i="7" s="1"/>
  <c r="P137" i="7"/>
  <c r="AQ137" i="7" s="1"/>
  <c r="O137" i="7"/>
  <c r="AP137" i="7" s="1"/>
  <c r="N137" i="7"/>
  <c r="AO137" i="7" s="1"/>
  <c r="M137" i="7"/>
  <c r="AN137" i="7" s="1"/>
  <c r="L137" i="7"/>
  <c r="AM137" i="7" s="1"/>
  <c r="K137" i="7"/>
  <c r="AL137" i="7" s="1"/>
  <c r="J137" i="7"/>
  <c r="AK137" i="7" s="1"/>
  <c r="U136" i="7"/>
  <c r="AV136" i="7" s="1"/>
  <c r="T136" i="7"/>
  <c r="AU136" i="7" s="1"/>
  <c r="S136" i="7"/>
  <c r="AT136" i="7" s="1"/>
  <c r="R136" i="7"/>
  <c r="AS136" i="7" s="1"/>
  <c r="Q136" i="7"/>
  <c r="AR136" i="7" s="1"/>
  <c r="P136" i="7"/>
  <c r="AQ136" i="7" s="1"/>
  <c r="O136" i="7"/>
  <c r="AP136" i="7" s="1"/>
  <c r="N136" i="7"/>
  <c r="AO136" i="7" s="1"/>
  <c r="M136" i="7"/>
  <c r="AN136" i="7" s="1"/>
  <c r="L136" i="7"/>
  <c r="AM136" i="7" s="1"/>
  <c r="K136" i="7"/>
  <c r="AL136" i="7" s="1"/>
  <c r="J136" i="7"/>
  <c r="AK136" i="7" s="1"/>
  <c r="U135" i="7"/>
  <c r="AV135" i="7" s="1"/>
  <c r="T135" i="7"/>
  <c r="AU135" i="7" s="1"/>
  <c r="S135" i="7"/>
  <c r="AT135" i="7" s="1"/>
  <c r="R135" i="7"/>
  <c r="AS135" i="7" s="1"/>
  <c r="Q135" i="7"/>
  <c r="AR135" i="7" s="1"/>
  <c r="P135" i="7"/>
  <c r="AQ135" i="7" s="1"/>
  <c r="O135" i="7"/>
  <c r="AP135" i="7" s="1"/>
  <c r="N135" i="7"/>
  <c r="AO135" i="7" s="1"/>
  <c r="M135" i="7"/>
  <c r="AN135" i="7" s="1"/>
  <c r="L135" i="7"/>
  <c r="AM135" i="7" s="1"/>
  <c r="K135" i="7"/>
  <c r="AL135" i="7" s="1"/>
  <c r="J135" i="7"/>
  <c r="AK135" i="7" s="1"/>
  <c r="U134" i="7"/>
  <c r="AV134" i="7" s="1"/>
  <c r="T134" i="7"/>
  <c r="AU134" i="7" s="1"/>
  <c r="S134" i="7"/>
  <c r="AT134" i="7" s="1"/>
  <c r="R134" i="7"/>
  <c r="AS134" i="7" s="1"/>
  <c r="Q134" i="7"/>
  <c r="AR134" i="7" s="1"/>
  <c r="P134" i="7"/>
  <c r="AQ134" i="7" s="1"/>
  <c r="O134" i="7"/>
  <c r="AP134" i="7" s="1"/>
  <c r="N134" i="7"/>
  <c r="AO134" i="7" s="1"/>
  <c r="M134" i="7"/>
  <c r="AN134" i="7" s="1"/>
  <c r="L134" i="7"/>
  <c r="AM134" i="7" s="1"/>
  <c r="K134" i="7"/>
  <c r="AL134" i="7" s="1"/>
  <c r="J134" i="7"/>
  <c r="AK134" i="7" s="1"/>
  <c r="U133" i="7"/>
  <c r="AV133" i="7" s="1"/>
  <c r="T133" i="7"/>
  <c r="AU133" i="7" s="1"/>
  <c r="S133" i="7"/>
  <c r="AT133" i="7" s="1"/>
  <c r="R133" i="7"/>
  <c r="AS133" i="7" s="1"/>
  <c r="Q133" i="7"/>
  <c r="AR133" i="7" s="1"/>
  <c r="P133" i="7"/>
  <c r="AQ133" i="7" s="1"/>
  <c r="O133" i="7"/>
  <c r="AP133" i="7" s="1"/>
  <c r="N133" i="7"/>
  <c r="AO133" i="7" s="1"/>
  <c r="M133" i="7"/>
  <c r="AN133" i="7" s="1"/>
  <c r="L133" i="7"/>
  <c r="AM133" i="7" s="1"/>
  <c r="K133" i="7"/>
  <c r="AL133" i="7" s="1"/>
  <c r="J133" i="7"/>
  <c r="AK133" i="7" s="1"/>
  <c r="U132" i="7"/>
  <c r="AV132" i="7" s="1"/>
  <c r="T132" i="7"/>
  <c r="AU132" i="7" s="1"/>
  <c r="S132" i="7"/>
  <c r="AT132" i="7" s="1"/>
  <c r="R132" i="7"/>
  <c r="AS132" i="7" s="1"/>
  <c r="Q132" i="7"/>
  <c r="AR132" i="7" s="1"/>
  <c r="P132" i="7"/>
  <c r="AQ132" i="7" s="1"/>
  <c r="O132" i="7"/>
  <c r="AP132" i="7" s="1"/>
  <c r="N132" i="7"/>
  <c r="AO132" i="7" s="1"/>
  <c r="M132" i="7"/>
  <c r="AN132" i="7" s="1"/>
  <c r="L132" i="7"/>
  <c r="AM132" i="7" s="1"/>
  <c r="K132" i="7"/>
  <c r="AL132" i="7" s="1"/>
  <c r="J132" i="7"/>
  <c r="AK132" i="7" s="1"/>
  <c r="U131" i="7"/>
  <c r="AV131" i="7" s="1"/>
  <c r="T131" i="7"/>
  <c r="AU131" i="7" s="1"/>
  <c r="S131" i="7"/>
  <c r="AT131" i="7" s="1"/>
  <c r="R131" i="7"/>
  <c r="AS131" i="7" s="1"/>
  <c r="Q131" i="7"/>
  <c r="AR131" i="7" s="1"/>
  <c r="P131" i="7"/>
  <c r="AQ131" i="7" s="1"/>
  <c r="O131" i="7"/>
  <c r="AP131" i="7" s="1"/>
  <c r="N131" i="7"/>
  <c r="AO131" i="7" s="1"/>
  <c r="M131" i="7"/>
  <c r="AN131" i="7" s="1"/>
  <c r="L131" i="7"/>
  <c r="AM131" i="7" s="1"/>
  <c r="K131" i="7"/>
  <c r="AL131" i="7" s="1"/>
  <c r="J131" i="7"/>
  <c r="AK131" i="7" s="1"/>
  <c r="U130" i="7"/>
  <c r="AV130" i="7" s="1"/>
  <c r="T130" i="7"/>
  <c r="AU130" i="7" s="1"/>
  <c r="S130" i="7"/>
  <c r="AT130" i="7" s="1"/>
  <c r="R130" i="7"/>
  <c r="AS130" i="7" s="1"/>
  <c r="Q130" i="7"/>
  <c r="AR130" i="7" s="1"/>
  <c r="P130" i="7"/>
  <c r="AQ130" i="7" s="1"/>
  <c r="O130" i="7"/>
  <c r="AP130" i="7" s="1"/>
  <c r="N130" i="7"/>
  <c r="AO130" i="7" s="1"/>
  <c r="M130" i="7"/>
  <c r="AN130" i="7" s="1"/>
  <c r="L130" i="7"/>
  <c r="AM130" i="7" s="1"/>
  <c r="K130" i="7"/>
  <c r="AL130" i="7" s="1"/>
  <c r="J130" i="7"/>
  <c r="AK130" i="7" s="1"/>
  <c r="U129" i="7"/>
  <c r="AV129" i="7" s="1"/>
  <c r="T129" i="7"/>
  <c r="AU129" i="7" s="1"/>
  <c r="S129" i="7"/>
  <c r="AT129" i="7" s="1"/>
  <c r="R129" i="7"/>
  <c r="AS129" i="7" s="1"/>
  <c r="Q129" i="7"/>
  <c r="AR129" i="7" s="1"/>
  <c r="P129" i="7"/>
  <c r="AQ129" i="7" s="1"/>
  <c r="O129" i="7"/>
  <c r="AP129" i="7" s="1"/>
  <c r="N129" i="7"/>
  <c r="AO129" i="7" s="1"/>
  <c r="M129" i="7"/>
  <c r="AN129" i="7" s="1"/>
  <c r="L129" i="7"/>
  <c r="AM129" i="7" s="1"/>
  <c r="K129" i="7"/>
  <c r="AL129" i="7" s="1"/>
  <c r="J129" i="7"/>
  <c r="AK129" i="7" s="1"/>
  <c r="U128" i="7"/>
  <c r="AV128" i="7" s="1"/>
  <c r="T128" i="7"/>
  <c r="AU128" i="7" s="1"/>
  <c r="S128" i="7"/>
  <c r="AT128" i="7" s="1"/>
  <c r="R128" i="7"/>
  <c r="AS128" i="7" s="1"/>
  <c r="Q128" i="7"/>
  <c r="AR128" i="7" s="1"/>
  <c r="P128" i="7"/>
  <c r="AQ128" i="7" s="1"/>
  <c r="O128" i="7"/>
  <c r="AP128" i="7" s="1"/>
  <c r="N128" i="7"/>
  <c r="AO128" i="7" s="1"/>
  <c r="M128" i="7"/>
  <c r="AN128" i="7" s="1"/>
  <c r="L128" i="7"/>
  <c r="AM128" i="7" s="1"/>
  <c r="K128" i="7"/>
  <c r="AL128" i="7" s="1"/>
  <c r="J128" i="7"/>
  <c r="AK128" i="7" s="1"/>
  <c r="U127" i="7"/>
  <c r="AV127" i="7" s="1"/>
  <c r="T127" i="7"/>
  <c r="AU127" i="7" s="1"/>
  <c r="S127" i="7"/>
  <c r="AT127" i="7" s="1"/>
  <c r="R127" i="7"/>
  <c r="AS127" i="7" s="1"/>
  <c r="Q127" i="7"/>
  <c r="AR127" i="7" s="1"/>
  <c r="P127" i="7"/>
  <c r="AQ127" i="7" s="1"/>
  <c r="O127" i="7"/>
  <c r="AP127" i="7" s="1"/>
  <c r="N127" i="7"/>
  <c r="AO127" i="7" s="1"/>
  <c r="M127" i="7"/>
  <c r="AN127" i="7" s="1"/>
  <c r="L127" i="7"/>
  <c r="AM127" i="7" s="1"/>
  <c r="K127" i="7"/>
  <c r="AL127" i="7" s="1"/>
  <c r="J127" i="7"/>
  <c r="AK127" i="7" s="1"/>
  <c r="U126" i="7"/>
  <c r="AV126" i="7" s="1"/>
  <c r="T126" i="7"/>
  <c r="AU126" i="7" s="1"/>
  <c r="S126" i="7"/>
  <c r="AT126" i="7" s="1"/>
  <c r="R126" i="7"/>
  <c r="AS126" i="7" s="1"/>
  <c r="Q126" i="7"/>
  <c r="AR126" i="7" s="1"/>
  <c r="P126" i="7"/>
  <c r="AQ126" i="7" s="1"/>
  <c r="O126" i="7"/>
  <c r="AP126" i="7" s="1"/>
  <c r="N126" i="7"/>
  <c r="AO126" i="7" s="1"/>
  <c r="M126" i="7"/>
  <c r="AN126" i="7" s="1"/>
  <c r="L126" i="7"/>
  <c r="AM126" i="7" s="1"/>
  <c r="K126" i="7"/>
  <c r="AL126" i="7" s="1"/>
  <c r="J126" i="7"/>
  <c r="AK126" i="7" s="1"/>
  <c r="U125" i="7"/>
  <c r="AV125" i="7" s="1"/>
  <c r="T125" i="7"/>
  <c r="AU125" i="7" s="1"/>
  <c r="S125" i="7"/>
  <c r="AT125" i="7" s="1"/>
  <c r="R125" i="7"/>
  <c r="AS125" i="7" s="1"/>
  <c r="Q125" i="7"/>
  <c r="AR125" i="7" s="1"/>
  <c r="P125" i="7"/>
  <c r="AQ125" i="7" s="1"/>
  <c r="O125" i="7"/>
  <c r="AP125" i="7" s="1"/>
  <c r="N125" i="7"/>
  <c r="AO125" i="7" s="1"/>
  <c r="M125" i="7"/>
  <c r="AN125" i="7" s="1"/>
  <c r="L125" i="7"/>
  <c r="AM125" i="7" s="1"/>
  <c r="K125" i="7"/>
  <c r="AL125" i="7" s="1"/>
  <c r="J125" i="7"/>
  <c r="AK125" i="7" s="1"/>
  <c r="U124" i="7"/>
  <c r="AV124" i="7" s="1"/>
  <c r="T124" i="7"/>
  <c r="AU124" i="7" s="1"/>
  <c r="S124" i="7"/>
  <c r="AT124" i="7" s="1"/>
  <c r="R124" i="7"/>
  <c r="AS124" i="7" s="1"/>
  <c r="Q124" i="7"/>
  <c r="AR124" i="7" s="1"/>
  <c r="P124" i="7"/>
  <c r="AQ124" i="7" s="1"/>
  <c r="O124" i="7"/>
  <c r="AP124" i="7" s="1"/>
  <c r="N124" i="7"/>
  <c r="AO124" i="7" s="1"/>
  <c r="M124" i="7"/>
  <c r="AN124" i="7" s="1"/>
  <c r="L124" i="7"/>
  <c r="AM124" i="7" s="1"/>
  <c r="K124" i="7"/>
  <c r="AL124" i="7" s="1"/>
  <c r="J124" i="7"/>
  <c r="AK124" i="7" s="1"/>
  <c r="U123" i="7"/>
  <c r="AV123" i="7" s="1"/>
  <c r="T123" i="7"/>
  <c r="AU123" i="7" s="1"/>
  <c r="S123" i="7"/>
  <c r="AT123" i="7" s="1"/>
  <c r="R123" i="7"/>
  <c r="AS123" i="7" s="1"/>
  <c r="Q123" i="7"/>
  <c r="AR123" i="7" s="1"/>
  <c r="P123" i="7"/>
  <c r="AQ123" i="7" s="1"/>
  <c r="O123" i="7"/>
  <c r="AP123" i="7" s="1"/>
  <c r="N123" i="7"/>
  <c r="AO123" i="7" s="1"/>
  <c r="M123" i="7"/>
  <c r="AN123" i="7" s="1"/>
  <c r="L123" i="7"/>
  <c r="AM123" i="7" s="1"/>
  <c r="K123" i="7"/>
  <c r="AL123" i="7" s="1"/>
  <c r="J123" i="7"/>
  <c r="AK123" i="7" s="1"/>
  <c r="U122" i="7"/>
  <c r="AV122" i="7" s="1"/>
  <c r="T122" i="7"/>
  <c r="AU122" i="7" s="1"/>
  <c r="S122" i="7"/>
  <c r="AT122" i="7" s="1"/>
  <c r="R122" i="7"/>
  <c r="AS122" i="7" s="1"/>
  <c r="Q122" i="7"/>
  <c r="AR122" i="7" s="1"/>
  <c r="P122" i="7"/>
  <c r="AQ122" i="7" s="1"/>
  <c r="O122" i="7"/>
  <c r="AP122" i="7" s="1"/>
  <c r="N122" i="7"/>
  <c r="AO122" i="7" s="1"/>
  <c r="M122" i="7"/>
  <c r="AN122" i="7" s="1"/>
  <c r="L122" i="7"/>
  <c r="AM122" i="7" s="1"/>
  <c r="K122" i="7"/>
  <c r="AL122" i="7" s="1"/>
  <c r="J122" i="7"/>
  <c r="AK122" i="7" s="1"/>
  <c r="U121" i="7"/>
  <c r="AV121" i="7" s="1"/>
  <c r="T121" i="7"/>
  <c r="AU121" i="7" s="1"/>
  <c r="S121" i="7"/>
  <c r="AT121" i="7" s="1"/>
  <c r="R121" i="7"/>
  <c r="AS121" i="7" s="1"/>
  <c r="Q121" i="7"/>
  <c r="AR121" i="7" s="1"/>
  <c r="P121" i="7"/>
  <c r="AQ121" i="7" s="1"/>
  <c r="O121" i="7"/>
  <c r="AP121" i="7" s="1"/>
  <c r="N121" i="7"/>
  <c r="AO121" i="7" s="1"/>
  <c r="M121" i="7"/>
  <c r="AN121" i="7" s="1"/>
  <c r="L121" i="7"/>
  <c r="AM121" i="7" s="1"/>
  <c r="K121" i="7"/>
  <c r="AL121" i="7" s="1"/>
  <c r="J121" i="7"/>
  <c r="AK121" i="7" s="1"/>
  <c r="U120" i="7"/>
  <c r="AV120" i="7" s="1"/>
  <c r="T120" i="7"/>
  <c r="AU120" i="7" s="1"/>
  <c r="S120" i="7"/>
  <c r="AT120" i="7" s="1"/>
  <c r="R120" i="7"/>
  <c r="AS120" i="7" s="1"/>
  <c r="Q120" i="7"/>
  <c r="AR120" i="7" s="1"/>
  <c r="P120" i="7"/>
  <c r="AQ120" i="7" s="1"/>
  <c r="O120" i="7"/>
  <c r="AP120" i="7" s="1"/>
  <c r="N120" i="7"/>
  <c r="AO120" i="7" s="1"/>
  <c r="M120" i="7"/>
  <c r="AN120" i="7" s="1"/>
  <c r="L120" i="7"/>
  <c r="AM120" i="7" s="1"/>
  <c r="K120" i="7"/>
  <c r="AL120" i="7" s="1"/>
  <c r="J120" i="7"/>
  <c r="AK120" i="7" s="1"/>
  <c r="U119" i="7"/>
  <c r="AV119" i="7" s="1"/>
  <c r="T119" i="7"/>
  <c r="AU119" i="7" s="1"/>
  <c r="S119" i="7"/>
  <c r="AT119" i="7" s="1"/>
  <c r="R119" i="7"/>
  <c r="AS119" i="7" s="1"/>
  <c r="Q119" i="7"/>
  <c r="AR119" i="7" s="1"/>
  <c r="P119" i="7"/>
  <c r="AQ119" i="7" s="1"/>
  <c r="O119" i="7"/>
  <c r="AP119" i="7" s="1"/>
  <c r="N119" i="7"/>
  <c r="AO119" i="7" s="1"/>
  <c r="M119" i="7"/>
  <c r="AN119" i="7" s="1"/>
  <c r="L119" i="7"/>
  <c r="AM119" i="7" s="1"/>
  <c r="K119" i="7"/>
  <c r="AL119" i="7" s="1"/>
  <c r="J119" i="7"/>
  <c r="AK119" i="7" s="1"/>
  <c r="U118" i="7"/>
  <c r="AV118" i="7" s="1"/>
  <c r="T118" i="7"/>
  <c r="AU118" i="7" s="1"/>
  <c r="S118" i="7"/>
  <c r="AT118" i="7" s="1"/>
  <c r="R118" i="7"/>
  <c r="AS118" i="7" s="1"/>
  <c r="Q118" i="7"/>
  <c r="AR118" i="7" s="1"/>
  <c r="P118" i="7"/>
  <c r="AQ118" i="7" s="1"/>
  <c r="O118" i="7"/>
  <c r="AP118" i="7" s="1"/>
  <c r="N118" i="7"/>
  <c r="AO118" i="7" s="1"/>
  <c r="M118" i="7"/>
  <c r="AN118" i="7" s="1"/>
  <c r="L118" i="7"/>
  <c r="AM118" i="7" s="1"/>
  <c r="K118" i="7"/>
  <c r="AL118" i="7" s="1"/>
  <c r="J118" i="7"/>
  <c r="AK118" i="7" s="1"/>
  <c r="U117" i="7"/>
  <c r="AV117" i="7" s="1"/>
  <c r="T117" i="7"/>
  <c r="AU117" i="7" s="1"/>
  <c r="S117" i="7"/>
  <c r="AT117" i="7" s="1"/>
  <c r="R117" i="7"/>
  <c r="AS117" i="7" s="1"/>
  <c r="Q117" i="7"/>
  <c r="AR117" i="7" s="1"/>
  <c r="P117" i="7"/>
  <c r="AQ117" i="7" s="1"/>
  <c r="O117" i="7"/>
  <c r="AP117" i="7" s="1"/>
  <c r="N117" i="7"/>
  <c r="AO117" i="7" s="1"/>
  <c r="M117" i="7"/>
  <c r="AN117" i="7" s="1"/>
  <c r="L117" i="7"/>
  <c r="AM117" i="7" s="1"/>
  <c r="K117" i="7"/>
  <c r="AL117" i="7" s="1"/>
  <c r="J117" i="7"/>
  <c r="AK117" i="7" s="1"/>
  <c r="U116" i="7"/>
  <c r="AV116" i="7" s="1"/>
  <c r="T116" i="7"/>
  <c r="AU116" i="7" s="1"/>
  <c r="S116" i="7"/>
  <c r="AT116" i="7" s="1"/>
  <c r="R116" i="7"/>
  <c r="AS116" i="7" s="1"/>
  <c r="Q116" i="7"/>
  <c r="AR116" i="7" s="1"/>
  <c r="P116" i="7"/>
  <c r="AQ116" i="7" s="1"/>
  <c r="O116" i="7"/>
  <c r="AP116" i="7" s="1"/>
  <c r="N116" i="7"/>
  <c r="AO116" i="7" s="1"/>
  <c r="M116" i="7"/>
  <c r="AN116" i="7" s="1"/>
  <c r="L116" i="7"/>
  <c r="AM116" i="7" s="1"/>
  <c r="K116" i="7"/>
  <c r="AL116" i="7" s="1"/>
  <c r="J116" i="7"/>
  <c r="AK116" i="7" s="1"/>
  <c r="U115" i="7"/>
  <c r="AV115" i="7" s="1"/>
  <c r="T115" i="7"/>
  <c r="AU115" i="7" s="1"/>
  <c r="S115" i="7"/>
  <c r="AT115" i="7" s="1"/>
  <c r="R115" i="7"/>
  <c r="AS115" i="7" s="1"/>
  <c r="Q115" i="7"/>
  <c r="AR115" i="7" s="1"/>
  <c r="P115" i="7"/>
  <c r="AQ115" i="7" s="1"/>
  <c r="O115" i="7"/>
  <c r="AP115" i="7" s="1"/>
  <c r="N115" i="7"/>
  <c r="AO115" i="7" s="1"/>
  <c r="M115" i="7"/>
  <c r="AN115" i="7" s="1"/>
  <c r="L115" i="7"/>
  <c r="AM115" i="7" s="1"/>
  <c r="K115" i="7"/>
  <c r="AL115" i="7" s="1"/>
  <c r="J115" i="7"/>
  <c r="AK115" i="7" s="1"/>
  <c r="U114" i="7"/>
  <c r="AV114" i="7" s="1"/>
  <c r="T114" i="7"/>
  <c r="AU114" i="7" s="1"/>
  <c r="S114" i="7"/>
  <c r="AT114" i="7" s="1"/>
  <c r="R114" i="7"/>
  <c r="AS114" i="7" s="1"/>
  <c r="Q114" i="7"/>
  <c r="AR114" i="7" s="1"/>
  <c r="P114" i="7"/>
  <c r="AQ114" i="7" s="1"/>
  <c r="O114" i="7"/>
  <c r="AP114" i="7" s="1"/>
  <c r="N114" i="7"/>
  <c r="AO114" i="7" s="1"/>
  <c r="M114" i="7"/>
  <c r="AN114" i="7" s="1"/>
  <c r="L114" i="7"/>
  <c r="AM114" i="7" s="1"/>
  <c r="K114" i="7"/>
  <c r="AL114" i="7" s="1"/>
  <c r="J114" i="7"/>
  <c r="AK114" i="7" s="1"/>
  <c r="U113" i="7"/>
  <c r="AV113" i="7" s="1"/>
  <c r="T113" i="7"/>
  <c r="AU113" i="7" s="1"/>
  <c r="S113" i="7"/>
  <c r="AT113" i="7" s="1"/>
  <c r="R113" i="7"/>
  <c r="AS113" i="7" s="1"/>
  <c r="Q113" i="7"/>
  <c r="AR113" i="7" s="1"/>
  <c r="P113" i="7"/>
  <c r="AQ113" i="7" s="1"/>
  <c r="O113" i="7"/>
  <c r="AP113" i="7" s="1"/>
  <c r="N113" i="7"/>
  <c r="AO113" i="7" s="1"/>
  <c r="M113" i="7"/>
  <c r="AN113" i="7" s="1"/>
  <c r="L113" i="7"/>
  <c r="AM113" i="7" s="1"/>
  <c r="K113" i="7"/>
  <c r="AL113" i="7" s="1"/>
  <c r="J113" i="7"/>
  <c r="AK113" i="7" s="1"/>
  <c r="U112" i="7"/>
  <c r="AV112" i="7" s="1"/>
  <c r="T112" i="7"/>
  <c r="AU112" i="7" s="1"/>
  <c r="S112" i="7"/>
  <c r="AT112" i="7" s="1"/>
  <c r="R112" i="7"/>
  <c r="AS112" i="7" s="1"/>
  <c r="Q112" i="7"/>
  <c r="AR112" i="7" s="1"/>
  <c r="P112" i="7"/>
  <c r="AQ112" i="7" s="1"/>
  <c r="O112" i="7"/>
  <c r="AP112" i="7" s="1"/>
  <c r="N112" i="7"/>
  <c r="AO112" i="7" s="1"/>
  <c r="M112" i="7"/>
  <c r="AN112" i="7" s="1"/>
  <c r="L112" i="7"/>
  <c r="AM112" i="7" s="1"/>
  <c r="K112" i="7"/>
  <c r="AL112" i="7" s="1"/>
  <c r="J112" i="7"/>
  <c r="AK112" i="7" s="1"/>
  <c r="U111" i="7"/>
  <c r="AV111" i="7" s="1"/>
  <c r="T111" i="7"/>
  <c r="AU111" i="7" s="1"/>
  <c r="S111" i="7"/>
  <c r="AT111" i="7" s="1"/>
  <c r="R111" i="7"/>
  <c r="AS111" i="7" s="1"/>
  <c r="Q111" i="7"/>
  <c r="AR111" i="7" s="1"/>
  <c r="P111" i="7"/>
  <c r="AQ111" i="7" s="1"/>
  <c r="O111" i="7"/>
  <c r="AP111" i="7" s="1"/>
  <c r="N111" i="7"/>
  <c r="AO111" i="7" s="1"/>
  <c r="M111" i="7"/>
  <c r="AN111" i="7" s="1"/>
  <c r="L111" i="7"/>
  <c r="AM111" i="7" s="1"/>
  <c r="K111" i="7"/>
  <c r="AL111" i="7" s="1"/>
  <c r="J111" i="7"/>
  <c r="AK111" i="7" s="1"/>
  <c r="U110" i="7"/>
  <c r="AV110" i="7" s="1"/>
  <c r="T110" i="7"/>
  <c r="AU110" i="7" s="1"/>
  <c r="S110" i="7"/>
  <c r="AT110" i="7" s="1"/>
  <c r="R110" i="7"/>
  <c r="AS110" i="7" s="1"/>
  <c r="Q110" i="7"/>
  <c r="AR110" i="7" s="1"/>
  <c r="P110" i="7"/>
  <c r="AQ110" i="7" s="1"/>
  <c r="O110" i="7"/>
  <c r="AP110" i="7" s="1"/>
  <c r="N110" i="7"/>
  <c r="AO110" i="7" s="1"/>
  <c r="M110" i="7"/>
  <c r="AN110" i="7" s="1"/>
  <c r="L110" i="7"/>
  <c r="AM110" i="7" s="1"/>
  <c r="K110" i="7"/>
  <c r="AL110" i="7" s="1"/>
  <c r="J110" i="7"/>
  <c r="AK110" i="7" s="1"/>
  <c r="U109" i="7"/>
  <c r="AV109" i="7" s="1"/>
  <c r="T109" i="7"/>
  <c r="AU109" i="7" s="1"/>
  <c r="S109" i="7"/>
  <c r="AT109" i="7" s="1"/>
  <c r="R109" i="7"/>
  <c r="AS109" i="7" s="1"/>
  <c r="Q109" i="7"/>
  <c r="AR109" i="7" s="1"/>
  <c r="P109" i="7"/>
  <c r="AQ109" i="7" s="1"/>
  <c r="O109" i="7"/>
  <c r="AP109" i="7" s="1"/>
  <c r="N109" i="7"/>
  <c r="AO109" i="7" s="1"/>
  <c r="M109" i="7"/>
  <c r="AN109" i="7" s="1"/>
  <c r="L109" i="7"/>
  <c r="AM109" i="7" s="1"/>
  <c r="K109" i="7"/>
  <c r="AL109" i="7" s="1"/>
  <c r="J109" i="7"/>
  <c r="AK109" i="7" s="1"/>
  <c r="U108" i="7"/>
  <c r="AV108" i="7" s="1"/>
  <c r="T108" i="7"/>
  <c r="AU108" i="7" s="1"/>
  <c r="S108" i="7"/>
  <c r="AT108" i="7" s="1"/>
  <c r="R108" i="7"/>
  <c r="AS108" i="7" s="1"/>
  <c r="Q108" i="7"/>
  <c r="AR108" i="7" s="1"/>
  <c r="P108" i="7"/>
  <c r="AQ108" i="7" s="1"/>
  <c r="O108" i="7"/>
  <c r="AP108" i="7" s="1"/>
  <c r="N108" i="7"/>
  <c r="AO108" i="7" s="1"/>
  <c r="M108" i="7"/>
  <c r="AN108" i="7" s="1"/>
  <c r="L108" i="7"/>
  <c r="AM108" i="7" s="1"/>
  <c r="K108" i="7"/>
  <c r="AL108" i="7" s="1"/>
  <c r="J108" i="7"/>
  <c r="AK108" i="7" s="1"/>
  <c r="U107" i="7"/>
  <c r="AV107" i="7" s="1"/>
  <c r="T107" i="7"/>
  <c r="AU107" i="7" s="1"/>
  <c r="S107" i="7"/>
  <c r="AT107" i="7" s="1"/>
  <c r="R107" i="7"/>
  <c r="AS107" i="7" s="1"/>
  <c r="Q107" i="7"/>
  <c r="AR107" i="7" s="1"/>
  <c r="P107" i="7"/>
  <c r="AQ107" i="7" s="1"/>
  <c r="O107" i="7"/>
  <c r="AP107" i="7" s="1"/>
  <c r="N107" i="7"/>
  <c r="AO107" i="7" s="1"/>
  <c r="M107" i="7"/>
  <c r="AN107" i="7" s="1"/>
  <c r="L107" i="7"/>
  <c r="AM107" i="7" s="1"/>
  <c r="K107" i="7"/>
  <c r="AL107" i="7" s="1"/>
  <c r="J107" i="7"/>
  <c r="AK107" i="7" s="1"/>
  <c r="U106" i="7"/>
  <c r="AV106" i="7" s="1"/>
  <c r="T106" i="7"/>
  <c r="AU106" i="7" s="1"/>
  <c r="S106" i="7"/>
  <c r="AT106" i="7" s="1"/>
  <c r="R106" i="7"/>
  <c r="AS106" i="7" s="1"/>
  <c r="Q106" i="7"/>
  <c r="AR106" i="7" s="1"/>
  <c r="P106" i="7"/>
  <c r="AQ106" i="7" s="1"/>
  <c r="O106" i="7"/>
  <c r="AP106" i="7" s="1"/>
  <c r="N106" i="7"/>
  <c r="AO106" i="7" s="1"/>
  <c r="M106" i="7"/>
  <c r="AN106" i="7" s="1"/>
  <c r="L106" i="7"/>
  <c r="AM106" i="7" s="1"/>
  <c r="K106" i="7"/>
  <c r="AL106" i="7" s="1"/>
  <c r="J106" i="7"/>
  <c r="AK106" i="7" s="1"/>
  <c r="U105" i="7"/>
  <c r="AV105" i="7" s="1"/>
  <c r="T105" i="7"/>
  <c r="AU105" i="7" s="1"/>
  <c r="S105" i="7"/>
  <c r="AT105" i="7" s="1"/>
  <c r="R105" i="7"/>
  <c r="AS105" i="7" s="1"/>
  <c r="Q105" i="7"/>
  <c r="AR105" i="7" s="1"/>
  <c r="P105" i="7"/>
  <c r="AQ105" i="7" s="1"/>
  <c r="O105" i="7"/>
  <c r="AP105" i="7" s="1"/>
  <c r="N105" i="7"/>
  <c r="AO105" i="7" s="1"/>
  <c r="M105" i="7"/>
  <c r="AN105" i="7" s="1"/>
  <c r="L105" i="7"/>
  <c r="AM105" i="7" s="1"/>
  <c r="K105" i="7"/>
  <c r="AL105" i="7" s="1"/>
  <c r="J105" i="7"/>
  <c r="AK105" i="7" s="1"/>
  <c r="U104" i="7"/>
  <c r="AV104" i="7" s="1"/>
  <c r="T104" i="7"/>
  <c r="AU104" i="7" s="1"/>
  <c r="S104" i="7"/>
  <c r="AT104" i="7" s="1"/>
  <c r="R104" i="7"/>
  <c r="AS104" i="7" s="1"/>
  <c r="Q104" i="7"/>
  <c r="AR104" i="7" s="1"/>
  <c r="P104" i="7"/>
  <c r="AQ104" i="7" s="1"/>
  <c r="O104" i="7"/>
  <c r="AP104" i="7" s="1"/>
  <c r="N104" i="7"/>
  <c r="AO104" i="7" s="1"/>
  <c r="M104" i="7"/>
  <c r="AN104" i="7" s="1"/>
  <c r="L104" i="7"/>
  <c r="AM104" i="7" s="1"/>
  <c r="K104" i="7"/>
  <c r="AL104" i="7" s="1"/>
  <c r="J104" i="7"/>
  <c r="AK104" i="7" s="1"/>
  <c r="U103" i="7"/>
  <c r="AV103" i="7" s="1"/>
  <c r="T103" i="7"/>
  <c r="AU103" i="7" s="1"/>
  <c r="S103" i="7"/>
  <c r="AT103" i="7" s="1"/>
  <c r="R103" i="7"/>
  <c r="AS103" i="7" s="1"/>
  <c r="Q103" i="7"/>
  <c r="AR103" i="7" s="1"/>
  <c r="P103" i="7"/>
  <c r="AQ103" i="7" s="1"/>
  <c r="O103" i="7"/>
  <c r="AP103" i="7" s="1"/>
  <c r="N103" i="7"/>
  <c r="AO103" i="7" s="1"/>
  <c r="M103" i="7"/>
  <c r="AN103" i="7" s="1"/>
  <c r="L103" i="7"/>
  <c r="AM103" i="7" s="1"/>
  <c r="K103" i="7"/>
  <c r="AL103" i="7" s="1"/>
  <c r="J103" i="7"/>
  <c r="AK103" i="7" s="1"/>
  <c r="U102" i="7"/>
  <c r="AV102" i="7" s="1"/>
  <c r="T102" i="7"/>
  <c r="AU102" i="7" s="1"/>
  <c r="S102" i="7"/>
  <c r="AT102" i="7" s="1"/>
  <c r="R102" i="7"/>
  <c r="AS102" i="7" s="1"/>
  <c r="Q102" i="7"/>
  <c r="AR102" i="7" s="1"/>
  <c r="P102" i="7"/>
  <c r="AQ102" i="7" s="1"/>
  <c r="O102" i="7"/>
  <c r="AP102" i="7" s="1"/>
  <c r="N102" i="7"/>
  <c r="AO102" i="7" s="1"/>
  <c r="M102" i="7"/>
  <c r="AN102" i="7" s="1"/>
  <c r="L102" i="7"/>
  <c r="AM102" i="7" s="1"/>
  <c r="K102" i="7"/>
  <c r="AL102" i="7" s="1"/>
  <c r="J102" i="7"/>
  <c r="AK102" i="7" s="1"/>
  <c r="U101" i="7"/>
  <c r="AV101" i="7" s="1"/>
  <c r="T101" i="7"/>
  <c r="AU101" i="7" s="1"/>
  <c r="S101" i="7"/>
  <c r="AT101" i="7" s="1"/>
  <c r="R101" i="7"/>
  <c r="AS101" i="7" s="1"/>
  <c r="Q101" i="7"/>
  <c r="AR101" i="7" s="1"/>
  <c r="P101" i="7"/>
  <c r="AQ101" i="7" s="1"/>
  <c r="O101" i="7"/>
  <c r="AP101" i="7" s="1"/>
  <c r="N101" i="7"/>
  <c r="AO101" i="7" s="1"/>
  <c r="M101" i="7"/>
  <c r="AN101" i="7" s="1"/>
  <c r="L101" i="7"/>
  <c r="AM101" i="7" s="1"/>
  <c r="K101" i="7"/>
  <c r="AL101" i="7" s="1"/>
  <c r="J101" i="7"/>
  <c r="AK101" i="7" s="1"/>
  <c r="U100" i="7"/>
  <c r="AV100" i="7" s="1"/>
  <c r="T100" i="7"/>
  <c r="AU100" i="7" s="1"/>
  <c r="S100" i="7"/>
  <c r="AT100" i="7" s="1"/>
  <c r="R100" i="7"/>
  <c r="AS100" i="7" s="1"/>
  <c r="Q100" i="7"/>
  <c r="AR100" i="7" s="1"/>
  <c r="P100" i="7"/>
  <c r="AQ100" i="7" s="1"/>
  <c r="O100" i="7"/>
  <c r="AP100" i="7" s="1"/>
  <c r="N100" i="7"/>
  <c r="AO100" i="7" s="1"/>
  <c r="M100" i="7"/>
  <c r="AN100" i="7" s="1"/>
  <c r="L100" i="7"/>
  <c r="AM100" i="7" s="1"/>
  <c r="K100" i="7"/>
  <c r="AL100" i="7" s="1"/>
  <c r="J100" i="7"/>
  <c r="AK100" i="7" s="1"/>
  <c r="U99" i="7"/>
  <c r="AV99" i="7" s="1"/>
  <c r="T99" i="7"/>
  <c r="AU99" i="7" s="1"/>
  <c r="S99" i="7"/>
  <c r="AT99" i="7" s="1"/>
  <c r="R99" i="7"/>
  <c r="AS99" i="7" s="1"/>
  <c r="Q99" i="7"/>
  <c r="AR99" i="7" s="1"/>
  <c r="P99" i="7"/>
  <c r="AQ99" i="7" s="1"/>
  <c r="O99" i="7"/>
  <c r="AP99" i="7" s="1"/>
  <c r="N99" i="7"/>
  <c r="AO99" i="7" s="1"/>
  <c r="M99" i="7"/>
  <c r="AN99" i="7" s="1"/>
  <c r="L99" i="7"/>
  <c r="AM99" i="7" s="1"/>
  <c r="K99" i="7"/>
  <c r="AL99" i="7" s="1"/>
  <c r="J99" i="7"/>
  <c r="AK99" i="7" s="1"/>
  <c r="U98" i="7"/>
  <c r="AV98" i="7" s="1"/>
  <c r="T98" i="7"/>
  <c r="AU98" i="7" s="1"/>
  <c r="S98" i="7"/>
  <c r="AT98" i="7" s="1"/>
  <c r="R98" i="7"/>
  <c r="AS98" i="7" s="1"/>
  <c r="Q98" i="7"/>
  <c r="AR98" i="7" s="1"/>
  <c r="P98" i="7"/>
  <c r="AQ98" i="7" s="1"/>
  <c r="O98" i="7"/>
  <c r="AP98" i="7" s="1"/>
  <c r="N98" i="7"/>
  <c r="AO98" i="7" s="1"/>
  <c r="M98" i="7"/>
  <c r="AN98" i="7" s="1"/>
  <c r="L98" i="7"/>
  <c r="AM98" i="7" s="1"/>
  <c r="K98" i="7"/>
  <c r="AL98" i="7" s="1"/>
  <c r="J98" i="7"/>
  <c r="AK98" i="7" s="1"/>
  <c r="U97" i="7"/>
  <c r="AV97" i="7" s="1"/>
  <c r="T97" i="7"/>
  <c r="AU97" i="7" s="1"/>
  <c r="S97" i="7"/>
  <c r="AT97" i="7" s="1"/>
  <c r="R97" i="7"/>
  <c r="AS97" i="7" s="1"/>
  <c r="Q97" i="7"/>
  <c r="AR97" i="7" s="1"/>
  <c r="P97" i="7"/>
  <c r="AQ97" i="7" s="1"/>
  <c r="O97" i="7"/>
  <c r="AP97" i="7" s="1"/>
  <c r="N97" i="7"/>
  <c r="AO97" i="7" s="1"/>
  <c r="M97" i="7"/>
  <c r="AN97" i="7" s="1"/>
  <c r="L97" i="7"/>
  <c r="AM97" i="7" s="1"/>
  <c r="K97" i="7"/>
  <c r="AL97" i="7" s="1"/>
  <c r="J97" i="7"/>
  <c r="AK97" i="7" s="1"/>
  <c r="U96" i="7"/>
  <c r="AV96" i="7" s="1"/>
  <c r="T96" i="7"/>
  <c r="AU96" i="7" s="1"/>
  <c r="S96" i="7"/>
  <c r="AT96" i="7" s="1"/>
  <c r="R96" i="7"/>
  <c r="AS96" i="7" s="1"/>
  <c r="Q96" i="7"/>
  <c r="AR96" i="7" s="1"/>
  <c r="P96" i="7"/>
  <c r="AQ96" i="7" s="1"/>
  <c r="O96" i="7"/>
  <c r="AP96" i="7" s="1"/>
  <c r="N96" i="7"/>
  <c r="AO96" i="7" s="1"/>
  <c r="M96" i="7"/>
  <c r="AN96" i="7" s="1"/>
  <c r="L96" i="7"/>
  <c r="AM96" i="7" s="1"/>
  <c r="K96" i="7"/>
  <c r="AL96" i="7" s="1"/>
  <c r="J96" i="7"/>
  <c r="AK96" i="7" s="1"/>
  <c r="U95" i="7"/>
  <c r="AV95" i="7" s="1"/>
  <c r="T95" i="7"/>
  <c r="AU95" i="7" s="1"/>
  <c r="S95" i="7"/>
  <c r="AT95" i="7" s="1"/>
  <c r="R95" i="7"/>
  <c r="AS95" i="7" s="1"/>
  <c r="Q95" i="7"/>
  <c r="AR95" i="7" s="1"/>
  <c r="P95" i="7"/>
  <c r="AQ95" i="7" s="1"/>
  <c r="O95" i="7"/>
  <c r="AP95" i="7" s="1"/>
  <c r="N95" i="7"/>
  <c r="AO95" i="7" s="1"/>
  <c r="M95" i="7"/>
  <c r="AN95" i="7" s="1"/>
  <c r="L95" i="7"/>
  <c r="AM95" i="7" s="1"/>
  <c r="K95" i="7"/>
  <c r="AL95" i="7" s="1"/>
  <c r="J95" i="7"/>
  <c r="AK95" i="7" s="1"/>
  <c r="U94" i="7"/>
  <c r="AV94" i="7" s="1"/>
  <c r="T94" i="7"/>
  <c r="AU94" i="7" s="1"/>
  <c r="S94" i="7"/>
  <c r="AT94" i="7" s="1"/>
  <c r="R94" i="7"/>
  <c r="AS94" i="7" s="1"/>
  <c r="Q94" i="7"/>
  <c r="AR94" i="7" s="1"/>
  <c r="P94" i="7"/>
  <c r="AQ94" i="7" s="1"/>
  <c r="O94" i="7"/>
  <c r="AP94" i="7" s="1"/>
  <c r="N94" i="7"/>
  <c r="AO94" i="7" s="1"/>
  <c r="M94" i="7"/>
  <c r="AN94" i="7" s="1"/>
  <c r="L94" i="7"/>
  <c r="AM94" i="7" s="1"/>
  <c r="K94" i="7"/>
  <c r="AL94" i="7" s="1"/>
  <c r="J94" i="7"/>
  <c r="AK94" i="7" s="1"/>
  <c r="U93" i="7"/>
  <c r="AV93" i="7" s="1"/>
  <c r="T93" i="7"/>
  <c r="AU93" i="7" s="1"/>
  <c r="S93" i="7"/>
  <c r="AT93" i="7" s="1"/>
  <c r="R93" i="7"/>
  <c r="AS93" i="7" s="1"/>
  <c r="Q93" i="7"/>
  <c r="AR93" i="7" s="1"/>
  <c r="P93" i="7"/>
  <c r="AQ93" i="7" s="1"/>
  <c r="O93" i="7"/>
  <c r="AP93" i="7" s="1"/>
  <c r="N93" i="7"/>
  <c r="AO93" i="7" s="1"/>
  <c r="M93" i="7"/>
  <c r="AN93" i="7" s="1"/>
  <c r="L93" i="7"/>
  <c r="AM93" i="7" s="1"/>
  <c r="K93" i="7"/>
  <c r="AL93" i="7" s="1"/>
  <c r="J93" i="7"/>
  <c r="AK93" i="7" s="1"/>
  <c r="U92" i="7"/>
  <c r="AV92" i="7" s="1"/>
  <c r="T92" i="7"/>
  <c r="AU92" i="7" s="1"/>
  <c r="S92" i="7"/>
  <c r="AT92" i="7" s="1"/>
  <c r="R92" i="7"/>
  <c r="AS92" i="7" s="1"/>
  <c r="Q92" i="7"/>
  <c r="AR92" i="7" s="1"/>
  <c r="P92" i="7"/>
  <c r="AQ92" i="7" s="1"/>
  <c r="O92" i="7"/>
  <c r="AP92" i="7" s="1"/>
  <c r="N92" i="7"/>
  <c r="AO92" i="7" s="1"/>
  <c r="M92" i="7"/>
  <c r="AN92" i="7" s="1"/>
  <c r="L92" i="7"/>
  <c r="AM92" i="7" s="1"/>
  <c r="K92" i="7"/>
  <c r="AL92" i="7" s="1"/>
  <c r="J92" i="7"/>
  <c r="AK92" i="7" s="1"/>
  <c r="U91" i="7"/>
  <c r="AV91" i="7" s="1"/>
  <c r="T91" i="7"/>
  <c r="AU91" i="7" s="1"/>
  <c r="S91" i="7"/>
  <c r="AT91" i="7" s="1"/>
  <c r="R91" i="7"/>
  <c r="AS91" i="7" s="1"/>
  <c r="Q91" i="7"/>
  <c r="AR91" i="7" s="1"/>
  <c r="P91" i="7"/>
  <c r="AQ91" i="7" s="1"/>
  <c r="O91" i="7"/>
  <c r="AP91" i="7" s="1"/>
  <c r="N91" i="7"/>
  <c r="AO91" i="7" s="1"/>
  <c r="M91" i="7"/>
  <c r="AN91" i="7" s="1"/>
  <c r="L91" i="7"/>
  <c r="AM91" i="7" s="1"/>
  <c r="K91" i="7"/>
  <c r="AL91" i="7" s="1"/>
  <c r="J91" i="7"/>
  <c r="AK91" i="7" s="1"/>
  <c r="U90" i="7"/>
  <c r="AV90" i="7" s="1"/>
  <c r="T90" i="7"/>
  <c r="AU90" i="7" s="1"/>
  <c r="S90" i="7"/>
  <c r="AT90" i="7" s="1"/>
  <c r="R90" i="7"/>
  <c r="AS90" i="7" s="1"/>
  <c r="Q90" i="7"/>
  <c r="AR90" i="7" s="1"/>
  <c r="P90" i="7"/>
  <c r="AQ90" i="7" s="1"/>
  <c r="O90" i="7"/>
  <c r="AP90" i="7" s="1"/>
  <c r="N90" i="7"/>
  <c r="AO90" i="7" s="1"/>
  <c r="M90" i="7"/>
  <c r="AN90" i="7" s="1"/>
  <c r="L90" i="7"/>
  <c r="AM90" i="7" s="1"/>
  <c r="K90" i="7"/>
  <c r="AL90" i="7" s="1"/>
  <c r="J90" i="7"/>
  <c r="AK90" i="7" s="1"/>
  <c r="U89" i="7"/>
  <c r="AV89" i="7" s="1"/>
  <c r="T89" i="7"/>
  <c r="AU89" i="7" s="1"/>
  <c r="S89" i="7"/>
  <c r="AT89" i="7" s="1"/>
  <c r="R89" i="7"/>
  <c r="AS89" i="7" s="1"/>
  <c r="Q89" i="7"/>
  <c r="AR89" i="7" s="1"/>
  <c r="P89" i="7"/>
  <c r="AQ89" i="7" s="1"/>
  <c r="O89" i="7"/>
  <c r="AP89" i="7" s="1"/>
  <c r="N89" i="7"/>
  <c r="AO89" i="7" s="1"/>
  <c r="M89" i="7"/>
  <c r="AN89" i="7" s="1"/>
  <c r="L89" i="7"/>
  <c r="AM89" i="7" s="1"/>
  <c r="K89" i="7"/>
  <c r="AL89" i="7" s="1"/>
  <c r="J89" i="7"/>
  <c r="AK89" i="7" s="1"/>
  <c r="U88" i="7"/>
  <c r="AV88" i="7" s="1"/>
  <c r="T88" i="7"/>
  <c r="AU88" i="7" s="1"/>
  <c r="S88" i="7"/>
  <c r="AT88" i="7" s="1"/>
  <c r="R88" i="7"/>
  <c r="AS88" i="7" s="1"/>
  <c r="Q88" i="7"/>
  <c r="AR88" i="7" s="1"/>
  <c r="P88" i="7"/>
  <c r="AQ88" i="7" s="1"/>
  <c r="O88" i="7"/>
  <c r="AP88" i="7" s="1"/>
  <c r="N88" i="7"/>
  <c r="AO88" i="7" s="1"/>
  <c r="M88" i="7"/>
  <c r="AN88" i="7" s="1"/>
  <c r="L88" i="7"/>
  <c r="AM88" i="7" s="1"/>
  <c r="K88" i="7"/>
  <c r="AL88" i="7" s="1"/>
  <c r="J88" i="7"/>
  <c r="AK88" i="7" s="1"/>
  <c r="U87" i="7"/>
  <c r="AV87" i="7" s="1"/>
  <c r="T87" i="7"/>
  <c r="AU87" i="7" s="1"/>
  <c r="S87" i="7"/>
  <c r="AT87" i="7" s="1"/>
  <c r="R87" i="7"/>
  <c r="AS87" i="7" s="1"/>
  <c r="Q87" i="7"/>
  <c r="AR87" i="7" s="1"/>
  <c r="P87" i="7"/>
  <c r="AQ87" i="7" s="1"/>
  <c r="O87" i="7"/>
  <c r="AP87" i="7" s="1"/>
  <c r="N87" i="7"/>
  <c r="AO87" i="7" s="1"/>
  <c r="M87" i="7"/>
  <c r="AN87" i="7" s="1"/>
  <c r="L87" i="7"/>
  <c r="AM87" i="7" s="1"/>
  <c r="K87" i="7"/>
  <c r="AL87" i="7" s="1"/>
  <c r="J87" i="7"/>
  <c r="AK87" i="7" s="1"/>
  <c r="U86" i="7"/>
  <c r="AV86" i="7" s="1"/>
  <c r="T86" i="7"/>
  <c r="AU86" i="7" s="1"/>
  <c r="S86" i="7"/>
  <c r="AT86" i="7" s="1"/>
  <c r="R86" i="7"/>
  <c r="AS86" i="7" s="1"/>
  <c r="Q86" i="7"/>
  <c r="AR86" i="7" s="1"/>
  <c r="P86" i="7"/>
  <c r="AQ86" i="7" s="1"/>
  <c r="O86" i="7"/>
  <c r="AP86" i="7" s="1"/>
  <c r="N86" i="7"/>
  <c r="AO86" i="7" s="1"/>
  <c r="M86" i="7"/>
  <c r="AN86" i="7" s="1"/>
  <c r="L86" i="7"/>
  <c r="AM86" i="7" s="1"/>
  <c r="K86" i="7"/>
  <c r="AL86" i="7" s="1"/>
  <c r="J86" i="7"/>
  <c r="AK86" i="7" s="1"/>
  <c r="U85" i="7"/>
  <c r="AV85" i="7" s="1"/>
  <c r="T85" i="7"/>
  <c r="AU85" i="7" s="1"/>
  <c r="S85" i="7"/>
  <c r="AT85" i="7" s="1"/>
  <c r="R85" i="7"/>
  <c r="AS85" i="7" s="1"/>
  <c r="Q85" i="7"/>
  <c r="AR85" i="7" s="1"/>
  <c r="P85" i="7"/>
  <c r="AQ85" i="7" s="1"/>
  <c r="O85" i="7"/>
  <c r="AP85" i="7" s="1"/>
  <c r="N85" i="7"/>
  <c r="AO85" i="7" s="1"/>
  <c r="M85" i="7"/>
  <c r="AN85" i="7" s="1"/>
  <c r="L85" i="7"/>
  <c r="AM85" i="7" s="1"/>
  <c r="K85" i="7"/>
  <c r="AL85" i="7" s="1"/>
  <c r="J85" i="7"/>
  <c r="AK85" i="7" s="1"/>
  <c r="U84" i="7"/>
  <c r="AV84" i="7" s="1"/>
  <c r="T84" i="7"/>
  <c r="AU84" i="7" s="1"/>
  <c r="S84" i="7"/>
  <c r="AT84" i="7" s="1"/>
  <c r="R84" i="7"/>
  <c r="AS84" i="7" s="1"/>
  <c r="Q84" i="7"/>
  <c r="AR84" i="7" s="1"/>
  <c r="P84" i="7"/>
  <c r="AQ84" i="7" s="1"/>
  <c r="O84" i="7"/>
  <c r="AP84" i="7" s="1"/>
  <c r="N84" i="7"/>
  <c r="AO84" i="7" s="1"/>
  <c r="M84" i="7"/>
  <c r="AN84" i="7" s="1"/>
  <c r="L84" i="7"/>
  <c r="AM84" i="7" s="1"/>
  <c r="K84" i="7"/>
  <c r="AL84" i="7" s="1"/>
  <c r="J84" i="7"/>
  <c r="AK84" i="7" s="1"/>
  <c r="U83" i="7"/>
  <c r="AV83" i="7" s="1"/>
  <c r="T83" i="7"/>
  <c r="AU83" i="7" s="1"/>
  <c r="S83" i="7"/>
  <c r="AT83" i="7" s="1"/>
  <c r="R83" i="7"/>
  <c r="AS83" i="7" s="1"/>
  <c r="Q83" i="7"/>
  <c r="AR83" i="7" s="1"/>
  <c r="P83" i="7"/>
  <c r="AQ83" i="7" s="1"/>
  <c r="O83" i="7"/>
  <c r="AP83" i="7" s="1"/>
  <c r="N83" i="7"/>
  <c r="AO83" i="7" s="1"/>
  <c r="M83" i="7"/>
  <c r="AN83" i="7" s="1"/>
  <c r="L83" i="7"/>
  <c r="AM83" i="7" s="1"/>
  <c r="K83" i="7"/>
  <c r="AL83" i="7" s="1"/>
  <c r="J83" i="7"/>
  <c r="AK83" i="7" s="1"/>
  <c r="U82" i="7"/>
  <c r="AV82" i="7" s="1"/>
  <c r="T82" i="7"/>
  <c r="AU82" i="7" s="1"/>
  <c r="S82" i="7"/>
  <c r="AT82" i="7" s="1"/>
  <c r="R82" i="7"/>
  <c r="AS82" i="7" s="1"/>
  <c r="Q82" i="7"/>
  <c r="AR82" i="7" s="1"/>
  <c r="P82" i="7"/>
  <c r="AQ82" i="7" s="1"/>
  <c r="O82" i="7"/>
  <c r="AP82" i="7" s="1"/>
  <c r="N82" i="7"/>
  <c r="AO82" i="7" s="1"/>
  <c r="M82" i="7"/>
  <c r="AN82" i="7" s="1"/>
  <c r="L82" i="7"/>
  <c r="AM82" i="7" s="1"/>
  <c r="K82" i="7"/>
  <c r="AL82" i="7" s="1"/>
  <c r="J82" i="7"/>
  <c r="AK82" i="7" s="1"/>
  <c r="U81" i="7"/>
  <c r="AV81" i="7" s="1"/>
  <c r="T81" i="7"/>
  <c r="AU81" i="7" s="1"/>
  <c r="S81" i="7"/>
  <c r="AT81" i="7" s="1"/>
  <c r="R81" i="7"/>
  <c r="AS81" i="7" s="1"/>
  <c r="Q81" i="7"/>
  <c r="AR81" i="7" s="1"/>
  <c r="P81" i="7"/>
  <c r="AQ81" i="7" s="1"/>
  <c r="O81" i="7"/>
  <c r="AP81" i="7" s="1"/>
  <c r="N81" i="7"/>
  <c r="AO81" i="7" s="1"/>
  <c r="M81" i="7"/>
  <c r="AN81" i="7" s="1"/>
  <c r="L81" i="7"/>
  <c r="AM81" i="7" s="1"/>
  <c r="K81" i="7"/>
  <c r="AL81" i="7" s="1"/>
  <c r="J81" i="7"/>
  <c r="AK81" i="7" s="1"/>
  <c r="U80" i="7"/>
  <c r="AV80" i="7" s="1"/>
  <c r="T80" i="7"/>
  <c r="AU80" i="7" s="1"/>
  <c r="S80" i="7"/>
  <c r="AT80" i="7" s="1"/>
  <c r="R80" i="7"/>
  <c r="AS80" i="7" s="1"/>
  <c r="Q80" i="7"/>
  <c r="AR80" i="7" s="1"/>
  <c r="P80" i="7"/>
  <c r="AQ80" i="7" s="1"/>
  <c r="O80" i="7"/>
  <c r="AP80" i="7" s="1"/>
  <c r="N80" i="7"/>
  <c r="AO80" i="7" s="1"/>
  <c r="M80" i="7"/>
  <c r="AN80" i="7" s="1"/>
  <c r="L80" i="7"/>
  <c r="AM80" i="7" s="1"/>
  <c r="K80" i="7"/>
  <c r="AL80" i="7" s="1"/>
  <c r="J80" i="7"/>
  <c r="AK80" i="7" s="1"/>
  <c r="U79" i="7"/>
  <c r="AV79" i="7" s="1"/>
  <c r="T79" i="7"/>
  <c r="AU79" i="7" s="1"/>
  <c r="S79" i="7"/>
  <c r="AT79" i="7" s="1"/>
  <c r="R79" i="7"/>
  <c r="AS79" i="7" s="1"/>
  <c r="Q79" i="7"/>
  <c r="AR79" i="7" s="1"/>
  <c r="P79" i="7"/>
  <c r="AQ79" i="7" s="1"/>
  <c r="O79" i="7"/>
  <c r="AP79" i="7" s="1"/>
  <c r="N79" i="7"/>
  <c r="AO79" i="7" s="1"/>
  <c r="M79" i="7"/>
  <c r="AN79" i="7" s="1"/>
  <c r="L79" i="7"/>
  <c r="AM79" i="7" s="1"/>
  <c r="K79" i="7"/>
  <c r="AL79" i="7" s="1"/>
  <c r="J79" i="7"/>
  <c r="AK79" i="7" s="1"/>
  <c r="U78" i="7"/>
  <c r="AV78" i="7" s="1"/>
  <c r="T78" i="7"/>
  <c r="AU78" i="7" s="1"/>
  <c r="S78" i="7"/>
  <c r="AT78" i="7" s="1"/>
  <c r="R78" i="7"/>
  <c r="AS78" i="7" s="1"/>
  <c r="Q78" i="7"/>
  <c r="AR78" i="7" s="1"/>
  <c r="P78" i="7"/>
  <c r="AQ78" i="7" s="1"/>
  <c r="O78" i="7"/>
  <c r="AP78" i="7" s="1"/>
  <c r="N78" i="7"/>
  <c r="AO78" i="7" s="1"/>
  <c r="M78" i="7"/>
  <c r="AN78" i="7" s="1"/>
  <c r="L78" i="7"/>
  <c r="AM78" i="7" s="1"/>
  <c r="K78" i="7"/>
  <c r="AL78" i="7" s="1"/>
  <c r="J78" i="7"/>
  <c r="AK78" i="7" s="1"/>
  <c r="U77" i="7"/>
  <c r="AV77" i="7" s="1"/>
  <c r="T77" i="7"/>
  <c r="AU77" i="7" s="1"/>
  <c r="S77" i="7"/>
  <c r="AT77" i="7" s="1"/>
  <c r="R77" i="7"/>
  <c r="AS77" i="7" s="1"/>
  <c r="Q77" i="7"/>
  <c r="AR77" i="7" s="1"/>
  <c r="P77" i="7"/>
  <c r="AQ77" i="7" s="1"/>
  <c r="O77" i="7"/>
  <c r="AP77" i="7" s="1"/>
  <c r="N77" i="7"/>
  <c r="AO77" i="7" s="1"/>
  <c r="M77" i="7"/>
  <c r="AN77" i="7" s="1"/>
  <c r="L77" i="7"/>
  <c r="AM77" i="7" s="1"/>
  <c r="K77" i="7"/>
  <c r="AL77" i="7" s="1"/>
  <c r="J77" i="7"/>
  <c r="AK77" i="7" s="1"/>
  <c r="U76" i="7"/>
  <c r="AV76" i="7" s="1"/>
  <c r="T76" i="7"/>
  <c r="AU76" i="7" s="1"/>
  <c r="S76" i="7"/>
  <c r="AT76" i="7" s="1"/>
  <c r="R76" i="7"/>
  <c r="AS76" i="7" s="1"/>
  <c r="Q76" i="7"/>
  <c r="AR76" i="7" s="1"/>
  <c r="P76" i="7"/>
  <c r="AQ76" i="7" s="1"/>
  <c r="O76" i="7"/>
  <c r="AP76" i="7" s="1"/>
  <c r="N76" i="7"/>
  <c r="AO76" i="7" s="1"/>
  <c r="M76" i="7"/>
  <c r="AN76" i="7" s="1"/>
  <c r="L76" i="7"/>
  <c r="AM76" i="7" s="1"/>
  <c r="K76" i="7"/>
  <c r="AL76" i="7" s="1"/>
  <c r="J76" i="7"/>
  <c r="AK76" i="7" s="1"/>
  <c r="U75" i="7"/>
  <c r="AV75" i="7" s="1"/>
  <c r="T75" i="7"/>
  <c r="AU75" i="7" s="1"/>
  <c r="S75" i="7"/>
  <c r="AT75" i="7" s="1"/>
  <c r="R75" i="7"/>
  <c r="AS75" i="7" s="1"/>
  <c r="Q75" i="7"/>
  <c r="AR75" i="7" s="1"/>
  <c r="P75" i="7"/>
  <c r="AQ75" i="7" s="1"/>
  <c r="O75" i="7"/>
  <c r="AP75" i="7" s="1"/>
  <c r="N75" i="7"/>
  <c r="AO75" i="7" s="1"/>
  <c r="M75" i="7"/>
  <c r="AN75" i="7" s="1"/>
  <c r="L75" i="7"/>
  <c r="AM75" i="7" s="1"/>
  <c r="K75" i="7"/>
  <c r="AL75" i="7" s="1"/>
  <c r="J75" i="7"/>
  <c r="AK75" i="7" s="1"/>
  <c r="U74" i="7"/>
  <c r="AV74" i="7" s="1"/>
  <c r="T74" i="7"/>
  <c r="AU74" i="7" s="1"/>
  <c r="S74" i="7"/>
  <c r="AT74" i="7" s="1"/>
  <c r="R74" i="7"/>
  <c r="AS74" i="7" s="1"/>
  <c r="Q74" i="7"/>
  <c r="AR74" i="7" s="1"/>
  <c r="P74" i="7"/>
  <c r="AQ74" i="7" s="1"/>
  <c r="O74" i="7"/>
  <c r="AP74" i="7" s="1"/>
  <c r="N74" i="7"/>
  <c r="AO74" i="7" s="1"/>
  <c r="M74" i="7"/>
  <c r="AN74" i="7" s="1"/>
  <c r="L74" i="7"/>
  <c r="AM74" i="7" s="1"/>
  <c r="K74" i="7"/>
  <c r="AL74" i="7" s="1"/>
  <c r="J74" i="7"/>
  <c r="AK74" i="7" s="1"/>
  <c r="U73" i="7"/>
  <c r="AV73" i="7" s="1"/>
  <c r="T73" i="7"/>
  <c r="AU73" i="7" s="1"/>
  <c r="S73" i="7"/>
  <c r="AT73" i="7" s="1"/>
  <c r="R73" i="7"/>
  <c r="AS73" i="7" s="1"/>
  <c r="Q73" i="7"/>
  <c r="AR73" i="7" s="1"/>
  <c r="P73" i="7"/>
  <c r="AQ73" i="7" s="1"/>
  <c r="O73" i="7"/>
  <c r="AP73" i="7" s="1"/>
  <c r="N73" i="7"/>
  <c r="AO73" i="7" s="1"/>
  <c r="M73" i="7"/>
  <c r="AN73" i="7" s="1"/>
  <c r="L73" i="7"/>
  <c r="AM73" i="7" s="1"/>
  <c r="K73" i="7"/>
  <c r="AL73" i="7" s="1"/>
  <c r="J73" i="7"/>
  <c r="AK73" i="7" s="1"/>
  <c r="U72" i="7"/>
  <c r="AV72" i="7" s="1"/>
  <c r="T72" i="7"/>
  <c r="AU72" i="7" s="1"/>
  <c r="S72" i="7"/>
  <c r="AT72" i="7" s="1"/>
  <c r="R72" i="7"/>
  <c r="AS72" i="7" s="1"/>
  <c r="Q72" i="7"/>
  <c r="AR72" i="7" s="1"/>
  <c r="P72" i="7"/>
  <c r="AQ72" i="7" s="1"/>
  <c r="O72" i="7"/>
  <c r="AP72" i="7" s="1"/>
  <c r="N72" i="7"/>
  <c r="AO72" i="7" s="1"/>
  <c r="M72" i="7"/>
  <c r="AN72" i="7" s="1"/>
  <c r="L72" i="7"/>
  <c r="AM72" i="7" s="1"/>
  <c r="K72" i="7"/>
  <c r="AL72" i="7" s="1"/>
  <c r="J72" i="7"/>
  <c r="AK72" i="7" s="1"/>
  <c r="U71" i="7"/>
  <c r="AV71" i="7" s="1"/>
  <c r="T71" i="7"/>
  <c r="AU71" i="7" s="1"/>
  <c r="S71" i="7"/>
  <c r="AT71" i="7" s="1"/>
  <c r="R71" i="7"/>
  <c r="AS71" i="7" s="1"/>
  <c r="Q71" i="7"/>
  <c r="AR71" i="7" s="1"/>
  <c r="P71" i="7"/>
  <c r="AQ71" i="7" s="1"/>
  <c r="O71" i="7"/>
  <c r="AP71" i="7" s="1"/>
  <c r="N71" i="7"/>
  <c r="AO71" i="7" s="1"/>
  <c r="M71" i="7"/>
  <c r="AN71" i="7" s="1"/>
  <c r="L71" i="7"/>
  <c r="AM71" i="7" s="1"/>
  <c r="K71" i="7"/>
  <c r="AL71" i="7" s="1"/>
  <c r="J71" i="7"/>
  <c r="AK71" i="7" s="1"/>
  <c r="U70" i="7"/>
  <c r="AV70" i="7" s="1"/>
  <c r="T70" i="7"/>
  <c r="AU70" i="7" s="1"/>
  <c r="S70" i="7"/>
  <c r="AT70" i="7" s="1"/>
  <c r="R70" i="7"/>
  <c r="AS70" i="7" s="1"/>
  <c r="Q70" i="7"/>
  <c r="AR70" i="7" s="1"/>
  <c r="P70" i="7"/>
  <c r="AQ70" i="7" s="1"/>
  <c r="O70" i="7"/>
  <c r="AP70" i="7" s="1"/>
  <c r="N70" i="7"/>
  <c r="AO70" i="7" s="1"/>
  <c r="M70" i="7"/>
  <c r="AN70" i="7" s="1"/>
  <c r="L70" i="7"/>
  <c r="AM70" i="7" s="1"/>
  <c r="K70" i="7"/>
  <c r="AL70" i="7" s="1"/>
  <c r="J70" i="7"/>
  <c r="AK70" i="7" s="1"/>
  <c r="U69" i="7"/>
  <c r="AV69" i="7" s="1"/>
  <c r="T69" i="7"/>
  <c r="AU69" i="7" s="1"/>
  <c r="S69" i="7"/>
  <c r="AT69" i="7" s="1"/>
  <c r="R69" i="7"/>
  <c r="AS69" i="7" s="1"/>
  <c r="Q69" i="7"/>
  <c r="AR69" i="7" s="1"/>
  <c r="P69" i="7"/>
  <c r="AQ69" i="7" s="1"/>
  <c r="O69" i="7"/>
  <c r="AP69" i="7" s="1"/>
  <c r="N69" i="7"/>
  <c r="AO69" i="7" s="1"/>
  <c r="M69" i="7"/>
  <c r="AN69" i="7" s="1"/>
  <c r="L69" i="7"/>
  <c r="AM69" i="7" s="1"/>
  <c r="K69" i="7"/>
  <c r="AL69" i="7" s="1"/>
  <c r="J69" i="7"/>
  <c r="AK69" i="7" s="1"/>
  <c r="U68" i="7"/>
  <c r="AV68" i="7" s="1"/>
  <c r="T68" i="7"/>
  <c r="AU68" i="7" s="1"/>
  <c r="S68" i="7"/>
  <c r="AT68" i="7" s="1"/>
  <c r="R68" i="7"/>
  <c r="AS68" i="7" s="1"/>
  <c r="Q68" i="7"/>
  <c r="AR68" i="7" s="1"/>
  <c r="P68" i="7"/>
  <c r="AQ68" i="7" s="1"/>
  <c r="O68" i="7"/>
  <c r="AP68" i="7" s="1"/>
  <c r="N68" i="7"/>
  <c r="AO68" i="7" s="1"/>
  <c r="M68" i="7"/>
  <c r="AN68" i="7" s="1"/>
  <c r="L68" i="7"/>
  <c r="AM68" i="7" s="1"/>
  <c r="K68" i="7"/>
  <c r="AL68" i="7" s="1"/>
  <c r="J68" i="7"/>
  <c r="AK68" i="7" s="1"/>
  <c r="U67" i="7"/>
  <c r="AV67" i="7" s="1"/>
  <c r="T67" i="7"/>
  <c r="AU67" i="7" s="1"/>
  <c r="S67" i="7"/>
  <c r="AT67" i="7" s="1"/>
  <c r="R67" i="7"/>
  <c r="AS67" i="7" s="1"/>
  <c r="Q67" i="7"/>
  <c r="AR67" i="7" s="1"/>
  <c r="P67" i="7"/>
  <c r="AQ67" i="7" s="1"/>
  <c r="O67" i="7"/>
  <c r="AP67" i="7" s="1"/>
  <c r="N67" i="7"/>
  <c r="AO67" i="7" s="1"/>
  <c r="M67" i="7"/>
  <c r="AN67" i="7" s="1"/>
  <c r="L67" i="7"/>
  <c r="AM67" i="7" s="1"/>
  <c r="K67" i="7"/>
  <c r="AL67" i="7" s="1"/>
  <c r="J67" i="7"/>
  <c r="AK67" i="7" s="1"/>
  <c r="U66" i="7"/>
  <c r="AV66" i="7" s="1"/>
  <c r="T66" i="7"/>
  <c r="AU66" i="7" s="1"/>
  <c r="S66" i="7"/>
  <c r="AT66" i="7" s="1"/>
  <c r="R66" i="7"/>
  <c r="AS66" i="7" s="1"/>
  <c r="Q66" i="7"/>
  <c r="AR66" i="7" s="1"/>
  <c r="P66" i="7"/>
  <c r="AQ66" i="7" s="1"/>
  <c r="O66" i="7"/>
  <c r="AP66" i="7" s="1"/>
  <c r="N66" i="7"/>
  <c r="AO66" i="7" s="1"/>
  <c r="M66" i="7"/>
  <c r="AN66" i="7" s="1"/>
  <c r="L66" i="7"/>
  <c r="AM66" i="7" s="1"/>
  <c r="K66" i="7"/>
  <c r="AL66" i="7" s="1"/>
  <c r="J66" i="7"/>
  <c r="AK66" i="7" s="1"/>
  <c r="U65" i="7"/>
  <c r="AV65" i="7" s="1"/>
  <c r="T65" i="7"/>
  <c r="AU65" i="7" s="1"/>
  <c r="S65" i="7"/>
  <c r="AT65" i="7" s="1"/>
  <c r="R65" i="7"/>
  <c r="AS65" i="7" s="1"/>
  <c r="Q65" i="7"/>
  <c r="AR65" i="7" s="1"/>
  <c r="P65" i="7"/>
  <c r="AQ65" i="7" s="1"/>
  <c r="O65" i="7"/>
  <c r="AP65" i="7" s="1"/>
  <c r="N65" i="7"/>
  <c r="AO65" i="7" s="1"/>
  <c r="M65" i="7"/>
  <c r="AN65" i="7" s="1"/>
  <c r="L65" i="7"/>
  <c r="AM65" i="7" s="1"/>
  <c r="K65" i="7"/>
  <c r="AL65" i="7" s="1"/>
  <c r="J65" i="7"/>
  <c r="AK65" i="7" s="1"/>
  <c r="U64" i="7"/>
  <c r="AV64" i="7" s="1"/>
  <c r="T64" i="7"/>
  <c r="AU64" i="7" s="1"/>
  <c r="S64" i="7"/>
  <c r="AT64" i="7" s="1"/>
  <c r="R64" i="7"/>
  <c r="AS64" i="7" s="1"/>
  <c r="Q64" i="7"/>
  <c r="AR64" i="7" s="1"/>
  <c r="P64" i="7"/>
  <c r="AQ64" i="7" s="1"/>
  <c r="O64" i="7"/>
  <c r="AP64" i="7" s="1"/>
  <c r="N64" i="7"/>
  <c r="AO64" i="7" s="1"/>
  <c r="M64" i="7"/>
  <c r="AN64" i="7" s="1"/>
  <c r="L64" i="7"/>
  <c r="AM64" i="7" s="1"/>
  <c r="K64" i="7"/>
  <c r="AL64" i="7" s="1"/>
  <c r="J64" i="7"/>
  <c r="AK64" i="7" s="1"/>
  <c r="U63" i="7"/>
  <c r="AV63" i="7" s="1"/>
  <c r="T63" i="7"/>
  <c r="AU63" i="7" s="1"/>
  <c r="S63" i="7"/>
  <c r="AT63" i="7" s="1"/>
  <c r="R63" i="7"/>
  <c r="AS63" i="7" s="1"/>
  <c r="Q63" i="7"/>
  <c r="AR63" i="7" s="1"/>
  <c r="P63" i="7"/>
  <c r="AQ63" i="7" s="1"/>
  <c r="O63" i="7"/>
  <c r="AP63" i="7" s="1"/>
  <c r="N63" i="7"/>
  <c r="AO63" i="7" s="1"/>
  <c r="M63" i="7"/>
  <c r="AN63" i="7" s="1"/>
  <c r="L63" i="7"/>
  <c r="AM63" i="7" s="1"/>
  <c r="K63" i="7"/>
  <c r="AL63" i="7" s="1"/>
  <c r="J63" i="7"/>
  <c r="AK63" i="7" s="1"/>
  <c r="U62" i="7"/>
  <c r="AV62" i="7" s="1"/>
  <c r="T62" i="7"/>
  <c r="AU62" i="7" s="1"/>
  <c r="S62" i="7"/>
  <c r="AT62" i="7" s="1"/>
  <c r="R62" i="7"/>
  <c r="AS62" i="7" s="1"/>
  <c r="Q62" i="7"/>
  <c r="AR62" i="7" s="1"/>
  <c r="P62" i="7"/>
  <c r="AQ62" i="7" s="1"/>
  <c r="O62" i="7"/>
  <c r="AP62" i="7" s="1"/>
  <c r="N62" i="7"/>
  <c r="AO62" i="7" s="1"/>
  <c r="M62" i="7"/>
  <c r="AN62" i="7" s="1"/>
  <c r="L62" i="7"/>
  <c r="AM62" i="7" s="1"/>
  <c r="K62" i="7"/>
  <c r="AL62" i="7" s="1"/>
  <c r="J62" i="7"/>
  <c r="AK62" i="7" s="1"/>
  <c r="U61" i="7"/>
  <c r="AV61" i="7" s="1"/>
  <c r="T61" i="7"/>
  <c r="AU61" i="7" s="1"/>
  <c r="S61" i="7"/>
  <c r="AT61" i="7" s="1"/>
  <c r="R61" i="7"/>
  <c r="AS61" i="7" s="1"/>
  <c r="Q61" i="7"/>
  <c r="AR61" i="7" s="1"/>
  <c r="P61" i="7"/>
  <c r="AQ61" i="7" s="1"/>
  <c r="O61" i="7"/>
  <c r="AP61" i="7" s="1"/>
  <c r="N61" i="7"/>
  <c r="AO61" i="7" s="1"/>
  <c r="M61" i="7"/>
  <c r="AN61" i="7" s="1"/>
  <c r="L61" i="7"/>
  <c r="AM61" i="7" s="1"/>
  <c r="K61" i="7"/>
  <c r="AL61" i="7" s="1"/>
  <c r="J61" i="7"/>
  <c r="AK61" i="7" s="1"/>
  <c r="U60" i="7"/>
  <c r="AV60" i="7" s="1"/>
  <c r="T60" i="7"/>
  <c r="AU60" i="7" s="1"/>
  <c r="S60" i="7"/>
  <c r="AT60" i="7" s="1"/>
  <c r="R60" i="7"/>
  <c r="AS60" i="7" s="1"/>
  <c r="Q60" i="7"/>
  <c r="AR60" i="7" s="1"/>
  <c r="P60" i="7"/>
  <c r="AQ60" i="7" s="1"/>
  <c r="O60" i="7"/>
  <c r="AP60" i="7" s="1"/>
  <c r="N60" i="7"/>
  <c r="AO60" i="7" s="1"/>
  <c r="M60" i="7"/>
  <c r="AN60" i="7" s="1"/>
  <c r="L60" i="7"/>
  <c r="AM60" i="7" s="1"/>
  <c r="K60" i="7"/>
  <c r="AL60" i="7" s="1"/>
  <c r="J60" i="7"/>
  <c r="AK60" i="7" s="1"/>
  <c r="U59" i="7"/>
  <c r="AV59" i="7" s="1"/>
  <c r="T59" i="7"/>
  <c r="AU59" i="7" s="1"/>
  <c r="S59" i="7"/>
  <c r="AT59" i="7" s="1"/>
  <c r="R59" i="7"/>
  <c r="AS59" i="7" s="1"/>
  <c r="Q59" i="7"/>
  <c r="AR59" i="7" s="1"/>
  <c r="P59" i="7"/>
  <c r="AQ59" i="7" s="1"/>
  <c r="O59" i="7"/>
  <c r="AP59" i="7" s="1"/>
  <c r="N59" i="7"/>
  <c r="AO59" i="7" s="1"/>
  <c r="M59" i="7"/>
  <c r="AN59" i="7" s="1"/>
  <c r="L59" i="7"/>
  <c r="AM59" i="7" s="1"/>
  <c r="K59" i="7"/>
  <c r="AL59" i="7" s="1"/>
  <c r="J59" i="7"/>
  <c r="AK59" i="7" s="1"/>
  <c r="U58" i="7"/>
  <c r="AV58" i="7" s="1"/>
  <c r="T58" i="7"/>
  <c r="AU58" i="7" s="1"/>
  <c r="S58" i="7"/>
  <c r="AT58" i="7" s="1"/>
  <c r="R58" i="7"/>
  <c r="AS58" i="7" s="1"/>
  <c r="Q58" i="7"/>
  <c r="AR58" i="7" s="1"/>
  <c r="P58" i="7"/>
  <c r="AQ58" i="7" s="1"/>
  <c r="O58" i="7"/>
  <c r="AP58" i="7" s="1"/>
  <c r="N58" i="7"/>
  <c r="AO58" i="7" s="1"/>
  <c r="M58" i="7"/>
  <c r="AN58" i="7" s="1"/>
  <c r="L58" i="7"/>
  <c r="AM58" i="7" s="1"/>
  <c r="K58" i="7"/>
  <c r="AL58" i="7" s="1"/>
  <c r="J58" i="7"/>
  <c r="AK58" i="7" s="1"/>
  <c r="U57" i="7"/>
  <c r="AV57" i="7" s="1"/>
  <c r="T57" i="7"/>
  <c r="AU57" i="7" s="1"/>
  <c r="S57" i="7"/>
  <c r="AT57" i="7" s="1"/>
  <c r="R57" i="7"/>
  <c r="AS57" i="7" s="1"/>
  <c r="Q57" i="7"/>
  <c r="AR57" i="7" s="1"/>
  <c r="P57" i="7"/>
  <c r="AQ57" i="7" s="1"/>
  <c r="O57" i="7"/>
  <c r="AP57" i="7" s="1"/>
  <c r="N57" i="7"/>
  <c r="AO57" i="7" s="1"/>
  <c r="M57" i="7"/>
  <c r="AN57" i="7" s="1"/>
  <c r="L57" i="7"/>
  <c r="AM57" i="7" s="1"/>
  <c r="K57" i="7"/>
  <c r="AL57" i="7" s="1"/>
  <c r="J57" i="7"/>
  <c r="AK57" i="7" s="1"/>
  <c r="U56" i="7"/>
  <c r="AV56" i="7" s="1"/>
  <c r="T56" i="7"/>
  <c r="AU56" i="7" s="1"/>
  <c r="S56" i="7"/>
  <c r="AT56" i="7" s="1"/>
  <c r="R56" i="7"/>
  <c r="AS56" i="7" s="1"/>
  <c r="Q56" i="7"/>
  <c r="AR56" i="7" s="1"/>
  <c r="P56" i="7"/>
  <c r="AQ56" i="7" s="1"/>
  <c r="O56" i="7"/>
  <c r="AP56" i="7" s="1"/>
  <c r="N56" i="7"/>
  <c r="AO56" i="7" s="1"/>
  <c r="M56" i="7"/>
  <c r="AN56" i="7" s="1"/>
  <c r="L56" i="7"/>
  <c r="AM56" i="7" s="1"/>
  <c r="K56" i="7"/>
  <c r="AL56" i="7" s="1"/>
  <c r="J56" i="7"/>
  <c r="AK56" i="7" s="1"/>
  <c r="U55" i="7"/>
  <c r="AV55" i="7" s="1"/>
  <c r="T55" i="7"/>
  <c r="AU55" i="7" s="1"/>
  <c r="S55" i="7"/>
  <c r="AT55" i="7" s="1"/>
  <c r="R55" i="7"/>
  <c r="AS55" i="7" s="1"/>
  <c r="Q55" i="7"/>
  <c r="AR55" i="7" s="1"/>
  <c r="P55" i="7"/>
  <c r="AQ55" i="7" s="1"/>
  <c r="O55" i="7"/>
  <c r="AP55" i="7" s="1"/>
  <c r="N55" i="7"/>
  <c r="AO55" i="7" s="1"/>
  <c r="M55" i="7"/>
  <c r="AN55" i="7" s="1"/>
  <c r="L55" i="7"/>
  <c r="AM55" i="7" s="1"/>
  <c r="K55" i="7"/>
  <c r="AL55" i="7" s="1"/>
  <c r="J55" i="7"/>
  <c r="AK55" i="7" s="1"/>
  <c r="U54" i="7"/>
  <c r="AV54" i="7" s="1"/>
  <c r="T54" i="7"/>
  <c r="AU54" i="7" s="1"/>
  <c r="S54" i="7"/>
  <c r="AT54" i="7" s="1"/>
  <c r="R54" i="7"/>
  <c r="AS54" i="7" s="1"/>
  <c r="Q54" i="7"/>
  <c r="AR54" i="7" s="1"/>
  <c r="P54" i="7"/>
  <c r="AQ54" i="7" s="1"/>
  <c r="O54" i="7"/>
  <c r="AP54" i="7" s="1"/>
  <c r="N54" i="7"/>
  <c r="AO54" i="7" s="1"/>
  <c r="M54" i="7"/>
  <c r="AN54" i="7" s="1"/>
  <c r="L54" i="7"/>
  <c r="AM54" i="7" s="1"/>
  <c r="K54" i="7"/>
  <c r="AL54" i="7" s="1"/>
  <c r="J54" i="7"/>
  <c r="AK54" i="7" s="1"/>
  <c r="U53" i="7"/>
  <c r="AV53" i="7" s="1"/>
  <c r="T53" i="7"/>
  <c r="AU53" i="7" s="1"/>
  <c r="S53" i="7"/>
  <c r="AT53" i="7" s="1"/>
  <c r="R53" i="7"/>
  <c r="AS53" i="7" s="1"/>
  <c r="Q53" i="7"/>
  <c r="AR53" i="7" s="1"/>
  <c r="P53" i="7"/>
  <c r="AQ53" i="7" s="1"/>
  <c r="O53" i="7"/>
  <c r="AP53" i="7" s="1"/>
  <c r="N53" i="7"/>
  <c r="AO53" i="7" s="1"/>
  <c r="M53" i="7"/>
  <c r="AN53" i="7" s="1"/>
  <c r="L53" i="7"/>
  <c r="AM53" i="7" s="1"/>
  <c r="K53" i="7"/>
  <c r="AL53" i="7" s="1"/>
  <c r="J53" i="7"/>
  <c r="AK53" i="7" s="1"/>
  <c r="U52" i="7"/>
  <c r="AV52" i="7" s="1"/>
  <c r="T52" i="7"/>
  <c r="AU52" i="7" s="1"/>
  <c r="S52" i="7"/>
  <c r="AT52" i="7" s="1"/>
  <c r="R52" i="7"/>
  <c r="AS52" i="7" s="1"/>
  <c r="Q52" i="7"/>
  <c r="AR52" i="7" s="1"/>
  <c r="P52" i="7"/>
  <c r="AQ52" i="7" s="1"/>
  <c r="O52" i="7"/>
  <c r="AP52" i="7" s="1"/>
  <c r="N52" i="7"/>
  <c r="AO52" i="7" s="1"/>
  <c r="M52" i="7"/>
  <c r="AN52" i="7" s="1"/>
  <c r="L52" i="7"/>
  <c r="AM52" i="7" s="1"/>
  <c r="K52" i="7"/>
  <c r="AL52" i="7" s="1"/>
  <c r="J52" i="7"/>
  <c r="AK52" i="7" s="1"/>
  <c r="U51" i="7"/>
  <c r="AV51" i="7" s="1"/>
  <c r="T51" i="7"/>
  <c r="AU51" i="7" s="1"/>
  <c r="S51" i="7"/>
  <c r="AT51" i="7" s="1"/>
  <c r="R51" i="7"/>
  <c r="AS51" i="7" s="1"/>
  <c r="Q51" i="7"/>
  <c r="AR51" i="7" s="1"/>
  <c r="P51" i="7"/>
  <c r="AQ51" i="7" s="1"/>
  <c r="O51" i="7"/>
  <c r="AP51" i="7" s="1"/>
  <c r="N51" i="7"/>
  <c r="AO51" i="7" s="1"/>
  <c r="M51" i="7"/>
  <c r="AN51" i="7" s="1"/>
  <c r="L51" i="7"/>
  <c r="AM51" i="7" s="1"/>
  <c r="K51" i="7"/>
  <c r="AL51" i="7" s="1"/>
  <c r="J51" i="7"/>
  <c r="AK51" i="7" s="1"/>
  <c r="U50" i="7"/>
  <c r="AV50" i="7" s="1"/>
  <c r="T50" i="7"/>
  <c r="AU50" i="7" s="1"/>
  <c r="S50" i="7"/>
  <c r="AT50" i="7" s="1"/>
  <c r="R50" i="7"/>
  <c r="AS50" i="7" s="1"/>
  <c r="Q50" i="7"/>
  <c r="AR50" i="7" s="1"/>
  <c r="P50" i="7"/>
  <c r="AQ50" i="7" s="1"/>
  <c r="O50" i="7"/>
  <c r="AP50" i="7" s="1"/>
  <c r="N50" i="7"/>
  <c r="AO50" i="7" s="1"/>
  <c r="M50" i="7"/>
  <c r="AN50" i="7" s="1"/>
  <c r="L50" i="7"/>
  <c r="AM50" i="7" s="1"/>
  <c r="K50" i="7"/>
  <c r="AL50" i="7" s="1"/>
  <c r="J50" i="7"/>
  <c r="AK50" i="7" s="1"/>
  <c r="U49" i="7"/>
  <c r="AV49" i="7" s="1"/>
  <c r="T49" i="7"/>
  <c r="AU49" i="7" s="1"/>
  <c r="S49" i="7"/>
  <c r="AT49" i="7" s="1"/>
  <c r="R49" i="7"/>
  <c r="AS49" i="7" s="1"/>
  <c r="Q49" i="7"/>
  <c r="AR49" i="7" s="1"/>
  <c r="P49" i="7"/>
  <c r="AQ49" i="7" s="1"/>
  <c r="O49" i="7"/>
  <c r="AP49" i="7" s="1"/>
  <c r="N49" i="7"/>
  <c r="AO49" i="7" s="1"/>
  <c r="M49" i="7"/>
  <c r="AN49" i="7" s="1"/>
  <c r="L49" i="7"/>
  <c r="AM49" i="7" s="1"/>
  <c r="K49" i="7"/>
  <c r="AL49" i="7" s="1"/>
  <c r="J49" i="7"/>
  <c r="AK49" i="7" s="1"/>
  <c r="U48" i="7"/>
  <c r="AV48" i="7" s="1"/>
  <c r="T48" i="7"/>
  <c r="AU48" i="7" s="1"/>
  <c r="S48" i="7"/>
  <c r="AT48" i="7" s="1"/>
  <c r="R48" i="7"/>
  <c r="AS48" i="7" s="1"/>
  <c r="Q48" i="7"/>
  <c r="AR48" i="7" s="1"/>
  <c r="P48" i="7"/>
  <c r="AQ48" i="7" s="1"/>
  <c r="O48" i="7"/>
  <c r="AP48" i="7" s="1"/>
  <c r="N48" i="7"/>
  <c r="AO48" i="7" s="1"/>
  <c r="M48" i="7"/>
  <c r="AN48" i="7" s="1"/>
  <c r="L48" i="7"/>
  <c r="AM48" i="7" s="1"/>
  <c r="K48" i="7"/>
  <c r="AL48" i="7" s="1"/>
  <c r="J48" i="7"/>
  <c r="AK48" i="7" s="1"/>
  <c r="U47" i="7"/>
  <c r="AV47" i="7" s="1"/>
  <c r="T47" i="7"/>
  <c r="AU47" i="7" s="1"/>
  <c r="S47" i="7"/>
  <c r="AT47" i="7" s="1"/>
  <c r="R47" i="7"/>
  <c r="AS47" i="7" s="1"/>
  <c r="Q47" i="7"/>
  <c r="AR47" i="7" s="1"/>
  <c r="P47" i="7"/>
  <c r="AQ47" i="7" s="1"/>
  <c r="O47" i="7"/>
  <c r="AP47" i="7" s="1"/>
  <c r="N47" i="7"/>
  <c r="AO47" i="7" s="1"/>
  <c r="M47" i="7"/>
  <c r="AN47" i="7" s="1"/>
  <c r="L47" i="7"/>
  <c r="AM47" i="7" s="1"/>
  <c r="K47" i="7"/>
  <c r="AL47" i="7" s="1"/>
  <c r="J47" i="7"/>
  <c r="AK47" i="7" s="1"/>
  <c r="U46" i="7"/>
  <c r="AV46" i="7" s="1"/>
  <c r="T46" i="7"/>
  <c r="AU46" i="7" s="1"/>
  <c r="S46" i="7"/>
  <c r="AT46" i="7" s="1"/>
  <c r="R46" i="7"/>
  <c r="AS46" i="7" s="1"/>
  <c r="Q46" i="7"/>
  <c r="AR46" i="7" s="1"/>
  <c r="P46" i="7"/>
  <c r="AQ46" i="7" s="1"/>
  <c r="O46" i="7"/>
  <c r="AP46" i="7" s="1"/>
  <c r="N46" i="7"/>
  <c r="AO46" i="7" s="1"/>
  <c r="M46" i="7"/>
  <c r="AN46" i="7" s="1"/>
  <c r="L46" i="7"/>
  <c r="AM46" i="7" s="1"/>
  <c r="K46" i="7"/>
  <c r="AL46" i="7" s="1"/>
  <c r="J46" i="7"/>
  <c r="AK46" i="7" s="1"/>
  <c r="U45" i="7"/>
  <c r="AV45" i="7" s="1"/>
  <c r="T45" i="7"/>
  <c r="AU45" i="7" s="1"/>
  <c r="S45" i="7"/>
  <c r="AT45" i="7" s="1"/>
  <c r="R45" i="7"/>
  <c r="AS45" i="7" s="1"/>
  <c r="Q45" i="7"/>
  <c r="AR45" i="7" s="1"/>
  <c r="P45" i="7"/>
  <c r="AQ45" i="7" s="1"/>
  <c r="O45" i="7"/>
  <c r="AP45" i="7" s="1"/>
  <c r="N45" i="7"/>
  <c r="AO45" i="7" s="1"/>
  <c r="M45" i="7"/>
  <c r="AN45" i="7" s="1"/>
  <c r="L45" i="7"/>
  <c r="AM45" i="7" s="1"/>
  <c r="K45" i="7"/>
  <c r="AL45" i="7" s="1"/>
  <c r="J45" i="7"/>
  <c r="AK45" i="7" s="1"/>
  <c r="U44" i="7"/>
  <c r="AV44" i="7" s="1"/>
  <c r="T44" i="7"/>
  <c r="AU44" i="7" s="1"/>
  <c r="S44" i="7"/>
  <c r="AT44" i="7" s="1"/>
  <c r="R44" i="7"/>
  <c r="AS44" i="7" s="1"/>
  <c r="Q44" i="7"/>
  <c r="AR44" i="7" s="1"/>
  <c r="P44" i="7"/>
  <c r="AQ44" i="7" s="1"/>
  <c r="O44" i="7"/>
  <c r="AP44" i="7" s="1"/>
  <c r="N44" i="7"/>
  <c r="AO44" i="7" s="1"/>
  <c r="M44" i="7"/>
  <c r="AN44" i="7" s="1"/>
  <c r="L44" i="7"/>
  <c r="AM44" i="7" s="1"/>
  <c r="K44" i="7"/>
  <c r="AL44" i="7" s="1"/>
  <c r="J44" i="7"/>
  <c r="AK44" i="7" s="1"/>
  <c r="U43" i="7"/>
  <c r="AV43" i="7" s="1"/>
  <c r="T43" i="7"/>
  <c r="AU43" i="7" s="1"/>
  <c r="S43" i="7"/>
  <c r="AT43" i="7" s="1"/>
  <c r="R43" i="7"/>
  <c r="AS43" i="7" s="1"/>
  <c r="Q43" i="7"/>
  <c r="AR43" i="7" s="1"/>
  <c r="P43" i="7"/>
  <c r="AQ43" i="7" s="1"/>
  <c r="O43" i="7"/>
  <c r="AP43" i="7" s="1"/>
  <c r="N43" i="7"/>
  <c r="AO43" i="7" s="1"/>
  <c r="M43" i="7"/>
  <c r="AN43" i="7" s="1"/>
  <c r="L43" i="7"/>
  <c r="AM43" i="7" s="1"/>
  <c r="K43" i="7"/>
  <c r="AL43" i="7" s="1"/>
  <c r="J43" i="7"/>
  <c r="AK43" i="7" s="1"/>
  <c r="U42" i="7"/>
  <c r="AV42" i="7" s="1"/>
  <c r="T42" i="7"/>
  <c r="AU42" i="7" s="1"/>
  <c r="S42" i="7"/>
  <c r="AT42" i="7" s="1"/>
  <c r="R42" i="7"/>
  <c r="AS42" i="7" s="1"/>
  <c r="Q42" i="7"/>
  <c r="AR42" i="7" s="1"/>
  <c r="P42" i="7"/>
  <c r="AQ42" i="7" s="1"/>
  <c r="O42" i="7"/>
  <c r="AP42" i="7" s="1"/>
  <c r="N42" i="7"/>
  <c r="AO42" i="7" s="1"/>
  <c r="M42" i="7"/>
  <c r="AN42" i="7" s="1"/>
  <c r="L42" i="7"/>
  <c r="AM42" i="7" s="1"/>
  <c r="K42" i="7"/>
  <c r="AL42" i="7" s="1"/>
  <c r="J42" i="7"/>
  <c r="AK42" i="7" s="1"/>
  <c r="U41" i="7"/>
  <c r="AV41" i="7" s="1"/>
  <c r="T41" i="7"/>
  <c r="AU41" i="7" s="1"/>
  <c r="S41" i="7"/>
  <c r="AT41" i="7" s="1"/>
  <c r="R41" i="7"/>
  <c r="AS41" i="7" s="1"/>
  <c r="Q41" i="7"/>
  <c r="AR41" i="7" s="1"/>
  <c r="P41" i="7"/>
  <c r="AQ41" i="7" s="1"/>
  <c r="O41" i="7"/>
  <c r="AP41" i="7" s="1"/>
  <c r="N41" i="7"/>
  <c r="AO41" i="7" s="1"/>
  <c r="M41" i="7"/>
  <c r="AN41" i="7" s="1"/>
  <c r="L41" i="7"/>
  <c r="AM41" i="7" s="1"/>
  <c r="K41" i="7"/>
  <c r="AL41" i="7" s="1"/>
  <c r="J41" i="7"/>
  <c r="AK41" i="7" s="1"/>
  <c r="U40" i="7"/>
  <c r="AV40" i="7" s="1"/>
  <c r="T40" i="7"/>
  <c r="AU40" i="7" s="1"/>
  <c r="S40" i="7"/>
  <c r="AT40" i="7" s="1"/>
  <c r="R40" i="7"/>
  <c r="AS40" i="7" s="1"/>
  <c r="Q40" i="7"/>
  <c r="AR40" i="7" s="1"/>
  <c r="P40" i="7"/>
  <c r="AQ40" i="7" s="1"/>
  <c r="O40" i="7"/>
  <c r="AP40" i="7" s="1"/>
  <c r="N40" i="7"/>
  <c r="AO40" i="7" s="1"/>
  <c r="M40" i="7"/>
  <c r="AN40" i="7" s="1"/>
  <c r="L40" i="7"/>
  <c r="AM40" i="7" s="1"/>
  <c r="K40" i="7"/>
  <c r="AL40" i="7" s="1"/>
  <c r="J40" i="7"/>
  <c r="AK40" i="7" s="1"/>
  <c r="U39" i="7"/>
  <c r="AV39" i="7" s="1"/>
  <c r="T39" i="7"/>
  <c r="AU39" i="7" s="1"/>
  <c r="S39" i="7"/>
  <c r="AT39" i="7" s="1"/>
  <c r="R39" i="7"/>
  <c r="AS39" i="7" s="1"/>
  <c r="Q39" i="7"/>
  <c r="AR39" i="7" s="1"/>
  <c r="P39" i="7"/>
  <c r="AQ39" i="7" s="1"/>
  <c r="O39" i="7"/>
  <c r="AP39" i="7" s="1"/>
  <c r="N39" i="7"/>
  <c r="AO39" i="7" s="1"/>
  <c r="M39" i="7"/>
  <c r="AN39" i="7" s="1"/>
  <c r="L39" i="7"/>
  <c r="AM39" i="7" s="1"/>
  <c r="K39" i="7"/>
  <c r="AL39" i="7" s="1"/>
  <c r="J39" i="7"/>
  <c r="AK39" i="7" s="1"/>
  <c r="U38" i="7"/>
  <c r="AV38" i="7" s="1"/>
  <c r="T38" i="7"/>
  <c r="AU38" i="7" s="1"/>
  <c r="S38" i="7"/>
  <c r="AT38" i="7" s="1"/>
  <c r="R38" i="7"/>
  <c r="AS38" i="7" s="1"/>
  <c r="Q38" i="7"/>
  <c r="AR38" i="7" s="1"/>
  <c r="P38" i="7"/>
  <c r="AQ38" i="7" s="1"/>
  <c r="O38" i="7"/>
  <c r="AP38" i="7" s="1"/>
  <c r="N38" i="7"/>
  <c r="AO38" i="7" s="1"/>
  <c r="M38" i="7"/>
  <c r="AN38" i="7" s="1"/>
  <c r="L38" i="7"/>
  <c r="AM38" i="7" s="1"/>
  <c r="K38" i="7"/>
  <c r="AL38" i="7" s="1"/>
  <c r="J38" i="7"/>
  <c r="AK38" i="7" s="1"/>
  <c r="U37" i="7"/>
  <c r="AV37" i="7" s="1"/>
  <c r="T37" i="7"/>
  <c r="AU37" i="7" s="1"/>
  <c r="S37" i="7"/>
  <c r="AT37" i="7" s="1"/>
  <c r="R37" i="7"/>
  <c r="AS37" i="7" s="1"/>
  <c r="Q37" i="7"/>
  <c r="AR37" i="7" s="1"/>
  <c r="P37" i="7"/>
  <c r="AQ37" i="7" s="1"/>
  <c r="O37" i="7"/>
  <c r="AP37" i="7" s="1"/>
  <c r="N37" i="7"/>
  <c r="AO37" i="7" s="1"/>
  <c r="M37" i="7"/>
  <c r="AN37" i="7" s="1"/>
  <c r="L37" i="7"/>
  <c r="AM37" i="7" s="1"/>
  <c r="K37" i="7"/>
  <c r="AL37" i="7" s="1"/>
  <c r="J37" i="7"/>
  <c r="AK37" i="7" s="1"/>
  <c r="U36" i="7"/>
  <c r="AV36" i="7" s="1"/>
  <c r="T36" i="7"/>
  <c r="AU36" i="7" s="1"/>
  <c r="S36" i="7"/>
  <c r="AT36" i="7" s="1"/>
  <c r="R36" i="7"/>
  <c r="AS36" i="7" s="1"/>
  <c r="Q36" i="7"/>
  <c r="AR36" i="7" s="1"/>
  <c r="P36" i="7"/>
  <c r="AQ36" i="7" s="1"/>
  <c r="O36" i="7"/>
  <c r="AP36" i="7" s="1"/>
  <c r="N36" i="7"/>
  <c r="AO36" i="7" s="1"/>
  <c r="M36" i="7"/>
  <c r="AN36" i="7" s="1"/>
  <c r="L36" i="7"/>
  <c r="AM36" i="7" s="1"/>
  <c r="K36" i="7"/>
  <c r="AL36" i="7" s="1"/>
  <c r="J36" i="7"/>
  <c r="AK36" i="7" s="1"/>
  <c r="U35" i="7"/>
  <c r="AV35" i="7" s="1"/>
  <c r="T35" i="7"/>
  <c r="AU35" i="7" s="1"/>
  <c r="S35" i="7"/>
  <c r="AT35" i="7" s="1"/>
  <c r="R35" i="7"/>
  <c r="AS35" i="7" s="1"/>
  <c r="Q35" i="7"/>
  <c r="AR35" i="7" s="1"/>
  <c r="P35" i="7"/>
  <c r="AQ35" i="7" s="1"/>
  <c r="O35" i="7"/>
  <c r="AP35" i="7" s="1"/>
  <c r="N35" i="7"/>
  <c r="AO35" i="7" s="1"/>
  <c r="M35" i="7"/>
  <c r="AN35" i="7" s="1"/>
  <c r="L35" i="7"/>
  <c r="AM35" i="7" s="1"/>
  <c r="K35" i="7"/>
  <c r="AL35" i="7" s="1"/>
  <c r="J35" i="7"/>
  <c r="AK35" i="7" s="1"/>
  <c r="U34" i="7"/>
  <c r="AV34" i="7" s="1"/>
  <c r="T34" i="7"/>
  <c r="AU34" i="7" s="1"/>
  <c r="S34" i="7"/>
  <c r="AT34" i="7" s="1"/>
  <c r="R34" i="7"/>
  <c r="AS34" i="7" s="1"/>
  <c r="Q34" i="7"/>
  <c r="AR34" i="7" s="1"/>
  <c r="P34" i="7"/>
  <c r="AQ34" i="7" s="1"/>
  <c r="O34" i="7"/>
  <c r="AP34" i="7" s="1"/>
  <c r="N34" i="7"/>
  <c r="AO34" i="7" s="1"/>
  <c r="M34" i="7"/>
  <c r="AN34" i="7" s="1"/>
  <c r="L34" i="7"/>
  <c r="AM34" i="7" s="1"/>
  <c r="K34" i="7"/>
  <c r="AL34" i="7" s="1"/>
  <c r="J34" i="7"/>
  <c r="AK34" i="7" s="1"/>
  <c r="U33" i="7"/>
  <c r="AV33" i="7" s="1"/>
  <c r="T33" i="7"/>
  <c r="AU33" i="7" s="1"/>
  <c r="S33" i="7"/>
  <c r="AT33" i="7" s="1"/>
  <c r="R33" i="7"/>
  <c r="AS33" i="7" s="1"/>
  <c r="Q33" i="7"/>
  <c r="AR33" i="7" s="1"/>
  <c r="P33" i="7"/>
  <c r="AQ33" i="7" s="1"/>
  <c r="O33" i="7"/>
  <c r="AP33" i="7" s="1"/>
  <c r="N33" i="7"/>
  <c r="AO33" i="7" s="1"/>
  <c r="M33" i="7"/>
  <c r="AN33" i="7" s="1"/>
  <c r="L33" i="7"/>
  <c r="AM33" i="7" s="1"/>
  <c r="K33" i="7"/>
  <c r="AL33" i="7" s="1"/>
  <c r="J33" i="7"/>
  <c r="AK33" i="7" s="1"/>
  <c r="U32" i="7"/>
  <c r="AV32" i="7" s="1"/>
  <c r="T32" i="7"/>
  <c r="AU32" i="7" s="1"/>
  <c r="S32" i="7"/>
  <c r="AT32" i="7" s="1"/>
  <c r="R32" i="7"/>
  <c r="AS32" i="7" s="1"/>
  <c r="Q32" i="7"/>
  <c r="AR32" i="7" s="1"/>
  <c r="P32" i="7"/>
  <c r="AQ32" i="7" s="1"/>
  <c r="O32" i="7"/>
  <c r="AP32" i="7" s="1"/>
  <c r="N32" i="7"/>
  <c r="AO32" i="7" s="1"/>
  <c r="M32" i="7"/>
  <c r="AN32" i="7" s="1"/>
  <c r="L32" i="7"/>
  <c r="AM32" i="7" s="1"/>
  <c r="K32" i="7"/>
  <c r="AL32" i="7" s="1"/>
  <c r="J32" i="7"/>
  <c r="AK32" i="7" s="1"/>
  <c r="U31" i="7"/>
  <c r="AV31" i="7" s="1"/>
  <c r="T31" i="7"/>
  <c r="AU31" i="7" s="1"/>
  <c r="S31" i="7"/>
  <c r="AT31" i="7" s="1"/>
  <c r="R31" i="7"/>
  <c r="AS31" i="7" s="1"/>
  <c r="Q31" i="7"/>
  <c r="AR31" i="7" s="1"/>
  <c r="P31" i="7"/>
  <c r="AQ31" i="7" s="1"/>
  <c r="O31" i="7"/>
  <c r="AP31" i="7" s="1"/>
  <c r="N31" i="7"/>
  <c r="AO31" i="7" s="1"/>
  <c r="M31" i="7"/>
  <c r="AN31" i="7" s="1"/>
  <c r="L31" i="7"/>
  <c r="AM31" i="7" s="1"/>
  <c r="K31" i="7"/>
  <c r="AL31" i="7" s="1"/>
  <c r="J31" i="7"/>
  <c r="AK31" i="7" s="1"/>
  <c r="U30" i="7"/>
  <c r="AV30" i="7" s="1"/>
  <c r="T30" i="7"/>
  <c r="AU30" i="7" s="1"/>
  <c r="S30" i="7"/>
  <c r="AT30" i="7" s="1"/>
  <c r="R30" i="7"/>
  <c r="AS30" i="7" s="1"/>
  <c r="Q30" i="7"/>
  <c r="AR30" i="7" s="1"/>
  <c r="P30" i="7"/>
  <c r="AQ30" i="7" s="1"/>
  <c r="O30" i="7"/>
  <c r="AP30" i="7" s="1"/>
  <c r="N30" i="7"/>
  <c r="AO30" i="7" s="1"/>
  <c r="M30" i="7"/>
  <c r="AN30" i="7" s="1"/>
  <c r="L30" i="7"/>
  <c r="AM30" i="7" s="1"/>
  <c r="K30" i="7"/>
  <c r="AL30" i="7" s="1"/>
  <c r="J30" i="7"/>
  <c r="AK30" i="7" s="1"/>
  <c r="U29" i="7"/>
  <c r="AV29" i="7" s="1"/>
  <c r="T29" i="7"/>
  <c r="AU29" i="7" s="1"/>
  <c r="S29" i="7"/>
  <c r="AT29" i="7" s="1"/>
  <c r="R29" i="7"/>
  <c r="AS29" i="7" s="1"/>
  <c r="Q29" i="7"/>
  <c r="AR29" i="7" s="1"/>
  <c r="P29" i="7"/>
  <c r="AQ29" i="7" s="1"/>
  <c r="O29" i="7"/>
  <c r="AP29" i="7" s="1"/>
  <c r="N29" i="7"/>
  <c r="AO29" i="7" s="1"/>
  <c r="M29" i="7"/>
  <c r="AN29" i="7" s="1"/>
  <c r="L29" i="7"/>
  <c r="AM29" i="7" s="1"/>
  <c r="K29" i="7"/>
  <c r="AL29" i="7" s="1"/>
  <c r="J29" i="7"/>
  <c r="AK29" i="7" s="1"/>
  <c r="U28" i="7"/>
  <c r="AV28" i="7" s="1"/>
  <c r="T28" i="7"/>
  <c r="AU28" i="7" s="1"/>
  <c r="S28" i="7"/>
  <c r="AT28" i="7" s="1"/>
  <c r="R28" i="7"/>
  <c r="AS28" i="7" s="1"/>
  <c r="Q28" i="7"/>
  <c r="AR28" i="7" s="1"/>
  <c r="P28" i="7"/>
  <c r="AQ28" i="7" s="1"/>
  <c r="O28" i="7"/>
  <c r="AP28" i="7" s="1"/>
  <c r="N28" i="7"/>
  <c r="AO28" i="7" s="1"/>
  <c r="M28" i="7"/>
  <c r="AN28" i="7" s="1"/>
  <c r="L28" i="7"/>
  <c r="AM28" i="7" s="1"/>
  <c r="K28" i="7"/>
  <c r="AL28" i="7" s="1"/>
  <c r="J28" i="7"/>
  <c r="AK28" i="7" s="1"/>
  <c r="U27" i="7"/>
  <c r="AV27" i="7" s="1"/>
  <c r="T27" i="7"/>
  <c r="AU27" i="7" s="1"/>
  <c r="S27" i="7"/>
  <c r="AT27" i="7" s="1"/>
  <c r="R27" i="7"/>
  <c r="AS27" i="7" s="1"/>
  <c r="Q27" i="7"/>
  <c r="AR27" i="7" s="1"/>
  <c r="P27" i="7"/>
  <c r="AQ27" i="7" s="1"/>
  <c r="O27" i="7"/>
  <c r="AP27" i="7" s="1"/>
  <c r="N27" i="7"/>
  <c r="AO27" i="7" s="1"/>
  <c r="M27" i="7"/>
  <c r="AN27" i="7" s="1"/>
  <c r="L27" i="7"/>
  <c r="AM27" i="7" s="1"/>
  <c r="K27" i="7"/>
  <c r="AL27" i="7" s="1"/>
  <c r="J27" i="7"/>
  <c r="AK27" i="7" s="1"/>
  <c r="U26" i="7"/>
  <c r="AV26" i="7" s="1"/>
  <c r="T26" i="7"/>
  <c r="AU26" i="7" s="1"/>
  <c r="S26" i="7"/>
  <c r="AT26" i="7" s="1"/>
  <c r="R26" i="7"/>
  <c r="AS26" i="7" s="1"/>
  <c r="Q26" i="7"/>
  <c r="AR26" i="7" s="1"/>
  <c r="P26" i="7"/>
  <c r="AQ26" i="7" s="1"/>
  <c r="O26" i="7"/>
  <c r="AP26" i="7" s="1"/>
  <c r="N26" i="7"/>
  <c r="AO26" i="7" s="1"/>
  <c r="M26" i="7"/>
  <c r="AN26" i="7" s="1"/>
  <c r="L26" i="7"/>
  <c r="AM26" i="7" s="1"/>
  <c r="K26" i="7"/>
  <c r="AL26" i="7" s="1"/>
  <c r="J26" i="7"/>
  <c r="AK26" i="7" s="1"/>
  <c r="U25" i="7"/>
  <c r="AV25" i="7" s="1"/>
  <c r="T25" i="7"/>
  <c r="AU25" i="7" s="1"/>
  <c r="S25" i="7"/>
  <c r="AT25" i="7" s="1"/>
  <c r="R25" i="7"/>
  <c r="AS25" i="7" s="1"/>
  <c r="Q25" i="7"/>
  <c r="AR25" i="7" s="1"/>
  <c r="P25" i="7"/>
  <c r="AQ25" i="7" s="1"/>
  <c r="O25" i="7"/>
  <c r="AP25" i="7" s="1"/>
  <c r="N25" i="7"/>
  <c r="AO25" i="7" s="1"/>
  <c r="M25" i="7"/>
  <c r="AN25" i="7" s="1"/>
  <c r="L25" i="7"/>
  <c r="AM25" i="7" s="1"/>
  <c r="K25" i="7"/>
  <c r="AL25" i="7" s="1"/>
  <c r="J25" i="7"/>
  <c r="AK25" i="7" s="1"/>
  <c r="U24" i="7"/>
  <c r="AV24" i="7" s="1"/>
  <c r="T24" i="7"/>
  <c r="AU24" i="7" s="1"/>
  <c r="S24" i="7"/>
  <c r="AT24" i="7" s="1"/>
  <c r="R24" i="7"/>
  <c r="AS24" i="7" s="1"/>
  <c r="Q24" i="7"/>
  <c r="AR24" i="7" s="1"/>
  <c r="P24" i="7"/>
  <c r="AQ24" i="7" s="1"/>
  <c r="O24" i="7"/>
  <c r="AP24" i="7" s="1"/>
  <c r="N24" i="7"/>
  <c r="AO24" i="7" s="1"/>
  <c r="M24" i="7"/>
  <c r="AN24" i="7" s="1"/>
  <c r="L24" i="7"/>
  <c r="AM24" i="7" s="1"/>
  <c r="K24" i="7"/>
  <c r="AL24" i="7" s="1"/>
  <c r="J24" i="7"/>
  <c r="AK24" i="7" s="1"/>
  <c r="U23" i="7"/>
  <c r="AV23" i="7" s="1"/>
  <c r="T23" i="7"/>
  <c r="AU23" i="7" s="1"/>
  <c r="S23" i="7"/>
  <c r="AT23" i="7" s="1"/>
  <c r="R23" i="7"/>
  <c r="AS23" i="7" s="1"/>
  <c r="Q23" i="7"/>
  <c r="AR23" i="7" s="1"/>
  <c r="P23" i="7"/>
  <c r="AQ23" i="7" s="1"/>
  <c r="O23" i="7"/>
  <c r="AP23" i="7" s="1"/>
  <c r="N23" i="7"/>
  <c r="AO23" i="7" s="1"/>
  <c r="M23" i="7"/>
  <c r="AN23" i="7" s="1"/>
  <c r="L23" i="7"/>
  <c r="AM23" i="7" s="1"/>
  <c r="K23" i="7"/>
  <c r="AL23" i="7" s="1"/>
  <c r="J23" i="7"/>
  <c r="AK23" i="7" s="1"/>
  <c r="U22" i="7"/>
  <c r="AV22" i="7" s="1"/>
  <c r="T22" i="7"/>
  <c r="AU22" i="7" s="1"/>
  <c r="S22" i="7"/>
  <c r="AT22" i="7" s="1"/>
  <c r="R22" i="7"/>
  <c r="AS22" i="7" s="1"/>
  <c r="Q22" i="7"/>
  <c r="AR22" i="7" s="1"/>
  <c r="P22" i="7"/>
  <c r="AQ22" i="7" s="1"/>
  <c r="O22" i="7"/>
  <c r="AP22" i="7" s="1"/>
  <c r="N22" i="7"/>
  <c r="AO22" i="7" s="1"/>
  <c r="M22" i="7"/>
  <c r="AN22" i="7" s="1"/>
  <c r="L22" i="7"/>
  <c r="AM22" i="7" s="1"/>
  <c r="K22" i="7"/>
  <c r="AL22" i="7" s="1"/>
  <c r="J22" i="7"/>
  <c r="AK22" i="7" s="1"/>
  <c r="BG4" i="1"/>
  <c r="BG5" i="1"/>
  <c r="BG6" i="1"/>
  <c r="BG7" i="1"/>
  <c r="BG8" i="1"/>
  <c r="BG9" i="1"/>
  <c r="BG10" i="1"/>
  <c r="BG11" i="1"/>
  <c r="BG14" i="1"/>
  <c r="BG15" i="1"/>
  <c r="BG16" i="1"/>
  <c r="BG17" i="1"/>
  <c r="BG18" i="1"/>
  <c r="BG19" i="1"/>
  <c r="BG20" i="1"/>
  <c r="BG21" i="1"/>
  <c r="BG22" i="1"/>
  <c r="BG23" i="1"/>
  <c r="BG24" i="1"/>
  <c r="BG25" i="1"/>
  <c r="BG26" i="1"/>
  <c r="BG27" i="1"/>
  <c r="BG28" i="1"/>
  <c r="BG29" i="1"/>
  <c r="BG30" i="1"/>
  <c r="BG31" i="1"/>
  <c r="BG32" i="1"/>
  <c r="BG33" i="1"/>
  <c r="BG34" i="1"/>
  <c r="BG35" i="1"/>
  <c r="BG36" i="1"/>
  <c r="BG37" i="1"/>
  <c r="BG38" i="1"/>
  <c r="BG39" i="1"/>
  <c r="BG40" i="1"/>
  <c r="BG41" i="1"/>
  <c r="BG42" i="1"/>
  <c r="BG43" i="1"/>
  <c r="BG44" i="1"/>
  <c r="BG45" i="1"/>
  <c r="BG46" i="1"/>
  <c r="BG47" i="1"/>
  <c r="BG48" i="1"/>
  <c r="BG49" i="1"/>
  <c r="BG50" i="1"/>
  <c r="BG51" i="1"/>
  <c r="BG52" i="1"/>
  <c r="BG53" i="1"/>
  <c r="BG54" i="1"/>
  <c r="BG55" i="1"/>
  <c r="BG56" i="1"/>
  <c r="BG57" i="1"/>
  <c r="BG58" i="1"/>
  <c r="BG59" i="1"/>
  <c r="BG60" i="1"/>
  <c r="BG61" i="1"/>
  <c r="BG62" i="1"/>
  <c r="BG63" i="1"/>
  <c r="BG64" i="1"/>
  <c r="BG65" i="1"/>
  <c r="BG66" i="1"/>
  <c r="BG67" i="1"/>
  <c r="BG68" i="1"/>
  <c r="BG69" i="1"/>
  <c r="BG70" i="1"/>
  <c r="BG71" i="1"/>
  <c r="BG72" i="1"/>
  <c r="BG73" i="1"/>
  <c r="BG74" i="1"/>
  <c r="BG75" i="1"/>
  <c r="BG76" i="1"/>
  <c r="BG77" i="1"/>
  <c r="BG78" i="1"/>
  <c r="BG79" i="1"/>
  <c r="BG80" i="1"/>
  <c r="BG81" i="1"/>
  <c r="BG82" i="1"/>
  <c r="BG83" i="1"/>
  <c r="BG84" i="1"/>
  <c r="BG85" i="1"/>
  <c r="BG86" i="1"/>
  <c r="BG87" i="1"/>
  <c r="BG88" i="1"/>
  <c r="BG89" i="1"/>
  <c r="BG90" i="1"/>
  <c r="BG91" i="1"/>
  <c r="BG92" i="1"/>
  <c r="BG93" i="1"/>
  <c r="BG94" i="1"/>
  <c r="BG95" i="1"/>
  <c r="BG96" i="1"/>
  <c r="BG97" i="1"/>
  <c r="BG98" i="1"/>
  <c r="BG99" i="1"/>
  <c r="BG100" i="1"/>
  <c r="BG101" i="1"/>
  <c r="BG102" i="1"/>
  <c r="BG103" i="1"/>
  <c r="BG104" i="1"/>
  <c r="BG105" i="1"/>
  <c r="BG106" i="1"/>
  <c r="BG107" i="1"/>
  <c r="BG108" i="1"/>
  <c r="BG109" i="1"/>
  <c r="BG110" i="1"/>
  <c r="BG111" i="1"/>
  <c r="BG112" i="1"/>
  <c r="BG113" i="1"/>
  <c r="BG114" i="1"/>
  <c r="BG115" i="1"/>
  <c r="BG116" i="1"/>
  <c r="BG117" i="1"/>
  <c r="BG118" i="1"/>
  <c r="BG119" i="1"/>
  <c r="BG120" i="1"/>
  <c r="BG121" i="1"/>
  <c r="BG122" i="1"/>
  <c r="BG123" i="1"/>
  <c r="BG124" i="1"/>
  <c r="BG125" i="1"/>
  <c r="BG126" i="1"/>
  <c r="BG127" i="1"/>
  <c r="BG128" i="1"/>
  <c r="BG129" i="1"/>
  <c r="BG130" i="1"/>
  <c r="BG131" i="1"/>
  <c r="BG132" i="1"/>
  <c r="BG133" i="1"/>
  <c r="BG134" i="1"/>
  <c r="BG135" i="1"/>
  <c r="BG136" i="1"/>
  <c r="BG137" i="1"/>
  <c r="BG138" i="1"/>
  <c r="BG139" i="1"/>
  <c r="BG140" i="1"/>
  <c r="BG141" i="1"/>
  <c r="BG142" i="1"/>
  <c r="BG143" i="1"/>
  <c r="BG144" i="1"/>
  <c r="BG145" i="1"/>
  <c r="BG146" i="1"/>
  <c r="BG147" i="1"/>
  <c r="BG148" i="1"/>
  <c r="BG149" i="1"/>
  <c r="BG150" i="1"/>
  <c r="BG151" i="1"/>
  <c r="BG152" i="1"/>
  <c r="BG153" i="1"/>
  <c r="BG154" i="1"/>
  <c r="BG155" i="1"/>
  <c r="BG156" i="1"/>
  <c r="BG157" i="1"/>
  <c r="BG158" i="1"/>
  <c r="BG159" i="1"/>
  <c r="BG160" i="1"/>
  <c r="BG161" i="1"/>
  <c r="BG162" i="1"/>
  <c r="BG163" i="1"/>
  <c r="BG164" i="1"/>
  <c r="BG165" i="1"/>
  <c r="BG166" i="1"/>
  <c r="BG167" i="1"/>
  <c r="BG168" i="1"/>
  <c r="BG169" i="1"/>
  <c r="BG170" i="1"/>
  <c r="BG171" i="1"/>
  <c r="BG172" i="1"/>
  <c r="BG173" i="1"/>
  <c r="BG174" i="1"/>
  <c r="BG175" i="1"/>
  <c r="BG176" i="1"/>
  <c r="BG177" i="1"/>
  <c r="BG178" i="1"/>
  <c r="BG179" i="1"/>
  <c r="BG180" i="1"/>
  <c r="BG181" i="1"/>
  <c r="BG182" i="1"/>
  <c r="BG183" i="1"/>
  <c r="BG184" i="1"/>
  <c r="BG185" i="1"/>
  <c r="BG186" i="1"/>
  <c r="BG187" i="1"/>
  <c r="BG188" i="1"/>
  <c r="BG189" i="1"/>
  <c r="BG190" i="1"/>
  <c r="BG191" i="1"/>
  <c r="BG192" i="1"/>
  <c r="BG193" i="1"/>
  <c r="BG194" i="1"/>
  <c r="BG195" i="1"/>
  <c r="BG196" i="1"/>
  <c r="BG197" i="1"/>
  <c r="BG198" i="1"/>
  <c r="BG199" i="1"/>
  <c r="BG200" i="1"/>
  <c r="BG201" i="1"/>
  <c r="BG202" i="1"/>
  <c r="BG203" i="1"/>
  <c r="BG204" i="1"/>
  <c r="BG205" i="1"/>
  <c r="BG206" i="1"/>
  <c r="BG207" i="1"/>
  <c r="BG208" i="1"/>
  <c r="BG209" i="1"/>
  <c r="BG210" i="1"/>
  <c r="BG211" i="1"/>
  <c r="BG212" i="1"/>
  <c r="BG213" i="1"/>
  <c r="BG214" i="1"/>
  <c r="BG215" i="1"/>
  <c r="BG216" i="1"/>
  <c r="BG217" i="1"/>
  <c r="BG218" i="1"/>
  <c r="BG219" i="1"/>
  <c r="BG220" i="1"/>
  <c r="BG221" i="1"/>
  <c r="BG222" i="1"/>
  <c r="BG223" i="1"/>
  <c r="BG224" i="1"/>
  <c r="BG225" i="1"/>
  <c r="BG226" i="1"/>
  <c r="BG227" i="1"/>
  <c r="BG228" i="1"/>
  <c r="BG229" i="1"/>
  <c r="BG230" i="1"/>
  <c r="BG231" i="1"/>
  <c r="BG232" i="1"/>
  <c r="BG233" i="1"/>
  <c r="BG234" i="1"/>
  <c r="BG235" i="1"/>
  <c r="BG236" i="1"/>
  <c r="BG237" i="1"/>
  <c r="BG238" i="1"/>
  <c r="BG239" i="1"/>
  <c r="BG240" i="1"/>
  <c r="BG241" i="1"/>
  <c r="BG242" i="1"/>
  <c r="BG243" i="1"/>
  <c r="BG244" i="1"/>
  <c r="BG245" i="1"/>
  <c r="BG246" i="1"/>
  <c r="BG247" i="1"/>
  <c r="BG248" i="1"/>
  <c r="BG249" i="1"/>
  <c r="BG250" i="1"/>
  <c r="BG251" i="1"/>
  <c r="BG252" i="1"/>
  <c r="BG253" i="1"/>
  <c r="BG254" i="1"/>
  <c r="BG255" i="1"/>
  <c r="BG256" i="1"/>
  <c r="BG257" i="1"/>
  <c r="BG258" i="1"/>
  <c r="BG259" i="1"/>
  <c r="BG260" i="1"/>
  <c r="BG261" i="1"/>
  <c r="BG262" i="1"/>
  <c r="BG263" i="1"/>
  <c r="BG264" i="1"/>
  <c r="BG265" i="1"/>
  <c r="BG266" i="1"/>
  <c r="BG267" i="1"/>
  <c r="BG268" i="1"/>
  <c r="BG269" i="1"/>
  <c r="BG270" i="1"/>
  <c r="BG271" i="1"/>
  <c r="BG272" i="1"/>
  <c r="BG273" i="1"/>
  <c r="BG274" i="1"/>
  <c r="BG275" i="1"/>
  <c r="BG276" i="1"/>
  <c r="BG277" i="1"/>
  <c r="BG278" i="1"/>
  <c r="BG279" i="1"/>
  <c r="BG280" i="1"/>
  <c r="BG281" i="1"/>
  <c r="BG282" i="1"/>
  <c r="BG283" i="1"/>
  <c r="BG284" i="1"/>
  <c r="BG285" i="1"/>
  <c r="BG286" i="1"/>
  <c r="BG287" i="1"/>
  <c r="BG288" i="1"/>
  <c r="BG289" i="1"/>
  <c r="BG290" i="1"/>
  <c r="BG291" i="1"/>
  <c r="BG292" i="1"/>
  <c r="BG293" i="1"/>
  <c r="BG294" i="1"/>
  <c r="BG295" i="1"/>
  <c r="BG296" i="1"/>
  <c r="BG297" i="1"/>
  <c r="BG298" i="1"/>
  <c r="BG299" i="1"/>
  <c r="BG300" i="1"/>
  <c r="BG301" i="1"/>
  <c r="BG302" i="1"/>
  <c r="BG303" i="1"/>
  <c r="BG304" i="1"/>
  <c r="BG305" i="1"/>
  <c r="BG306" i="1"/>
  <c r="BG307" i="1"/>
  <c r="BG308" i="1"/>
  <c r="BG309" i="1"/>
  <c r="BG310" i="1"/>
  <c r="BG311" i="1"/>
  <c r="BG312" i="1"/>
  <c r="BG313" i="1"/>
  <c r="BG314" i="1"/>
  <c r="BG315" i="1"/>
  <c r="BG316" i="1"/>
  <c r="BG317" i="1"/>
  <c r="BG318" i="1"/>
  <c r="BG319" i="1"/>
  <c r="BG320" i="1"/>
  <c r="BG321" i="1"/>
  <c r="BG322" i="1"/>
  <c r="BG323" i="1"/>
  <c r="BG324" i="1"/>
  <c r="BG325" i="1"/>
  <c r="BG326" i="1"/>
  <c r="BG327" i="1"/>
  <c r="BG328" i="1"/>
  <c r="BG329" i="1"/>
  <c r="BG330" i="1"/>
  <c r="BG331" i="1"/>
  <c r="BG332" i="1"/>
  <c r="BG333" i="1"/>
  <c r="BG334" i="1"/>
  <c r="BG335" i="1"/>
  <c r="BG336" i="1"/>
  <c r="BG337" i="1"/>
  <c r="BG338" i="1"/>
  <c r="BG339" i="1"/>
  <c r="BG340" i="1"/>
  <c r="BG341" i="1"/>
  <c r="BG342" i="1"/>
  <c r="BG343" i="1"/>
  <c r="BG344" i="1"/>
  <c r="BG345" i="1"/>
  <c r="BG346" i="1"/>
  <c r="BG347" i="1"/>
  <c r="BG348" i="1"/>
  <c r="BG349" i="1"/>
  <c r="BG350" i="1"/>
  <c r="BG351" i="1"/>
  <c r="BG352" i="1"/>
  <c r="BG353" i="1"/>
  <c r="BG354" i="1"/>
  <c r="BG355" i="1"/>
  <c r="BG356" i="1"/>
  <c r="BG357" i="1"/>
  <c r="BG358" i="1"/>
  <c r="BG359" i="1"/>
  <c r="BG360" i="1"/>
  <c r="BG361" i="1"/>
  <c r="BG362" i="1"/>
  <c r="BG363" i="1"/>
  <c r="BG364" i="1"/>
  <c r="BG365" i="1"/>
  <c r="BG366" i="1"/>
  <c r="BG367" i="1"/>
  <c r="BG368" i="1"/>
  <c r="BG369" i="1"/>
  <c r="BG370" i="1"/>
  <c r="BG371" i="1"/>
  <c r="BG372" i="1"/>
  <c r="BG373" i="1"/>
  <c r="BG374" i="1"/>
  <c r="BG375" i="1"/>
  <c r="BG376" i="1"/>
  <c r="BG377" i="1"/>
  <c r="BG378" i="1"/>
  <c r="BG379" i="1"/>
  <c r="BG380" i="1"/>
  <c r="BG381" i="1"/>
  <c r="BG382" i="1"/>
  <c r="BG383" i="1"/>
  <c r="BG384" i="1"/>
  <c r="BG385" i="1"/>
  <c r="BG386" i="1"/>
  <c r="BG387" i="1"/>
  <c r="BG388" i="1"/>
  <c r="BG389" i="1"/>
  <c r="BG390" i="1"/>
  <c r="BG391" i="1"/>
  <c r="BG392" i="1"/>
  <c r="BG393" i="1"/>
  <c r="BG394" i="1"/>
  <c r="BG395" i="1"/>
  <c r="BG396" i="1"/>
  <c r="BG397" i="1"/>
  <c r="BG398" i="1"/>
  <c r="BG399" i="1"/>
  <c r="BG400" i="1"/>
  <c r="BG401" i="1"/>
  <c r="BG402" i="1"/>
  <c r="BG403" i="1"/>
  <c r="BG404" i="1"/>
  <c r="BG405" i="1"/>
  <c r="BG406" i="1"/>
  <c r="BG407" i="1"/>
  <c r="BG408" i="1"/>
  <c r="BG409" i="1"/>
  <c r="BG410" i="1"/>
  <c r="BG411" i="1"/>
  <c r="BG412" i="1"/>
  <c r="BG413" i="1"/>
  <c r="BG414" i="1"/>
  <c r="BG415" i="1"/>
  <c r="BG416" i="1"/>
  <c r="BG417" i="1"/>
  <c r="BG418" i="1"/>
  <c r="BG419" i="1"/>
  <c r="BG420" i="1"/>
  <c r="BG421" i="1"/>
  <c r="BG422" i="1"/>
  <c r="BG423" i="1"/>
  <c r="BG424" i="1"/>
  <c r="BG425" i="1"/>
  <c r="BG426" i="1"/>
  <c r="BG427" i="1"/>
  <c r="BG428" i="1"/>
  <c r="BG429" i="1"/>
  <c r="BG430" i="1"/>
  <c r="BG431" i="1"/>
  <c r="BG432" i="1"/>
  <c r="BG433" i="1"/>
  <c r="BG434" i="1"/>
  <c r="BG435" i="1"/>
  <c r="BG436" i="1"/>
  <c r="BG437" i="1"/>
  <c r="BG438" i="1"/>
  <c r="BG439" i="1"/>
  <c r="BG440" i="1"/>
  <c r="BG441" i="1"/>
  <c r="BG442" i="1"/>
  <c r="BG443" i="1"/>
  <c r="BG444" i="1"/>
  <c r="BG445" i="1"/>
  <c r="BG446" i="1"/>
  <c r="BG447" i="1"/>
  <c r="BG448" i="1"/>
  <c r="BG449" i="1"/>
  <c r="BG450" i="1"/>
  <c r="BG451" i="1"/>
  <c r="BG452" i="1"/>
  <c r="BG453" i="1"/>
  <c r="BG454" i="1"/>
  <c r="BG455" i="1"/>
  <c r="BG456" i="1"/>
  <c r="BG457" i="1"/>
  <c r="BG458" i="1"/>
  <c r="BG459" i="1"/>
  <c r="BG460" i="1"/>
  <c r="BG461" i="1"/>
  <c r="BG462" i="1"/>
  <c r="BG463" i="1"/>
  <c r="BG464" i="1"/>
  <c r="BG465" i="1"/>
  <c r="BG466" i="1"/>
  <c r="BG467" i="1"/>
  <c r="BG468" i="1"/>
  <c r="BG469" i="1"/>
  <c r="BG470" i="1"/>
  <c r="BG471" i="1"/>
  <c r="BG472" i="1"/>
  <c r="BG473" i="1"/>
  <c r="BG474" i="1"/>
  <c r="BG475" i="1"/>
  <c r="BG476" i="1"/>
  <c r="BG477" i="1"/>
  <c r="BG478" i="1"/>
  <c r="BG479" i="1"/>
  <c r="BG480" i="1"/>
  <c r="BG481" i="1"/>
  <c r="BG482" i="1"/>
  <c r="BG483" i="1"/>
  <c r="BG484" i="1"/>
  <c r="BG485" i="1"/>
  <c r="BG486" i="1"/>
  <c r="BG487" i="1"/>
  <c r="BG488" i="1"/>
  <c r="BG489" i="1"/>
  <c r="BG490" i="1"/>
  <c r="BG491" i="1"/>
  <c r="BG492" i="1"/>
  <c r="BG493" i="1"/>
  <c r="BG494" i="1"/>
  <c r="BG495" i="1"/>
  <c r="BG496" i="1"/>
  <c r="BG497" i="1"/>
  <c r="BG498" i="1"/>
  <c r="BG499" i="1"/>
  <c r="BG500" i="1"/>
  <c r="BG501" i="1"/>
  <c r="BG502" i="1"/>
  <c r="BG503" i="1"/>
  <c r="BG504" i="1"/>
  <c r="BG505" i="1"/>
  <c r="BG506" i="1"/>
  <c r="BG507" i="1"/>
  <c r="BG508" i="1"/>
  <c r="BG509" i="1"/>
  <c r="BG510" i="1"/>
  <c r="BG511" i="1"/>
  <c r="BG512" i="1"/>
  <c r="BG513" i="1"/>
  <c r="BG514" i="1"/>
  <c r="BG515" i="1"/>
  <c r="BG516" i="1"/>
  <c r="BG517" i="1"/>
  <c r="BG518" i="1"/>
  <c r="BG519" i="1"/>
  <c r="BG520" i="1"/>
  <c r="BG521" i="1"/>
  <c r="BG522" i="1"/>
  <c r="BG523" i="1"/>
  <c r="BG524" i="1"/>
  <c r="BG525" i="1"/>
  <c r="BG526" i="1"/>
  <c r="BG527" i="1"/>
  <c r="BG528" i="1"/>
  <c r="BG529" i="1"/>
  <c r="BG530" i="1"/>
  <c r="BG531" i="1"/>
  <c r="BG532" i="1"/>
  <c r="BG533" i="1"/>
  <c r="BG534" i="1"/>
  <c r="BG535" i="1"/>
  <c r="BG536" i="1"/>
  <c r="BG537" i="1"/>
  <c r="BG538" i="1"/>
  <c r="BG539" i="1"/>
  <c r="BG540" i="1"/>
  <c r="BG541" i="1"/>
  <c r="BG542" i="1"/>
  <c r="BG543" i="1"/>
  <c r="BG544" i="1"/>
  <c r="BG545" i="1"/>
  <c r="BG546" i="1"/>
  <c r="BG547" i="1"/>
  <c r="BG548" i="1"/>
  <c r="BG549" i="1"/>
  <c r="BG550" i="1"/>
  <c r="BG551" i="1"/>
  <c r="BG552" i="1"/>
  <c r="BG553" i="1"/>
  <c r="BG554" i="1"/>
  <c r="BG555" i="1"/>
  <c r="BG556" i="1"/>
  <c r="BG557" i="1"/>
  <c r="BG558" i="1"/>
  <c r="BG559" i="1"/>
  <c r="BG560" i="1"/>
  <c r="BG561" i="1"/>
  <c r="BG562" i="1"/>
  <c r="BG563" i="1"/>
  <c r="BG564" i="1"/>
  <c r="BG565" i="1"/>
  <c r="BG566" i="1"/>
  <c r="BG567" i="1"/>
  <c r="BG568" i="1"/>
  <c r="BG569" i="1"/>
  <c r="BG570" i="1"/>
  <c r="BG571" i="1"/>
  <c r="BG572" i="1"/>
  <c r="BG573" i="1"/>
  <c r="BG574" i="1"/>
  <c r="BG575" i="1"/>
  <c r="BG576" i="1"/>
  <c r="BG577" i="1"/>
  <c r="BG578" i="1"/>
  <c r="BG579" i="1"/>
  <c r="BG580" i="1"/>
  <c r="BG581" i="1"/>
  <c r="BG582" i="1"/>
  <c r="BG583" i="1"/>
  <c r="BG584" i="1"/>
  <c r="BG585" i="1"/>
  <c r="BG586" i="1"/>
  <c r="BG587" i="1"/>
  <c r="BG588" i="1"/>
  <c r="BG589" i="1"/>
  <c r="BG590" i="1"/>
  <c r="BG591" i="1"/>
  <c r="BG592" i="1"/>
  <c r="BG593" i="1"/>
  <c r="BG594" i="1"/>
  <c r="BG595" i="1"/>
  <c r="BG596" i="1"/>
  <c r="BG597" i="1"/>
  <c r="BG598" i="1"/>
  <c r="BG599" i="1"/>
  <c r="BG600" i="1"/>
  <c r="BG601" i="1"/>
  <c r="BG602" i="1"/>
  <c r="BG603" i="1"/>
  <c r="BG604" i="1"/>
  <c r="BG605" i="1"/>
  <c r="BG606" i="1"/>
  <c r="BG607" i="1"/>
  <c r="BG608" i="1"/>
  <c r="BG609" i="1"/>
  <c r="BG610" i="1"/>
  <c r="BG611" i="1"/>
  <c r="BG612" i="1"/>
  <c r="BG613" i="1"/>
  <c r="BG614" i="1"/>
  <c r="BG615" i="1"/>
  <c r="BG616" i="1"/>
  <c r="BG617" i="1"/>
  <c r="BG618" i="1"/>
  <c r="BG619" i="1"/>
  <c r="BG620" i="1"/>
  <c r="BG621" i="1"/>
  <c r="BG622" i="1"/>
  <c r="BG623" i="1"/>
  <c r="BG624" i="1"/>
  <c r="BG625" i="1"/>
  <c r="BG626" i="1"/>
  <c r="BG627" i="1"/>
  <c r="BG628" i="1"/>
  <c r="BG629" i="1"/>
  <c r="BG630" i="1"/>
  <c r="BG631" i="1"/>
  <c r="BG632" i="1"/>
  <c r="BG633" i="1"/>
  <c r="BG634" i="1"/>
  <c r="BG635" i="1"/>
  <c r="BG636" i="1"/>
  <c r="BG637" i="1"/>
  <c r="BG638" i="1"/>
  <c r="BG639" i="1"/>
  <c r="BG640" i="1"/>
  <c r="BG641" i="1"/>
  <c r="BG642" i="1"/>
  <c r="BG643" i="1"/>
  <c r="BG644" i="1"/>
  <c r="BG645" i="1"/>
  <c r="BG646" i="1"/>
  <c r="BG647" i="1"/>
  <c r="BG648" i="1"/>
  <c r="BG649" i="1"/>
  <c r="BG650" i="1"/>
  <c r="BG651" i="1"/>
  <c r="BG652" i="1"/>
  <c r="BG653" i="1"/>
  <c r="BG654" i="1"/>
  <c r="BG655" i="1"/>
  <c r="BG656" i="1"/>
  <c r="BG657" i="1"/>
  <c r="BG658" i="1"/>
  <c r="BG659" i="1"/>
  <c r="BG660" i="1"/>
  <c r="BG661" i="1"/>
  <c r="BG662" i="1"/>
  <c r="BG663" i="1"/>
  <c r="BG664" i="1"/>
  <c r="BG665" i="1"/>
  <c r="BG666" i="1"/>
  <c r="BG667" i="1"/>
  <c r="BG668" i="1"/>
  <c r="BG669" i="1"/>
  <c r="BG670" i="1"/>
  <c r="BG671" i="1"/>
  <c r="BG672" i="1"/>
  <c r="BG673" i="1"/>
  <c r="BG674" i="1"/>
  <c r="BG675" i="1"/>
  <c r="BG676" i="1"/>
  <c r="BG677" i="1"/>
  <c r="BG678" i="1"/>
  <c r="BG679" i="1"/>
  <c r="BG680" i="1"/>
  <c r="BG681" i="1"/>
  <c r="BG682" i="1"/>
  <c r="BG683" i="1"/>
  <c r="BG684" i="1"/>
  <c r="BG685" i="1"/>
  <c r="BG686" i="1"/>
  <c r="BG687" i="1"/>
  <c r="BG688" i="1"/>
  <c r="BG689" i="1"/>
  <c r="BG690" i="1"/>
  <c r="BG691" i="1"/>
  <c r="BG692" i="1"/>
  <c r="BG693" i="1"/>
  <c r="BG694" i="1"/>
  <c r="BG695" i="1"/>
  <c r="BG696" i="1"/>
  <c r="BG697" i="1"/>
  <c r="BG698" i="1"/>
  <c r="BG699" i="1"/>
  <c r="BG700" i="1"/>
  <c r="BG701" i="1"/>
  <c r="BG702" i="1"/>
  <c r="BG703" i="1"/>
  <c r="BG704" i="1"/>
  <c r="BG705" i="1"/>
  <c r="BG706" i="1"/>
  <c r="BG707" i="1"/>
  <c r="BG708" i="1"/>
  <c r="BG709" i="1"/>
  <c r="BG710" i="1"/>
  <c r="BG711" i="1"/>
  <c r="BG712" i="1"/>
  <c r="BG713" i="1"/>
  <c r="BG714" i="1"/>
  <c r="BG715" i="1"/>
  <c r="BG716" i="1"/>
  <c r="BG717" i="1"/>
  <c r="BG718" i="1"/>
  <c r="BG719" i="1"/>
  <c r="BG720" i="1"/>
  <c r="BG721" i="1"/>
  <c r="BG722" i="1"/>
  <c r="BG723" i="1"/>
  <c r="BG724" i="1"/>
  <c r="BG725" i="1"/>
  <c r="BG726" i="1"/>
  <c r="BG727" i="1"/>
  <c r="BG728" i="1"/>
  <c r="BG729" i="1"/>
  <c r="BG730" i="1"/>
  <c r="BG731" i="1"/>
  <c r="BG732" i="1"/>
  <c r="BG733" i="1"/>
  <c r="BG734" i="1"/>
  <c r="BG735" i="1"/>
  <c r="BG736" i="1"/>
  <c r="BG737" i="1"/>
  <c r="BG738" i="1"/>
  <c r="BG739" i="1"/>
  <c r="BG740" i="1"/>
  <c r="BG741" i="1"/>
  <c r="BG742" i="1"/>
  <c r="BG743" i="1"/>
  <c r="BG744" i="1"/>
  <c r="BG745" i="1"/>
  <c r="BG746" i="1"/>
  <c r="BG747" i="1"/>
  <c r="BG748" i="1"/>
  <c r="BG749" i="1"/>
  <c r="BG750" i="1"/>
  <c r="BG751" i="1"/>
  <c r="BG752" i="1"/>
  <c r="BG753" i="1"/>
  <c r="BG754" i="1"/>
  <c r="BG755" i="1"/>
  <c r="BG756" i="1"/>
  <c r="BG757" i="1"/>
  <c r="BG758" i="1"/>
  <c r="BG759" i="1"/>
  <c r="BG760" i="1"/>
  <c r="BG761" i="1"/>
  <c r="BG762" i="1"/>
  <c r="BG763" i="1"/>
  <c r="BG764" i="1"/>
  <c r="BG765" i="1"/>
  <c r="BG766" i="1"/>
  <c r="BG767" i="1"/>
  <c r="BG768" i="1"/>
  <c r="BG769" i="1"/>
  <c r="BG770" i="1"/>
  <c r="BG771" i="1"/>
  <c r="BG772" i="1"/>
  <c r="BG773" i="1"/>
  <c r="BG774" i="1"/>
  <c r="BG775" i="1"/>
  <c r="BG776" i="1"/>
  <c r="BG777" i="1"/>
  <c r="BG778" i="1"/>
  <c r="BG779" i="1"/>
  <c r="BG780" i="1"/>
  <c r="BG781" i="1"/>
  <c r="BG782" i="1"/>
  <c r="BG783" i="1"/>
  <c r="BG784" i="1"/>
  <c r="BG785" i="1"/>
  <c r="BG786" i="1"/>
  <c r="BG787" i="1"/>
  <c r="BG788" i="1"/>
  <c r="BG789" i="1"/>
  <c r="BG790" i="1"/>
  <c r="BG791" i="1"/>
  <c r="BG792" i="1"/>
  <c r="BG793" i="1"/>
  <c r="BG794" i="1"/>
  <c r="BG795" i="1"/>
  <c r="BG796" i="1"/>
  <c r="BG797" i="1"/>
  <c r="BG798" i="1"/>
  <c r="BG799" i="1"/>
  <c r="BG800" i="1"/>
  <c r="BG801" i="1"/>
  <c r="BG802" i="1"/>
  <c r="BG803" i="1"/>
  <c r="BG804" i="1"/>
  <c r="BG805" i="1"/>
  <c r="BG806" i="1"/>
  <c r="BG807" i="1"/>
  <c r="BG808" i="1"/>
  <c r="BG809" i="1"/>
  <c r="BG810" i="1"/>
  <c r="BG811" i="1"/>
  <c r="BG812" i="1"/>
  <c r="BG813" i="1"/>
  <c r="BG814" i="1"/>
  <c r="BG815" i="1"/>
  <c r="BG816" i="1"/>
  <c r="BG817" i="1"/>
  <c r="BG818" i="1"/>
  <c r="BG819" i="1"/>
  <c r="BG820" i="1"/>
  <c r="BG821" i="1"/>
  <c r="BG822" i="1"/>
  <c r="BG823" i="1"/>
  <c r="BG824" i="1"/>
  <c r="BG825" i="1"/>
  <c r="BG826" i="1"/>
  <c r="BG827" i="1"/>
  <c r="BG828" i="1"/>
  <c r="BG829" i="1"/>
  <c r="BG830" i="1"/>
  <c r="BG831" i="1"/>
  <c r="BG832" i="1"/>
  <c r="BG833" i="1"/>
  <c r="BG834" i="1"/>
  <c r="BG835" i="1"/>
  <c r="BG836" i="1"/>
  <c r="BG837" i="1"/>
  <c r="BG838" i="1"/>
  <c r="BG839" i="1"/>
  <c r="BG840" i="1"/>
  <c r="BG841" i="1"/>
  <c r="BG842" i="1"/>
  <c r="BG843" i="1"/>
  <c r="BG844" i="1"/>
  <c r="BG845" i="1"/>
  <c r="BG846" i="1"/>
  <c r="BG847" i="1"/>
  <c r="BG848" i="1"/>
  <c r="BG849" i="1"/>
  <c r="BG850" i="1"/>
  <c r="BG851" i="1"/>
  <c r="BG852" i="1"/>
  <c r="BG853" i="1"/>
  <c r="BG854" i="1"/>
  <c r="BG855" i="1"/>
  <c r="BG856" i="1"/>
  <c r="BG857" i="1"/>
  <c r="BG858" i="1"/>
  <c r="BG859" i="1"/>
  <c r="BG860" i="1"/>
  <c r="BG861" i="1"/>
  <c r="BG862" i="1"/>
  <c r="BG863" i="1"/>
  <c r="BG864" i="1"/>
  <c r="BG865" i="1"/>
  <c r="BG866" i="1"/>
  <c r="BG867" i="1"/>
  <c r="BG868" i="1"/>
  <c r="BG869" i="1"/>
  <c r="BG870" i="1"/>
  <c r="BG871" i="1"/>
  <c r="BG872" i="1"/>
  <c r="BG873" i="1"/>
  <c r="BG874" i="1"/>
  <c r="BG875" i="1"/>
  <c r="BG876" i="1"/>
  <c r="BG877" i="1"/>
  <c r="BG878" i="1"/>
  <c r="BG879" i="1"/>
  <c r="BG880" i="1"/>
  <c r="BG881" i="1"/>
  <c r="BG882" i="1"/>
  <c r="BG883" i="1"/>
  <c r="BG884" i="1"/>
  <c r="BG885" i="1"/>
  <c r="BG886" i="1"/>
  <c r="BG887" i="1"/>
  <c r="BG888" i="1"/>
  <c r="BG889" i="1"/>
  <c r="BG890" i="1"/>
  <c r="BG891" i="1"/>
  <c r="BG892" i="1"/>
  <c r="BG893" i="1"/>
  <c r="BG894" i="1"/>
  <c r="BG895" i="1"/>
  <c r="BG896" i="1"/>
  <c r="BG897" i="1"/>
  <c r="BG898" i="1"/>
  <c r="BG899" i="1"/>
  <c r="BG900" i="1"/>
  <c r="BG901" i="1"/>
  <c r="BG902" i="1"/>
  <c r="BG903" i="1"/>
  <c r="BG904" i="1"/>
  <c r="BG905" i="1"/>
  <c r="BG906" i="1"/>
  <c r="BG907" i="1"/>
  <c r="BG908" i="1"/>
  <c r="BG909" i="1"/>
  <c r="BG910" i="1"/>
  <c r="BG911" i="1"/>
  <c r="BG912" i="1"/>
  <c r="BG913" i="1"/>
  <c r="BG914" i="1"/>
  <c r="BG915" i="1"/>
  <c r="BG916" i="1"/>
  <c r="BG917" i="1"/>
  <c r="BG918" i="1"/>
  <c r="BG919" i="1"/>
  <c r="BG920" i="1"/>
  <c r="BG921" i="1"/>
  <c r="BG922" i="1"/>
  <c r="BG923" i="1"/>
  <c r="BG924" i="1"/>
  <c r="BG925" i="1"/>
  <c r="BG926" i="1"/>
  <c r="BG927" i="1"/>
  <c r="BG928" i="1"/>
  <c r="BG929" i="1"/>
  <c r="BG930" i="1"/>
  <c r="BG931" i="1"/>
  <c r="BG932" i="1"/>
  <c r="BG933" i="1"/>
  <c r="BG934" i="1"/>
  <c r="BG935" i="1"/>
  <c r="BG936" i="1"/>
  <c r="BG937" i="1"/>
  <c r="BG938" i="1"/>
  <c r="BG939" i="1"/>
  <c r="BG940" i="1"/>
  <c r="BG941" i="1"/>
  <c r="BG942" i="1"/>
  <c r="BG943" i="1"/>
  <c r="BG944" i="1"/>
  <c r="BG945" i="1"/>
  <c r="BG946" i="1"/>
  <c r="BG947" i="1"/>
  <c r="BG948" i="1"/>
  <c r="BG949" i="1"/>
  <c r="BG950" i="1"/>
  <c r="BG951" i="1"/>
  <c r="BG952" i="1"/>
  <c r="BG953" i="1"/>
  <c r="BG954" i="1"/>
  <c r="BG955" i="1"/>
  <c r="BG956" i="1"/>
  <c r="BG957" i="1"/>
  <c r="BG958" i="1"/>
  <c r="BG959" i="1"/>
  <c r="BG960" i="1"/>
  <c r="BG961" i="1"/>
  <c r="BG962" i="1"/>
  <c r="BG963" i="1"/>
  <c r="BG964" i="1"/>
  <c r="BG965" i="1"/>
  <c r="BG966" i="1"/>
  <c r="BG967" i="1"/>
  <c r="BG968" i="1"/>
  <c r="BG969" i="1"/>
  <c r="BG970" i="1"/>
  <c r="BG971" i="1"/>
  <c r="BG972" i="1"/>
  <c r="BG973" i="1"/>
  <c r="BG974" i="1"/>
  <c r="BG975" i="1"/>
  <c r="BG976" i="1"/>
  <c r="BG977" i="1"/>
  <c r="BG978" i="1"/>
  <c r="BG979" i="1"/>
  <c r="BG980" i="1"/>
  <c r="BG981" i="1"/>
  <c r="BG982" i="1"/>
  <c r="BG983" i="1"/>
  <c r="BG984" i="1"/>
  <c r="BG985" i="1"/>
  <c r="BG986" i="1"/>
  <c r="BG987" i="1"/>
  <c r="BG988" i="1"/>
  <c r="BG989" i="1"/>
  <c r="BG990" i="1"/>
  <c r="BG991" i="1"/>
  <c r="BG992" i="1"/>
  <c r="BG993" i="1"/>
  <c r="BG994" i="1"/>
  <c r="BG995" i="1"/>
  <c r="BG996" i="1"/>
  <c r="BG997" i="1"/>
  <c r="BG998" i="1"/>
  <c r="BG999" i="1"/>
  <c r="BG1000" i="1"/>
  <c r="BG1001" i="1"/>
  <c r="BG1002" i="1"/>
  <c r="BG1003" i="1"/>
  <c r="BG1004" i="1"/>
  <c r="BG1005" i="1"/>
  <c r="BG1006" i="1"/>
  <c r="BG1007" i="1"/>
  <c r="BG1008" i="1"/>
  <c r="BG1009" i="1"/>
  <c r="BG1010" i="1"/>
  <c r="BG1011" i="1"/>
  <c r="BG1012" i="1"/>
  <c r="BG1013" i="1"/>
  <c r="BG1014" i="1"/>
  <c r="BG1015" i="1"/>
  <c r="BG1016" i="1"/>
  <c r="BG1017" i="1"/>
  <c r="BG1018" i="1"/>
  <c r="BG1019" i="1"/>
  <c r="BG1020" i="1"/>
  <c r="BG1021" i="1"/>
  <c r="BG1022" i="1"/>
  <c r="BG1023" i="1"/>
  <c r="BG1024" i="1"/>
  <c r="BG1025" i="1"/>
  <c r="BG1026" i="1"/>
  <c r="BG1027" i="1"/>
  <c r="BG1028" i="1"/>
  <c r="BG1029" i="1"/>
  <c r="BG1030" i="1"/>
  <c r="BG1031" i="1"/>
  <c r="BG1032" i="1"/>
  <c r="BG1033" i="1"/>
  <c r="BG1034" i="1"/>
  <c r="BG1035" i="1"/>
  <c r="BG1036" i="1"/>
  <c r="BG1037" i="1"/>
  <c r="BG1038" i="1"/>
  <c r="BG1039" i="1"/>
  <c r="BG1040" i="1"/>
  <c r="BG1041" i="1"/>
  <c r="BG1042" i="1"/>
  <c r="BG1043" i="1"/>
  <c r="BG1044" i="1"/>
  <c r="BG1045" i="1"/>
  <c r="BG1046" i="1"/>
  <c r="BG1047" i="1"/>
  <c r="BG1048" i="1"/>
  <c r="BG1049" i="1"/>
  <c r="BG1050" i="1"/>
  <c r="BG1051" i="1"/>
  <c r="BG1052" i="1"/>
  <c r="BG1053" i="1"/>
  <c r="BG1054" i="1"/>
  <c r="BG1055" i="1"/>
  <c r="BG1056" i="1"/>
  <c r="BG1057" i="1"/>
  <c r="BG1058" i="1"/>
  <c r="BG1059" i="1"/>
  <c r="BG1060" i="1"/>
  <c r="BG1061" i="1"/>
  <c r="BG1062" i="1"/>
  <c r="BG1063" i="1"/>
  <c r="BG1064" i="1"/>
  <c r="BG1065" i="1"/>
  <c r="BG1066" i="1"/>
  <c r="BG1067" i="1"/>
  <c r="BG1068" i="1"/>
  <c r="BG1069" i="1"/>
  <c r="BG1070" i="1"/>
  <c r="BG1071" i="1"/>
  <c r="BG1072" i="1"/>
  <c r="BG1073" i="1"/>
  <c r="BG1074" i="1"/>
  <c r="BG1075" i="1"/>
  <c r="BG1076" i="1"/>
  <c r="BG1077" i="1"/>
  <c r="BG1078" i="1"/>
  <c r="BG1079" i="1"/>
  <c r="BG1080" i="1"/>
  <c r="BG1081" i="1"/>
  <c r="BG1082" i="1"/>
  <c r="BG1083" i="1"/>
  <c r="BG1084" i="1"/>
  <c r="BG1085" i="1"/>
  <c r="BG1086" i="1"/>
  <c r="BG1087" i="1"/>
  <c r="BG1088" i="1"/>
  <c r="BG1089" i="1"/>
  <c r="BG1090" i="1"/>
  <c r="BG1091" i="1"/>
  <c r="BG1092" i="1"/>
  <c r="BG1093" i="1"/>
  <c r="BG1094" i="1"/>
  <c r="BG1095" i="1"/>
  <c r="BG1096" i="1"/>
  <c r="BG1097" i="1"/>
  <c r="BG1098" i="1"/>
  <c r="BG1099" i="1"/>
  <c r="BG1100" i="1"/>
  <c r="BG1101" i="1"/>
  <c r="AP1100" i="1"/>
  <c r="AP1099" i="1"/>
  <c r="AP1098" i="1"/>
  <c r="AP1097" i="1"/>
  <c r="AP1096" i="1"/>
  <c r="AP1095" i="1"/>
  <c r="AP1094" i="1"/>
  <c r="AP1093" i="1"/>
  <c r="AP1092" i="1"/>
  <c r="AP1091" i="1"/>
  <c r="AP1090" i="1"/>
  <c r="AP1089" i="1"/>
  <c r="AP1088" i="1"/>
  <c r="AP1087" i="1"/>
  <c r="AP1086" i="1"/>
  <c r="AP1085" i="1"/>
  <c r="AP1084" i="1"/>
  <c r="AP1083" i="1"/>
  <c r="AP1082" i="1"/>
  <c r="AP1081" i="1"/>
  <c r="AP1080" i="1"/>
  <c r="AP1079" i="1"/>
  <c r="AP1078" i="1"/>
  <c r="AP1077" i="1"/>
  <c r="AP1076" i="1"/>
  <c r="AP1075" i="1"/>
  <c r="AP1074" i="1"/>
  <c r="AP1073" i="1"/>
  <c r="AP1072" i="1"/>
  <c r="AP1071" i="1"/>
  <c r="AP1070" i="1"/>
  <c r="AP1069" i="1"/>
  <c r="AP1068" i="1"/>
  <c r="AP1067" i="1"/>
  <c r="AP1066" i="1"/>
  <c r="AP1065" i="1"/>
  <c r="AP1064" i="1"/>
  <c r="AP1063" i="1"/>
  <c r="AP1062" i="1"/>
  <c r="AP1061" i="1"/>
  <c r="AP1060" i="1"/>
  <c r="AP1059" i="1"/>
  <c r="AP1058" i="1"/>
  <c r="AP1057" i="1"/>
  <c r="AP1056" i="1"/>
  <c r="AP1055" i="1"/>
  <c r="AP1054" i="1"/>
  <c r="AP1053" i="1"/>
  <c r="AP1052" i="1"/>
  <c r="AP1051" i="1"/>
  <c r="AP1050" i="1"/>
  <c r="AP1049" i="1"/>
  <c r="AP1048" i="1"/>
  <c r="AP1047" i="1"/>
  <c r="AP1046" i="1"/>
  <c r="AP1045" i="1"/>
  <c r="AP1044" i="1"/>
  <c r="AP1043" i="1"/>
  <c r="AP1042" i="1"/>
  <c r="AP1041" i="1"/>
  <c r="AP1040" i="1"/>
  <c r="AP1039" i="1"/>
  <c r="AP1038" i="1"/>
  <c r="AP1037" i="1"/>
  <c r="AP1036" i="1"/>
  <c r="AP1035" i="1"/>
  <c r="AP1034" i="1"/>
  <c r="AP1033" i="1"/>
  <c r="AP1032" i="1"/>
  <c r="AP1031" i="1"/>
  <c r="AP1030" i="1"/>
  <c r="AP1029" i="1"/>
  <c r="AP1028" i="1"/>
  <c r="AP1027" i="1"/>
  <c r="AP1026" i="1"/>
  <c r="AP1025" i="1"/>
  <c r="AP1024" i="1"/>
  <c r="AP1023" i="1"/>
  <c r="AP1022" i="1"/>
  <c r="AP1021" i="1"/>
  <c r="AP1020" i="1"/>
  <c r="AP1019" i="1"/>
  <c r="AP1018" i="1"/>
  <c r="AP1017" i="1"/>
  <c r="AP1016" i="1"/>
  <c r="AP1015" i="1"/>
  <c r="AP1014" i="1"/>
  <c r="AP1013" i="1"/>
  <c r="AP1012" i="1"/>
  <c r="AP1011" i="1"/>
  <c r="AP1010" i="1"/>
  <c r="AP1009" i="1"/>
  <c r="AP1008" i="1"/>
  <c r="AP1007" i="1"/>
  <c r="AP1006" i="1"/>
  <c r="AP1005" i="1"/>
  <c r="AP1004" i="1"/>
  <c r="AP1003" i="1"/>
  <c r="AP1002" i="1"/>
  <c r="AP1001" i="1"/>
  <c r="AP1000" i="1"/>
  <c r="AP999" i="1"/>
  <c r="AP998" i="1"/>
  <c r="AP997" i="1"/>
  <c r="AP996" i="1"/>
  <c r="AP995" i="1"/>
  <c r="AP994" i="1"/>
  <c r="AP993" i="1"/>
  <c r="AP992" i="1"/>
  <c r="AP991" i="1"/>
  <c r="AP990" i="1"/>
  <c r="AP989" i="1"/>
  <c r="AP988" i="1"/>
  <c r="AP987" i="1"/>
  <c r="AP986" i="1"/>
  <c r="AP985" i="1"/>
  <c r="AP984" i="1"/>
  <c r="AP983" i="1"/>
  <c r="AP982" i="1"/>
  <c r="AP981" i="1"/>
  <c r="AP980" i="1"/>
  <c r="AP979" i="1"/>
  <c r="AP978" i="1"/>
  <c r="AP977" i="1"/>
  <c r="AP976" i="1"/>
  <c r="AP975" i="1"/>
  <c r="AP974" i="1"/>
  <c r="AP973" i="1"/>
  <c r="AP972" i="1"/>
  <c r="AP971" i="1"/>
  <c r="AP970" i="1"/>
  <c r="AP969" i="1"/>
  <c r="AP968" i="1"/>
  <c r="AP967" i="1"/>
  <c r="AP966" i="1"/>
  <c r="AP965" i="1"/>
  <c r="AP964" i="1"/>
  <c r="AP963" i="1"/>
  <c r="AP962" i="1"/>
  <c r="AP961" i="1"/>
  <c r="AP960" i="1"/>
  <c r="AP959" i="1"/>
  <c r="AP958" i="1"/>
  <c r="AP957" i="1"/>
  <c r="AP956" i="1"/>
  <c r="AP955" i="1"/>
  <c r="AP954" i="1"/>
  <c r="AP953" i="1"/>
  <c r="AP952" i="1"/>
  <c r="AP951" i="1"/>
  <c r="AP950" i="1"/>
  <c r="AP949" i="1"/>
  <c r="AP948" i="1"/>
  <c r="AP947" i="1"/>
  <c r="AP946" i="1"/>
  <c r="AP945" i="1"/>
  <c r="AP944" i="1"/>
  <c r="AP943" i="1"/>
  <c r="AP942" i="1"/>
  <c r="AP941" i="1"/>
  <c r="AP940" i="1"/>
  <c r="AP939" i="1"/>
  <c r="AP938" i="1"/>
  <c r="AP937" i="1"/>
  <c r="AP936" i="1"/>
  <c r="AP935" i="1"/>
  <c r="AP934" i="1"/>
  <c r="AP933" i="1"/>
  <c r="AP932" i="1"/>
  <c r="AP931" i="1"/>
  <c r="AP930" i="1"/>
  <c r="AP929" i="1"/>
  <c r="AP928" i="1"/>
  <c r="AP927" i="1"/>
  <c r="AP926" i="1"/>
  <c r="AP925" i="1"/>
  <c r="AP924" i="1"/>
  <c r="AP923" i="1"/>
  <c r="AP922" i="1"/>
  <c r="AP921" i="1"/>
  <c r="AP920" i="1"/>
  <c r="AP919" i="1"/>
  <c r="AP918" i="1"/>
  <c r="AP917" i="1"/>
  <c r="AP916" i="1"/>
  <c r="AP915" i="1"/>
  <c r="AP914" i="1"/>
  <c r="AP913" i="1"/>
  <c r="AP912" i="1"/>
  <c r="AP911" i="1"/>
  <c r="AP910" i="1"/>
  <c r="AP909" i="1"/>
  <c r="AP908" i="1"/>
  <c r="AP907" i="1"/>
  <c r="AP906" i="1"/>
  <c r="AP905" i="1"/>
  <c r="AP904" i="1"/>
  <c r="AP903" i="1"/>
  <c r="AP902" i="1"/>
  <c r="AP901" i="1"/>
  <c r="AP900" i="1"/>
  <c r="AP899" i="1"/>
  <c r="AP898" i="1"/>
  <c r="AP897" i="1"/>
  <c r="AP896" i="1"/>
  <c r="AP895" i="1"/>
  <c r="AP894" i="1"/>
  <c r="AP893" i="1"/>
  <c r="AP892" i="1"/>
  <c r="AP891" i="1"/>
  <c r="AP890" i="1"/>
  <c r="AP889" i="1"/>
  <c r="AP888" i="1"/>
  <c r="AP887" i="1"/>
  <c r="AP886" i="1"/>
  <c r="AP885" i="1"/>
  <c r="AP884" i="1"/>
  <c r="AP883" i="1"/>
  <c r="AP882" i="1"/>
  <c r="AP881" i="1"/>
  <c r="AP880" i="1"/>
  <c r="AP879" i="1"/>
  <c r="AP878" i="1"/>
  <c r="AP877" i="1"/>
  <c r="AP876" i="1"/>
  <c r="AP875" i="1"/>
  <c r="AP874" i="1"/>
  <c r="AP873" i="1"/>
  <c r="AP872" i="1"/>
  <c r="AP871" i="1"/>
  <c r="AP870" i="1"/>
  <c r="AP869" i="1"/>
  <c r="AP868" i="1"/>
  <c r="AP867" i="1"/>
  <c r="AP866" i="1"/>
  <c r="AP865" i="1"/>
  <c r="AP864" i="1"/>
  <c r="AP863" i="1"/>
  <c r="AP862" i="1"/>
  <c r="AP861" i="1"/>
  <c r="AP860" i="1"/>
  <c r="AP859" i="1"/>
  <c r="AP858" i="1"/>
  <c r="AP857" i="1"/>
  <c r="AP856" i="1"/>
  <c r="AP855" i="1"/>
  <c r="AP854" i="1"/>
  <c r="AP853" i="1"/>
  <c r="AP852" i="1"/>
  <c r="AP851" i="1"/>
  <c r="AP850" i="1"/>
  <c r="AP849" i="1"/>
  <c r="AP848" i="1"/>
  <c r="AP847" i="1"/>
  <c r="AP846" i="1"/>
  <c r="AP845" i="1"/>
  <c r="AP844" i="1"/>
  <c r="AP843" i="1"/>
  <c r="AP842" i="1"/>
  <c r="AP841" i="1"/>
  <c r="AP840" i="1"/>
  <c r="AP839" i="1"/>
  <c r="AP838" i="1"/>
  <c r="AP837" i="1"/>
  <c r="AP836" i="1"/>
  <c r="AP835" i="1"/>
  <c r="AP834" i="1"/>
  <c r="AP833" i="1"/>
  <c r="AP832" i="1"/>
  <c r="AP831" i="1"/>
  <c r="AP830" i="1"/>
  <c r="AP829" i="1"/>
  <c r="AP828" i="1"/>
  <c r="AP827" i="1"/>
  <c r="AP826" i="1"/>
  <c r="AP825" i="1"/>
  <c r="AP824" i="1"/>
  <c r="AP823" i="1"/>
  <c r="AP822" i="1"/>
  <c r="AP821" i="1"/>
  <c r="AP820" i="1"/>
  <c r="AP819" i="1"/>
  <c r="AP818" i="1"/>
  <c r="AP817" i="1"/>
  <c r="AP816" i="1"/>
  <c r="AP815" i="1"/>
  <c r="AP814" i="1"/>
  <c r="AP813" i="1"/>
  <c r="AP812" i="1"/>
  <c r="AP811" i="1"/>
  <c r="AP810" i="1"/>
  <c r="AP809" i="1"/>
  <c r="AP808" i="1"/>
  <c r="AP807" i="1"/>
  <c r="AP806" i="1"/>
  <c r="AP805" i="1"/>
  <c r="AP804" i="1"/>
  <c r="AP803" i="1"/>
  <c r="AP802" i="1"/>
  <c r="AP801" i="1"/>
  <c r="AP800" i="1"/>
  <c r="AP799" i="1"/>
  <c r="AP798" i="1"/>
  <c r="AP797" i="1"/>
  <c r="AP796" i="1"/>
  <c r="AP795" i="1"/>
  <c r="AP794" i="1"/>
  <c r="AP793" i="1"/>
  <c r="AP792" i="1"/>
  <c r="AP791" i="1"/>
  <c r="AP790" i="1"/>
  <c r="AP789" i="1"/>
  <c r="AP788" i="1"/>
  <c r="AP787" i="1"/>
  <c r="AP786" i="1"/>
  <c r="AP785" i="1"/>
  <c r="AP784" i="1"/>
  <c r="AP783" i="1"/>
  <c r="AP782" i="1"/>
  <c r="AP781" i="1"/>
  <c r="AP780" i="1"/>
  <c r="AP779" i="1"/>
  <c r="AP778" i="1"/>
  <c r="AP777" i="1"/>
  <c r="AP776" i="1"/>
  <c r="AP775" i="1"/>
  <c r="AP774" i="1"/>
  <c r="AP773" i="1"/>
  <c r="AP772" i="1"/>
  <c r="AP771" i="1"/>
  <c r="AP770" i="1"/>
  <c r="AP769" i="1"/>
  <c r="AP768" i="1"/>
  <c r="AP767" i="1"/>
  <c r="AP766" i="1"/>
  <c r="AP765" i="1"/>
  <c r="AP764" i="1"/>
  <c r="AP763" i="1"/>
  <c r="AP762" i="1"/>
  <c r="AP761" i="1"/>
  <c r="AP760" i="1"/>
  <c r="AP759" i="1"/>
  <c r="AP758" i="1"/>
  <c r="AP757" i="1"/>
  <c r="AP756" i="1"/>
  <c r="AP755" i="1"/>
  <c r="AP754" i="1"/>
  <c r="AP753" i="1"/>
  <c r="AP752" i="1"/>
  <c r="AP751" i="1"/>
  <c r="AP750" i="1"/>
  <c r="AP749" i="1"/>
  <c r="AP748" i="1"/>
  <c r="AP747" i="1"/>
  <c r="AP746" i="1"/>
  <c r="AP745" i="1"/>
  <c r="AP744" i="1"/>
  <c r="AP743" i="1"/>
  <c r="AP742" i="1"/>
  <c r="AP741" i="1"/>
  <c r="AP740" i="1"/>
  <c r="AP739" i="1"/>
  <c r="AP738" i="1"/>
  <c r="AP737" i="1"/>
  <c r="AP736" i="1"/>
  <c r="AP735" i="1"/>
  <c r="AP734" i="1"/>
  <c r="AP733" i="1"/>
  <c r="AP732" i="1"/>
  <c r="AP731" i="1"/>
  <c r="AP730" i="1"/>
  <c r="AP729" i="1"/>
  <c r="AP728" i="1"/>
  <c r="AP727" i="1"/>
  <c r="AP726" i="1"/>
  <c r="AP725" i="1"/>
  <c r="AP724" i="1"/>
  <c r="AP723" i="1"/>
  <c r="AP722" i="1"/>
  <c r="AP721" i="1"/>
  <c r="AP720" i="1"/>
  <c r="AP719" i="1"/>
  <c r="AP718" i="1"/>
  <c r="AP717" i="1"/>
  <c r="AP716" i="1"/>
  <c r="AP715" i="1"/>
  <c r="AP714" i="1"/>
  <c r="AP713" i="1"/>
  <c r="AP712" i="1"/>
  <c r="AP711" i="1"/>
  <c r="AP710" i="1"/>
  <c r="AP709" i="1"/>
  <c r="AP708" i="1"/>
  <c r="AP707" i="1"/>
  <c r="AP706" i="1"/>
  <c r="AP705" i="1"/>
  <c r="AP704" i="1"/>
  <c r="AP703" i="1"/>
  <c r="AP702" i="1"/>
  <c r="AP701" i="1"/>
  <c r="AP700" i="1"/>
  <c r="AP699" i="1"/>
  <c r="AP698" i="1"/>
  <c r="AP697" i="1"/>
  <c r="AP696" i="1"/>
  <c r="AP695" i="1"/>
  <c r="AP694" i="1"/>
  <c r="AP693" i="1"/>
  <c r="AP692" i="1"/>
  <c r="AP691" i="1"/>
  <c r="AP690" i="1"/>
  <c r="AP689" i="1"/>
  <c r="AP688" i="1"/>
  <c r="AP687" i="1"/>
  <c r="AP686" i="1"/>
  <c r="AP685" i="1"/>
  <c r="AP684" i="1"/>
  <c r="AP683" i="1"/>
  <c r="AP682" i="1"/>
  <c r="AP681" i="1"/>
  <c r="AP680" i="1"/>
  <c r="AP679" i="1"/>
  <c r="AP678" i="1"/>
  <c r="AP677" i="1"/>
  <c r="AP676" i="1"/>
  <c r="AP675" i="1"/>
  <c r="AP674" i="1"/>
  <c r="AP673" i="1"/>
  <c r="AP672" i="1"/>
  <c r="AP671" i="1"/>
  <c r="AP670" i="1"/>
  <c r="AP669" i="1"/>
  <c r="AP668" i="1"/>
  <c r="AP667" i="1"/>
  <c r="AP666" i="1"/>
  <c r="AP665" i="1"/>
  <c r="AP664" i="1"/>
  <c r="AP663" i="1"/>
  <c r="AP662" i="1"/>
  <c r="AP661" i="1"/>
  <c r="AP660" i="1"/>
  <c r="AP659" i="1"/>
  <c r="AP658" i="1"/>
  <c r="AP657" i="1"/>
  <c r="AP656" i="1"/>
  <c r="AP655" i="1"/>
  <c r="AP654" i="1"/>
  <c r="AP653" i="1"/>
  <c r="AP652" i="1"/>
  <c r="AP651" i="1"/>
  <c r="AP650" i="1"/>
  <c r="AP649" i="1"/>
  <c r="AP648" i="1"/>
  <c r="AP647" i="1"/>
  <c r="AP646" i="1"/>
  <c r="AP645" i="1"/>
  <c r="AP644" i="1"/>
  <c r="AP643" i="1"/>
  <c r="AP642" i="1"/>
  <c r="AP641" i="1"/>
  <c r="AP640" i="1"/>
  <c r="AP639" i="1"/>
  <c r="AP638" i="1"/>
  <c r="AP637" i="1"/>
  <c r="AP636" i="1"/>
  <c r="AP635" i="1"/>
  <c r="AP634" i="1"/>
  <c r="AP633" i="1"/>
  <c r="AP632" i="1"/>
  <c r="AP631" i="1"/>
  <c r="AP630" i="1"/>
  <c r="AP629" i="1"/>
  <c r="AP628" i="1"/>
  <c r="AP627" i="1"/>
  <c r="AP626" i="1"/>
  <c r="AP625" i="1"/>
  <c r="AP624" i="1"/>
  <c r="AP623" i="1"/>
  <c r="AP622" i="1"/>
  <c r="AP621" i="1"/>
  <c r="AP620" i="1"/>
  <c r="AP619" i="1"/>
  <c r="AP618" i="1"/>
  <c r="AP617" i="1"/>
  <c r="AP616" i="1"/>
  <c r="AP615" i="1"/>
  <c r="AP614" i="1"/>
  <c r="AP613" i="1"/>
  <c r="AP612" i="1"/>
  <c r="AP611" i="1"/>
  <c r="AP610" i="1"/>
  <c r="AP609" i="1"/>
  <c r="AP608" i="1"/>
  <c r="AP607" i="1"/>
  <c r="AP606" i="1"/>
  <c r="AP605" i="1"/>
  <c r="AP604" i="1"/>
  <c r="AP603" i="1"/>
  <c r="AP602" i="1"/>
  <c r="AP601" i="1"/>
  <c r="AP600" i="1"/>
  <c r="AP599" i="1"/>
  <c r="AP598" i="1"/>
  <c r="AP597" i="1"/>
  <c r="AP596" i="1"/>
  <c r="AP595" i="1"/>
  <c r="AP594" i="1"/>
  <c r="AP593" i="1"/>
  <c r="AP592" i="1"/>
  <c r="AP591" i="1"/>
  <c r="AP590" i="1"/>
  <c r="AP589" i="1"/>
  <c r="AP588" i="1"/>
  <c r="AP587" i="1"/>
  <c r="AP586" i="1"/>
  <c r="AP585" i="1"/>
  <c r="AP584" i="1"/>
  <c r="AP583" i="1"/>
  <c r="AP582" i="1"/>
  <c r="AP581" i="1"/>
  <c r="AP580" i="1"/>
  <c r="AP579" i="1"/>
  <c r="AP578" i="1"/>
  <c r="AP577" i="1"/>
  <c r="AP576" i="1"/>
  <c r="AP575" i="1"/>
  <c r="AP574" i="1"/>
  <c r="AP573" i="1"/>
  <c r="AP572" i="1"/>
  <c r="AP571" i="1"/>
  <c r="AP570" i="1"/>
  <c r="AP569" i="1"/>
  <c r="AP568" i="1"/>
  <c r="AP567" i="1"/>
  <c r="AP566" i="1"/>
  <c r="AP565" i="1"/>
  <c r="AP564" i="1"/>
  <c r="AP563" i="1"/>
  <c r="AP562" i="1"/>
  <c r="AP561" i="1"/>
  <c r="AP560" i="1"/>
  <c r="AP559" i="1"/>
  <c r="AP558" i="1"/>
  <c r="AP557" i="1"/>
  <c r="AP556" i="1"/>
  <c r="AP555" i="1"/>
  <c r="AP554" i="1"/>
  <c r="AP553" i="1"/>
  <c r="AP552" i="1"/>
  <c r="AP551" i="1"/>
  <c r="AP550" i="1"/>
  <c r="AP549" i="1"/>
  <c r="AP548" i="1"/>
  <c r="AP547" i="1"/>
  <c r="AP546" i="1"/>
  <c r="AP545" i="1"/>
  <c r="AP544" i="1"/>
  <c r="AP543" i="1"/>
  <c r="AP542" i="1"/>
  <c r="AP541" i="1"/>
  <c r="AP540" i="1"/>
  <c r="AP539" i="1"/>
  <c r="AP538" i="1"/>
  <c r="AP537" i="1"/>
  <c r="AP536" i="1"/>
  <c r="AP535" i="1"/>
  <c r="AP534" i="1"/>
  <c r="AP533" i="1"/>
  <c r="AP532" i="1"/>
  <c r="AP531" i="1"/>
  <c r="AP530" i="1"/>
  <c r="AP529" i="1"/>
  <c r="AP528" i="1"/>
  <c r="AP527" i="1"/>
  <c r="AP526" i="1"/>
  <c r="AP525" i="1"/>
  <c r="AP524" i="1"/>
  <c r="AP523" i="1"/>
  <c r="AP522" i="1"/>
  <c r="AP521" i="1"/>
  <c r="AP520" i="1"/>
  <c r="AP519" i="1"/>
  <c r="AP518" i="1"/>
  <c r="AP517" i="1"/>
  <c r="AP516" i="1"/>
  <c r="AP515" i="1"/>
  <c r="AP514" i="1"/>
  <c r="AP513" i="1"/>
  <c r="AP512" i="1"/>
  <c r="AP511" i="1"/>
  <c r="AP510" i="1"/>
  <c r="AP509" i="1"/>
  <c r="AP508" i="1"/>
  <c r="AP507" i="1"/>
  <c r="AP506" i="1"/>
  <c r="AP505" i="1"/>
  <c r="AP504" i="1"/>
  <c r="AP503" i="1"/>
  <c r="AP502" i="1"/>
  <c r="AP501" i="1"/>
  <c r="AP500" i="1"/>
  <c r="AP499" i="1"/>
  <c r="AP498" i="1"/>
  <c r="AP497" i="1"/>
  <c r="AP496" i="1"/>
  <c r="AP495" i="1"/>
  <c r="AP494" i="1"/>
  <c r="AP493" i="1"/>
  <c r="AP492" i="1"/>
  <c r="AP491" i="1"/>
  <c r="AP490" i="1"/>
  <c r="AP489" i="1"/>
  <c r="AP488" i="1"/>
  <c r="AP487" i="1"/>
  <c r="AP486" i="1"/>
  <c r="AP485" i="1"/>
  <c r="AP484" i="1"/>
  <c r="AP483" i="1"/>
  <c r="AP482" i="1"/>
  <c r="AP481" i="1"/>
  <c r="AP480" i="1"/>
  <c r="AP479" i="1"/>
  <c r="AP478" i="1"/>
  <c r="AP477" i="1"/>
  <c r="AP476" i="1"/>
  <c r="AP475" i="1"/>
  <c r="AP474" i="1"/>
  <c r="AP473" i="1"/>
  <c r="AP472" i="1"/>
  <c r="AP471" i="1"/>
  <c r="AP470" i="1"/>
  <c r="AP469" i="1"/>
  <c r="AP468" i="1"/>
  <c r="AP467" i="1"/>
  <c r="AP466" i="1"/>
  <c r="AP465" i="1"/>
  <c r="AP464" i="1"/>
  <c r="AP463" i="1"/>
  <c r="AP462" i="1"/>
  <c r="AP461" i="1"/>
  <c r="AP460" i="1"/>
  <c r="AP459" i="1"/>
  <c r="AP458" i="1"/>
  <c r="AP457" i="1"/>
  <c r="AP456" i="1"/>
  <c r="AP455" i="1"/>
  <c r="AP454" i="1"/>
  <c r="AP453" i="1"/>
  <c r="AP452" i="1"/>
  <c r="AP451" i="1"/>
  <c r="AP450" i="1"/>
  <c r="AP449" i="1"/>
  <c r="AP448" i="1"/>
  <c r="AP447" i="1"/>
  <c r="AP446" i="1"/>
  <c r="AP445" i="1"/>
  <c r="AP444" i="1"/>
  <c r="AP443" i="1"/>
  <c r="AP442" i="1"/>
  <c r="AP441" i="1"/>
  <c r="AP440" i="1"/>
  <c r="AP439" i="1"/>
  <c r="AP438" i="1"/>
  <c r="AP437" i="1"/>
  <c r="AP436" i="1"/>
  <c r="AP435" i="1"/>
  <c r="AP434" i="1"/>
  <c r="AP433" i="1"/>
  <c r="AP432" i="1"/>
  <c r="AP431" i="1"/>
  <c r="AP430" i="1"/>
  <c r="AP429" i="1"/>
  <c r="AP428" i="1"/>
  <c r="AP427" i="1"/>
  <c r="AP426" i="1"/>
  <c r="AP425" i="1"/>
  <c r="AP424" i="1"/>
  <c r="AP423" i="1"/>
  <c r="AP422" i="1"/>
  <c r="AP421" i="1"/>
  <c r="AP420" i="1"/>
  <c r="AP419" i="1"/>
  <c r="AP418" i="1"/>
  <c r="AP417" i="1"/>
  <c r="AP416" i="1"/>
  <c r="AP415" i="1"/>
  <c r="AP414" i="1"/>
  <c r="AP413" i="1"/>
  <c r="AP412" i="1"/>
  <c r="AP411" i="1"/>
  <c r="AP410" i="1"/>
  <c r="AP409" i="1"/>
  <c r="AP408" i="1"/>
  <c r="AP407" i="1"/>
  <c r="AP406" i="1"/>
  <c r="AP405" i="1"/>
  <c r="AP404" i="1"/>
  <c r="AP403" i="1"/>
  <c r="AP402" i="1"/>
  <c r="AP401" i="1"/>
  <c r="AP400" i="1"/>
  <c r="AP399" i="1"/>
  <c r="AP398" i="1"/>
  <c r="AP397" i="1"/>
  <c r="AP396" i="1"/>
  <c r="AP395" i="1"/>
  <c r="AP394" i="1"/>
  <c r="AP393" i="1"/>
  <c r="AP392" i="1"/>
  <c r="AP391" i="1"/>
  <c r="AP390" i="1"/>
  <c r="AP389" i="1"/>
  <c r="AP388" i="1"/>
  <c r="AP387" i="1"/>
  <c r="AP386" i="1"/>
  <c r="AP385" i="1"/>
  <c r="AP384" i="1"/>
  <c r="AP383" i="1"/>
  <c r="AP382" i="1"/>
  <c r="AP381" i="1"/>
  <c r="AP380" i="1"/>
  <c r="AP379" i="1"/>
  <c r="AP378" i="1"/>
  <c r="AP377" i="1"/>
  <c r="AP376" i="1"/>
  <c r="AP375" i="1"/>
  <c r="AP374" i="1"/>
  <c r="AP373" i="1"/>
  <c r="AP372" i="1"/>
  <c r="AP371" i="1"/>
  <c r="AP370" i="1"/>
  <c r="AP369" i="1"/>
  <c r="AP368" i="1"/>
  <c r="AP367" i="1"/>
  <c r="AP366" i="1"/>
  <c r="AP365" i="1"/>
  <c r="AP364" i="1"/>
  <c r="AP363" i="1"/>
  <c r="AP362" i="1"/>
  <c r="AP361" i="1"/>
  <c r="AP360" i="1"/>
  <c r="AP359" i="1"/>
  <c r="AP358" i="1"/>
  <c r="AP357" i="1"/>
  <c r="AP356" i="1"/>
  <c r="AP355" i="1"/>
  <c r="AP354" i="1"/>
  <c r="AP353" i="1"/>
  <c r="AP352" i="1"/>
  <c r="AP351" i="1"/>
  <c r="AP350" i="1"/>
  <c r="AP349" i="1"/>
  <c r="AP348" i="1"/>
  <c r="AP347" i="1"/>
  <c r="AP346" i="1"/>
  <c r="AP345" i="1"/>
  <c r="AP344" i="1"/>
  <c r="AP343" i="1"/>
  <c r="AP342" i="1"/>
  <c r="AP341" i="1"/>
  <c r="AP340" i="1"/>
  <c r="AP339" i="1"/>
  <c r="AP338" i="1"/>
  <c r="AP337" i="1"/>
  <c r="AP336" i="1"/>
  <c r="AP335" i="1"/>
  <c r="AP334" i="1"/>
  <c r="AP333" i="1"/>
  <c r="AP332" i="1"/>
  <c r="AP331" i="1"/>
  <c r="AP330" i="1"/>
  <c r="AP329" i="1"/>
  <c r="AP328" i="1"/>
  <c r="AP327" i="1"/>
  <c r="AP326" i="1"/>
  <c r="AP325" i="1"/>
  <c r="AP324" i="1"/>
  <c r="AP323" i="1"/>
  <c r="AP322" i="1"/>
  <c r="AP321" i="1"/>
  <c r="AP320" i="1"/>
  <c r="AP319" i="1"/>
  <c r="AP318" i="1"/>
  <c r="AP317" i="1"/>
  <c r="AP316" i="1"/>
  <c r="AP315" i="1"/>
  <c r="AP314" i="1"/>
  <c r="AP313" i="1"/>
  <c r="AP312" i="1"/>
  <c r="AP311" i="1"/>
  <c r="AP310" i="1"/>
  <c r="AP309" i="1"/>
  <c r="AP308" i="1"/>
  <c r="AP307" i="1"/>
  <c r="AP306" i="1"/>
  <c r="AP305" i="1"/>
  <c r="AP304" i="1"/>
  <c r="AP303" i="1"/>
  <c r="AP302" i="1"/>
  <c r="AP301" i="1"/>
  <c r="AP300" i="1"/>
  <c r="AP299" i="1"/>
  <c r="AP298" i="1"/>
  <c r="AP297" i="1"/>
  <c r="AP296" i="1"/>
  <c r="AP295" i="1"/>
  <c r="AP294" i="1"/>
  <c r="AP293" i="1"/>
  <c r="AP292" i="1"/>
  <c r="AP291" i="1"/>
  <c r="AP290" i="1"/>
  <c r="AP289" i="1"/>
  <c r="AP288" i="1"/>
  <c r="AP287" i="1"/>
  <c r="AP286" i="1"/>
  <c r="AP285" i="1"/>
  <c r="AP284" i="1"/>
  <c r="AP283" i="1"/>
  <c r="AP282" i="1"/>
  <c r="AP281" i="1"/>
  <c r="AP280" i="1"/>
  <c r="AP279" i="1"/>
  <c r="AP278" i="1"/>
  <c r="AP277" i="1"/>
  <c r="AP276" i="1"/>
  <c r="AP275" i="1"/>
  <c r="AP274" i="1"/>
  <c r="AP273" i="1"/>
  <c r="AP272" i="1"/>
  <c r="AP271" i="1"/>
  <c r="AP270" i="1"/>
  <c r="AP269" i="1"/>
  <c r="AP268" i="1"/>
  <c r="AP267" i="1"/>
  <c r="AP266" i="1"/>
  <c r="AP265" i="1"/>
  <c r="AP264" i="1"/>
  <c r="AP263" i="1"/>
  <c r="AP262" i="1"/>
  <c r="AP261" i="1"/>
  <c r="AP260" i="1"/>
  <c r="AP259" i="1"/>
  <c r="AP258" i="1"/>
  <c r="AP257" i="1"/>
  <c r="AP256" i="1"/>
  <c r="AP255" i="1"/>
  <c r="AP254" i="1"/>
  <c r="AP253" i="1"/>
  <c r="AP252" i="1"/>
  <c r="AP251" i="1"/>
  <c r="AP250" i="1"/>
  <c r="AP249" i="1"/>
  <c r="AP248" i="1"/>
  <c r="AP247" i="1"/>
  <c r="AP246" i="1"/>
  <c r="AP245" i="1"/>
  <c r="AP244" i="1"/>
  <c r="AP243" i="1"/>
  <c r="AP242" i="1"/>
  <c r="AP241" i="1"/>
  <c r="AP240" i="1"/>
  <c r="AP239" i="1"/>
  <c r="AP238" i="1"/>
  <c r="AP237" i="1"/>
  <c r="AP236" i="1"/>
  <c r="AP235" i="1"/>
  <c r="AP234" i="1"/>
  <c r="AP233" i="1"/>
  <c r="AP232" i="1"/>
  <c r="AP231" i="1"/>
  <c r="AP230" i="1"/>
  <c r="AP229" i="1"/>
  <c r="AP228" i="1"/>
  <c r="AP227" i="1"/>
  <c r="AP226" i="1"/>
  <c r="AP225" i="1"/>
  <c r="AP224" i="1"/>
  <c r="AP223" i="1"/>
  <c r="AP222" i="1"/>
  <c r="AP221" i="1"/>
  <c r="AP220" i="1"/>
  <c r="AP219" i="1"/>
  <c r="AP218" i="1"/>
  <c r="AP217" i="1"/>
  <c r="AP216" i="1"/>
  <c r="AP215" i="1"/>
  <c r="AP214" i="1"/>
  <c r="AP213" i="1"/>
  <c r="AP212" i="1"/>
  <c r="AP211" i="1"/>
  <c r="AP210" i="1"/>
  <c r="AP209" i="1"/>
  <c r="AP208" i="1"/>
  <c r="AP207" i="1"/>
  <c r="AP206" i="1"/>
  <c r="AP205" i="1"/>
  <c r="AP204" i="1"/>
  <c r="AP203" i="1"/>
  <c r="AP202" i="1"/>
  <c r="AP201" i="1"/>
  <c r="AP200" i="1"/>
  <c r="AP199" i="1"/>
  <c r="AP198" i="1"/>
  <c r="AP197" i="1"/>
  <c r="AP196" i="1"/>
  <c r="AP195" i="1"/>
  <c r="AP194" i="1"/>
  <c r="AP193" i="1"/>
  <c r="AP192" i="1"/>
  <c r="AP191" i="1"/>
  <c r="AP190" i="1"/>
  <c r="AP189" i="1"/>
  <c r="AP188" i="1"/>
  <c r="AP187" i="1"/>
  <c r="AP186" i="1"/>
  <c r="AP185" i="1"/>
  <c r="AP184" i="1"/>
  <c r="AP183" i="1"/>
  <c r="AP182" i="1"/>
  <c r="AP181" i="1"/>
  <c r="AP180" i="1"/>
  <c r="AP179" i="1"/>
  <c r="AP178" i="1"/>
  <c r="AP177" i="1"/>
  <c r="AP176" i="1"/>
  <c r="AP175" i="1"/>
  <c r="AP174" i="1"/>
  <c r="AP173" i="1"/>
  <c r="AP172" i="1"/>
  <c r="AP171" i="1"/>
  <c r="AP170" i="1"/>
  <c r="AP169" i="1"/>
  <c r="AP168" i="1"/>
  <c r="AP167" i="1"/>
  <c r="AP166" i="1"/>
  <c r="AP165" i="1"/>
  <c r="AP164" i="1"/>
  <c r="AP163" i="1"/>
  <c r="AP162" i="1"/>
  <c r="AP161" i="1"/>
  <c r="AP160" i="1"/>
  <c r="AP159" i="1"/>
  <c r="AP158" i="1"/>
  <c r="AP157" i="1"/>
  <c r="AP156" i="1"/>
  <c r="AP155" i="1"/>
  <c r="AP154" i="1"/>
  <c r="AP153" i="1"/>
  <c r="AP152" i="1"/>
  <c r="AP151" i="1"/>
  <c r="AP150" i="1"/>
  <c r="AP149" i="1"/>
  <c r="AP148" i="1"/>
  <c r="AP147" i="1"/>
  <c r="AP146" i="1"/>
  <c r="AP145" i="1"/>
  <c r="AP144" i="1"/>
  <c r="AP143" i="1"/>
  <c r="AP142" i="1"/>
  <c r="AP141" i="1"/>
  <c r="AP140" i="1"/>
  <c r="AP139" i="1"/>
  <c r="AP138" i="1"/>
  <c r="AP137" i="1"/>
  <c r="AP136" i="1"/>
  <c r="AP135" i="1"/>
  <c r="AP134" i="1"/>
  <c r="AP133" i="1"/>
  <c r="AP132" i="1"/>
  <c r="AP131" i="1"/>
  <c r="AP130" i="1"/>
  <c r="AP129" i="1"/>
  <c r="AP128" i="1"/>
  <c r="AP127" i="1"/>
  <c r="AP126" i="1"/>
  <c r="AP125" i="1"/>
  <c r="AP124" i="1"/>
  <c r="AP123" i="1"/>
  <c r="AP122" i="1"/>
  <c r="AP121" i="1"/>
  <c r="AP120" i="1"/>
  <c r="AP119" i="1"/>
  <c r="AP118" i="1"/>
  <c r="AP117" i="1"/>
  <c r="AP116" i="1"/>
  <c r="AP115" i="1"/>
  <c r="AP114" i="1"/>
  <c r="AP113" i="1"/>
  <c r="AP112" i="1"/>
  <c r="AP111" i="1"/>
  <c r="AP110" i="1"/>
  <c r="AP109" i="1"/>
  <c r="AP108" i="1"/>
  <c r="AP107" i="1"/>
  <c r="AP106" i="1"/>
  <c r="AP105" i="1"/>
  <c r="AP104" i="1"/>
  <c r="AP103" i="1"/>
  <c r="AP102" i="1"/>
  <c r="AP101" i="1"/>
  <c r="AP100" i="1"/>
  <c r="AP99" i="1"/>
  <c r="AP98" i="1"/>
  <c r="AP97" i="1"/>
  <c r="AP96" i="1"/>
  <c r="AP95" i="1"/>
  <c r="AP94" i="1"/>
  <c r="AP93" i="1"/>
  <c r="AP92" i="1"/>
  <c r="AP91" i="1"/>
  <c r="AP90" i="1"/>
  <c r="AP89" i="1"/>
  <c r="AP88" i="1"/>
  <c r="AP87" i="1"/>
  <c r="AP86" i="1"/>
  <c r="AP85" i="1"/>
  <c r="AP75" i="1"/>
  <c r="BE1001" i="1"/>
  <c r="BE1002" i="1"/>
  <c r="BE1003" i="1"/>
  <c r="BE1004" i="1"/>
  <c r="BE1005" i="1"/>
  <c r="BE1006" i="1"/>
  <c r="BE1007" i="1"/>
  <c r="BE1008" i="1"/>
  <c r="BE1009" i="1"/>
  <c r="BE1010" i="1"/>
  <c r="BE1011" i="1"/>
  <c r="BE1012" i="1"/>
  <c r="BE1013" i="1"/>
  <c r="BE1014" i="1"/>
  <c r="BE1015" i="1"/>
  <c r="BE1016" i="1"/>
  <c r="BE1017" i="1"/>
  <c r="BE1018" i="1"/>
  <c r="BE1019" i="1"/>
  <c r="BE1020" i="1"/>
  <c r="BE1021" i="1"/>
  <c r="BE1022" i="1"/>
  <c r="BE1023" i="1"/>
  <c r="BE1024" i="1"/>
  <c r="BE1025" i="1"/>
  <c r="BE1026" i="1"/>
  <c r="BE1027" i="1"/>
  <c r="BE1028" i="1"/>
  <c r="BE1029" i="1"/>
  <c r="BE1030" i="1"/>
  <c r="BE1031" i="1"/>
  <c r="BE1032" i="1"/>
  <c r="BE1033" i="1"/>
  <c r="BE1034" i="1"/>
  <c r="BE1035" i="1"/>
  <c r="BE1036" i="1"/>
  <c r="BE1037" i="1"/>
  <c r="BE1038" i="1"/>
  <c r="BE1039" i="1"/>
  <c r="BE1040" i="1"/>
  <c r="BE1041" i="1"/>
  <c r="BE1042" i="1"/>
  <c r="BE1043" i="1"/>
  <c r="BE1044" i="1"/>
  <c r="BE1045" i="1"/>
  <c r="BE1046" i="1"/>
  <c r="BE1047" i="1"/>
  <c r="BE1048" i="1"/>
  <c r="BE1049" i="1"/>
  <c r="BE1050" i="1"/>
  <c r="BE1051" i="1"/>
  <c r="BE1052" i="1"/>
  <c r="BE1053" i="1"/>
  <c r="BE1054" i="1"/>
  <c r="BE1055" i="1"/>
  <c r="BE1056" i="1"/>
  <c r="BE1057" i="1"/>
  <c r="BE1058" i="1"/>
  <c r="BE1059" i="1"/>
  <c r="BE1060" i="1"/>
  <c r="BE1061" i="1"/>
  <c r="BE1062" i="1"/>
  <c r="BE1063" i="1"/>
  <c r="BE1064" i="1"/>
  <c r="BE1065" i="1"/>
  <c r="BE1066" i="1"/>
  <c r="BE1067" i="1"/>
  <c r="BE1068" i="1"/>
  <c r="BE1069" i="1"/>
  <c r="BE1070" i="1"/>
  <c r="BE1071" i="1"/>
  <c r="BE1072" i="1"/>
  <c r="BE1073" i="1"/>
  <c r="BE1074" i="1"/>
  <c r="BE1075" i="1"/>
  <c r="BE1076" i="1"/>
  <c r="BE1077" i="1"/>
  <c r="BE1078" i="1"/>
  <c r="BE1079" i="1"/>
  <c r="BE1080" i="1"/>
  <c r="BE1081" i="1"/>
  <c r="BE1082" i="1"/>
  <c r="BE1083" i="1"/>
  <c r="BE1084" i="1"/>
  <c r="BE1085" i="1"/>
  <c r="BE1086" i="1"/>
  <c r="BE1087" i="1"/>
  <c r="BE1088" i="1"/>
  <c r="BE1089" i="1"/>
  <c r="BE1090" i="1"/>
  <c r="BE1091" i="1"/>
  <c r="BE1092" i="1"/>
  <c r="BE1093" i="1"/>
  <c r="BE1094" i="1"/>
  <c r="BE1095" i="1"/>
  <c r="BE1096" i="1"/>
  <c r="BE1097" i="1"/>
  <c r="BE1098" i="1"/>
  <c r="BE1099" i="1"/>
  <c r="BE1100" i="1"/>
  <c r="BE1101" i="1"/>
  <c r="AI28" i="7"/>
  <c r="AH28" i="7"/>
  <c r="AG28" i="7"/>
  <c r="AF28" i="7"/>
  <c r="AD28" i="7"/>
  <c r="AC28" i="7"/>
  <c r="AB28" i="7"/>
  <c r="AA28" i="7"/>
  <c r="AI27" i="7"/>
  <c r="AH27" i="7"/>
  <c r="AG27" i="7"/>
  <c r="AF27" i="7"/>
  <c r="AD27" i="7"/>
  <c r="AC27" i="7"/>
  <c r="AB27" i="7"/>
  <c r="AA27" i="7"/>
  <c r="AI26" i="7"/>
  <c r="AH26" i="7"/>
  <c r="AG26" i="7"/>
  <c r="AF26" i="7"/>
  <c r="AD26" i="7"/>
  <c r="AC26" i="7"/>
  <c r="AB26" i="7"/>
  <c r="AA26" i="7"/>
  <c r="AI25" i="7"/>
  <c r="AH25" i="7"/>
  <c r="AG25" i="7"/>
  <c r="AF25" i="7"/>
  <c r="AD25" i="7"/>
  <c r="AC25" i="7"/>
  <c r="AB25" i="7"/>
  <c r="AA25" i="7"/>
  <c r="AI24" i="7"/>
  <c r="AH24" i="7"/>
  <c r="AG24" i="7"/>
  <c r="AF24" i="7"/>
  <c r="AD24" i="7"/>
  <c r="AC24" i="7"/>
  <c r="AB24" i="7"/>
  <c r="AA24" i="7"/>
  <c r="AI23" i="7"/>
  <c r="AH23" i="7"/>
  <c r="AG23" i="7"/>
  <c r="AF23" i="7"/>
  <c r="AD23" i="7"/>
  <c r="AC23" i="7"/>
  <c r="AB23" i="7"/>
  <c r="AA23" i="7"/>
  <c r="AI22" i="7"/>
  <c r="AH22" i="7"/>
  <c r="AG22" i="7"/>
  <c r="AF22" i="7"/>
  <c r="AD22" i="7"/>
  <c r="AC22" i="7"/>
  <c r="AB22" i="7"/>
  <c r="AA22" i="7"/>
  <c r="AI21" i="7"/>
  <c r="AH21" i="7"/>
  <c r="AG21" i="7"/>
  <c r="AF21" i="7"/>
  <c r="AD21" i="7"/>
  <c r="AC21" i="7"/>
  <c r="AB21" i="7"/>
  <c r="AA21" i="7"/>
  <c r="AI20" i="7"/>
  <c r="AH20" i="7"/>
  <c r="AG20" i="7"/>
  <c r="AF20" i="7"/>
  <c r="AD20" i="7"/>
  <c r="AC20" i="7"/>
  <c r="AB20" i="7"/>
  <c r="AA20" i="7"/>
  <c r="AI19" i="7"/>
  <c r="AH19" i="7"/>
  <c r="AG19" i="7"/>
  <c r="AF19" i="7"/>
  <c r="AD19" i="7"/>
  <c r="AC19" i="7"/>
  <c r="AB19" i="7"/>
  <c r="AA19" i="7"/>
  <c r="AI18" i="7"/>
  <c r="AH18" i="7"/>
  <c r="AG18" i="7"/>
  <c r="AF18" i="7"/>
  <c r="AD18" i="7"/>
  <c r="AC18" i="7"/>
  <c r="AB18" i="7"/>
  <c r="AA18" i="7"/>
  <c r="AI17" i="7"/>
  <c r="AH17" i="7"/>
  <c r="AG17" i="7"/>
  <c r="AF17" i="7"/>
  <c r="AD17" i="7"/>
  <c r="AC17" i="7"/>
  <c r="AB17" i="7"/>
  <c r="AA17" i="7"/>
  <c r="AI16" i="7"/>
  <c r="AH16" i="7"/>
  <c r="AG16" i="7"/>
  <c r="AF16" i="7"/>
  <c r="AD16" i="7"/>
  <c r="AC16" i="7"/>
  <c r="AB16" i="7"/>
  <c r="AA16" i="7"/>
  <c r="AI15" i="7"/>
  <c r="AH15" i="7"/>
  <c r="AG15" i="7"/>
  <c r="AF15" i="7"/>
  <c r="AD15" i="7"/>
  <c r="AC15" i="7"/>
  <c r="AB15" i="7"/>
  <c r="AA15" i="7"/>
  <c r="AI14" i="7"/>
  <c r="AH14" i="7"/>
  <c r="AG14" i="7"/>
  <c r="AF14" i="7"/>
  <c r="AD14" i="7"/>
  <c r="AC14" i="7"/>
  <c r="AB14" i="7"/>
  <c r="AA14" i="7"/>
  <c r="AI13" i="7"/>
  <c r="AH13" i="7"/>
  <c r="AG13" i="7"/>
  <c r="AF13" i="7"/>
  <c r="AD13" i="7"/>
  <c r="AC13" i="7"/>
  <c r="AB13" i="7"/>
  <c r="AA13" i="7"/>
  <c r="AI12" i="7"/>
  <c r="AH12" i="7"/>
  <c r="AG12" i="7"/>
  <c r="AF12" i="7"/>
  <c r="AD12" i="7"/>
  <c r="AC12" i="7"/>
  <c r="AB12" i="7"/>
  <c r="AA12" i="7"/>
  <c r="AI11" i="7"/>
  <c r="AH11" i="7"/>
  <c r="AG11" i="7"/>
  <c r="AF11" i="7"/>
  <c r="AD11" i="7"/>
  <c r="AC11" i="7"/>
  <c r="AB11" i="7"/>
  <c r="AA11" i="7"/>
  <c r="AI10" i="7"/>
  <c r="AH10" i="7"/>
  <c r="AG10" i="7"/>
  <c r="AF10" i="7"/>
  <c r="AD10" i="7"/>
  <c r="AC10" i="7"/>
  <c r="AB10" i="7"/>
  <c r="AA10" i="7"/>
  <c r="AI9" i="7"/>
  <c r="AH9" i="7"/>
  <c r="AG9" i="7"/>
  <c r="AF9" i="7"/>
  <c r="AD9" i="7"/>
  <c r="AC9" i="7"/>
  <c r="AB9" i="7"/>
  <c r="AA9" i="7"/>
  <c r="AI8" i="7"/>
  <c r="AH8" i="7"/>
  <c r="AG8" i="7"/>
  <c r="AF8" i="7"/>
  <c r="AD8" i="7"/>
  <c r="AC8" i="7"/>
  <c r="AB8" i="7"/>
  <c r="AA8" i="7"/>
  <c r="AI7" i="7"/>
  <c r="AH7" i="7"/>
  <c r="AG7" i="7"/>
  <c r="AF7" i="7"/>
  <c r="AD7" i="7"/>
  <c r="AC7" i="7"/>
  <c r="AB7" i="7"/>
  <c r="AA7" i="7"/>
  <c r="N1101" i="1"/>
  <c r="N1100" i="1"/>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3" i="1"/>
  <c r="N76" i="1"/>
  <c r="N75" i="1"/>
  <c r="N14" i="1"/>
  <c r="M17" i="3"/>
  <c r="M16" i="3"/>
  <c r="M15" i="3"/>
  <c r="N80" i="1"/>
  <c r="AX76"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AU997" i="1"/>
  <c r="AU998" i="1"/>
  <c r="AU999" i="1"/>
  <c r="AU1000" i="1"/>
  <c r="AU1001" i="1"/>
  <c r="AU1002" i="1"/>
  <c r="AU1003" i="1"/>
  <c r="AU1004" i="1"/>
  <c r="AU1005" i="1"/>
  <c r="AU1006" i="1"/>
  <c r="AU1007" i="1"/>
  <c r="AU1008" i="1"/>
  <c r="AU1009" i="1"/>
  <c r="AU1010" i="1"/>
  <c r="AU1011" i="1"/>
  <c r="AU1012" i="1"/>
  <c r="AU1013" i="1"/>
  <c r="AU1014" i="1"/>
  <c r="AU1015" i="1"/>
  <c r="AU1016" i="1"/>
  <c r="AU1017" i="1"/>
  <c r="AU1018" i="1"/>
  <c r="AU1019" i="1"/>
  <c r="AU1020" i="1"/>
  <c r="AU1021" i="1"/>
  <c r="AU1022" i="1"/>
  <c r="AU1023" i="1"/>
  <c r="AU1024" i="1"/>
  <c r="AU1025" i="1"/>
  <c r="AU1026" i="1"/>
  <c r="AU1027" i="1"/>
  <c r="AU1028" i="1"/>
  <c r="AU1029" i="1"/>
  <c r="AU1030" i="1"/>
  <c r="AU1031" i="1"/>
  <c r="AU1032" i="1"/>
  <c r="AU1033" i="1"/>
  <c r="AU1034" i="1"/>
  <c r="AU1035" i="1"/>
  <c r="AU1036" i="1"/>
  <c r="AU1037" i="1"/>
  <c r="AU1038" i="1"/>
  <c r="AU1039" i="1"/>
  <c r="AU1040" i="1"/>
  <c r="AU1041" i="1"/>
  <c r="AU1042" i="1"/>
  <c r="AU1043" i="1"/>
  <c r="AU1044" i="1"/>
  <c r="AU1045" i="1"/>
  <c r="AU1046" i="1"/>
  <c r="AU1047" i="1"/>
  <c r="AU1048" i="1"/>
  <c r="AU1049" i="1"/>
  <c r="AU1050" i="1"/>
  <c r="AU1051" i="1"/>
  <c r="AU1052" i="1"/>
  <c r="AU1053" i="1"/>
  <c r="AU1054" i="1"/>
  <c r="AU1055" i="1"/>
  <c r="AU1056" i="1"/>
  <c r="AU1057" i="1"/>
  <c r="AU1058" i="1"/>
  <c r="AU1059" i="1"/>
  <c r="AU1060" i="1"/>
  <c r="AU1061" i="1"/>
  <c r="AU1062" i="1"/>
  <c r="AU1063" i="1"/>
  <c r="AU1064" i="1"/>
  <c r="AU1065" i="1"/>
  <c r="AU1066" i="1"/>
  <c r="AU1067" i="1"/>
  <c r="AU1068" i="1"/>
  <c r="AU1069" i="1"/>
  <c r="AU1070" i="1"/>
  <c r="AU1071" i="1"/>
  <c r="AU1072" i="1"/>
  <c r="AU1073" i="1"/>
  <c r="AU1074" i="1"/>
  <c r="AU1075" i="1"/>
  <c r="AU1076" i="1"/>
  <c r="AU1077" i="1"/>
  <c r="AU1078" i="1"/>
  <c r="AU1079" i="1"/>
  <c r="AU1080" i="1"/>
  <c r="AU1081" i="1"/>
  <c r="AU1082" i="1"/>
  <c r="AU1083" i="1"/>
  <c r="AU1084" i="1"/>
  <c r="AU1085" i="1"/>
  <c r="AU1086" i="1"/>
  <c r="AU1087" i="1"/>
  <c r="AU1088" i="1"/>
  <c r="AU1089" i="1"/>
  <c r="AU1090" i="1"/>
  <c r="AU1091" i="1"/>
  <c r="AU1092" i="1"/>
  <c r="AU1093" i="1"/>
  <c r="AU1094" i="1"/>
  <c r="AU1095" i="1"/>
  <c r="AU1096" i="1"/>
  <c r="AU1097" i="1"/>
  <c r="AU1098" i="1"/>
  <c r="AU1099" i="1"/>
  <c r="AU1100" i="1"/>
  <c r="AU1101" i="1"/>
  <c r="BD997" i="1"/>
  <c r="BD998" i="1"/>
  <c r="BD999" i="1"/>
  <c r="BD1000" i="1"/>
  <c r="BD1001" i="1"/>
  <c r="BD1002" i="1"/>
  <c r="BD1003" i="1"/>
  <c r="BD1004" i="1"/>
  <c r="BD1005" i="1"/>
  <c r="BD1006" i="1"/>
  <c r="BD1007" i="1"/>
  <c r="BD1008" i="1"/>
  <c r="BD1009" i="1"/>
  <c r="BD1010" i="1"/>
  <c r="BD1011" i="1"/>
  <c r="BD1012" i="1"/>
  <c r="BD1013" i="1"/>
  <c r="BD1014" i="1"/>
  <c r="BD1015" i="1"/>
  <c r="BD1016" i="1"/>
  <c r="BD1017" i="1"/>
  <c r="BD1018" i="1"/>
  <c r="BD1019" i="1"/>
  <c r="BD1020" i="1"/>
  <c r="BD1021" i="1"/>
  <c r="BD1022" i="1"/>
  <c r="BD1023" i="1"/>
  <c r="BD1024" i="1"/>
  <c r="BD1025" i="1"/>
  <c r="BD1026" i="1"/>
  <c r="BD1027" i="1"/>
  <c r="BD1028" i="1"/>
  <c r="BD1029" i="1"/>
  <c r="BD1030" i="1"/>
  <c r="BD1031" i="1"/>
  <c r="BD1032" i="1"/>
  <c r="BD1033" i="1"/>
  <c r="BD1034" i="1"/>
  <c r="BD1035" i="1"/>
  <c r="BD1036" i="1"/>
  <c r="BD1037" i="1"/>
  <c r="BD1038" i="1"/>
  <c r="BD1039" i="1"/>
  <c r="BD1040" i="1"/>
  <c r="BD1041" i="1"/>
  <c r="BD1042" i="1"/>
  <c r="BD1043" i="1"/>
  <c r="BD1044" i="1"/>
  <c r="BD1045" i="1"/>
  <c r="BD1046" i="1"/>
  <c r="BD1047" i="1"/>
  <c r="BD1048" i="1"/>
  <c r="BD1049" i="1"/>
  <c r="BD1050" i="1"/>
  <c r="BD1051" i="1"/>
  <c r="BD1052" i="1"/>
  <c r="BD1053" i="1"/>
  <c r="BD1054" i="1"/>
  <c r="BD1055" i="1"/>
  <c r="BD1056" i="1"/>
  <c r="BD1057" i="1"/>
  <c r="BD1058" i="1"/>
  <c r="BD1059" i="1"/>
  <c r="BD1060" i="1"/>
  <c r="BD1061" i="1"/>
  <c r="BD1062" i="1"/>
  <c r="BD1063" i="1"/>
  <c r="BD1064" i="1"/>
  <c r="BD1065" i="1"/>
  <c r="BD1066" i="1"/>
  <c r="BD1067" i="1"/>
  <c r="BD1068" i="1"/>
  <c r="BD1069" i="1"/>
  <c r="BD1070" i="1"/>
  <c r="BD1071" i="1"/>
  <c r="BD1072" i="1"/>
  <c r="BD1073" i="1"/>
  <c r="BD1074" i="1"/>
  <c r="BD1075" i="1"/>
  <c r="BD1076" i="1"/>
  <c r="BD1077" i="1"/>
  <c r="BD1078" i="1"/>
  <c r="BD1079" i="1"/>
  <c r="BD1080" i="1"/>
  <c r="BD1081" i="1"/>
  <c r="BD1082" i="1"/>
  <c r="BD1083" i="1"/>
  <c r="BD1084" i="1"/>
  <c r="BD1085" i="1"/>
  <c r="BD1086" i="1"/>
  <c r="BD1087" i="1"/>
  <c r="BD1088" i="1"/>
  <c r="BD1089" i="1"/>
  <c r="BD1090" i="1"/>
  <c r="BD1091" i="1"/>
  <c r="BD1092" i="1"/>
  <c r="BD1093" i="1"/>
  <c r="BD1094" i="1"/>
  <c r="BD1095" i="1"/>
  <c r="BD1096" i="1"/>
  <c r="BD1097" i="1"/>
  <c r="BD1098" i="1"/>
  <c r="BD1099" i="1"/>
  <c r="BD1100" i="1"/>
  <c r="BD1101" i="1"/>
  <c r="BF997" i="1"/>
  <c r="BF998" i="1"/>
  <c r="BF999" i="1"/>
  <c r="BF1000" i="1"/>
  <c r="BF1001" i="1"/>
  <c r="BF1002" i="1"/>
  <c r="BF1003" i="1"/>
  <c r="BF1004" i="1"/>
  <c r="BF1005" i="1"/>
  <c r="BF1006" i="1"/>
  <c r="BF1007" i="1"/>
  <c r="BF1008" i="1"/>
  <c r="BF1009" i="1"/>
  <c r="BF1010" i="1"/>
  <c r="BF1011" i="1"/>
  <c r="BF1012" i="1"/>
  <c r="BF1013" i="1"/>
  <c r="BF1014" i="1"/>
  <c r="BF1015" i="1"/>
  <c r="BF1016" i="1"/>
  <c r="BF1017" i="1"/>
  <c r="BF1018" i="1"/>
  <c r="BF1019" i="1"/>
  <c r="BF1020" i="1"/>
  <c r="BF1021" i="1"/>
  <c r="BF1022" i="1"/>
  <c r="BF1023" i="1"/>
  <c r="BF1024" i="1"/>
  <c r="BF1025" i="1"/>
  <c r="BF1026" i="1"/>
  <c r="BF1027" i="1"/>
  <c r="BF1028" i="1"/>
  <c r="BF1029" i="1"/>
  <c r="BF1030" i="1"/>
  <c r="BF1031" i="1"/>
  <c r="BF1032" i="1"/>
  <c r="BF1033" i="1"/>
  <c r="BF1034" i="1"/>
  <c r="BF1035" i="1"/>
  <c r="BF1036" i="1"/>
  <c r="BF1037" i="1"/>
  <c r="BF1038" i="1"/>
  <c r="BF1039" i="1"/>
  <c r="BF1040" i="1"/>
  <c r="BF1041" i="1"/>
  <c r="BF1042" i="1"/>
  <c r="BF1043" i="1"/>
  <c r="BF1044" i="1"/>
  <c r="BF1045" i="1"/>
  <c r="BF1046" i="1"/>
  <c r="BF1047" i="1"/>
  <c r="BF1048" i="1"/>
  <c r="BF1049" i="1"/>
  <c r="BF1050" i="1"/>
  <c r="BF1051" i="1"/>
  <c r="BF1052" i="1"/>
  <c r="BF1053" i="1"/>
  <c r="BF1054" i="1"/>
  <c r="BF1055" i="1"/>
  <c r="BF1056" i="1"/>
  <c r="BF1057" i="1"/>
  <c r="BF1058" i="1"/>
  <c r="BF1059" i="1"/>
  <c r="BF1060" i="1"/>
  <c r="BF1061" i="1"/>
  <c r="BF1062" i="1"/>
  <c r="BF1063" i="1"/>
  <c r="BF1064" i="1"/>
  <c r="BF1065" i="1"/>
  <c r="BF1066" i="1"/>
  <c r="BF1067" i="1"/>
  <c r="BF1068" i="1"/>
  <c r="BF1069" i="1"/>
  <c r="BF1070" i="1"/>
  <c r="BF1071" i="1"/>
  <c r="BF1072" i="1"/>
  <c r="BF1073" i="1"/>
  <c r="BF1074" i="1"/>
  <c r="BF1075" i="1"/>
  <c r="BF1076" i="1"/>
  <c r="BF1077" i="1"/>
  <c r="BF1078" i="1"/>
  <c r="BF1079" i="1"/>
  <c r="BF1080" i="1"/>
  <c r="BF1081" i="1"/>
  <c r="BF1082" i="1"/>
  <c r="BF1083" i="1"/>
  <c r="BF1084" i="1"/>
  <c r="BF1085" i="1"/>
  <c r="BF1086" i="1"/>
  <c r="BF1087" i="1"/>
  <c r="BF1088" i="1"/>
  <c r="BF1089" i="1"/>
  <c r="BF1090" i="1"/>
  <c r="BF1091" i="1"/>
  <c r="BF1092" i="1"/>
  <c r="BF1093" i="1"/>
  <c r="BF1094" i="1"/>
  <c r="BF1095" i="1"/>
  <c r="BF1096" i="1"/>
  <c r="BF1097" i="1"/>
  <c r="BF1098" i="1"/>
  <c r="BF1099" i="1"/>
  <c r="BF1100" i="1"/>
  <c r="BF1101" i="1"/>
  <c r="BF23" i="1"/>
  <c r="BD23" i="1"/>
  <c r="N23" i="1"/>
  <c r="U23" i="1"/>
  <c r="U996" i="1"/>
  <c r="U995" i="1"/>
  <c r="U994" i="1"/>
  <c r="U993" i="1"/>
  <c r="U992" i="1"/>
  <c r="U991" i="1"/>
  <c r="U990" i="1"/>
  <c r="U989" i="1"/>
  <c r="U988" i="1"/>
  <c r="U987" i="1"/>
  <c r="U986" i="1"/>
  <c r="U985" i="1"/>
  <c r="U984" i="1"/>
  <c r="U983" i="1"/>
  <c r="U982" i="1"/>
  <c r="U981" i="1"/>
  <c r="U980" i="1"/>
  <c r="U979" i="1"/>
  <c r="U978" i="1"/>
  <c r="U977" i="1"/>
  <c r="U976" i="1"/>
  <c r="U975" i="1"/>
  <c r="U974" i="1"/>
  <c r="U973" i="1"/>
  <c r="U972" i="1"/>
  <c r="U971" i="1"/>
  <c r="U970" i="1"/>
  <c r="U969" i="1"/>
  <c r="U968" i="1"/>
  <c r="U967" i="1"/>
  <c r="U966" i="1"/>
  <c r="U965" i="1"/>
  <c r="U964" i="1"/>
  <c r="U963" i="1"/>
  <c r="U962" i="1"/>
  <c r="U961" i="1"/>
  <c r="U960" i="1"/>
  <c r="U959" i="1"/>
  <c r="U958" i="1"/>
  <c r="U957" i="1"/>
  <c r="U956" i="1"/>
  <c r="U955" i="1"/>
  <c r="U954" i="1"/>
  <c r="U953" i="1"/>
  <c r="U952" i="1"/>
  <c r="U951" i="1"/>
  <c r="U950" i="1"/>
  <c r="U949" i="1"/>
  <c r="U948" i="1"/>
  <c r="U947" i="1"/>
  <c r="U946" i="1"/>
  <c r="U945" i="1"/>
  <c r="U944" i="1"/>
  <c r="U943" i="1"/>
  <c r="U942" i="1"/>
  <c r="U941" i="1"/>
  <c r="U940" i="1"/>
  <c r="U939" i="1"/>
  <c r="U938" i="1"/>
  <c r="U937" i="1"/>
  <c r="U936" i="1"/>
  <c r="U935" i="1"/>
  <c r="U934" i="1"/>
  <c r="U933" i="1"/>
  <c r="U932" i="1"/>
  <c r="U931" i="1"/>
  <c r="U930" i="1"/>
  <c r="U929" i="1"/>
  <c r="U928" i="1"/>
  <c r="U927" i="1"/>
  <c r="U926" i="1"/>
  <c r="U925" i="1"/>
  <c r="U924" i="1"/>
  <c r="U923" i="1"/>
  <c r="U922" i="1"/>
  <c r="U921" i="1"/>
  <c r="U920" i="1"/>
  <c r="U919" i="1"/>
  <c r="U918" i="1"/>
  <c r="U917" i="1"/>
  <c r="U916" i="1"/>
  <c r="U915" i="1"/>
  <c r="U914" i="1"/>
  <c r="U913" i="1"/>
  <c r="U912"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8" i="1"/>
  <c r="U877" i="1"/>
  <c r="U876" i="1"/>
  <c r="U875" i="1"/>
  <c r="U874" i="1"/>
  <c r="U873" i="1"/>
  <c r="U872" i="1"/>
  <c r="U871" i="1"/>
  <c r="U870" i="1"/>
  <c r="U869" i="1"/>
  <c r="U868" i="1"/>
  <c r="U867" i="1"/>
  <c r="U866" i="1"/>
  <c r="U865" i="1"/>
  <c r="U864" i="1"/>
  <c r="U863" i="1"/>
  <c r="U862" i="1"/>
  <c r="U861" i="1"/>
  <c r="U860" i="1"/>
  <c r="U859" i="1"/>
  <c r="U858" i="1"/>
  <c r="U857" i="1"/>
  <c r="U856" i="1"/>
  <c r="U855" i="1"/>
  <c r="U854" i="1"/>
  <c r="U853" i="1"/>
  <c r="U852" i="1"/>
  <c r="U851" i="1"/>
  <c r="U850" i="1"/>
  <c r="U849" i="1"/>
  <c r="U848" i="1"/>
  <c r="U847" i="1"/>
  <c r="U846" i="1"/>
  <c r="U845" i="1"/>
  <c r="U844" i="1"/>
  <c r="U843" i="1"/>
  <c r="U842" i="1"/>
  <c r="U841" i="1"/>
  <c r="U840" i="1"/>
  <c r="U839" i="1"/>
  <c r="U838" i="1"/>
  <c r="U837" i="1"/>
  <c r="U836" i="1"/>
  <c r="U835" i="1"/>
  <c r="U834" i="1"/>
  <c r="U833" i="1"/>
  <c r="U832" i="1"/>
  <c r="U831" i="1"/>
  <c r="U830" i="1"/>
  <c r="U829" i="1"/>
  <c r="U828" i="1"/>
  <c r="U827" i="1"/>
  <c r="U826" i="1"/>
  <c r="U825" i="1"/>
  <c r="U824" i="1"/>
  <c r="U823" i="1"/>
  <c r="U822" i="1"/>
  <c r="U821" i="1"/>
  <c r="U820" i="1"/>
  <c r="U819" i="1"/>
  <c r="U818" i="1"/>
  <c r="U817" i="1"/>
  <c r="U816" i="1"/>
  <c r="U815" i="1"/>
  <c r="U814" i="1"/>
  <c r="U813" i="1"/>
  <c r="U812" i="1"/>
  <c r="U811" i="1"/>
  <c r="U810" i="1"/>
  <c r="U809" i="1"/>
  <c r="U808" i="1"/>
  <c r="U807" i="1"/>
  <c r="U806" i="1"/>
  <c r="U805" i="1"/>
  <c r="U804" i="1"/>
  <c r="U803" i="1"/>
  <c r="U802"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5" i="1"/>
  <c r="U774" i="1"/>
  <c r="U773" i="1"/>
  <c r="U772" i="1"/>
  <c r="U771" i="1"/>
  <c r="U770" i="1"/>
  <c r="U769" i="1"/>
  <c r="U768" i="1"/>
  <c r="U767" i="1"/>
  <c r="U766" i="1"/>
  <c r="U765" i="1"/>
  <c r="U764" i="1"/>
  <c r="U763" i="1"/>
  <c r="U762" i="1"/>
  <c r="U761" i="1"/>
  <c r="U760" i="1"/>
  <c r="U759" i="1"/>
  <c r="U758" i="1"/>
  <c r="U757" i="1"/>
  <c r="U756" i="1"/>
  <c r="U755" i="1"/>
  <c r="U754" i="1"/>
  <c r="U753" i="1"/>
  <c r="U752" i="1"/>
  <c r="U751" i="1"/>
  <c r="U750" i="1"/>
  <c r="U749" i="1"/>
  <c r="U748" i="1"/>
  <c r="U747" i="1"/>
  <c r="U746" i="1"/>
  <c r="U745" i="1"/>
  <c r="U744" i="1"/>
  <c r="U743" i="1"/>
  <c r="U742" i="1"/>
  <c r="U741" i="1"/>
  <c r="U740" i="1"/>
  <c r="U739" i="1"/>
  <c r="U738" i="1"/>
  <c r="U737" i="1"/>
  <c r="U736" i="1"/>
  <c r="U735" i="1"/>
  <c r="U734" i="1"/>
  <c r="U733" i="1"/>
  <c r="U732" i="1"/>
  <c r="U731" i="1"/>
  <c r="U730" i="1"/>
  <c r="U729" i="1"/>
  <c r="U728" i="1"/>
  <c r="U727" i="1"/>
  <c r="U726" i="1"/>
  <c r="U725" i="1"/>
  <c r="U724" i="1"/>
  <c r="U723" i="1"/>
  <c r="U722" i="1"/>
  <c r="U721" i="1"/>
  <c r="U720" i="1"/>
  <c r="U719" i="1"/>
  <c r="U718" i="1"/>
  <c r="U717" i="1"/>
  <c r="U716" i="1"/>
  <c r="U715" i="1"/>
  <c r="U714" i="1"/>
  <c r="U713" i="1"/>
  <c r="U712" i="1"/>
  <c r="U711" i="1"/>
  <c r="U710" i="1"/>
  <c r="U709" i="1"/>
  <c r="U708" i="1"/>
  <c r="U707" i="1"/>
  <c r="U706" i="1"/>
  <c r="U705" i="1"/>
  <c r="U704" i="1"/>
  <c r="U703" i="1"/>
  <c r="U702" i="1"/>
  <c r="U701" i="1"/>
  <c r="U700" i="1"/>
  <c r="U699" i="1"/>
  <c r="U698" i="1"/>
  <c r="U697" i="1"/>
  <c r="U696" i="1"/>
  <c r="U695" i="1"/>
  <c r="U694" i="1"/>
  <c r="U693" i="1"/>
  <c r="U692" i="1"/>
  <c r="U691" i="1"/>
  <c r="U690" i="1"/>
  <c r="U689" i="1"/>
  <c r="U688" i="1"/>
  <c r="U687" i="1"/>
  <c r="U686" i="1"/>
  <c r="U685" i="1"/>
  <c r="U684" i="1"/>
  <c r="U683" i="1"/>
  <c r="U682" i="1"/>
  <c r="U681" i="1"/>
  <c r="U680" i="1"/>
  <c r="U679" i="1"/>
  <c r="U678" i="1"/>
  <c r="U677" i="1"/>
  <c r="U676" i="1"/>
  <c r="U675" i="1"/>
  <c r="U674" i="1"/>
  <c r="U673" i="1"/>
  <c r="U672" i="1"/>
  <c r="U671" i="1"/>
  <c r="U670" i="1"/>
  <c r="U669" i="1"/>
  <c r="U668" i="1"/>
  <c r="U667" i="1"/>
  <c r="U666" i="1"/>
  <c r="U665" i="1"/>
  <c r="U664" i="1"/>
  <c r="U663" i="1"/>
  <c r="U662" i="1"/>
  <c r="U661" i="1"/>
  <c r="U660" i="1"/>
  <c r="U659" i="1"/>
  <c r="U658" i="1"/>
  <c r="U657" i="1"/>
  <c r="U656" i="1"/>
  <c r="U655" i="1"/>
  <c r="U654" i="1"/>
  <c r="U653" i="1"/>
  <c r="U652" i="1"/>
  <c r="U651" i="1"/>
  <c r="U650" i="1"/>
  <c r="U649" i="1"/>
  <c r="U648" i="1"/>
  <c r="U647" i="1"/>
  <c r="U646" i="1"/>
  <c r="U645" i="1"/>
  <c r="U644" i="1"/>
  <c r="U643" i="1"/>
  <c r="U642" i="1"/>
  <c r="U641" i="1"/>
  <c r="U640" i="1"/>
  <c r="U639" i="1"/>
  <c r="U638" i="1"/>
  <c r="U637" i="1"/>
  <c r="U636" i="1"/>
  <c r="U635" i="1"/>
  <c r="U634" i="1"/>
  <c r="U633" i="1"/>
  <c r="U632" i="1"/>
  <c r="U631" i="1"/>
  <c r="U630" i="1"/>
  <c r="U629" i="1"/>
  <c r="U628" i="1"/>
  <c r="U627" i="1"/>
  <c r="U626" i="1"/>
  <c r="U625" i="1"/>
  <c r="U624" i="1"/>
  <c r="U623" i="1"/>
  <c r="U622" i="1"/>
  <c r="U621" i="1"/>
  <c r="U620" i="1"/>
  <c r="U619" i="1"/>
  <c r="U618" i="1"/>
  <c r="U617" i="1"/>
  <c r="U616" i="1"/>
  <c r="U615" i="1"/>
  <c r="U614" i="1"/>
  <c r="U613" i="1"/>
  <c r="U612" i="1"/>
  <c r="U611" i="1"/>
  <c r="U610" i="1"/>
  <c r="U609" i="1"/>
  <c r="U608" i="1"/>
  <c r="U607" i="1"/>
  <c r="U606" i="1"/>
  <c r="U605" i="1"/>
  <c r="U604" i="1"/>
  <c r="U603" i="1"/>
  <c r="U602" i="1"/>
  <c r="U601" i="1"/>
  <c r="U600" i="1"/>
  <c r="U599" i="1"/>
  <c r="U598" i="1"/>
  <c r="U597" i="1"/>
  <c r="U596" i="1"/>
  <c r="U595" i="1"/>
  <c r="U594" i="1"/>
  <c r="U593" i="1"/>
  <c r="U592" i="1"/>
  <c r="U591" i="1"/>
  <c r="U590" i="1"/>
  <c r="U589" i="1"/>
  <c r="U588" i="1"/>
  <c r="U587" i="1"/>
  <c r="U586" i="1"/>
  <c r="U585" i="1"/>
  <c r="U584" i="1"/>
  <c r="U583" i="1"/>
  <c r="U582" i="1"/>
  <c r="U581" i="1"/>
  <c r="U580" i="1"/>
  <c r="U579" i="1"/>
  <c r="U578" i="1"/>
  <c r="U577" i="1"/>
  <c r="U576" i="1"/>
  <c r="U575" i="1"/>
  <c r="U574" i="1"/>
  <c r="U573" i="1"/>
  <c r="U572" i="1"/>
  <c r="U571" i="1"/>
  <c r="U570" i="1"/>
  <c r="U569" i="1"/>
  <c r="U568" i="1"/>
  <c r="U567" i="1"/>
  <c r="U566" i="1"/>
  <c r="U565" i="1"/>
  <c r="U564" i="1"/>
  <c r="U563" i="1"/>
  <c r="U562" i="1"/>
  <c r="U561" i="1"/>
  <c r="U560" i="1"/>
  <c r="U559" i="1"/>
  <c r="U558" i="1"/>
  <c r="U557" i="1"/>
  <c r="U556" i="1"/>
  <c r="U555" i="1"/>
  <c r="U554" i="1"/>
  <c r="U553" i="1"/>
  <c r="U552" i="1"/>
  <c r="U551" i="1"/>
  <c r="U550" i="1"/>
  <c r="U549" i="1"/>
  <c r="U548" i="1"/>
  <c r="U547" i="1"/>
  <c r="U546" i="1"/>
  <c r="U545" i="1"/>
  <c r="U544" i="1"/>
  <c r="U543" i="1"/>
  <c r="U542" i="1"/>
  <c r="U541" i="1"/>
  <c r="U540" i="1"/>
  <c r="U539" i="1"/>
  <c r="U538" i="1"/>
  <c r="U537" i="1"/>
  <c r="U536" i="1"/>
  <c r="U535" i="1"/>
  <c r="U534" i="1"/>
  <c r="U533" i="1"/>
  <c r="U532" i="1"/>
  <c r="U531" i="1"/>
  <c r="U530" i="1"/>
  <c r="U529" i="1"/>
  <c r="U528" i="1"/>
  <c r="U527" i="1"/>
  <c r="U526" i="1"/>
  <c r="U525" i="1"/>
  <c r="U524" i="1"/>
  <c r="U523" i="1"/>
  <c r="U522" i="1"/>
  <c r="U521" i="1"/>
  <c r="U520" i="1"/>
  <c r="U519" i="1"/>
  <c r="U518" i="1"/>
  <c r="U517" i="1"/>
  <c r="U516" i="1"/>
  <c r="U515" i="1"/>
  <c r="U514" i="1"/>
  <c r="U513" i="1"/>
  <c r="U512" i="1"/>
  <c r="U511" i="1"/>
  <c r="U510" i="1"/>
  <c r="U509" i="1"/>
  <c r="U508" i="1"/>
  <c r="U507" i="1"/>
  <c r="U506" i="1"/>
  <c r="U505" i="1"/>
  <c r="U504" i="1"/>
  <c r="U503" i="1"/>
  <c r="U502" i="1"/>
  <c r="U501" i="1"/>
  <c r="U500" i="1"/>
  <c r="U499" i="1"/>
  <c r="U498" i="1"/>
  <c r="U497" i="1"/>
  <c r="U496" i="1"/>
  <c r="U495" i="1"/>
  <c r="U494" i="1"/>
  <c r="U493" i="1"/>
  <c r="U492" i="1"/>
  <c r="U491" i="1"/>
  <c r="U490" i="1"/>
  <c r="U489" i="1"/>
  <c r="U488" i="1"/>
  <c r="U487" i="1"/>
  <c r="U486" i="1"/>
  <c r="U485" i="1"/>
  <c r="U484" i="1"/>
  <c r="U483" i="1"/>
  <c r="U482" i="1"/>
  <c r="U481" i="1"/>
  <c r="U480" i="1"/>
  <c r="U479" i="1"/>
  <c r="U478" i="1"/>
  <c r="U477" i="1"/>
  <c r="U476" i="1"/>
  <c r="U475" i="1"/>
  <c r="U474" i="1"/>
  <c r="U473" i="1"/>
  <c r="U472" i="1"/>
  <c r="U471" i="1"/>
  <c r="U470" i="1"/>
  <c r="U469" i="1"/>
  <c r="U468" i="1"/>
  <c r="U467" i="1"/>
  <c r="U466" i="1"/>
  <c r="U465" i="1"/>
  <c r="U464" i="1"/>
  <c r="U463" i="1"/>
  <c r="U462" i="1"/>
  <c r="U461" i="1"/>
  <c r="U460" i="1"/>
  <c r="U459" i="1"/>
  <c r="U458" i="1"/>
  <c r="U457" i="1"/>
  <c r="U456" i="1"/>
  <c r="U455" i="1"/>
  <c r="U454" i="1"/>
  <c r="U453" i="1"/>
  <c r="U452" i="1"/>
  <c r="U451" i="1"/>
  <c r="U450" i="1"/>
  <c r="U449" i="1"/>
  <c r="U448" i="1"/>
  <c r="U447" i="1"/>
  <c r="U446" i="1"/>
  <c r="U445" i="1"/>
  <c r="U444" i="1"/>
  <c r="U443" i="1"/>
  <c r="U442" i="1"/>
  <c r="U441" i="1"/>
  <c r="U440" i="1"/>
  <c r="U439" i="1"/>
  <c r="U438" i="1"/>
  <c r="U437" i="1"/>
  <c r="U436" i="1"/>
  <c r="U435" i="1"/>
  <c r="U434" i="1"/>
  <c r="U433" i="1"/>
  <c r="U432" i="1"/>
  <c r="U431" i="1"/>
  <c r="U430" i="1"/>
  <c r="U429" i="1"/>
  <c r="U428" i="1"/>
  <c r="U427" i="1"/>
  <c r="U426" i="1"/>
  <c r="U425" i="1"/>
  <c r="U424" i="1"/>
  <c r="U423" i="1"/>
  <c r="U422" i="1"/>
  <c r="U421"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8"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2" i="1"/>
  <c r="U91" i="1"/>
  <c r="U90" i="1"/>
  <c r="U89" i="1"/>
  <c r="U88"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7" i="1"/>
  <c r="U26" i="1"/>
  <c r="U25" i="1"/>
  <c r="U24" i="1"/>
  <c r="U22" i="1"/>
  <c r="U21" i="1"/>
  <c r="U20" i="1"/>
  <c r="U19" i="1"/>
  <c r="U18" i="1"/>
  <c r="U17" i="1"/>
  <c r="U16" i="1"/>
  <c r="BF996" i="1"/>
  <c r="BF995" i="1"/>
  <c r="BF994" i="1"/>
  <c r="BF993" i="1"/>
  <c r="BF992" i="1"/>
  <c r="BF991" i="1"/>
  <c r="BF990" i="1"/>
  <c r="BF989" i="1"/>
  <c r="BF988" i="1"/>
  <c r="BF987" i="1"/>
  <c r="BF986" i="1"/>
  <c r="BF985" i="1"/>
  <c r="BF984" i="1"/>
  <c r="BF983" i="1"/>
  <c r="BF982" i="1"/>
  <c r="BF981" i="1"/>
  <c r="BF980" i="1"/>
  <c r="BF979" i="1"/>
  <c r="BF978" i="1"/>
  <c r="BF977" i="1"/>
  <c r="BF976" i="1"/>
  <c r="BF975" i="1"/>
  <c r="BF974" i="1"/>
  <c r="BF973" i="1"/>
  <c r="BF972" i="1"/>
  <c r="BF971" i="1"/>
  <c r="BF970" i="1"/>
  <c r="BF969" i="1"/>
  <c r="BF968" i="1"/>
  <c r="BF967" i="1"/>
  <c r="BF966" i="1"/>
  <c r="BF965" i="1"/>
  <c r="BF964" i="1"/>
  <c r="BF963" i="1"/>
  <c r="BF962" i="1"/>
  <c r="BF961" i="1"/>
  <c r="BF960" i="1"/>
  <c r="BF959" i="1"/>
  <c r="BF958" i="1"/>
  <c r="BF957" i="1"/>
  <c r="BF956" i="1"/>
  <c r="BF955" i="1"/>
  <c r="BF954" i="1"/>
  <c r="BF953" i="1"/>
  <c r="BF952" i="1"/>
  <c r="BF951" i="1"/>
  <c r="BF950" i="1"/>
  <c r="BF949" i="1"/>
  <c r="BF948" i="1"/>
  <c r="BF947" i="1"/>
  <c r="BF946" i="1"/>
  <c r="BF945" i="1"/>
  <c r="BF944" i="1"/>
  <c r="BF943" i="1"/>
  <c r="BF942" i="1"/>
  <c r="BF941" i="1"/>
  <c r="BF940" i="1"/>
  <c r="BF939" i="1"/>
  <c r="BF938" i="1"/>
  <c r="BF937" i="1"/>
  <c r="BF936" i="1"/>
  <c r="BF935" i="1"/>
  <c r="BF934" i="1"/>
  <c r="BF933" i="1"/>
  <c r="BF932" i="1"/>
  <c r="BF931" i="1"/>
  <c r="BF930" i="1"/>
  <c r="BF929" i="1"/>
  <c r="BF928" i="1"/>
  <c r="BF927" i="1"/>
  <c r="BF926" i="1"/>
  <c r="BF925" i="1"/>
  <c r="BF924" i="1"/>
  <c r="BF923" i="1"/>
  <c r="BF922" i="1"/>
  <c r="BF921" i="1"/>
  <c r="BF920" i="1"/>
  <c r="BF919" i="1"/>
  <c r="BF918" i="1"/>
  <c r="BF917" i="1"/>
  <c r="BF916" i="1"/>
  <c r="BF915" i="1"/>
  <c r="BF914" i="1"/>
  <c r="BF913" i="1"/>
  <c r="BF912" i="1"/>
  <c r="BF911" i="1"/>
  <c r="BF910" i="1"/>
  <c r="BF909" i="1"/>
  <c r="BF908" i="1"/>
  <c r="BF907" i="1"/>
  <c r="BF906" i="1"/>
  <c r="BF905" i="1"/>
  <c r="BF904" i="1"/>
  <c r="BF903" i="1"/>
  <c r="BF902" i="1"/>
  <c r="BF901" i="1"/>
  <c r="BF900" i="1"/>
  <c r="BF899" i="1"/>
  <c r="BF898" i="1"/>
  <c r="BF897" i="1"/>
  <c r="BF896" i="1"/>
  <c r="BF895" i="1"/>
  <c r="BF894" i="1"/>
  <c r="BF893" i="1"/>
  <c r="BF892" i="1"/>
  <c r="BF891" i="1"/>
  <c r="BF890" i="1"/>
  <c r="BF889" i="1"/>
  <c r="BF888" i="1"/>
  <c r="BF887" i="1"/>
  <c r="BF886" i="1"/>
  <c r="BF885" i="1"/>
  <c r="BF884" i="1"/>
  <c r="BF883" i="1"/>
  <c r="BF882" i="1"/>
  <c r="BF881" i="1"/>
  <c r="BF880" i="1"/>
  <c r="BF879" i="1"/>
  <c r="BF878" i="1"/>
  <c r="BF877" i="1"/>
  <c r="BF876" i="1"/>
  <c r="BF875" i="1"/>
  <c r="BF874" i="1"/>
  <c r="BF873" i="1"/>
  <c r="BF872" i="1"/>
  <c r="BF871" i="1"/>
  <c r="BF870" i="1"/>
  <c r="BF869" i="1"/>
  <c r="BF868" i="1"/>
  <c r="BF867" i="1"/>
  <c r="BF866" i="1"/>
  <c r="BF865" i="1"/>
  <c r="BF864" i="1"/>
  <c r="BF863" i="1"/>
  <c r="BF862" i="1"/>
  <c r="BF861" i="1"/>
  <c r="BF860" i="1"/>
  <c r="BF859" i="1"/>
  <c r="BF858" i="1"/>
  <c r="BF857" i="1"/>
  <c r="BF856" i="1"/>
  <c r="BF855" i="1"/>
  <c r="BF854" i="1"/>
  <c r="BF853" i="1"/>
  <c r="BF852" i="1"/>
  <c r="BF851" i="1"/>
  <c r="BF850" i="1"/>
  <c r="BF849" i="1"/>
  <c r="BF848" i="1"/>
  <c r="BF847" i="1"/>
  <c r="BF846" i="1"/>
  <c r="BF845" i="1"/>
  <c r="BF844" i="1"/>
  <c r="BF843" i="1"/>
  <c r="BF842" i="1"/>
  <c r="BF841" i="1"/>
  <c r="BF840" i="1"/>
  <c r="BF839" i="1"/>
  <c r="BF838" i="1"/>
  <c r="BF837" i="1"/>
  <c r="BF836" i="1"/>
  <c r="BF835" i="1"/>
  <c r="BF834" i="1"/>
  <c r="BF833" i="1"/>
  <c r="BF832" i="1"/>
  <c r="BF831" i="1"/>
  <c r="BF830" i="1"/>
  <c r="BF829" i="1"/>
  <c r="BF828" i="1"/>
  <c r="BF827" i="1"/>
  <c r="BF826" i="1"/>
  <c r="BF825" i="1"/>
  <c r="BF824" i="1"/>
  <c r="BF823" i="1"/>
  <c r="BF822" i="1"/>
  <c r="BF821" i="1"/>
  <c r="BF820" i="1"/>
  <c r="BF819" i="1"/>
  <c r="BF818" i="1"/>
  <c r="BF817" i="1"/>
  <c r="BF816" i="1"/>
  <c r="BF815" i="1"/>
  <c r="BF814" i="1"/>
  <c r="BF813" i="1"/>
  <c r="BF812" i="1"/>
  <c r="BF811" i="1"/>
  <c r="BF810" i="1"/>
  <c r="BF809" i="1"/>
  <c r="BF808" i="1"/>
  <c r="BF807" i="1"/>
  <c r="BF806" i="1"/>
  <c r="BF805" i="1"/>
  <c r="BF804" i="1"/>
  <c r="BF803" i="1"/>
  <c r="BF802" i="1"/>
  <c r="BF801" i="1"/>
  <c r="BF800" i="1"/>
  <c r="BF799" i="1"/>
  <c r="BF798" i="1"/>
  <c r="BF797" i="1"/>
  <c r="BF796" i="1"/>
  <c r="BF795" i="1"/>
  <c r="BF794" i="1"/>
  <c r="BF793" i="1"/>
  <c r="BF792" i="1"/>
  <c r="BF791" i="1"/>
  <c r="BF790" i="1"/>
  <c r="BF789" i="1"/>
  <c r="BF788" i="1"/>
  <c r="BF787" i="1"/>
  <c r="BF786" i="1"/>
  <c r="BF785" i="1"/>
  <c r="BF784" i="1"/>
  <c r="BF783" i="1"/>
  <c r="BF782" i="1"/>
  <c r="BF781" i="1"/>
  <c r="BF780" i="1"/>
  <c r="BF779" i="1"/>
  <c r="BF778" i="1"/>
  <c r="BF777" i="1"/>
  <c r="BF776" i="1"/>
  <c r="BF775" i="1"/>
  <c r="BF774" i="1"/>
  <c r="BF773" i="1"/>
  <c r="BF772" i="1"/>
  <c r="BF771" i="1"/>
  <c r="BF770" i="1"/>
  <c r="BF769" i="1"/>
  <c r="BF768" i="1"/>
  <c r="BF767" i="1"/>
  <c r="BF766" i="1"/>
  <c r="BF765" i="1"/>
  <c r="BF764" i="1"/>
  <c r="BF763" i="1"/>
  <c r="BF762" i="1"/>
  <c r="BF761" i="1"/>
  <c r="BF760" i="1"/>
  <c r="BF759" i="1"/>
  <c r="BF758" i="1"/>
  <c r="BF757" i="1"/>
  <c r="BF756" i="1"/>
  <c r="BF755" i="1"/>
  <c r="BF754" i="1"/>
  <c r="BF753" i="1"/>
  <c r="BF752" i="1"/>
  <c r="BF751" i="1"/>
  <c r="BF750" i="1"/>
  <c r="BF749" i="1"/>
  <c r="BF748" i="1"/>
  <c r="BF747" i="1"/>
  <c r="BF746" i="1"/>
  <c r="BF745" i="1"/>
  <c r="BF744" i="1"/>
  <c r="BF743" i="1"/>
  <c r="BF742" i="1"/>
  <c r="BF741" i="1"/>
  <c r="BF740" i="1"/>
  <c r="BF739" i="1"/>
  <c r="BF738" i="1"/>
  <c r="BF737" i="1"/>
  <c r="BF736" i="1"/>
  <c r="BF735" i="1"/>
  <c r="BF734" i="1"/>
  <c r="BF733" i="1"/>
  <c r="BF732" i="1"/>
  <c r="BF731" i="1"/>
  <c r="BF730" i="1"/>
  <c r="BF729" i="1"/>
  <c r="BF728" i="1"/>
  <c r="BF727" i="1"/>
  <c r="BF726" i="1"/>
  <c r="BF725" i="1"/>
  <c r="BF724" i="1"/>
  <c r="BF723" i="1"/>
  <c r="BF722" i="1"/>
  <c r="BF721" i="1"/>
  <c r="BF720" i="1"/>
  <c r="BF719" i="1"/>
  <c r="BF718" i="1"/>
  <c r="BF717" i="1"/>
  <c r="BF716" i="1"/>
  <c r="BF715" i="1"/>
  <c r="BF714" i="1"/>
  <c r="BF713" i="1"/>
  <c r="BF712" i="1"/>
  <c r="BF711" i="1"/>
  <c r="BF710" i="1"/>
  <c r="BF709" i="1"/>
  <c r="BF708" i="1"/>
  <c r="BF707" i="1"/>
  <c r="BF706" i="1"/>
  <c r="BF705" i="1"/>
  <c r="BF704" i="1"/>
  <c r="BF703" i="1"/>
  <c r="BF702" i="1"/>
  <c r="BF701" i="1"/>
  <c r="BF700" i="1"/>
  <c r="BF699" i="1"/>
  <c r="BF698" i="1"/>
  <c r="BF697" i="1"/>
  <c r="BF696" i="1"/>
  <c r="BF695" i="1"/>
  <c r="BF694" i="1"/>
  <c r="BF693" i="1"/>
  <c r="BF692" i="1"/>
  <c r="BF691" i="1"/>
  <c r="BF690" i="1"/>
  <c r="BF689" i="1"/>
  <c r="BF688" i="1"/>
  <c r="BF687" i="1"/>
  <c r="BF686" i="1"/>
  <c r="BF685" i="1"/>
  <c r="BF684" i="1"/>
  <c r="BF683" i="1"/>
  <c r="BF682" i="1"/>
  <c r="BF681" i="1"/>
  <c r="BF680" i="1"/>
  <c r="BF679" i="1"/>
  <c r="BF678" i="1"/>
  <c r="BF677" i="1"/>
  <c r="BF676" i="1"/>
  <c r="BF675" i="1"/>
  <c r="BF674" i="1"/>
  <c r="BF673" i="1"/>
  <c r="BF672" i="1"/>
  <c r="BF671" i="1"/>
  <c r="BF670" i="1"/>
  <c r="BF669" i="1"/>
  <c r="BF668" i="1"/>
  <c r="BF667" i="1"/>
  <c r="BF666" i="1"/>
  <c r="BF665" i="1"/>
  <c r="BF664" i="1"/>
  <c r="BF663" i="1"/>
  <c r="BF662" i="1"/>
  <c r="BF661" i="1"/>
  <c r="BF660" i="1"/>
  <c r="BF659" i="1"/>
  <c r="BF658" i="1"/>
  <c r="BF657" i="1"/>
  <c r="BF656" i="1"/>
  <c r="BF655" i="1"/>
  <c r="BF654" i="1"/>
  <c r="BF653" i="1"/>
  <c r="BF652" i="1"/>
  <c r="BF651" i="1"/>
  <c r="BF650" i="1"/>
  <c r="BF649" i="1"/>
  <c r="BF648" i="1"/>
  <c r="BF647" i="1"/>
  <c r="BF646" i="1"/>
  <c r="BF645" i="1"/>
  <c r="BF644" i="1"/>
  <c r="BF643" i="1"/>
  <c r="BF642" i="1"/>
  <c r="BF641" i="1"/>
  <c r="BF640" i="1"/>
  <c r="BF639" i="1"/>
  <c r="BF638" i="1"/>
  <c r="BF637" i="1"/>
  <c r="BF636" i="1"/>
  <c r="BF635" i="1"/>
  <c r="BF634" i="1"/>
  <c r="BF633" i="1"/>
  <c r="BF632" i="1"/>
  <c r="BF631" i="1"/>
  <c r="BF630" i="1"/>
  <c r="BF629" i="1"/>
  <c r="BF628" i="1"/>
  <c r="BF627" i="1"/>
  <c r="BF626" i="1"/>
  <c r="BF625" i="1"/>
  <c r="BF624" i="1"/>
  <c r="BF623" i="1"/>
  <c r="BF622" i="1"/>
  <c r="BF621" i="1"/>
  <c r="BF620" i="1"/>
  <c r="BF619" i="1"/>
  <c r="BF618" i="1"/>
  <c r="BF617" i="1"/>
  <c r="BF616" i="1"/>
  <c r="BF615" i="1"/>
  <c r="BF614" i="1"/>
  <c r="BF613" i="1"/>
  <c r="BF612" i="1"/>
  <c r="BF611" i="1"/>
  <c r="BF610" i="1"/>
  <c r="BF609" i="1"/>
  <c r="BF608" i="1"/>
  <c r="BF607" i="1"/>
  <c r="BF606" i="1"/>
  <c r="BF605" i="1"/>
  <c r="BF604" i="1"/>
  <c r="BF603" i="1"/>
  <c r="BF602" i="1"/>
  <c r="BF601" i="1"/>
  <c r="BF600" i="1"/>
  <c r="BF599" i="1"/>
  <c r="BF598" i="1"/>
  <c r="BF597" i="1"/>
  <c r="BF596" i="1"/>
  <c r="BF595" i="1"/>
  <c r="BF594" i="1"/>
  <c r="BF593" i="1"/>
  <c r="BF592" i="1"/>
  <c r="BF591" i="1"/>
  <c r="BF590" i="1"/>
  <c r="BF589" i="1"/>
  <c r="BF588" i="1"/>
  <c r="BF587" i="1"/>
  <c r="BF586" i="1"/>
  <c r="BF585" i="1"/>
  <c r="BF584" i="1"/>
  <c r="BF583" i="1"/>
  <c r="BF582" i="1"/>
  <c r="BF581" i="1"/>
  <c r="BF580" i="1"/>
  <c r="BF579" i="1"/>
  <c r="BF578" i="1"/>
  <c r="BF577" i="1"/>
  <c r="BF576" i="1"/>
  <c r="BF575" i="1"/>
  <c r="BF574" i="1"/>
  <c r="BF573" i="1"/>
  <c r="BF572" i="1"/>
  <c r="BF571" i="1"/>
  <c r="BF570" i="1"/>
  <c r="BF569" i="1"/>
  <c r="BF568" i="1"/>
  <c r="BF567" i="1"/>
  <c r="BF566" i="1"/>
  <c r="BF565" i="1"/>
  <c r="BF564" i="1"/>
  <c r="BF563" i="1"/>
  <c r="BF562" i="1"/>
  <c r="BF561" i="1"/>
  <c r="BF560" i="1"/>
  <c r="BF559" i="1"/>
  <c r="BF558" i="1"/>
  <c r="BF557" i="1"/>
  <c r="BF556" i="1"/>
  <c r="BF555" i="1"/>
  <c r="BF554" i="1"/>
  <c r="BF553" i="1"/>
  <c r="BF552" i="1"/>
  <c r="BF551" i="1"/>
  <c r="BF550" i="1"/>
  <c r="BF549" i="1"/>
  <c r="BF548" i="1"/>
  <c r="BF547" i="1"/>
  <c r="BF546" i="1"/>
  <c r="BF545" i="1"/>
  <c r="BF544" i="1"/>
  <c r="BF543" i="1"/>
  <c r="BF542" i="1"/>
  <c r="BF541" i="1"/>
  <c r="BF540" i="1"/>
  <c r="BF539" i="1"/>
  <c r="BF538" i="1"/>
  <c r="BF537" i="1"/>
  <c r="BF536" i="1"/>
  <c r="BF535" i="1"/>
  <c r="BF534" i="1"/>
  <c r="BF533" i="1"/>
  <c r="BF532" i="1"/>
  <c r="BF531" i="1"/>
  <c r="BF530" i="1"/>
  <c r="BF529" i="1"/>
  <c r="BF528" i="1"/>
  <c r="BF527" i="1"/>
  <c r="BF526" i="1"/>
  <c r="BF525" i="1"/>
  <c r="BF524" i="1"/>
  <c r="BF523" i="1"/>
  <c r="BF522" i="1"/>
  <c r="BF521" i="1"/>
  <c r="BF520" i="1"/>
  <c r="BF519" i="1"/>
  <c r="BF518" i="1"/>
  <c r="BF517" i="1"/>
  <c r="BF516" i="1"/>
  <c r="BF515" i="1"/>
  <c r="BF514" i="1"/>
  <c r="BF513" i="1"/>
  <c r="BF512" i="1"/>
  <c r="BF511" i="1"/>
  <c r="BF510" i="1"/>
  <c r="BF509" i="1"/>
  <c r="BF508" i="1"/>
  <c r="BF507" i="1"/>
  <c r="BF506" i="1"/>
  <c r="BF505" i="1"/>
  <c r="BF504" i="1"/>
  <c r="BF503" i="1"/>
  <c r="BF502" i="1"/>
  <c r="BF501" i="1"/>
  <c r="BF500" i="1"/>
  <c r="BF499" i="1"/>
  <c r="BF498" i="1"/>
  <c r="BF497" i="1"/>
  <c r="BF496" i="1"/>
  <c r="BF495" i="1"/>
  <c r="BF494" i="1"/>
  <c r="BF493" i="1"/>
  <c r="BF492" i="1"/>
  <c r="BF491" i="1"/>
  <c r="BF490" i="1"/>
  <c r="BF489" i="1"/>
  <c r="BF488" i="1"/>
  <c r="BF487" i="1"/>
  <c r="BF486" i="1"/>
  <c r="BF485" i="1"/>
  <c r="BF484" i="1"/>
  <c r="BF483" i="1"/>
  <c r="BF482" i="1"/>
  <c r="BF481" i="1"/>
  <c r="BF480" i="1"/>
  <c r="BF479" i="1"/>
  <c r="BF478" i="1"/>
  <c r="BF477" i="1"/>
  <c r="BF476" i="1"/>
  <c r="BF475" i="1"/>
  <c r="BF474" i="1"/>
  <c r="BF473" i="1"/>
  <c r="BF472" i="1"/>
  <c r="BF471" i="1"/>
  <c r="BF470" i="1"/>
  <c r="BF469" i="1"/>
  <c r="BF468" i="1"/>
  <c r="BF467" i="1"/>
  <c r="BF466" i="1"/>
  <c r="BF465" i="1"/>
  <c r="BF464" i="1"/>
  <c r="BF463" i="1"/>
  <c r="BF462" i="1"/>
  <c r="BF461" i="1"/>
  <c r="BF460" i="1"/>
  <c r="BF459" i="1"/>
  <c r="BF458" i="1"/>
  <c r="BF457" i="1"/>
  <c r="BF456" i="1"/>
  <c r="BF455" i="1"/>
  <c r="BF454" i="1"/>
  <c r="BF453" i="1"/>
  <c r="BF452" i="1"/>
  <c r="BF451" i="1"/>
  <c r="BF450" i="1"/>
  <c r="BF449" i="1"/>
  <c r="BF448" i="1"/>
  <c r="BF447" i="1"/>
  <c r="BF446" i="1"/>
  <c r="BF445" i="1"/>
  <c r="BF444" i="1"/>
  <c r="BF443" i="1"/>
  <c r="BF442" i="1"/>
  <c r="BF441" i="1"/>
  <c r="BF440" i="1"/>
  <c r="BF439" i="1"/>
  <c r="BF438" i="1"/>
  <c r="BF437" i="1"/>
  <c r="BF436" i="1"/>
  <c r="BF435" i="1"/>
  <c r="BF434" i="1"/>
  <c r="BF433" i="1"/>
  <c r="BF432" i="1"/>
  <c r="BF431" i="1"/>
  <c r="BF430" i="1"/>
  <c r="BF429" i="1"/>
  <c r="BF428" i="1"/>
  <c r="BF427" i="1"/>
  <c r="BF426" i="1"/>
  <c r="BF425" i="1"/>
  <c r="BF424" i="1"/>
  <c r="BF423" i="1"/>
  <c r="BF422" i="1"/>
  <c r="BF421" i="1"/>
  <c r="BF420" i="1"/>
  <c r="BF419" i="1"/>
  <c r="BF418" i="1"/>
  <c r="BF417" i="1"/>
  <c r="BF416" i="1"/>
  <c r="BF415" i="1"/>
  <c r="BF414" i="1"/>
  <c r="BF413" i="1"/>
  <c r="BF412" i="1"/>
  <c r="BF411" i="1"/>
  <c r="BF410" i="1"/>
  <c r="BF409" i="1"/>
  <c r="BF408" i="1"/>
  <c r="BF407" i="1"/>
  <c r="BF406" i="1"/>
  <c r="BF405" i="1"/>
  <c r="BF404" i="1"/>
  <c r="BF403" i="1"/>
  <c r="BF402" i="1"/>
  <c r="BF401" i="1"/>
  <c r="BF400" i="1"/>
  <c r="BF399" i="1"/>
  <c r="BF398" i="1"/>
  <c r="BF397" i="1"/>
  <c r="BF396" i="1"/>
  <c r="BF395" i="1"/>
  <c r="BF394" i="1"/>
  <c r="BF393" i="1"/>
  <c r="BF392" i="1"/>
  <c r="BF391" i="1"/>
  <c r="BF390" i="1"/>
  <c r="BF389" i="1"/>
  <c r="BF388" i="1"/>
  <c r="BF387" i="1"/>
  <c r="BF386" i="1"/>
  <c r="BF385" i="1"/>
  <c r="BF384" i="1"/>
  <c r="BF383" i="1"/>
  <c r="BF382" i="1"/>
  <c r="BF381" i="1"/>
  <c r="BF380" i="1"/>
  <c r="BF379" i="1"/>
  <c r="BF378" i="1"/>
  <c r="BF377" i="1"/>
  <c r="BF376" i="1"/>
  <c r="BF375" i="1"/>
  <c r="BF374" i="1"/>
  <c r="BF373" i="1"/>
  <c r="BF372" i="1"/>
  <c r="BF371" i="1"/>
  <c r="BF370" i="1"/>
  <c r="BF369" i="1"/>
  <c r="BF368" i="1"/>
  <c r="BF367" i="1"/>
  <c r="BF366" i="1"/>
  <c r="BF365" i="1"/>
  <c r="BF364" i="1"/>
  <c r="BF363" i="1"/>
  <c r="BF362" i="1"/>
  <c r="BF361" i="1"/>
  <c r="BF360" i="1"/>
  <c r="BF359" i="1"/>
  <c r="BF358" i="1"/>
  <c r="BF357" i="1"/>
  <c r="BF356" i="1"/>
  <c r="BF355" i="1"/>
  <c r="BF354" i="1"/>
  <c r="BF353" i="1"/>
  <c r="BF352" i="1"/>
  <c r="BF351" i="1"/>
  <c r="BF350" i="1"/>
  <c r="BF349" i="1"/>
  <c r="BF348" i="1"/>
  <c r="BF347" i="1"/>
  <c r="BF346" i="1"/>
  <c r="BF345" i="1"/>
  <c r="BF344" i="1"/>
  <c r="BF343" i="1"/>
  <c r="BF342" i="1"/>
  <c r="BF341" i="1"/>
  <c r="BF340" i="1"/>
  <c r="BF339" i="1"/>
  <c r="BF338" i="1"/>
  <c r="BF337" i="1"/>
  <c r="BF336" i="1"/>
  <c r="BF335" i="1"/>
  <c r="BF334" i="1"/>
  <c r="BF333" i="1"/>
  <c r="BF332" i="1"/>
  <c r="BF331" i="1"/>
  <c r="BF330" i="1"/>
  <c r="BF329" i="1"/>
  <c r="BF328" i="1"/>
  <c r="BF327" i="1"/>
  <c r="BF326" i="1"/>
  <c r="BF325" i="1"/>
  <c r="BF324" i="1"/>
  <c r="BF323" i="1"/>
  <c r="BF322" i="1"/>
  <c r="BF321" i="1"/>
  <c r="BF320" i="1"/>
  <c r="BF319" i="1"/>
  <c r="BF318" i="1"/>
  <c r="BF317" i="1"/>
  <c r="BF316" i="1"/>
  <c r="BF315" i="1"/>
  <c r="BF314" i="1"/>
  <c r="BF313" i="1"/>
  <c r="BF312" i="1"/>
  <c r="BF311" i="1"/>
  <c r="BF310" i="1"/>
  <c r="BF309" i="1"/>
  <c r="BF308" i="1"/>
  <c r="BF307" i="1"/>
  <c r="BF306" i="1"/>
  <c r="BF305" i="1"/>
  <c r="BF304" i="1"/>
  <c r="BF303" i="1"/>
  <c r="BF302" i="1"/>
  <c r="BF301" i="1"/>
  <c r="BF300" i="1"/>
  <c r="BF299" i="1"/>
  <c r="BF298" i="1"/>
  <c r="BF297" i="1"/>
  <c r="BF296" i="1"/>
  <c r="BF295" i="1"/>
  <c r="BF294" i="1"/>
  <c r="BF293" i="1"/>
  <c r="BF292" i="1"/>
  <c r="BF291" i="1"/>
  <c r="BF290" i="1"/>
  <c r="BF289" i="1"/>
  <c r="BF288" i="1"/>
  <c r="BF287" i="1"/>
  <c r="BF286" i="1"/>
  <c r="BF285" i="1"/>
  <c r="BF284" i="1"/>
  <c r="BF283" i="1"/>
  <c r="BF282" i="1"/>
  <c r="BF281" i="1"/>
  <c r="BF280" i="1"/>
  <c r="BF279" i="1"/>
  <c r="BF278" i="1"/>
  <c r="BF277" i="1"/>
  <c r="BF276" i="1"/>
  <c r="BF275" i="1"/>
  <c r="BF274" i="1"/>
  <c r="BF273" i="1"/>
  <c r="BF272" i="1"/>
  <c r="BF271" i="1"/>
  <c r="BF270" i="1"/>
  <c r="BF269" i="1"/>
  <c r="BF268" i="1"/>
  <c r="BF267" i="1"/>
  <c r="BF266" i="1"/>
  <c r="BF265" i="1"/>
  <c r="BF264" i="1"/>
  <c r="BF263" i="1"/>
  <c r="BF262" i="1"/>
  <c r="BF261" i="1"/>
  <c r="BF260" i="1"/>
  <c r="BF259" i="1"/>
  <c r="BF258" i="1"/>
  <c r="BF257" i="1"/>
  <c r="BF256" i="1"/>
  <c r="BF255" i="1"/>
  <c r="BF254" i="1"/>
  <c r="BF253" i="1"/>
  <c r="BF252" i="1"/>
  <c r="BF251" i="1"/>
  <c r="BF250" i="1"/>
  <c r="BF249" i="1"/>
  <c r="BF248" i="1"/>
  <c r="BF247" i="1"/>
  <c r="BF246" i="1"/>
  <c r="BF245" i="1"/>
  <c r="BF244" i="1"/>
  <c r="BF243" i="1"/>
  <c r="BF242" i="1"/>
  <c r="BF241" i="1"/>
  <c r="BF240" i="1"/>
  <c r="BF239" i="1"/>
  <c r="BF238" i="1"/>
  <c r="BF237" i="1"/>
  <c r="BF236" i="1"/>
  <c r="BF235" i="1"/>
  <c r="BF234" i="1"/>
  <c r="BF233" i="1"/>
  <c r="BF232" i="1"/>
  <c r="BF231" i="1"/>
  <c r="BF230" i="1"/>
  <c r="BF229" i="1"/>
  <c r="BF228" i="1"/>
  <c r="BF227" i="1"/>
  <c r="BF226" i="1"/>
  <c r="BF225" i="1"/>
  <c r="BF224" i="1"/>
  <c r="BF223" i="1"/>
  <c r="BF222" i="1"/>
  <c r="BF221" i="1"/>
  <c r="BF220" i="1"/>
  <c r="BF219" i="1"/>
  <c r="BF218" i="1"/>
  <c r="BF217" i="1"/>
  <c r="BF216" i="1"/>
  <c r="BF215" i="1"/>
  <c r="BF214" i="1"/>
  <c r="BF213" i="1"/>
  <c r="BF212" i="1"/>
  <c r="BF211" i="1"/>
  <c r="BF210" i="1"/>
  <c r="BF209" i="1"/>
  <c r="BF208" i="1"/>
  <c r="BF207" i="1"/>
  <c r="BF206" i="1"/>
  <c r="BF205" i="1"/>
  <c r="BF204" i="1"/>
  <c r="BF203" i="1"/>
  <c r="BF202" i="1"/>
  <c r="BF201" i="1"/>
  <c r="BF200" i="1"/>
  <c r="BF199" i="1"/>
  <c r="BF198" i="1"/>
  <c r="BF197" i="1"/>
  <c r="BF196" i="1"/>
  <c r="BF195" i="1"/>
  <c r="BF194" i="1"/>
  <c r="BF193" i="1"/>
  <c r="BF192" i="1"/>
  <c r="BF191" i="1"/>
  <c r="BF190" i="1"/>
  <c r="BF189" i="1"/>
  <c r="BF188" i="1"/>
  <c r="BF187" i="1"/>
  <c r="BF186" i="1"/>
  <c r="BF185" i="1"/>
  <c r="BF184" i="1"/>
  <c r="BF183" i="1"/>
  <c r="BF182" i="1"/>
  <c r="BF181" i="1"/>
  <c r="BF180" i="1"/>
  <c r="BF179" i="1"/>
  <c r="BF178" i="1"/>
  <c r="BF177" i="1"/>
  <c r="BF176" i="1"/>
  <c r="BF175" i="1"/>
  <c r="BF174" i="1"/>
  <c r="BF173" i="1"/>
  <c r="BF172" i="1"/>
  <c r="BF171" i="1"/>
  <c r="BF170" i="1"/>
  <c r="BF169" i="1"/>
  <c r="BF168" i="1"/>
  <c r="BF167" i="1"/>
  <c r="BF166" i="1"/>
  <c r="BF165" i="1"/>
  <c r="BF164" i="1"/>
  <c r="BF163" i="1"/>
  <c r="BF162" i="1"/>
  <c r="BF161" i="1"/>
  <c r="BF160" i="1"/>
  <c r="BF159" i="1"/>
  <c r="BF158" i="1"/>
  <c r="BF157" i="1"/>
  <c r="BF156" i="1"/>
  <c r="BF155" i="1"/>
  <c r="BF154" i="1"/>
  <c r="BF153" i="1"/>
  <c r="BF152" i="1"/>
  <c r="BF151" i="1"/>
  <c r="BF150" i="1"/>
  <c r="BF149" i="1"/>
  <c r="BF148" i="1"/>
  <c r="BF147" i="1"/>
  <c r="BF146" i="1"/>
  <c r="BF145" i="1"/>
  <c r="BF144" i="1"/>
  <c r="BF143" i="1"/>
  <c r="BF142" i="1"/>
  <c r="BF141" i="1"/>
  <c r="BF140" i="1"/>
  <c r="BF139" i="1"/>
  <c r="BF138" i="1"/>
  <c r="BF137" i="1"/>
  <c r="BF136" i="1"/>
  <c r="BF135" i="1"/>
  <c r="BF134" i="1"/>
  <c r="BF133" i="1"/>
  <c r="BF132" i="1"/>
  <c r="BF131" i="1"/>
  <c r="BF130" i="1"/>
  <c r="BF129" i="1"/>
  <c r="BF128" i="1"/>
  <c r="BF127" i="1"/>
  <c r="BF126" i="1"/>
  <c r="BF125" i="1"/>
  <c r="BF124" i="1"/>
  <c r="BF123" i="1"/>
  <c r="BF122" i="1"/>
  <c r="BF121" i="1"/>
  <c r="BF120" i="1"/>
  <c r="BF119" i="1"/>
  <c r="BF118" i="1"/>
  <c r="BF117" i="1"/>
  <c r="BF116" i="1"/>
  <c r="BF115" i="1"/>
  <c r="BF114" i="1"/>
  <c r="BF113" i="1"/>
  <c r="BF112" i="1"/>
  <c r="BF111" i="1"/>
  <c r="BF110" i="1"/>
  <c r="BF109" i="1"/>
  <c r="BF108" i="1"/>
  <c r="BF107" i="1"/>
  <c r="BF106" i="1"/>
  <c r="BF105" i="1"/>
  <c r="BF104" i="1"/>
  <c r="BF103" i="1"/>
  <c r="BF102" i="1"/>
  <c r="BF101" i="1"/>
  <c r="BF100" i="1"/>
  <c r="BF99" i="1"/>
  <c r="BF98" i="1"/>
  <c r="BF97" i="1"/>
  <c r="BF96" i="1"/>
  <c r="BF95" i="1"/>
  <c r="BF94" i="1"/>
  <c r="BF93" i="1"/>
  <c r="BF92" i="1"/>
  <c r="BF91" i="1"/>
  <c r="BF90" i="1"/>
  <c r="BF89" i="1"/>
  <c r="BF88" i="1"/>
  <c r="BF87" i="1"/>
  <c r="BF86" i="1"/>
  <c r="BF85" i="1"/>
  <c r="BF84" i="1"/>
  <c r="BF83" i="1"/>
  <c r="BF82" i="1"/>
  <c r="BF81" i="1"/>
  <c r="BF80" i="1"/>
  <c r="BF79" i="1"/>
  <c r="BF78" i="1"/>
  <c r="BF77" i="1"/>
  <c r="BF76" i="1"/>
  <c r="BF75" i="1"/>
  <c r="BF74" i="1"/>
  <c r="BF73" i="1"/>
  <c r="BF72" i="1"/>
  <c r="BF71" i="1"/>
  <c r="BF70" i="1"/>
  <c r="BF69" i="1"/>
  <c r="BF68" i="1"/>
  <c r="BF67" i="1"/>
  <c r="BF66" i="1"/>
  <c r="BF65" i="1"/>
  <c r="BF64" i="1"/>
  <c r="BF63" i="1"/>
  <c r="BF62" i="1"/>
  <c r="BF61" i="1"/>
  <c r="BF60" i="1"/>
  <c r="BF59" i="1"/>
  <c r="BF58" i="1"/>
  <c r="BF57" i="1"/>
  <c r="BF56" i="1"/>
  <c r="BF55" i="1"/>
  <c r="BF54" i="1"/>
  <c r="BF53" i="1"/>
  <c r="BF52" i="1"/>
  <c r="BF51" i="1"/>
  <c r="BF50" i="1"/>
  <c r="BF49" i="1"/>
  <c r="BF48" i="1"/>
  <c r="BF47" i="1"/>
  <c r="BF46" i="1"/>
  <c r="BF45" i="1"/>
  <c r="BF44" i="1"/>
  <c r="BF43" i="1"/>
  <c r="BF42" i="1"/>
  <c r="BF41" i="1"/>
  <c r="BF40" i="1"/>
  <c r="BF39" i="1"/>
  <c r="BF38" i="1"/>
  <c r="BF37" i="1"/>
  <c r="BF36" i="1"/>
  <c r="BF35" i="1"/>
  <c r="BF34" i="1"/>
  <c r="BF33" i="1"/>
  <c r="BF32" i="1"/>
  <c r="BF31" i="1"/>
  <c r="BF30" i="1"/>
  <c r="BF29" i="1"/>
  <c r="BF28" i="1"/>
  <c r="BF27" i="1"/>
  <c r="BF26" i="1"/>
  <c r="BF25" i="1"/>
  <c r="BF24" i="1"/>
  <c r="BF22" i="1"/>
  <c r="BF21" i="1"/>
  <c r="BF20" i="1"/>
  <c r="BF19" i="1"/>
  <c r="BF18" i="1"/>
  <c r="BF17" i="1"/>
  <c r="BF16" i="1"/>
  <c r="BF15" i="1"/>
  <c r="BF14" i="1"/>
  <c r="BF11" i="1"/>
  <c r="BF10" i="1"/>
  <c r="BF9" i="1"/>
  <c r="BF8" i="1"/>
  <c r="BF7" i="1"/>
  <c r="BF6" i="1"/>
  <c r="BF5" i="1"/>
  <c r="BF4" i="1"/>
  <c r="N4" i="1"/>
  <c r="N5" i="1"/>
  <c r="N6" i="1"/>
  <c r="N7" i="1"/>
  <c r="N8" i="1"/>
  <c r="N9" i="1"/>
  <c r="N10" i="1"/>
  <c r="N11" i="1"/>
  <c r="N15" i="1"/>
  <c r="N16" i="1"/>
  <c r="N17" i="1"/>
  <c r="N18" i="1"/>
  <c r="N19" i="1"/>
  <c r="N20" i="1"/>
  <c r="N21" i="1"/>
  <c r="N22" i="1"/>
  <c r="BD996" i="1"/>
  <c r="BD995" i="1"/>
  <c r="BD994" i="1"/>
  <c r="BD993" i="1"/>
  <c r="BD992" i="1"/>
  <c r="BD991" i="1"/>
  <c r="BD990" i="1"/>
  <c r="BD989" i="1"/>
  <c r="BD988" i="1"/>
  <c r="BD987" i="1"/>
  <c r="BD986" i="1"/>
  <c r="BD985" i="1"/>
  <c r="BD984" i="1"/>
  <c r="BD983" i="1"/>
  <c r="BD982" i="1"/>
  <c r="BD981" i="1"/>
  <c r="BD980" i="1"/>
  <c r="BD979" i="1"/>
  <c r="BD978" i="1"/>
  <c r="BD977" i="1"/>
  <c r="BD976" i="1"/>
  <c r="BD975" i="1"/>
  <c r="BD974" i="1"/>
  <c r="BD973" i="1"/>
  <c r="BD972" i="1"/>
  <c r="BD971" i="1"/>
  <c r="BD970" i="1"/>
  <c r="BD969" i="1"/>
  <c r="BD968" i="1"/>
  <c r="BD967" i="1"/>
  <c r="BD966" i="1"/>
  <c r="BD965" i="1"/>
  <c r="BD964" i="1"/>
  <c r="BD963" i="1"/>
  <c r="BD962" i="1"/>
  <c r="BD961" i="1"/>
  <c r="BD960" i="1"/>
  <c r="BD959" i="1"/>
  <c r="BD958" i="1"/>
  <c r="BD957" i="1"/>
  <c r="BD956" i="1"/>
  <c r="BD955" i="1"/>
  <c r="BD954" i="1"/>
  <c r="BD953" i="1"/>
  <c r="BD952" i="1"/>
  <c r="BD951" i="1"/>
  <c r="BD950" i="1"/>
  <c r="BD949" i="1"/>
  <c r="BD948" i="1"/>
  <c r="BD947" i="1"/>
  <c r="BD946" i="1"/>
  <c r="BD945" i="1"/>
  <c r="BD944" i="1"/>
  <c r="BD943" i="1"/>
  <c r="BD942" i="1"/>
  <c r="BD941" i="1"/>
  <c r="BD940" i="1"/>
  <c r="BD939" i="1"/>
  <c r="BD938" i="1"/>
  <c r="BD937" i="1"/>
  <c r="BD936" i="1"/>
  <c r="BD935" i="1"/>
  <c r="BD934" i="1"/>
  <c r="BD933" i="1"/>
  <c r="BD932" i="1"/>
  <c r="BD931" i="1"/>
  <c r="BD930" i="1"/>
  <c r="BD929" i="1"/>
  <c r="BD928" i="1"/>
  <c r="BD927" i="1"/>
  <c r="BD926" i="1"/>
  <c r="BD925" i="1"/>
  <c r="BD924" i="1"/>
  <c r="BD923" i="1"/>
  <c r="BD922" i="1"/>
  <c r="BD921" i="1"/>
  <c r="BD920" i="1"/>
  <c r="BD919" i="1"/>
  <c r="BD918" i="1"/>
  <c r="BD917" i="1"/>
  <c r="BD916" i="1"/>
  <c r="BD915" i="1"/>
  <c r="BD914" i="1"/>
  <c r="BD913" i="1"/>
  <c r="BD912" i="1"/>
  <c r="BD911" i="1"/>
  <c r="BD910" i="1"/>
  <c r="BD909" i="1"/>
  <c r="BD908" i="1"/>
  <c r="BD907" i="1"/>
  <c r="BD906" i="1"/>
  <c r="BD905" i="1"/>
  <c r="BD904" i="1"/>
  <c r="BD903" i="1"/>
  <c r="BD902" i="1"/>
  <c r="BD901" i="1"/>
  <c r="BD900" i="1"/>
  <c r="BD899" i="1"/>
  <c r="BD898" i="1"/>
  <c r="BD897" i="1"/>
  <c r="BD896" i="1"/>
  <c r="BD895" i="1"/>
  <c r="BD894" i="1"/>
  <c r="BD893" i="1"/>
  <c r="BD892" i="1"/>
  <c r="BD891" i="1"/>
  <c r="BD890" i="1"/>
  <c r="BD889" i="1"/>
  <c r="BD888" i="1"/>
  <c r="BD887" i="1"/>
  <c r="BD886" i="1"/>
  <c r="BD885" i="1"/>
  <c r="BD884" i="1"/>
  <c r="BD883" i="1"/>
  <c r="BD882" i="1"/>
  <c r="BD881" i="1"/>
  <c r="BD880" i="1"/>
  <c r="BD879" i="1"/>
  <c r="BD878" i="1"/>
  <c r="BD877" i="1"/>
  <c r="BD876" i="1"/>
  <c r="BD875" i="1"/>
  <c r="BD874" i="1"/>
  <c r="BD873" i="1"/>
  <c r="BD872" i="1"/>
  <c r="BD871" i="1"/>
  <c r="BD870" i="1"/>
  <c r="BD869" i="1"/>
  <c r="BD868" i="1"/>
  <c r="BD867" i="1"/>
  <c r="BD866" i="1"/>
  <c r="BD865" i="1"/>
  <c r="BD864" i="1"/>
  <c r="BD863" i="1"/>
  <c r="BD862" i="1"/>
  <c r="BD861" i="1"/>
  <c r="BD860" i="1"/>
  <c r="BD859" i="1"/>
  <c r="BD858" i="1"/>
  <c r="BD857" i="1"/>
  <c r="BD856" i="1"/>
  <c r="BD855" i="1"/>
  <c r="BD854" i="1"/>
  <c r="BD853" i="1"/>
  <c r="BD852" i="1"/>
  <c r="BD851" i="1"/>
  <c r="BD850" i="1"/>
  <c r="BD849" i="1"/>
  <c r="BD848" i="1"/>
  <c r="BD847" i="1"/>
  <c r="BD846" i="1"/>
  <c r="BD845" i="1"/>
  <c r="BD844" i="1"/>
  <c r="BD843" i="1"/>
  <c r="BD842" i="1"/>
  <c r="BD841" i="1"/>
  <c r="BD840" i="1"/>
  <c r="BD839" i="1"/>
  <c r="BD838" i="1"/>
  <c r="BD837" i="1"/>
  <c r="BD836" i="1"/>
  <c r="BD835" i="1"/>
  <c r="BD834" i="1"/>
  <c r="BD833" i="1"/>
  <c r="BD832" i="1"/>
  <c r="BD831" i="1"/>
  <c r="BD830" i="1"/>
  <c r="BD829" i="1"/>
  <c r="BD828" i="1"/>
  <c r="BD827" i="1"/>
  <c r="BD826" i="1"/>
  <c r="BD825" i="1"/>
  <c r="BD824" i="1"/>
  <c r="BD823" i="1"/>
  <c r="BD822" i="1"/>
  <c r="BD821" i="1"/>
  <c r="BD820" i="1"/>
  <c r="BD819" i="1"/>
  <c r="BD818" i="1"/>
  <c r="BD817" i="1"/>
  <c r="BD816" i="1"/>
  <c r="BD815" i="1"/>
  <c r="BD814" i="1"/>
  <c r="BD813" i="1"/>
  <c r="BD812" i="1"/>
  <c r="BD811" i="1"/>
  <c r="BD810" i="1"/>
  <c r="BD809" i="1"/>
  <c r="BD808" i="1"/>
  <c r="BD807" i="1"/>
  <c r="BD806" i="1"/>
  <c r="BD805" i="1"/>
  <c r="BD804" i="1"/>
  <c r="BD803" i="1"/>
  <c r="BD802" i="1"/>
  <c r="BD801" i="1"/>
  <c r="BD800" i="1"/>
  <c r="BD799" i="1"/>
  <c r="BD798" i="1"/>
  <c r="BD797" i="1"/>
  <c r="BD796" i="1"/>
  <c r="BD795" i="1"/>
  <c r="BD794" i="1"/>
  <c r="BD793" i="1"/>
  <c r="BD792" i="1"/>
  <c r="BD791" i="1"/>
  <c r="BD790" i="1"/>
  <c r="BD789" i="1"/>
  <c r="BD788" i="1"/>
  <c r="BD787" i="1"/>
  <c r="BD786" i="1"/>
  <c r="BD785" i="1"/>
  <c r="BD784" i="1"/>
  <c r="BD783" i="1"/>
  <c r="BD782" i="1"/>
  <c r="BD781" i="1"/>
  <c r="BD780" i="1"/>
  <c r="BD779" i="1"/>
  <c r="BD778" i="1"/>
  <c r="BD777" i="1"/>
  <c r="BD776" i="1"/>
  <c r="BD775" i="1"/>
  <c r="BD774" i="1"/>
  <c r="BD773" i="1"/>
  <c r="BD772" i="1"/>
  <c r="BD771" i="1"/>
  <c r="BD770" i="1"/>
  <c r="BD769" i="1"/>
  <c r="BD768" i="1"/>
  <c r="BD767" i="1"/>
  <c r="BD766" i="1"/>
  <c r="BD765" i="1"/>
  <c r="BD764" i="1"/>
  <c r="BD763" i="1"/>
  <c r="BD762" i="1"/>
  <c r="BD761" i="1"/>
  <c r="BD760" i="1"/>
  <c r="BD759" i="1"/>
  <c r="BD758" i="1"/>
  <c r="BD757" i="1"/>
  <c r="BD756" i="1"/>
  <c r="BD755" i="1"/>
  <c r="BD754" i="1"/>
  <c r="BD753" i="1"/>
  <c r="BD752" i="1"/>
  <c r="BD751" i="1"/>
  <c r="BD750" i="1"/>
  <c r="BD749" i="1"/>
  <c r="BD748" i="1"/>
  <c r="BD747" i="1"/>
  <c r="BD746" i="1"/>
  <c r="BD745" i="1"/>
  <c r="BD744" i="1"/>
  <c r="BD743" i="1"/>
  <c r="BD742" i="1"/>
  <c r="BD741" i="1"/>
  <c r="BD740" i="1"/>
  <c r="BD739" i="1"/>
  <c r="BD738" i="1"/>
  <c r="BD737" i="1"/>
  <c r="BD736" i="1"/>
  <c r="BD735" i="1"/>
  <c r="BD734" i="1"/>
  <c r="BD733" i="1"/>
  <c r="BD732" i="1"/>
  <c r="BD731" i="1"/>
  <c r="BD730" i="1"/>
  <c r="BD729" i="1"/>
  <c r="BD728" i="1"/>
  <c r="BD727" i="1"/>
  <c r="BD726" i="1"/>
  <c r="BD725" i="1"/>
  <c r="BD724" i="1"/>
  <c r="BD723" i="1"/>
  <c r="BD722" i="1"/>
  <c r="BD721" i="1"/>
  <c r="BD720" i="1"/>
  <c r="BD719" i="1"/>
  <c r="BD718" i="1"/>
  <c r="BD717" i="1"/>
  <c r="BD716" i="1"/>
  <c r="BD715" i="1"/>
  <c r="BD714" i="1"/>
  <c r="BD713" i="1"/>
  <c r="BD712" i="1"/>
  <c r="BD711" i="1"/>
  <c r="BD710" i="1"/>
  <c r="BD709" i="1"/>
  <c r="BD708" i="1"/>
  <c r="BD707" i="1"/>
  <c r="BD706" i="1"/>
  <c r="BD705" i="1"/>
  <c r="BD704" i="1"/>
  <c r="BD703" i="1"/>
  <c r="BD702" i="1"/>
  <c r="BD701" i="1"/>
  <c r="BD700" i="1"/>
  <c r="BD699" i="1"/>
  <c r="BD698" i="1"/>
  <c r="BD697" i="1"/>
  <c r="BD696" i="1"/>
  <c r="BD695" i="1"/>
  <c r="BD694" i="1"/>
  <c r="BD693" i="1"/>
  <c r="BD692" i="1"/>
  <c r="BD691" i="1"/>
  <c r="BD690" i="1"/>
  <c r="BD689" i="1"/>
  <c r="BD688" i="1"/>
  <c r="BD687" i="1"/>
  <c r="BD686" i="1"/>
  <c r="BD685" i="1"/>
  <c r="BD684" i="1"/>
  <c r="BD683" i="1"/>
  <c r="BD682" i="1"/>
  <c r="BD681" i="1"/>
  <c r="BD680" i="1"/>
  <c r="BD679" i="1"/>
  <c r="BD678" i="1"/>
  <c r="BD677" i="1"/>
  <c r="BD676" i="1"/>
  <c r="BD675" i="1"/>
  <c r="BD674" i="1"/>
  <c r="BD673" i="1"/>
  <c r="BD672" i="1"/>
  <c r="BD671" i="1"/>
  <c r="BD670" i="1"/>
  <c r="BD669" i="1"/>
  <c r="BD668" i="1"/>
  <c r="BD667" i="1"/>
  <c r="BD666" i="1"/>
  <c r="BD665" i="1"/>
  <c r="BD664" i="1"/>
  <c r="BD663" i="1"/>
  <c r="BD662" i="1"/>
  <c r="BD661" i="1"/>
  <c r="BD660" i="1"/>
  <c r="BD659" i="1"/>
  <c r="BD658" i="1"/>
  <c r="BD657" i="1"/>
  <c r="BD656" i="1"/>
  <c r="BD655" i="1"/>
  <c r="BD654" i="1"/>
  <c r="BD653" i="1"/>
  <c r="BD652" i="1"/>
  <c r="BD651" i="1"/>
  <c r="BD650" i="1"/>
  <c r="BD649" i="1"/>
  <c r="BD648" i="1"/>
  <c r="BD647" i="1"/>
  <c r="BD646" i="1"/>
  <c r="BD645" i="1"/>
  <c r="BD644" i="1"/>
  <c r="BD643" i="1"/>
  <c r="BD642" i="1"/>
  <c r="BD641" i="1"/>
  <c r="BD640" i="1"/>
  <c r="BD639" i="1"/>
  <c r="BD638" i="1"/>
  <c r="BD637" i="1"/>
  <c r="BD636" i="1"/>
  <c r="BD635" i="1"/>
  <c r="BD634" i="1"/>
  <c r="BD633" i="1"/>
  <c r="BD632" i="1"/>
  <c r="BD631" i="1"/>
  <c r="BD630" i="1"/>
  <c r="BD629" i="1"/>
  <c r="BD628" i="1"/>
  <c r="BD627" i="1"/>
  <c r="BD626" i="1"/>
  <c r="BD625" i="1"/>
  <c r="BD624" i="1"/>
  <c r="BD623" i="1"/>
  <c r="BD622" i="1"/>
  <c r="BD621" i="1"/>
  <c r="BD620" i="1"/>
  <c r="BD619" i="1"/>
  <c r="BD618" i="1"/>
  <c r="BD617" i="1"/>
  <c r="BD616" i="1"/>
  <c r="BD615" i="1"/>
  <c r="BD614" i="1"/>
  <c r="BD613" i="1"/>
  <c r="BD612" i="1"/>
  <c r="BD611" i="1"/>
  <c r="BD610" i="1"/>
  <c r="BD609" i="1"/>
  <c r="BD608" i="1"/>
  <c r="BD607" i="1"/>
  <c r="BD606" i="1"/>
  <c r="BD605" i="1"/>
  <c r="BD604" i="1"/>
  <c r="BD603" i="1"/>
  <c r="BD602" i="1"/>
  <c r="BD601" i="1"/>
  <c r="BD600" i="1"/>
  <c r="BD599" i="1"/>
  <c r="BD598" i="1"/>
  <c r="BD597" i="1"/>
  <c r="BD596" i="1"/>
  <c r="BD595" i="1"/>
  <c r="BD594" i="1"/>
  <c r="BD593" i="1"/>
  <c r="BD592" i="1"/>
  <c r="BD591" i="1"/>
  <c r="BD590" i="1"/>
  <c r="BD589" i="1"/>
  <c r="BD588" i="1"/>
  <c r="BD587" i="1"/>
  <c r="BD586" i="1"/>
  <c r="BD585" i="1"/>
  <c r="BD584" i="1"/>
  <c r="BD583" i="1"/>
  <c r="BD582" i="1"/>
  <c r="BD581" i="1"/>
  <c r="BD580" i="1"/>
  <c r="BD579" i="1"/>
  <c r="BD578" i="1"/>
  <c r="BD577" i="1"/>
  <c r="BD576" i="1"/>
  <c r="BD575" i="1"/>
  <c r="BD574" i="1"/>
  <c r="BD573" i="1"/>
  <c r="BD572" i="1"/>
  <c r="BD571" i="1"/>
  <c r="BD570" i="1"/>
  <c r="BD569" i="1"/>
  <c r="BD568" i="1"/>
  <c r="BD567" i="1"/>
  <c r="BD566" i="1"/>
  <c r="BD565" i="1"/>
  <c r="BD564" i="1"/>
  <c r="BD563" i="1"/>
  <c r="BD562" i="1"/>
  <c r="BD561" i="1"/>
  <c r="BD560" i="1"/>
  <c r="BD559" i="1"/>
  <c r="BD558" i="1"/>
  <c r="BD557" i="1"/>
  <c r="BD556" i="1"/>
  <c r="BD555" i="1"/>
  <c r="BD554" i="1"/>
  <c r="BD553" i="1"/>
  <c r="BD552" i="1"/>
  <c r="BD551" i="1"/>
  <c r="BD550" i="1"/>
  <c r="BD549" i="1"/>
  <c r="BD548" i="1"/>
  <c r="BD547" i="1"/>
  <c r="BD546" i="1"/>
  <c r="BD545" i="1"/>
  <c r="BD544" i="1"/>
  <c r="BD543" i="1"/>
  <c r="BD542" i="1"/>
  <c r="BD541" i="1"/>
  <c r="BD540" i="1"/>
  <c r="BD539" i="1"/>
  <c r="BD538" i="1"/>
  <c r="BD537" i="1"/>
  <c r="BD536" i="1"/>
  <c r="BD535" i="1"/>
  <c r="BD534" i="1"/>
  <c r="BD533" i="1"/>
  <c r="BD532" i="1"/>
  <c r="BD531" i="1"/>
  <c r="BD530" i="1"/>
  <c r="BD529" i="1"/>
  <c r="BD528" i="1"/>
  <c r="BD527" i="1"/>
  <c r="BD526" i="1"/>
  <c r="BD525" i="1"/>
  <c r="BD524" i="1"/>
  <c r="BD523" i="1"/>
  <c r="BD522" i="1"/>
  <c r="BD521" i="1"/>
  <c r="BD520" i="1"/>
  <c r="BD519" i="1"/>
  <c r="BD518" i="1"/>
  <c r="BD517" i="1"/>
  <c r="BD516" i="1"/>
  <c r="BD515" i="1"/>
  <c r="BD514" i="1"/>
  <c r="BD513" i="1"/>
  <c r="BD512" i="1"/>
  <c r="BD511" i="1"/>
  <c r="BD510" i="1"/>
  <c r="BD509" i="1"/>
  <c r="BD508" i="1"/>
  <c r="BD507" i="1"/>
  <c r="BD506" i="1"/>
  <c r="BD505" i="1"/>
  <c r="BD504" i="1"/>
  <c r="BD503" i="1"/>
  <c r="BD502" i="1"/>
  <c r="BD501" i="1"/>
  <c r="BD500" i="1"/>
  <c r="BD499" i="1"/>
  <c r="BD498" i="1"/>
  <c r="BD497" i="1"/>
  <c r="BD496" i="1"/>
  <c r="BD495" i="1"/>
  <c r="BD494" i="1"/>
  <c r="BD493" i="1"/>
  <c r="BD492" i="1"/>
  <c r="BD491" i="1"/>
  <c r="BD490" i="1"/>
  <c r="BD489" i="1"/>
  <c r="BD488" i="1"/>
  <c r="BD487" i="1"/>
  <c r="BD486" i="1"/>
  <c r="BD485" i="1"/>
  <c r="BD484" i="1"/>
  <c r="BD483" i="1"/>
  <c r="BD482" i="1"/>
  <c r="BD481" i="1"/>
  <c r="BD480" i="1"/>
  <c r="BD479" i="1"/>
  <c r="BD478" i="1"/>
  <c r="BD477" i="1"/>
  <c r="BD476" i="1"/>
  <c r="BD475" i="1"/>
  <c r="BD474" i="1"/>
  <c r="BD473" i="1"/>
  <c r="BD472" i="1"/>
  <c r="BD471" i="1"/>
  <c r="BD470" i="1"/>
  <c r="BD469" i="1"/>
  <c r="BD468" i="1"/>
  <c r="BD467" i="1"/>
  <c r="BD466" i="1"/>
  <c r="BD465" i="1"/>
  <c r="BD464" i="1"/>
  <c r="BD463" i="1"/>
  <c r="BD462" i="1"/>
  <c r="BD461" i="1"/>
  <c r="BD460" i="1"/>
  <c r="BD459" i="1"/>
  <c r="BD458" i="1"/>
  <c r="BD457" i="1"/>
  <c r="BD456" i="1"/>
  <c r="BD455" i="1"/>
  <c r="BD454" i="1"/>
  <c r="BD453" i="1"/>
  <c r="BD452" i="1"/>
  <c r="BD451" i="1"/>
  <c r="BD450" i="1"/>
  <c r="BD449" i="1"/>
  <c r="BD448" i="1"/>
  <c r="BD447" i="1"/>
  <c r="BD446" i="1"/>
  <c r="BD445" i="1"/>
  <c r="BD444" i="1"/>
  <c r="BD443" i="1"/>
  <c r="BD442" i="1"/>
  <c r="BD441" i="1"/>
  <c r="BD440" i="1"/>
  <c r="BD439" i="1"/>
  <c r="BD438" i="1"/>
  <c r="BD437" i="1"/>
  <c r="BD436" i="1"/>
  <c r="BD435" i="1"/>
  <c r="BD434" i="1"/>
  <c r="BD433" i="1"/>
  <c r="BD432" i="1"/>
  <c r="BD431" i="1"/>
  <c r="BD430" i="1"/>
  <c r="BD429" i="1"/>
  <c r="BD428" i="1"/>
  <c r="BD427" i="1"/>
  <c r="BD426" i="1"/>
  <c r="BD425" i="1"/>
  <c r="BD424" i="1"/>
  <c r="BD423" i="1"/>
  <c r="BD422" i="1"/>
  <c r="BD421" i="1"/>
  <c r="BD420" i="1"/>
  <c r="BD419" i="1"/>
  <c r="BD418" i="1"/>
  <c r="BD417" i="1"/>
  <c r="BD416" i="1"/>
  <c r="BD415" i="1"/>
  <c r="BD414" i="1"/>
  <c r="BD413" i="1"/>
  <c r="BD412" i="1"/>
  <c r="BD411" i="1"/>
  <c r="BD410" i="1"/>
  <c r="BD409" i="1"/>
  <c r="BD408" i="1"/>
  <c r="BD407" i="1"/>
  <c r="BD406" i="1"/>
  <c r="BD405" i="1"/>
  <c r="BD404" i="1"/>
  <c r="BD403" i="1"/>
  <c r="BD402" i="1"/>
  <c r="BD401" i="1"/>
  <c r="BD400" i="1"/>
  <c r="BD399" i="1"/>
  <c r="BD398" i="1"/>
  <c r="BD397" i="1"/>
  <c r="BD396" i="1"/>
  <c r="BD395" i="1"/>
  <c r="BD394" i="1"/>
  <c r="BD393" i="1"/>
  <c r="BD392" i="1"/>
  <c r="BD391" i="1"/>
  <c r="BD390" i="1"/>
  <c r="BD389" i="1"/>
  <c r="BD388" i="1"/>
  <c r="BD387" i="1"/>
  <c r="BD386" i="1"/>
  <c r="BD385" i="1"/>
  <c r="BD384" i="1"/>
  <c r="BD383" i="1"/>
  <c r="BD382" i="1"/>
  <c r="BD381" i="1"/>
  <c r="BD380" i="1"/>
  <c r="BD379" i="1"/>
  <c r="BD378" i="1"/>
  <c r="BD377" i="1"/>
  <c r="BD376" i="1"/>
  <c r="BD375" i="1"/>
  <c r="BD374" i="1"/>
  <c r="BD373" i="1"/>
  <c r="BD372" i="1"/>
  <c r="BD371" i="1"/>
  <c r="BD370" i="1"/>
  <c r="BD369" i="1"/>
  <c r="BD368" i="1"/>
  <c r="BD367" i="1"/>
  <c r="BD366" i="1"/>
  <c r="BD365" i="1"/>
  <c r="BD364" i="1"/>
  <c r="BD363" i="1"/>
  <c r="BD362" i="1"/>
  <c r="BD361" i="1"/>
  <c r="BD360" i="1"/>
  <c r="BD359" i="1"/>
  <c r="BD358" i="1"/>
  <c r="BD357" i="1"/>
  <c r="BD356" i="1"/>
  <c r="BD355" i="1"/>
  <c r="BD354" i="1"/>
  <c r="BD353" i="1"/>
  <c r="BD352" i="1"/>
  <c r="BD351" i="1"/>
  <c r="BD350" i="1"/>
  <c r="BD349" i="1"/>
  <c r="BD348" i="1"/>
  <c r="BD347" i="1"/>
  <c r="BD346" i="1"/>
  <c r="BD345" i="1"/>
  <c r="BD344" i="1"/>
  <c r="BD343" i="1"/>
  <c r="BD342" i="1"/>
  <c r="BD341" i="1"/>
  <c r="BD340" i="1"/>
  <c r="BD339" i="1"/>
  <c r="BD338" i="1"/>
  <c r="BD337" i="1"/>
  <c r="BD336" i="1"/>
  <c r="BD335" i="1"/>
  <c r="BD334" i="1"/>
  <c r="BD333" i="1"/>
  <c r="BD332" i="1"/>
  <c r="BD331" i="1"/>
  <c r="BD330" i="1"/>
  <c r="BD329" i="1"/>
  <c r="BD328" i="1"/>
  <c r="BD327" i="1"/>
  <c r="BD326" i="1"/>
  <c r="BD325" i="1"/>
  <c r="BD324" i="1"/>
  <c r="BD323" i="1"/>
  <c r="BD322" i="1"/>
  <c r="BD321" i="1"/>
  <c r="BD320" i="1"/>
  <c r="BD319" i="1"/>
  <c r="BD318" i="1"/>
  <c r="BD317" i="1"/>
  <c r="BD316" i="1"/>
  <c r="BD315" i="1"/>
  <c r="BD314" i="1"/>
  <c r="BD313" i="1"/>
  <c r="BD312" i="1"/>
  <c r="BD311" i="1"/>
  <c r="BD310" i="1"/>
  <c r="BD309" i="1"/>
  <c r="BD308" i="1"/>
  <c r="BD307" i="1"/>
  <c r="BD306" i="1"/>
  <c r="BD305" i="1"/>
  <c r="BD304" i="1"/>
  <c r="BD303" i="1"/>
  <c r="BD302" i="1"/>
  <c r="BD301" i="1"/>
  <c r="BD300" i="1"/>
  <c r="BD299" i="1"/>
  <c r="BD298" i="1"/>
  <c r="BD297" i="1"/>
  <c r="BD296" i="1"/>
  <c r="BD295" i="1"/>
  <c r="BD294" i="1"/>
  <c r="BD293" i="1"/>
  <c r="BD292" i="1"/>
  <c r="BD291" i="1"/>
  <c r="BD290" i="1"/>
  <c r="BD289" i="1"/>
  <c r="BD288" i="1"/>
  <c r="BD287" i="1"/>
  <c r="BD286" i="1"/>
  <c r="BD285" i="1"/>
  <c r="BD284" i="1"/>
  <c r="BD283" i="1"/>
  <c r="BD282" i="1"/>
  <c r="BD281" i="1"/>
  <c r="BD280" i="1"/>
  <c r="BD279"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277" i="1"/>
  <c r="BD278" i="1"/>
  <c r="BD21" i="1"/>
  <c r="BD20" i="1"/>
  <c r="BD19" i="1"/>
  <c r="BD18" i="1"/>
  <c r="BD17" i="1"/>
  <c r="BD16" i="1"/>
  <c r="BD15" i="1"/>
  <c r="BD14" i="1"/>
  <c r="AP14" i="1" s="1"/>
  <c r="BD11" i="1"/>
  <c r="BD10" i="1"/>
  <c r="BD9" i="1"/>
  <c r="BD8" i="1"/>
  <c r="BD7" i="1"/>
  <c r="BD6" i="1"/>
  <c r="BD5" i="1"/>
  <c r="BD196" i="1"/>
  <c r="BD195" i="1"/>
  <c r="BD194" i="1"/>
  <c r="BD193" i="1"/>
  <c r="BD192" i="1"/>
  <c r="BD191" i="1"/>
  <c r="BD190" i="1"/>
  <c r="BD189" i="1"/>
  <c r="BD188" i="1"/>
  <c r="BD187" i="1"/>
  <c r="BD186" i="1"/>
  <c r="BD185" i="1"/>
  <c r="BD184" i="1"/>
  <c r="BD183" i="1"/>
  <c r="BD182" i="1"/>
  <c r="BD181" i="1"/>
  <c r="BD180" i="1"/>
  <c r="BD179" i="1"/>
  <c r="BD178" i="1"/>
  <c r="BD177" i="1"/>
  <c r="BD176" i="1"/>
  <c r="BD175" i="1"/>
  <c r="BD174" i="1"/>
  <c r="BD173" i="1"/>
  <c r="BD172" i="1"/>
  <c r="BD171" i="1"/>
  <c r="BD170" i="1"/>
  <c r="BD169" i="1"/>
  <c r="BD168" i="1"/>
  <c r="BD167" i="1"/>
  <c r="BD166" i="1"/>
  <c r="BD165" i="1"/>
  <c r="BD164" i="1"/>
  <c r="BD163" i="1"/>
  <c r="BD162" i="1"/>
  <c r="BD161" i="1"/>
  <c r="BD160" i="1"/>
  <c r="BD159" i="1"/>
  <c r="BD158" i="1"/>
  <c r="BD157" i="1"/>
  <c r="BD156" i="1"/>
  <c r="BD155" i="1"/>
  <c r="BD154" i="1"/>
  <c r="BD153" i="1"/>
  <c r="BD152" i="1"/>
  <c r="BD151" i="1"/>
  <c r="BD150" i="1"/>
  <c r="BD149" i="1"/>
  <c r="BD148" i="1"/>
  <c r="BD147" i="1"/>
  <c r="BD146" i="1"/>
  <c r="BD145" i="1"/>
  <c r="BD144" i="1"/>
  <c r="BD143" i="1"/>
  <c r="BD142" i="1"/>
  <c r="BD141" i="1"/>
  <c r="BD140" i="1"/>
  <c r="BD139" i="1"/>
  <c r="BD138" i="1"/>
  <c r="BD137" i="1"/>
  <c r="BD136" i="1"/>
  <c r="BD135" i="1"/>
  <c r="BD134" i="1"/>
  <c r="BD133" i="1"/>
  <c r="BD132" i="1"/>
  <c r="BD131" i="1"/>
  <c r="BD130" i="1"/>
  <c r="BD129" i="1"/>
  <c r="BD128" i="1"/>
  <c r="BD127" i="1"/>
  <c r="BD126" i="1"/>
  <c r="BD125" i="1"/>
  <c r="BD124" i="1"/>
  <c r="BD123" i="1"/>
  <c r="BD122" i="1"/>
  <c r="BD121" i="1"/>
  <c r="BD120" i="1"/>
  <c r="BD119" i="1"/>
  <c r="BD118" i="1"/>
  <c r="BD117" i="1"/>
  <c r="BD116" i="1"/>
  <c r="BD115" i="1"/>
  <c r="BD114" i="1"/>
  <c r="BD113" i="1"/>
  <c r="BD112" i="1"/>
  <c r="BD111" i="1"/>
  <c r="BD110" i="1"/>
  <c r="BD109" i="1"/>
  <c r="BD108" i="1"/>
  <c r="BD107" i="1"/>
  <c r="BD106" i="1"/>
  <c r="BD105" i="1"/>
  <c r="BD104" i="1"/>
  <c r="BD103" i="1"/>
  <c r="BD102" i="1"/>
  <c r="BD101" i="1"/>
  <c r="BD100" i="1"/>
  <c r="BD99" i="1"/>
  <c r="BD98" i="1"/>
  <c r="BD97" i="1"/>
  <c r="BD96" i="1"/>
  <c r="BD95" i="1"/>
  <c r="BD94" i="1"/>
  <c r="BD93" i="1"/>
  <c r="BD92" i="1"/>
  <c r="BD91" i="1"/>
  <c r="BD90" i="1"/>
  <c r="BD89" i="1"/>
  <c r="BD88" i="1"/>
  <c r="BD87" i="1"/>
  <c r="BD86" i="1"/>
  <c r="BD85" i="1"/>
  <c r="BD84" i="1"/>
  <c r="AP84" i="1" s="1"/>
  <c r="BD83" i="1"/>
  <c r="BD82" i="1"/>
  <c r="BD81" i="1"/>
  <c r="BD80" i="1"/>
  <c r="BD79" i="1"/>
  <c r="BD78" i="1"/>
  <c r="BD77" i="1"/>
  <c r="BD76" i="1"/>
  <c r="AP76" i="1" s="1"/>
  <c r="BD75" i="1"/>
  <c r="BD74" i="1"/>
  <c r="BD73" i="1"/>
  <c r="BD72" i="1"/>
  <c r="BD71" i="1"/>
  <c r="BD70" i="1"/>
  <c r="AP70" i="1" s="1"/>
  <c r="BD69" i="1"/>
  <c r="BD68" i="1"/>
  <c r="AP68" i="1" s="1"/>
  <c r="BD67" i="1"/>
  <c r="BD66" i="1"/>
  <c r="BD65" i="1"/>
  <c r="BD64" i="1"/>
  <c r="BD63" i="1"/>
  <c r="BD62" i="1"/>
  <c r="AP62" i="1" s="1"/>
  <c r="BD61" i="1"/>
  <c r="BD60" i="1"/>
  <c r="AP60" i="1" s="1"/>
  <c r="BD59" i="1"/>
  <c r="BD58" i="1"/>
  <c r="BD57" i="1"/>
  <c r="BD56" i="1"/>
  <c r="BD55" i="1"/>
  <c r="BD54" i="1"/>
  <c r="BD53" i="1"/>
  <c r="BD52" i="1"/>
  <c r="AP52" i="1" s="1"/>
  <c r="BD51" i="1"/>
  <c r="BD50" i="1"/>
  <c r="BD49" i="1"/>
  <c r="BD48" i="1"/>
  <c r="BD47" i="1"/>
  <c r="BD46" i="1"/>
  <c r="BD45" i="1"/>
  <c r="BD44" i="1"/>
  <c r="AP44" i="1" s="1"/>
  <c r="BD43" i="1"/>
  <c r="BD42" i="1"/>
  <c r="BD41" i="1"/>
  <c r="BD40" i="1"/>
  <c r="BD39" i="1"/>
  <c r="BD38" i="1"/>
  <c r="BD37" i="1"/>
  <c r="AP37" i="1" s="1"/>
  <c r="BD36" i="1"/>
  <c r="AP36" i="1" s="1"/>
  <c r="BD35" i="1"/>
  <c r="BD34" i="1"/>
  <c r="BD33" i="1"/>
  <c r="BD32" i="1"/>
  <c r="BD31" i="1"/>
  <c r="BD30" i="1"/>
  <c r="BD29" i="1"/>
  <c r="AP29" i="1" s="1"/>
  <c r="BD28" i="1"/>
  <c r="AP28" i="1" s="1"/>
  <c r="BD27" i="1"/>
  <c r="BD26" i="1"/>
  <c r="BD25" i="1"/>
  <c r="BD24" i="1"/>
  <c r="BD22" i="1"/>
  <c r="U15" i="1"/>
  <c r="U14" i="1"/>
  <c r="U11" i="1"/>
  <c r="U10" i="1"/>
  <c r="BD4" i="1"/>
  <c r="AP4" i="1" s="1"/>
  <c r="M14" i="3"/>
  <c r="M15" i="2"/>
  <c r="M14" i="2"/>
  <c r="M13" i="2"/>
  <c r="M13" i="3"/>
  <c r="M12" i="3"/>
  <c r="M11" i="3"/>
  <c r="M9" i="3"/>
  <c r="M8" i="3"/>
  <c r="M7" i="3"/>
  <c r="M6" i="3"/>
  <c r="M5" i="3"/>
  <c r="M4" i="3"/>
  <c r="M3" i="3"/>
  <c r="M2" i="3"/>
  <c r="M11" i="2"/>
  <c r="M10" i="2"/>
  <c r="M9" i="2"/>
  <c r="M8" i="2"/>
  <c r="M7" i="2"/>
  <c r="M6" i="2"/>
  <c r="M5" i="2"/>
  <c r="M4" i="2"/>
  <c r="R18" i="2"/>
  <c r="Q19" i="2"/>
  <c r="P4" i="2"/>
  <c r="O5" i="2"/>
  <c r="O6" i="2"/>
  <c r="O4" i="2"/>
  <c r="F16" i="9" l="1" a="1"/>
  <c r="F16" i="9" s="1"/>
  <c r="Q17" i="9" a="1"/>
  <c r="Q17" i="9" s="1"/>
  <c r="P17" i="9" a="1"/>
  <c r="P17" i="9" s="1"/>
  <c r="O17" i="9" a="1"/>
  <c r="O17" i="9" s="1"/>
  <c r="N17" i="9" a="1"/>
  <c r="N17" i="9" s="1"/>
  <c r="M17" i="9" a="1"/>
  <c r="M17" i="9" s="1"/>
  <c r="L17" i="9" a="1"/>
  <c r="L17" i="9" s="1"/>
  <c r="K17" i="9" a="1"/>
  <c r="K17" i="9" s="1"/>
  <c r="J17" i="9" a="1"/>
  <c r="J17" i="9" s="1"/>
  <c r="I17" i="9" a="1"/>
  <c r="I17" i="9" s="1"/>
  <c r="H17" i="9" a="1"/>
  <c r="H17" i="9" s="1"/>
  <c r="G17" i="9" a="1"/>
  <c r="G17" i="9" s="1"/>
  <c r="F17" i="9" a="1"/>
  <c r="F17" i="9" s="1"/>
  <c r="Q16" i="9" a="1"/>
  <c r="Q16" i="9" s="1"/>
  <c r="P16" i="9" a="1"/>
  <c r="P16" i="9" s="1"/>
  <c r="O16" i="9" a="1"/>
  <c r="O16" i="9" s="1"/>
  <c r="N16" i="9" a="1"/>
  <c r="N16" i="9" s="1"/>
  <c r="M16" i="9" a="1"/>
  <c r="M16" i="9" s="1"/>
  <c r="L16" i="9" a="1"/>
  <c r="L16" i="9" s="1"/>
  <c r="K16" i="9" a="1"/>
  <c r="K16" i="9" s="1"/>
  <c r="J16" i="9" a="1"/>
  <c r="J16" i="9" s="1"/>
  <c r="I16" i="9" a="1"/>
  <c r="I16" i="9" s="1"/>
  <c r="H16" i="9" a="1"/>
  <c r="H16" i="9" s="1"/>
  <c r="G16" i="9" a="1"/>
  <c r="G16" i="9" s="1"/>
  <c r="E18" i="9" a="1"/>
  <c r="E18" i="9" s="1"/>
  <c r="E19" i="9" a="1"/>
  <c r="E19" i="9" s="1"/>
  <c r="W21" i="7"/>
  <c r="AX21" i="7" s="1"/>
  <c r="W20" i="7"/>
  <c r="AX20" i="7" s="1"/>
  <c r="W19" i="7"/>
  <c r="AX19" i="7" s="1"/>
  <c r="W18" i="7"/>
  <c r="AX18" i="7" s="1"/>
  <c r="W17" i="7"/>
  <c r="AX17" i="7" s="1"/>
  <c r="W16" i="7"/>
  <c r="AX16" i="7" s="1"/>
  <c r="W15" i="7"/>
  <c r="AX15" i="7" s="1"/>
  <c r="W14" i="7"/>
  <c r="AX14" i="7" s="1"/>
  <c r="W13" i="7"/>
  <c r="AX13" i="7" s="1"/>
  <c r="W12" i="7"/>
  <c r="AX12" i="7" s="1"/>
  <c r="W11" i="7"/>
  <c r="AX11" i="7" s="1"/>
  <c r="W10" i="7"/>
  <c r="AX10" i="7" s="1"/>
  <c r="W9" i="7"/>
  <c r="AX9" i="7" s="1"/>
  <c r="W8" i="7"/>
  <c r="AX8" i="7" s="1"/>
  <c r="W7" i="7"/>
  <c r="AX7" i="7" s="1"/>
  <c r="Q19" i="7"/>
  <c r="AR19" i="7" s="1"/>
  <c r="R19" i="7"/>
  <c r="AS19" i="7" s="1"/>
  <c r="U19" i="7"/>
  <c r="AV19" i="7" s="1"/>
  <c r="S20" i="7"/>
  <c r="AT20" i="7" s="1"/>
  <c r="Q21" i="7"/>
  <c r="AR21" i="7" s="1"/>
  <c r="S21" i="7"/>
  <c r="AT21" i="7" s="1"/>
  <c r="T20" i="7"/>
  <c r="AU20" i="7" s="1"/>
  <c r="I21" i="7"/>
  <c r="BA21" i="7" s="1"/>
  <c r="T19" i="7"/>
  <c r="AU19" i="7" s="1"/>
  <c r="P19" i="7"/>
  <c r="AQ19" i="7" s="1"/>
  <c r="Q20" i="7"/>
  <c r="AR20" i="7" s="1"/>
  <c r="T21" i="7"/>
  <c r="AU21" i="7" s="1"/>
  <c r="R20" i="7"/>
  <c r="AS20" i="7" s="1"/>
  <c r="U21" i="7"/>
  <c r="AV21" i="7" s="1"/>
  <c r="I19" i="7"/>
  <c r="BA19" i="7" s="1"/>
  <c r="S19" i="7"/>
  <c r="AT19" i="7" s="1"/>
  <c r="U20" i="7"/>
  <c r="AV20" i="7" s="1"/>
  <c r="O19" i="7"/>
  <c r="AP19" i="7" s="1"/>
  <c r="R21" i="7"/>
  <c r="AS21" i="7" s="1"/>
  <c r="I20" i="7"/>
  <c r="BA20" i="7" s="1"/>
  <c r="L19" i="7"/>
  <c r="AM19" i="7" s="1"/>
  <c r="P21" i="7"/>
  <c r="AQ21" i="7" s="1"/>
  <c r="N19" i="7"/>
  <c r="AO19" i="7" s="1"/>
  <c r="N20" i="7"/>
  <c r="AO20" i="7" s="1"/>
  <c r="M21" i="7"/>
  <c r="AN21" i="7" s="1"/>
  <c r="O20" i="7"/>
  <c r="AP20" i="7" s="1"/>
  <c r="N21" i="7"/>
  <c r="AO21" i="7" s="1"/>
  <c r="M20" i="7"/>
  <c r="AN20" i="7" s="1"/>
  <c r="P20" i="7"/>
  <c r="AQ20" i="7" s="1"/>
  <c r="O21" i="7"/>
  <c r="AP21" i="7" s="1"/>
  <c r="K21" i="7"/>
  <c r="AL21" i="7" s="1"/>
  <c r="L21" i="7"/>
  <c r="AM21" i="7" s="1"/>
  <c r="J19" i="7"/>
  <c r="AK19" i="7" s="1"/>
  <c r="K19" i="7"/>
  <c r="AL19" i="7" s="1"/>
  <c r="J21" i="7"/>
  <c r="AK21" i="7" s="1"/>
  <c r="J20" i="7"/>
  <c r="AK20" i="7" s="1"/>
  <c r="K20" i="7"/>
  <c r="AL20" i="7" s="1"/>
  <c r="L20" i="7"/>
  <c r="AM20" i="7" s="1"/>
  <c r="AP32" i="1"/>
  <c r="AP18" i="1"/>
  <c r="AP30" i="1"/>
  <c r="AP48" i="1"/>
  <c r="AP64" i="1"/>
  <c r="AP80" i="1"/>
  <c r="AP25" i="1"/>
  <c r="AP33" i="1"/>
  <c r="AP41" i="1"/>
  <c r="AP49" i="1"/>
  <c r="AP57" i="1"/>
  <c r="AP65" i="1"/>
  <c r="AP73" i="1"/>
  <c r="AP81" i="1"/>
  <c r="AP9" i="1"/>
  <c r="AP19" i="1"/>
  <c r="AP6" i="1"/>
  <c r="AP24" i="1"/>
  <c r="AP40" i="1"/>
  <c r="AP72" i="1"/>
  <c r="AP8" i="1"/>
  <c r="AP26" i="1"/>
  <c r="AP34" i="1"/>
  <c r="AP42" i="1"/>
  <c r="AP50" i="1"/>
  <c r="AP58" i="1"/>
  <c r="AP66" i="1"/>
  <c r="AP74" i="1"/>
  <c r="AP82" i="1"/>
  <c r="AP10" i="1"/>
  <c r="AP20" i="1"/>
  <c r="AP23" i="1"/>
  <c r="AP56" i="1"/>
  <c r="AP27" i="1"/>
  <c r="AP35" i="1"/>
  <c r="AP43" i="1"/>
  <c r="AP51" i="1"/>
  <c r="AP59" i="1"/>
  <c r="AP67" i="1"/>
  <c r="AP83" i="1"/>
  <c r="AP11" i="1"/>
  <c r="AP21" i="1"/>
  <c r="AP45" i="1"/>
  <c r="AP53" i="1"/>
  <c r="AP61" i="1"/>
  <c r="AP69" i="1"/>
  <c r="AP77" i="1"/>
  <c r="AP5" i="1"/>
  <c r="AP15" i="1"/>
  <c r="AP46" i="1"/>
  <c r="AP54" i="1"/>
  <c r="AP78" i="1"/>
  <c r="AP16" i="1"/>
  <c r="AP38" i="1"/>
  <c r="AP22" i="1"/>
  <c r="AP31" i="1"/>
  <c r="AP39" i="1"/>
  <c r="AP47" i="1"/>
  <c r="AP55" i="1"/>
  <c r="AP63" i="1"/>
  <c r="AP71" i="1"/>
  <c r="AP79" i="1"/>
  <c r="AP7" i="1"/>
  <c r="AP17" i="1"/>
  <c r="N78" i="1"/>
  <c r="N79" i="1"/>
  <c r="N81" i="1"/>
  <c r="N82" i="1"/>
  <c r="N84" i="1"/>
  <c r="N77" i="1"/>
  <c r="N7" i="7"/>
  <c r="AO7" i="7" s="1"/>
  <c r="Q7" i="7"/>
  <c r="AR7" i="7" s="1"/>
  <c r="P7" i="7"/>
  <c r="AQ7" i="7" s="1"/>
  <c r="U7" i="7"/>
  <c r="AV7" i="7" s="1"/>
  <c r="J7" i="7"/>
  <c r="AK7" i="7" s="1"/>
  <c r="R7" i="7"/>
  <c r="AS7" i="7" s="1"/>
  <c r="K7" i="7"/>
  <c r="AL7" i="7" s="1"/>
  <c r="S7" i="7"/>
  <c r="AT7" i="7" s="1"/>
  <c r="I7" i="7"/>
  <c r="BA7" i="7" s="1"/>
  <c r="L7" i="7"/>
  <c r="AM7" i="7" s="1"/>
  <c r="T7" i="7"/>
  <c r="AU7" i="7" s="1"/>
  <c r="M7" i="7"/>
  <c r="AN7" i="7" s="1"/>
  <c r="O7" i="7"/>
  <c r="AP7" i="7" s="1"/>
  <c r="M19" i="7"/>
  <c r="AN19" i="7" s="1"/>
  <c r="S18" i="7"/>
  <c r="AT18" i="7" s="1"/>
  <c r="L18" i="7"/>
  <c r="AM18" i="7" s="1"/>
  <c r="R18" i="7"/>
  <c r="AS18" i="7" s="1"/>
  <c r="M18" i="7"/>
  <c r="AN18" i="7" s="1"/>
  <c r="T18" i="7"/>
  <c r="AU18" i="7" s="1"/>
  <c r="O18" i="7"/>
  <c r="AP18" i="7" s="1"/>
  <c r="P18" i="7"/>
  <c r="AQ18" i="7" s="1"/>
  <c r="N18" i="7"/>
  <c r="AO18" i="7" s="1"/>
  <c r="U18" i="7"/>
  <c r="AV18" i="7" s="1"/>
  <c r="J18" i="7"/>
  <c r="AK18" i="7" s="1"/>
  <c r="Q18" i="7"/>
  <c r="AR18" i="7" s="1"/>
  <c r="K18" i="7"/>
  <c r="AL18" i="7" s="1"/>
  <c r="AZ76" i="1"/>
  <c r="P11" i="7"/>
  <c r="AQ11" i="7" s="1"/>
  <c r="J15" i="7"/>
  <c r="AK15" i="7" s="1"/>
  <c r="U9" i="7"/>
  <c r="AV9" i="7" s="1"/>
  <c r="N9" i="7"/>
  <c r="AO9" i="7" s="1"/>
  <c r="M10" i="7"/>
  <c r="AN10" i="7" s="1"/>
  <c r="M9" i="7"/>
  <c r="AN9" i="7" s="1"/>
  <c r="L8" i="7"/>
  <c r="AM8" i="7" s="1"/>
  <c r="O10" i="7"/>
  <c r="AP10" i="7" s="1"/>
  <c r="N12" i="7"/>
  <c r="AO12" i="7" s="1"/>
  <c r="P8" i="7"/>
  <c r="AQ8" i="7" s="1"/>
  <c r="J11" i="7"/>
  <c r="AK11" i="7" s="1"/>
  <c r="Q10" i="7"/>
  <c r="AR10" i="7" s="1"/>
  <c r="U8" i="7"/>
  <c r="AV8" i="7" s="1"/>
  <c r="K11" i="7"/>
  <c r="AL11" i="7" s="1"/>
  <c r="S10" i="7"/>
  <c r="AT10" i="7" s="1"/>
  <c r="T11" i="7"/>
  <c r="AU11" i="7" s="1"/>
  <c r="S12" i="7"/>
  <c r="AT12" i="7" s="1"/>
  <c r="L9" i="7"/>
  <c r="AM9" i="7" s="1"/>
  <c r="O11" i="7"/>
  <c r="AP11" i="7" s="1"/>
  <c r="P12" i="7"/>
  <c r="AQ12" i="7" s="1"/>
  <c r="J16" i="7"/>
  <c r="AK16" i="7" s="1"/>
  <c r="J10" i="7"/>
  <c r="AK10" i="7" s="1"/>
  <c r="K13" i="7"/>
  <c r="AL13" i="7" s="1"/>
  <c r="J12" i="7"/>
  <c r="AK12" i="7" s="1"/>
  <c r="K8" i="7"/>
  <c r="AL8" i="7" s="1"/>
  <c r="O8" i="7"/>
  <c r="AP8" i="7" s="1"/>
  <c r="P9" i="7"/>
  <c r="AQ9" i="7" s="1"/>
  <c r="U10" i="7"/>
  <c r="AV10" i="7" s="1"/>
  <c r="M12" i="7"/>
  <c r="AN12" i="7" s="1"/>
  <c r="T8" i="7"/>
  <c r="AU8" i="7" s="1"/>
  <c r="J9" i="7"/>
  <c r="AK9" i="7" s="1"/>
  <c r="K10" i="7"/>
  <c r="AL10" i="7" s="1"/>
  <c r="L11" i="7"/>
  <c r="AM11" i="7" s="1"/>
  <c r="O13" i="7"/>
  <c r="AP13" i="7" s="1"/>
  <c r="J8" i="7"/>
  <c r="AK8" i="7" s="1"/>
  <c r="K9" i="7"/>
  <c r="AL9" i="7" s="1"/>
  <c r="L10" i="7"/>
  <c r="AM10" i="7" s="1"/>
  <c r="M11" i="7"/>
  <c r="AN11" i="7" s="1"/>
  <c r="P13" i="7"/>
  <c r="AQ13" i="7" s="1"/>
  <c r="N8" i="7"/>
  <c r="AO8" i="7" s="1"/>
  <c r="J13" i="7"/>
  <c r="AK13" i="7" s="1"/>
  <c r="T15" i="7"/>
  <c r="AU15" i="7" s="1"/>
  <c r="M8" i="7"/>
  <c r="AN8" i="7" s="1"/>
  <c r="O9" i="7"/>
  <c r="AP9" i="7" s="1"/>
  <c r="P10" i="7"/>
  <c r="AQ10" i="7" s="1"/>
  <c r="Q8" i="7"/>
  <c r="AR8" i="7" s="1"/>
  <c r="K12" i="7"/>
  <c r="AL12" i="7" s="1"/>
  <c r="L13" i="7"/>
  <c r="AM13" i="7" s="1"/>
  <c r="N10" i="7"/>
  <c r="AO10" i="7" s="1"/>
  <c r="Q9" i="7"/>
  <c r="AR9" i="7" s="1"/>
  <c r="T10" i="7"/>
  <c r="AU10" i="7" s="1"/>
  <c r="Q13" i="7"/>
  <c r="AR13" i="7" s="1"/>
  <c r="K15" i="7"/>
  <c r="AL15" i="7" s="1"/>
  <c r="M16" i="7"/>
  <c r="AN16" i="7" s="1"/>
  <c r="L12" i="7"/>
  <c r="AM12" i="7" s="1"/>
  <c r="M13" i="7"/>
  <c r="AN13" i="7" s="1"/>
  <c r="N11" i="7"/>
  <c r="AO11" i="7" s="1"/>
  <c r="R9" i="7"/>
  <c r="AS9" i="7" s="1"/>
  <c r="Q11" i="7"/>
  <c r="AR11" i="7" s="1"/>
  <c r="T13" i="7"/>
  <c r="AU13" i="7" s="1"/>
  <c r="O15" i="7"/>
  <c r="AP15" i="7" s="1"/>
  <c r="J17" i="7"/>
  <c r="AK17" i="7" s="1"/>
  <c r="S9" i="7"/>
  <c r="AT9" i="7" s="1"/>
  <c r="R11" i="7"/>
  <c r="AS11" i="7" s="1"/>
  <c r="N15" i="7"/>
  <c r="AO15" i="7" s="1"/>
  <c r="O12" i="7"/>
  <c r="AP12" i="7" s="1"/>
  <c r="N13" i="7"/>
  <c r="AO13" i="7" s="1"/>
  <c r="T9" i="7"/>
  <c r="AU9" i="7" s="1"/>
  <c r="S11" i="7"/>
  <c r="AT11" i="7" s="1"/>
  <c r="J14" i="7"/>
  <c r="AK14" i="7" s="1"/>
  <c r="Q14" i="7"/>
  <c r="AR14" i="7" s="1"/>
  <c r="T16" i="7"/>
  <c r="AU16" i="7" s="1"/>
  <c r="K14" i="7"/>
  <c r="AL14" i="7" s="1"/>
  <c r="R14" i="7"/>
  <c r="AS14" i="7" s="1"/>
  <c r="U12" i="7"/>
  <c r="AV12" i="7" s="1"/>
  <c r="U13" i="7"/>
  <c r="AV13" i="7" s="1"/>
  <c r="R8" i="7"/>
  <c r="AS8" i="7" s="1"/>
  <c r="Q12" i="7"/>
  <c r="AR12" i="7" s="1"/>
  <c r="M14" i="7"/>
  <c r="AN14" i="7" s="1"/>
  <c r="T14" i="7"/>
  <c r="AU14" i="7" s="1"/>
  <c r="U11" i="7"/>
  <c r="AV11" i="7" s="1"/>
  <c r="S8" i="7"/>
  <c r="AT8" i="7" s="1"/>
  <c r="R10" i="7"/>
  <c r="AS10" i="7" s="1"/>
  <c r="R12" i="7"/>
  <c r="AS12" i="7" s="1"/>
  <c r="U14" i="7"/>
  <c r="AV14" i="7" s="1"/>
  <c r="K16" i="7"/>
  <c r="AL16" i="7" s="1"/>
  <c r="L17" i="7"/>
  <c r="AM17" i="7" s="1"/>
  <c r="L15" i="7"/>
  <c r="AM15" i="7" s="1"/>
  <c r="R16" i="7"/>
  <c r="AS16" i="7" s="1"/>
  <c r="U16" i="7"/>
  <c r="AV16" i="7" s="1"/>
  <c r="S15" i="7"/>
  <c r="AT15" i="7" s="1"/>
  <c r="Q16" i="7"/>
  <c r="AR16" i="7" s="1"/>
  <c r="U17" i="7"/>
  <c r="AV17" i="7" s="1"/>
  <c r="R15" i="7"/>
  <c r="AS15" i="7" s="1"/>
  <c r="U15" i="7"/>
  <c r="AV15" i="7" s="1"/>
  <c r="S13" i="7"/>
  <c r="AT13" i="7" s="1"/>
  <c r="O16" i="7"/>
  <c r="AP16" i="7" s="1"/>
  <c r="Q15" i="7"/>
  <c r="AR15" i="7" s="1"/>
  <c r="O14" i="7"/>
  <c r="AP14" i="7" s="1"/>
  <c r="R13" i="7"/>
  <c r="AS13" i="7" s="1"/>
  <c r="T17" i="7"/>
  <c r="AU17" i="7" s="1"/>
  <c r="O17" i="7"/>
  <c r="AP17" i="7" s="1"/>
  <c r="S17" i="7"/>
  <c r="AT17" i="7" s="1"/>
  <c r="S14" i="7"/>
  <c r="AT14" i="7" s="1"/>
  <c r="T12" i="7"/>
  <c r="AU12" i="7" s="1"/>
  <c r="R17" i="7"/>
  <c r="AS17" i="7" s="1"/>
  <c r="Q17" i="7"/>
  <c r="AR17" i="7" s="1"/>
  <c r="K17" i="7"/>
  <c r="AL17" i="7" s="1"/>
  <c r="N14" i="7"/>
  <c r="AO14" i="7" s="1"/>
  <c r="P16" i="7"/>
  <c r="AQ16" i="7" s="1"/>
  <c r="P14" i="7"/>
  <c r="AQ14" i="7" s="1"/>
  <c r="P17" i="7"/>
  <c r="AQ17" i="7" s="1"/>
  <c r="P15" i="7"/>
  <c r="AQ15" i="7" s="1"/>
  <c r="M17" i="7"/>
  <c r="AN17" i="7" s="1"/>
  <c r="L16" i="7"/>
  <c r="AM16" i="7" s="1"/>
  <c r="M15" i="7"/>
  <c r="AN15" i="7" s="1"/>
  <c r="L14" i="7"/>
  <c r="AM14" i="7" s="1"/>
  <c r="N17" i="7"/>
  <c r="AO17" i="7" s="1"/>
  <c r="N16" i="7"/>
  <c r="AO16" i="7" s="1"/>
  <c r="S16" i="7"/>
  <c r="AT16" i="7" s="1"/>
  <c r="I18" i="7"/>
  <c r="BA18" i="7" s="1"/>
  <c r="I17" i="7"/>
  <c r="BA17" i="7" s="1"/>
  <c r="I16" i="7"/>
  <c r="BA16" i="7" s="1"/>
  <c r="I15" i="7"/>
  <c r="BA15" i="7" s="1"/>
  <c r="I14" i="7"/>
  <c r="BA14" i="7" s="1"/>
  <c r="I13" i="7"/>
  <c r="BA13" i="7" s="1"/>
  <c r="I12" i="7"/>
  <c r="BA12" i="7" s="1"/>
  <c r="I11" i="7"/>
  <c r="BA11" i="7" s="1"/>
  <c r="I10" i="7"/>
  <c r="BA10" i="7" s="1"/>
  <c r="I9" i="7"/>
  <c r="BA9" i="7" s="1"/>
  <c r="I8" i="7"/>
  <c r="BA8" i="7" s="1"/>
  <c r="M27" i="9" l="1"/>
  <c r="L27" i="9"/>
  <c r="Q26" i="9"/>
  <c r="K27" i="9"/>
  <c r="P26" i="9"/>
  <c r="N26" i="9"/>
  <c r="J27" i="9"/>
  <c r="Q27" i="9"/>
  <c r="O27" i="9"/>
  <c r="N27" i="9"/>
  <c r="L26" i="9"/>
  <c r="H27" i="9"/>
  <c r="G27" i="9"/>
  <c r="F27" i="9"/>
  <c r="H26" i="9"/>
  <c r="G26" i="9"/>
  <c r="P27" i="9"/>
  <c r="F26" i="9"/>
  <c r="O26" i="9"/>
  <c r="J26" i="9"/>
  <c r="Q25" i="9"/>
  <c r="P25" i="9"/>
  <c r="H25" i="9"/>
  <c r="M26" i="9"/>
  <c r="I27" i="9"/>
  <c r="K26" i="9"/>
  <c r="M25" i="9"/>
  <c r="I26" i="9"/>
  <c r="K25" i="9"/>
  <c r="J25" i="9"/>
  <c r="L24" i="9"/>
  <c r="K24" i="9"/>
  <c r="O25" i="9"/>
  <c r="N25" i="9"/>
  <c r="F25" i="9"/>
  <c r="P24" i="9"/>
  <c r="O24" i="9"/>
  <c r="L25" i="9"/>
  <c r="I25" i="9"/>
  <c r="G25" i="9"/>
  <c r="F10" i="9"/>
  <c r="M10" i="9"/>
  <c r="L10" i="9"/>
  <c r="K10" i="9"/>
  <c r="J23" i="9"/>
  <c r="N24" i="9"/>
  <c r="Q23" i="9"/>
  <c r="J24" i="9"/>
  <c r="Q24" i="9"/>
  <c r="Q10" i="9"/>
  <c r="I10" i="9"/>
  <c r="P10" i="9"/>
  <c r="H10" i="9"/>
  <c r="N10" i="9"/>
  <c r="I24" i="9"/>
  <c r="H24" i="9"/>
  <c r="N23" i="9"/>
  <c r="G24" i="9"/>
  <c r="F24" i="9"/>
  <c r="O10" i="9"/>
  <c r="G10" i="9"/>
  <c r="J10" i="9"/>
  <c r="M23" i="9"/>
  <c r="L23" i="9"/>
  <c r="K23" i="9"/>
  <c r="M24" i="9"/>
  <c r="H23" i="9"/>
  <c r="I23" i="9"/>
  <c r="G23" i="9"/>
  <c r="P23" i="9"/>
  <c r="F23" i="9"/>
  <c r="O23" i="9"/>
  <c r="M20" i="9"/>
  <c r="L20" i="9"/>
  <c r="K20" i="9"/>
  <c r="J20" i="9"/>
  <c r="I20" i="9"/>
  <c r="H20" i="9"/>
  <c r="G20" i="9"/>
  <c r="Q20" i="9"/>
  <c r="P20" i="9"/>
  <c r="O20" i="9"/>
  <c r="N20" i="9"/>
  <c r="Q7" i="9"/>
  <c r="P7" i="9"/>
  <c r="O7" i="9"/>
  <c r="N7" i="9"/>
  <c r="M7" i="9"/>
  <c r="L7" i="9"/>
  <c r="K7" i="9"/>
  <c r="J7" i="9"/>
  <c r="I7" i="9"/>
  <c r="H7" i="9"/>
  <c r="G7" i="9"/>
  <c r="P22" i="9"/>
  <c r="D26" i="9"/>
  <c r="K8" i="9"/>
  <c r="O8" i="9"/>
  <c r="D25" i="9"/>
  <c r="C25" i="9"/>
  <c r="G22" i="9"/>
  <c r="C26" i="9"/>
  <c r="J8" i="9"/>
  <c r="I8" i="9"/>
  <c r="H8" i="9"/>
  <c r="Q8" i="9"/>
  <c r="F20" i="9"/>
  <c r="I22" i="9"/>
  <c r="K22" i="9"/>
  <c r="M22" i="9"/>
  <c r="O22" i="9"/>
  <c r="C27" i="9"/>
  <c r="D27" i="9"/>
  <c r="D17" i="9"/>
  <c r="C17" i="9"/>
  <c r="Q22" i="9"/>
  <c r="P8" i="9"/>
  <c r="F7" i="9"/>
  <c r="N8" i="9"/>
  <c r="H22" i="9"/>
  <c r="L8" i="9"/>
  <c r="F22" i="9"/>
  <c r="G8" i="9"/>
  <c r="N22" i="9"/>
  <c r="F8" i="9"/>
  <c r="J22" i="9"/>
  <c r="L22" i="9"/>
  <c r="D16" i="9"/>
  <c r="C16" i="9"/>
  <c r="M21" i="9"/>
  <c r="L21" i="9"/>
  <c r="K21" i="9"/>
  <c r="J21" i="9"/>
  <c r="Q21" i="9"/>
  <c r="I21" i="9"/>
  <c r="P21" i="9"/>
  <c r="H21" i="9"/>
  <c r="O21" i="9"/>
  <c r="G21" i="9"/>
  <c r="N21" i="9"/>
  <c r="F21" i="9"/>
  <c r="M8" i="9"/>
  <c r="D24" i="9" l="1"/>
  <c r="C24" i="9"/>
  <c r="C23" i="9"/>
  <c r="D23" i="9"/>
  <c r="F12" i="9"/>
  <c r="G5" i="9" s="1"/>
  <c r="F15" i="9"/>
  <c r="F14" i="9"/>
  <c r="D10" i="9"/>
  <c r="C10" i="9"/>
  <c r="D8" i="9"/>
  <c r="C8" i="9"/>
  <c r="D22" i="9"/>
  <c r="C22" i="9"/>
  <c r="D20" i="9"/>
  <c r="C20" i="9"/>
  <c r="D21" i="9"/>
  <c r="C21" i="9"/>
  <c r="D7" i="9"/>
  <c r="C7" i="9"/>
  <c r="G15" i="9" l="1"/>
  <c r="G14" i="9"/>
  <c r="G12" i="9"/>
  <c r="H5" i="9" s="1"/>
  <c r="C15" i="9"/>
  <c r="C12" i="9"/>
  <c r="C14" i="9"/>
  <c r="D14" i="9"/>
  <c r="D15" i="9"/>
  <c r="D12" i="9"/>
  <c r="H14" i="9" l="1"/>
  <c r="H15" i="9"/>
  <c r="H12" i="9"/>
  <c r="I5" i="9" s="1"/>
  <c r="I15" i="9" l="1"/>
  <c r="I12" i="9"/>
  <c r="J5" i="9" s="1"/>
  <c r="I14" i="9"/>
  <c r="J12" i="9" l="1"/>
  <c r="K5" i="9" s="1"/>
  <c r="J14" i="9"/>
  <c r="J15" i="9"/>
  <c r="K12" i="9" l="1"/>
  <c r="L5" i="9" s="1"/>
  <c r="K14" i="9"/>
  <c r="K15" i="9"/>
  <c r="L12" i="9" l="1"/>
  <c r="M5" i="9" s="1"/>
  <c r="L15" i="9"/>
  <c r="L14" i="9"/>
  <c r="M12" i="9" l="1"/>
  <c r="N5" i="9" s="1"/>
  <c r="M15" i="9"/>
  <c r="M14" i="9"/>
  <c r="N12" i="9" l="1"/>
  <c r="O5" i="9" s="1"/>
  <c r="N14" i="9"/>
  <c r="N15" i="9"/>
  <c r="O15" i="9" l="1"/>
  <c r="O14" i="9"/>
  <c r="O12" i="9"/>
  <c r="P5" i="9" s="1"/>
  <c r="P12" i="9" l="1"/>
  <c r="Q5" i="9" s="1"/>
  <c r="P14" i="9"/>
  <c r="P15" i="9"/>
  <c r="Q12" i="9" l="1"/>
  <c r="Q14" i="9"/>
  <c r="Q15" i="9"/>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<sst xmlns="http://schemas.openxmlformats.org/spreadsheetml/2006/main" count="1342" uniqueCount="521">
  <si>
    <t>Filial:</t>
  </si>
  <si>
    <t>Huaraz</t>
  </si>
  <si>
    <t>Datos del Grupo Actual</t>
  </si>
  <si>
    <t>Datos del Probacionista</t>
  </si>
  <si>
    <t>fórmula</t>
  </si>
  <si>
    <t>Primer grupo del año</t>
  </si>
  <si>
    <t>Propuesto</t>
  </si>
  <si>
    <t>Instructores</t>
  </si>
  <si>
    <t>NUEVO</t>
  </si>
  <si>
    <t>Nro.</t>
  </si>
  <si>
    <t>Curso</t>
  </si>
  <si>
    <t>Mes Inscrito</t>
  </si>
  <si>
    <t>Dia de clases Inscrito</t>
  </si>
  <si>
    <t>Horario Inscrito</t>
  </si>
  <si>
    <t>Fecha Inicio grupo</t>
  </si>
  <si>
    <t>Asistente del Grupo</t>
  </si>
  <si>
    <t>DNI / CE</t>
  </si>
  <si>
    <t>Nombres</t>
  </si>
  <si>
    <t>Apellidos</t>
  </si>
  <si>
    <t>Celular</t>
  </si>
  <si>
    <t>Correo</t>
  </si>
  <si>
    <t>Fecha de nac</t>
  </si>
  <si>
    <t>Edad</t>
  </si>
  <si>
    <t>Grupo</t>
  </si>
  <si>
    <t>Tipo Incrito</t>
  </si>
  <si>
    <t>Fecha Cambio Grupo</t>
  </si>
  <si>
    <t>Mes  
(1er grupo inscrito)</t>
  </si>
  <si>
    <t>Dia Clases
(1er grupo inscrito)</t>
  </si>
  <si>
    <t>Horario
(1er grupo inscrito)</t>
  </si>
  <si>
    <t>Fecha 3ra clase</t>
  </si>
  <si>
    <t>Fecha Finalización</t>
  </si>
  <si>
    <t>Ética</t>
  </si>
  <si>
    <t>Soc - FH</t>
  </si>
  <si>
    <t>sem 01</t>
  </si>
  <si>
    <t>sem 02</t>
  </si>
  <si>
    <t>sem 03</t>
  </si>
  <si>
    <t>sem 04</t>
  </si>
  <si>
    <t>sem 05</t>
  </si>
  <si>
    <t>sem 06</t>
  </si>
  <si>
    <t>sem 07</t>
  </si>
  <si>
    <t>sem 08</t>
  </si>
  <si>
    <t>sem 09</t>
  </si>
  <si>
    <t>sem 10</t>
  </si>
  <si>
    <t>sem 11</t>
  </si>
  <si>
    <t>sem 12</t>
  </si>
  <si>
    <t>sem 13</t>
  </si>
  <si>
    <t>sem 14</t>
  </si>
  <si>
    <t>sem 15</t>
  </si>
  <si>
    <t>sem 16</t>
  </si>
  <si>
    <t>Fecha Baja Probacionista</t>
  </si>
  <si>
    <t>Considerado en 3ra clase 
(regla automática)</t>
  </si>
  <si>
    <t>¿Finalizó el Curso?</t>
  </si>
  <si>
    <t>¿Pasó a miembro?</t>
  </si>
  <si>
    <t>Mes de Alta como miembro</t>
  </si>
  <si>
    <t>Motivo, en caso no pase a miembro o no concluya el curso</t>
  </si>
  <si>
    <t>Comentario adicional</t>
  </si>
  <si>
    <t>Fecha 1er mes como miembro</t>
  </si>
  <si>
    <t>¿Continúa como miembro al finalizar 1er mes?</t>
  </si>
  <si>
    <t>Fecha 2do mes como miembro</t>
  </si>
  <si>
    <t>¿Continúa como miembro al finalizar 2do mes?</t>
  </si>
  <si>
    <t>Fecha 3er fin mes</t>
  </si>
  <si>
    <t>¿Continúa como miembro al finalizar 3er mes?</t>
  </si>
  <si>
    <t>Expectativa</t>
  </si>
  <si>
    <t>Medio por el que se inscribio</t>
  </si>
  <si>
    <t>Uso Sistemas</t>
  </si>
  <si>
    <t>Llave grupo</t>
  </si>
  <si>
    <t>Curso2</t>
  </si>
  <si>
    <t>llave2</t>
  </si>
  <si>
    <t>¿Cambió de Grupo/Local?</t>
  </si>
  <si>
    <t>Fecha Alta 4ta o 8va sem.</t>
  </si>
  <si>
    <t>Es Alta a 4ta o 8va semana?</t>
  </si>
  <si>
    <t>Fecha Alta como miembro</t>
  </si>
  <si>
    <t>Conócete a ti mismo</t>
  </si>
  <si>
    <t>Enero</t>
  </si>
  <si>
    <t xml:space="preserve">Lunes </t>
  </si>
  <si>
    <t xml:space="preserve">7:00 - 9:00 p.m. </t>
  </si>
  <si>
    <t>Karenth Llanos</t>
  </si>
  <si>
    <t>61880296</t>
  </si>
  <si>
    <t>Ariana Lucero</t>
  </si>
  <si>
    <t>Dávila Salas</t>
  </si>
  <si>
    <t>malechita.2005@gmail.com</t>
  </si>
  <si>
    <t>Nuth I</t>
  </si>
  <si>
    <t>Inscrito Nuevo</t>
  </si>
  <si>
    <t>Brenda Medoza</t>
  </si>
  <si>
    <t>José Flores</t>
  </si>
  <si>
    <t>P</t>
  </si>
  <si>
    <t>Contacto Personal</t>
  </si>
  <si>
    <t>72516565</t>
  </si>
  <si>
    <t>Angela Milagros</t>
  </si>
  <si>
    <t>Egúsquiza Egúsquiza</t>
  </si>
  <si>
    <t>angeegusquiza@gmail.com</t>
  </si>
  <si>
    <t>F</t>
  </si>
  <si>
    <t>Lunes</t>
  </si>
  <si>
    <t>31672473</t>
  </si>
  <si>
    <t xml:space="preserve">Duver Santiago </t>
  </si>
  <si>
    <t>Gonzales Pajuelo</t>
  </si>
  <si>
    <t>duver-12@hotmail.com</t>
  </si>
  <si>
    <t>Propag.Impresa</t>
  </si>
  <si>
    <t>70576827</t>
  </si>
  <si>
    <t xml:space="preserve">Robert Adrián </t>
  </si>
  <si>
    <t>Quiñones Trejo</t>
  </si>
  <si>
    <t>robert.quino14@gmail.com</t>
  </si>
  <si>
    <t>Redes sociales</t>
  </si>
  <si>
    <t>47025431</t>
  </si>
  <si>
    <t>Kenyo Adalberto</t>
  </si>
  <si>
    <t>Campos Rivera</t>
  </si>
  <si>
    <t>yerupaja@gmail.com</t>
  </si>
  <si>
    <t>71386455</t>
  </si>
  <si>
    <t>Flor de Liz</t>
  </si>
  <si>
    <t>Villadeza Heredio</t>
  </si>
  <si>
    <t>myflorvilla16@gmail.com</t>
  </si>
  <si>
    <t>75060064</t>
  </si>
  <si>
    <t>Jessica Yuliana</t>
  </si>
  <si>
    <t xml:space="preserve">Inocente Casquin </t>
  </si>
  <si>
    <t>jessinocentecasquin@gmail.com</t>
  </si>
  <si>
    <t>74157858</t>
  </si>
  <si>
    <t xml:space="preserve">Giovana </t>
  </si>
  <si>
    <t>Damián Abarca</t>
  </si>
  <si>
    <t>giovanadamian41@gmail.com</t>
  </si>
  <si>
    <t>Actividades</t>
  </si>
  <si>
    <t>Martes</t>
  </si>
  <si>
    <t>Eva Zarzosa</t>
  </si>
  <si>
    <t>40987452</t>
  </si>
  <si>
    <t>Lizzeth Karen</t>
  </si>
  <si>
    <t xml:space="preserve">Avendaño Macedo </t>
  </si>
  <si>
    <t>lizzethkarenam@gmail.com</t>
  </si>
  <si>
    <t>Anubis I</t>
  </si>
  <si>
    <t>Mavel Villavicencio</t>
  </si>
  <si>
    <t>31663573</t>
  </si>
  <si>
    <t xml:space="preserve">Esther Gladys </t>
  </si>
  <si>
    <t>Huamán Torre</t>
  </si>
  <si>
    <t>esther_1505@hotmail.com</t>
  </si>
  <si>
    <t>72874003</t>
  </si>
  <si>
    <t>Brenda Jennifer Delfina</t>
  </si>
  <si>
    <t xml:space="preserve">Vidal Vidal </t>
  </si>
  <si>
    <t>quepasasi@gmail.com</t>
  </si>
  <si>
    <t>61822474</t>
  </si>
  <si>
    <t>Aime Coralyne</t>
  </si>
  <si>
    <t>Ortega Huamán</t>
  </si>
  <si>
    <t>aimeortega663@gmail.com</t>
  </si>
  <si>
    <t>78168848</t>
  </si>
  <si>
    <t>Sabrina Sakae</t>
  </si>
  <si>
    <t>no tiene</t>
  </si>
  <si>
    <t>76314477</t>
  </si>
  <si>
    <t>Sergio Marcelo</t>
  </si>
  <si>
    <t xml:space="preserve">Reyes  Marquina </t>
  </si>
  <si>
    <t>reyesmarquinamarcelo@gmail.com</t>
  </si>
  <si>
    <t>76050297</t>
  </si>
  <si>
    <t>Victor Jorge</t>
  </si>
  <si>
    <t>Solis Leiva</t>
  </si>
  <si>
    <t>jaisemfhm0523@gmail.com</t>
  </si>
  <si>
    <t>62354672</t>
  </si>
  <si>
    <t>Naylin Clara</t>
  </si>
  <si>
    <t>Narváez Marchena</t>
  </si>
  <si>
    <t>naylinnarvaez19@gmail.com</t>
  </si>
  <si>
    <t>31633386</t>
  </si>
  <si>
    <t xml:space="preserve">Eda Norma </t>
  </si>
  <si>
    <t>Robles Villanueva</t>
  </si>
  <si>
    <t>edaroblesv@gmail.com</t>
  </si>
  <si>
    <t>N</t>
  </si>
  <si>
    <t>76321496</t>
  </si>
  <si>
    <t>Jhosep</t>
  </si>
  <si>
    <t>Gamboa Sotelo</t>
  </si>
  <si>
    <t>lads95p@gmail.com</t>
  </si>
  <si>
    <t xml:space="preserve">Martes </t>
  </si>
  <si>
    <t>72392486</t>
  </si>
  <si>
    <t>Thalia Delina</t>
  </si>
  <si>
    <t>Ortiz Alvaro</t>
  </si>
  <si>
    <t xml:space="preserve"> thalitah.ortiz@gmail.com </t>
  </si>
  <si>
    <t>31682794</t>
  </si>
  <si>
    <t xml:space="preserve">Luis </t>
  </si>
  <si>
    <t>Pineda Rodríguez</t>
  </si>
  <si>
    <t>lupiro2604@gmail.com</t>
  </si>
  <si>
    <t>47040808</t>
  </si>
  <si>
    <t>Mari Carmen</t>
  </si>
  <si>
    <t>León Cerna</t>
  </si>
  <si>
    <t>esperansa85@gmail.com</t>
  </si>
  <si>
    <t>Febrero</t>
  </si>
  <si>
    <t xml:space="preserve">Miercoles </t>
  </si>
  <si>
    <t>7:00 - 9:00 p.m.</t>
  </si>
  <si>
    <t>Guadalupe Serkovic</t>
  </si>
  <si>
    <t>76274542</t>
  </si>
  <si>
    <t>Cristian Alonso</t>
  </si>
  <si>
    <t>Leiva Castillo</t>
  </si>
  <si>
    <t>leivacristian003@gmail.com</t>
  </si>
  <si>
    <t>Xexostris I</t>
  </si>
  <si>
    <t>Luis Chinchay</t>
  </si>
  <si>
    <t>47667750</t>
  </si>
  <si>
    <t>Maycol</t>
  </si>
  <si>
    <t>Milla Dueña</t>
  </si>
  <si>
    <t>graszrodri@gmail.com</t>
  </si>
  <si>
    <t>71960324</t>
  </si>
  <si>
    <t>Luis Gustavo</t>
  </si>
  <si>
    <t>Escudero Jamanca</t>
  </si>
  <si>
    <t>gustavoescuderojamanca@gmail.com</t>
  </si>
  <si>
    <t>77696078</t>
  </si>
  <si>
    <t>Percy</t>
  </si>
  <si>
    <t>Jueves</t>
  </si>
  <si>
    <t>6:00 - 8:00 pm</t>
  </si>
  <si>
    <t>70114292</t>
  </si>
  <si>
    <t>Lizbeth María</t>
  </si>
  <si>
    <t>Solis Chavez</t>
  </si>
  <si>
    <t>lizbethsolischavez@gmail.com</t>
  </si>
  <si>
    <t>Amon II</t>
  </si>
  <si>
    <t xml:space="preserve">Carolina León </t>
  </si>
  <si>
    <t>25831034</t>
  </si>
  <si>
    <t>Cecilia Esther</t>
  </si>
  <si>
    <t>Jamanca Cuevas</t>
  </si>
  <si>
    <t>cecijc19@hotmail.com</t>
  </si>
  <si>
    <t>70947872</t>
  </si>
  <si>
    <t xml:space="preserve">Nisseth Estefani </t>
  </si>
  <si>
    <t>Lazaro Bejar</t>
  </si>
  <si>
    <t>lozanonisseth@gmail.com</t>
  </si>
  <si>
    <t>75759503</t>
  </si>
  <si>
    <t>Estefany Solaynsh</t>
  </si>
  <si>
    <t>Silva Acuña</t>
  </si>
  <si>
    <t>silvaacunaestefany@gmail.com</t>
  </si>
  <si>
    <t>71526998</t>
  </si>
  <si>
    <t>Matt</t>
  </si>
  <si>
    <t>Vergara Segura</t>
  </si>
  <si>
    <t>ymari2010@gmail.com</t>
  </si>
  <si>
    <t>70673181</t>
  </si>
  <si>
    <t>David  Jhonatan</t>
  </si>
  <si>
    <t>Maquiña Huamán</t>
  </si>
  <si>
    <t>davidmaguina942@gmail.com</t>
  </si>
  <si>
    <t>24/07</t>
  </si>
  <si>
    <t>PROBACIONISTAS</t>
  </si>
  <si>
    <t>SEMESTRAL FILIAL</t>
  </si>
  <si>
    <t>ANUAL FILIAL</t>
  </si>
  <si>
    <t>Diciembre</t>
  </si>
  <si>
    <t>Marzo</t>
  </si>
  <si>
    <t>Abril</t>
  </si>
  <si>
    <t>Mayo</t>
  </si>
  <si>
    <t>Junio</t>
  </si>
  <si>
    <t>Julio</t>
  </si>
  <si>
    <t>Agosto</t>
  </si>
  <si>
    <t>Setiembre</t>
  </si>
  <si>
    <t>Octubre</t>
  </si>
  <si>
    <t>Noviembre</t>
  </si>
  <si>
    <t>Filial</t>
  </si>
  <si>
    <t>Probacionistas (RIMM 2025)</t>
  </si>
  <si>
    <t>Nº inscripciones al Probacionismo</t>
  </si>
  <si>
    <t>Nº de Probacionistas de menos de 28 años de edad</t>
  </si>
  <si>
    <r>
      <rPr>
        <b/>
        <sz val="10"/>
        <rFont val="Arial"/>
        <family val="2"/>
        <charset val="1"/>
      </rPr>
      <t xml:space="preserve">(+) ALTAS </t>
    </r>
    <r>
      <rPr>
        <sz val="10"/>
        <rFont val="Arial"/>
        <family val="2"/>
        <charset val="1"/>
      </rPr>
      <t xml:space="preserve">Probacionistas (después de 3a clase) </t>
    </r>
  </si>
  <si>
    <r>
      <rPr>
        <sz val="10"/>
        <rFont val="Arial"/>
        <family val="2"/>
        <charset val="1"/>
      </rPr>
      <t xml:space="preserve">(-) </t>
    </r>
    <r>
      <rPr>
        <b/>
        <sz val="10"/>
        <rFont val="Arial"/>
        <family val="2"/>
        <charset val="1"/>
      </rPr>
      <t>BAJAS/SALIDAS</t>
    </r>
    <r>
      <rPr>
        <sz val="10"/>
        <rFont val="Arial"/>
        <family val="2"/>
        <charset val="1"/>
      </rPr>
      <t xml:space="preserve"> de Probacionistas (Salieron de NA después de 3a clase)</t>
    </r>
  </si>
  <si>
    <t xml:space="preserve">*formula* Total de Probacionistas Actuales </t>
  </si>
  <si>
    <t>Nº Probas que pasaron a miembros</t>
  </si>
  <si>
    <t xml:space="preserve">    *fórmula* %  de traspaso a miembros</t>
  </si>
  <si>
    <t xml:space="preserve">   *fórmula* % de Probas que se fueron</t>
  </si>
  <si>
    <t>Nº de grupos de probacionismo</t>
  </si>
  <si>
    <t>Nº de grupos de probacionismo abiertos en el mes</t>
  </si>
  <si>
    <t>N° de instructores que dan clases de Probacionismo</t>
  </si>
  <si>
    <t xml:space="preserve">Medios por los que se inscribieron los probacionistas </t>
  </si>
  <si>
    <t>Por redes sociales y anuncios en Internet  (gratuitos o pagados)</t>
  </si>
  <si>
    <t>Por propaganda impresa y todo tipo (carteles, volantes, banner, etc.)</t>
  </si>
  <si>
    <t xml:space="preserve">Por contacto personal </t>
  </si>
  <si>
    <t>Por actividades de Tercer Círculo</t>
  </si>
  <si>
    <t>Por nuestras páginas Web</t>
  </si>
  <si>
    <t>Por Cursos Externos</t>
  </si>
  <si>
    <t>Por llamadas teléfónica</t>
  </si>
  <si>
    <t>Por mensaje de texto (Whatsapp, SMS)</t>
  </si>
  <si>
    <t>N°</t>
  </si>
  <si>
    <t>Instructor</t>
  </si>
  <si>
    <t>Valores de asistencia</t>
  </si>
  <si>
    <t>Descripción</t>
  </si>
  <si>
    <t>1°</t>
  </si>
  <si>
    <t>2°</t>
  </si>
  <si>
    <t>3°</t>
  </si>
  <si>
    <t>Concatenado</t>
  </si>
  <si>
    <t>Resultado</t>
  </si>
  <si>
    <t>Medios</t>
  </si>
  <si>
    <t>Nivel</t>
  </si>
  <si>
    <t>SI/NO</t>
  </si>
  <si>
    <t>Terminó</t>
  </si>
  <si>
    <t>Motivo</t>
  </si>
  <si>
    <t>Acción</t>
  </si>
  <si>
    <t>Tipo Inscrito</t>
  </si>
  <si>
    <t>Mes</t>
  </si>
  <si>
    <t>Ejemplos</t>
  </si>
  <si>
    <t>Fecha referencial Alta</t>
  </si>
  <si>
    <t>Yalú Palomino</t>
  </si>
  <si>
    <t>Amon I</t>
  </si>
  <si>
    <t>Presente</t>
  </si>
  <si>
    <t>Asistió</t>
  </si>
  <si>
    <t>Arequipa</t>
  </si>
  <si>
    <t>SI</t>
  </si>
  <si>
    <t>Cambió de Grupo / Local</t>
  </si>
  <si>
    <t>Desinterés</t>
  </si>
  <si>
    <t xml:space="preserve">El probacionista indica que los temas desarrollados no son de su interés. Se incribió con una expectativa diferente. Manifiesta alguna discrepancia ideológica con algún tema. La persona fue inscrita por otra persona interesada y no desea continuar. </t>
  </si>
  <si>
    <t>No llamar</t>
  </si>
  <si>
    <t>Cambio de horario</t>
  </si>
  <si>
    <t>9:30 a.m.- 12:30 p.m.</t>
  </si>
  <si>
    <t>Ene_2025</t>
  </si>
  <si>
    <t>Oratoria y Filosofía</t>
  </si>
  <si>
    <t>CH</t>
  </si>
  <si>
    <t>Arequipa - Cerro Colorado</t>
  </si>
  <si>
    <t>1A</t>
  </si>
  <si>
    <t>NO</t>
  </si>
  <si>
    <t>Horarios</t>
  </si>
  <si>
    <t xml:space="preserve">Ya sea por trabajos, estudios o motivos personales, la persona no cuenta con el tiempo o disponibilidad para asistir a clases. </t>
  </si>
  <si>
    <t>Lunes y miércoles</t>
  </si>
  <si>
    <t>3:30 - 6:30 p.m.</t>
  </si>
  <si>
    <t>Feb_2025</t>
  </si>
  <si>
    <t>Conócete a Ti Mismo y Oratoria</t>
  </si>
  <si>
    <t>Selene Meyhuay</t>
  </si>
  <si>
    <t>Yamilé Galarza</t>
  </si>
  <si>
    <t>Falta</t>
  </si>
  <si>
    <t>Cursos</t>
  </si>
  <si>
    <t>Arequipa - CU Yanahuara</t>
  </si>
  <si>
    <t>CU</t>
  </si>
  <si>
    <t>NO Aplica</t>
  </si>
  <si>
    <t>Nunca Asistió</t>
  </si>
  <si>
    <t>Viaje / Distancia</t>
  </si>
  <si>
    <t xml:space="preserve">La persona realiza un viaje de periodo largo. La persona se muda y la distancia con la escuela le impide continuar con sus clases. </t>
  </si>
  <si>
    <t>Pre-Inscrito</t>
  </si>
  <si>
    <t>Lunes - Miércoles</t>
  </si>
  <si>
    <t>Sábado</t>
  </si>
  <si>
    <t>10:00 am. - 12:00 pm</t>
  </si>
  <si>
    <t>7:15 - 9:10 p.m.</t>
  </si>
  <si>
    <t>Mar_2025</t>
  </si>
  <si>
    <t>Thalía Cruz</t>
  </si>
  <si>
    <t>No Inscrito</t>
  </si>
  <si>
    <t>No Asistió</t>
  </si>
  <si>
    <t>Llamadas</t>
  </si>
  <si>
    <t>Arequipa - Lambramani</t>
  </si>
  <si>
    <t>1B</t>
  </si>
  <si>
    <t> </t>
  </si>
  <si>
    <t>Económico</t>
  </si>
  <si>
    <t>La persona no tenía previsto un pago sostenido del curso a través del tiempo. La persona requiere orientar sus recursos económicos a otras necesidades. Su situación económica cambió y no puede continuar aportando aún con alguna facilidad.</t>
  </si>
  <si>
    <t>Recuperado otro año</t>
  </si>
  <si>
    <t>Abr_2025</t>
  </si>
  <si>
    <t>BAJA</t>
  </si>
  <si>
    <t>Baja</t>
  </si>
  <si>
    <t>Mensajes de texto</t>
  </si>
  <si>
    <t>Arequipa - Umacollo</t>
  </si>
  <si>
    <t>No responde / Abandono</t>
  </si>
  <si>
    <t xml:space="preserve">A pesar de diversos intentos la persona no responde a mensajes, llamadas, correos. / Los datos asociados son errados. La persona dice que va a retomar pero no lo concreta. </t>
  </si>
  <si>
    <t>Recuperado 2025</t>
  </si>
  <si>
    <t>May_2025</t>
  </si>
  <si>
    <t>Nuth II</t>
  </si>
  <si>
    <t>Cambió grupo</t>
  </si>
  <si>
    <t>Ayacucho</t>
  </si>
  <si>
    <t>Salud</t>
  </si>
  <si>
    <t xml:space="preserve">Indica que por problemas de salud no podrá continuar. Incluye Fallecimiento. </t>
  </si>
  <si>
    <t>Jun_2025</t>
  </si>
  <si>
    <t>Anubis II</t>
  </si>
  <si>
    <t>Ayacucho - CU Andres Avelino Caceres</t>
  </si>
  <si>
    <t>Mala experiencia</t>
  </si>
  <si>
    <t xml:space="preserve">La persona manifiesta que ha tenido una mala experiencia en Nueva Acrópolis, ya sea dentro o fuera del aula, o a través de personas o instituciones que le han recomendado retirarse. </t>
  </si>
  <si>
    <t>No insistir</t>
  </si>
  <si>
    <t>Jul_2025</t>
  </si>
  <si>
    <t>Xexostris II</t>
  </si>
  <si>
    <t>Web</t>
  </si>
  <si>
    <t>Ayacucho - CU Javier Perez de Cuellar 1</t>
  </si>
  <si>
    <t>Ago_2025</t>
  </si>
  <si>
    <t>Amon III</t>
  </si>
  <si>
    <t>Ayacucho - CU Javier Perez de Cuellar 2</t>
  </si>
  <si>
    <t>Septiembre</t>
  </si>
  <si>
    <t>Set_2025</t>
  </si>
  <si>
    <t>Nuth III</t>
  </si>
  <si>
    <t>CG</t>
  </si>
  <si>
    <t>Ayacucho - CU Nazarenas</t>
  </si>
  <si>
    <t>Oct_2025</t>
  </si>
  <si>
    <t>Anubis III</t>
  </si>
  <si>
    <t>Ayacucho - CU Valdelirios</t>
  </si>
  <si>
    <t>Nov_2025</t>
  </si>
  <si>
    <t>Xexostris III</t>
  </si>
  <si>
    <t>Ayacucho Norte</t>
  </si>
  <si>
    <t>Dic_2025</t>
  </si>
  <si>
    <t>Cajamarca</t>
  </si>
  <si>
    <t>Ene_2026</t>
  </si>
  <si>
    <t>CL</t>
  </si>
  <si>
    <t>Cajamarca - Centro Histórico</t>
  </si>
  <si>
    <t>Feb_2026</t>
  </si>
  <si>
    <t>Cajamarca - CU Baños del Inca</t>
  </si>
  <si>
    <t>Mar_2026</t>
  </si>
  <si>
    <t>Cajamarca - CU Miraflores</t>
  </si>
  <si>
    <t>Cajamarca - Norte</t>
  </si>
  <si>
    <t>Cerro de Pasco</t>
  </si>
  <si>
    <t>Chiclayo</t>
  </si>
  <si>
    <t>Cusco</t>
  </si>
  <si>
    <t>Cusco - CU Larapa</t>
  </si>
  <si>
    <t>Cusco - CU Los Incas 1</t>
  </si>
  <si>
    <t>Cusco - CU Los Incas 2</t>
  </si>
  <si>
    <t>Huancayo</t>
  </si>
  <si>
    <t>Huancayo - CU Constitución 1</t>
  </si>
  <si>
    <t>Huancayo - CU Constitución 2</t>
  </si>
  <si>
    <t>Huancayo - CU Continental</t>
  </si>
  <si>
    <t>Huancayo - CU Huancavelica</t>
  </si>
  <si>
    <t>Huancayo - CU La Merced</t>
  </si>
  <si>
    <t>Huancayo - CU La Rivera</t>
  </si>
  <si>
    <t>Huancayo - El Tambo</t>
  </si>
  <si>
    <t>Huancayo - Julio Sumar</t>
  </si>
  <si>
    <t>Huanuco</t>
  </si>
  <si>
    <t>Huánuco - CU Amarilis</t>
  </si>
  <si>
    <t>Huánuco - CU Mayro</t>
  </si>
  <si>
    <t>Ica</t>
  </si>
  <si>
    <t>Ilo</t>
  </si>
  <si>
    <t>Ilo - CU Moquegua</t>
  </si>
  <si>
    <t>Iquitos</t>
  </si>
  <si>
    <t>Iquitos - CU 2 de mayo</t>
  </si>
  <si>
    <t>Juliaca</t>
  </si>
  <si>
    <t>Lima - Breña</t>
  </si>
  <si>
    <t>Lima - CU Miraflores</t>
  </si>
  <si>
    <t>Lima - CU Pershing</t>
  </si>
  <si>
    <t>Lima - Jesús María</t>
  </si>
  <si>
    <t>Lima - La Molina</t>
  </si>
  <si>
    <t>Lima - Pueblo Libre</t>
  </si>
  <si>
    <t>Lima - San Miguel</t>
  </si>
  <si>
    <t>Lima - Sede Central</t>
  </si>
  <si>
    <t>Pisco</t>
  </si>
  <si>
    <t>Pisco - CU Chincha</t>
  </si>
  <si>
    <t>Pucallpa</t>
  </si>
  <si>
    <t>Pucallpa - CU Raymondi</t>
  </si>
  <si>
    <t>Puno</t>
  </si>
  <si>
    <t>Tacna</t>
  </si>
  <si>
    <t>Tacna - Av. Ejercito</t>
  </si>
  <si>
    <t>Tacna - CU Ciudad Nueva</t>
  </si>
  <si>
    <t>Tacna - Gregorio Albarracin</t>
  </si>
  <si>
    <t>Tarapoto</t>
  </si>
  <si>
    <t>Trujillo</t>
  </si>
  <si>
    <t>Trujillo - CU Chimbote</t>
  </si>
  <si>
    <t>Trujillo - CU Daniel Hoyle</t>
  </si>
  <si>
    <t>Trujillo - CU Servat</t>
  </si>
  <si>
    <t>Trujillo - La Merced</t>
  </si>
  <si>
    <t>Trujillo - La Noria</t>
  </si>
  <si>
    <t>Plantilla</t>
  </si>
  <si>
    <t>A partir de la celda A22 hasta A40. Se puede agregar fechas donde no hubo clases</t>
  </si>
  <si>
    <t>No modificar las fórmulas de esta tabla</t>
  </si>
  <si>
    <t>Semana inicial</t>
  </si>
  <si>
    <t>MES 1</t>
  </si>
  <si>
    <t>FERIADOS</t>
  </si>
  <si>
    <t>H</t>
  </si>
  <si>
    <t>Año Nuevo</t>
  </si>
  <si>
    <t>Jueves Santo</t>
  </si>
  <si>
    <t>Viernes Santo</t>
  </si>
  <si>
    <t>Día del Trabajo</t>
  </si>
  <si>
    <t>Batalla de Arica y Día de la Bandera</t>
  </si>
  <si>
    <t>(en blanco)</t>
  </si>
  <si>
    <t>San Pedro y San Pablo</t>
  </si>
  <si>
    <t>Día de la Fuerza Aérea del Perú</t>
  </si>
  <si>
    <t>Independencia del Perú</t>
  </si>
  <si>
    <t>Fiestas Patrias</t>
  </si>
  <si>
    <t>Batalla de Junín</t>
  </si>
  <si>
    <t>Santa Rosa de Lima</t>
  </si>
  <si>
    <t>Combate Naval de Angamos</t>
  </si>
  <si>
    <t>Día de Todos los Santos</t>
  </si>
  <si>
    <t>Día de la Inmaculada Concepción</t>
  </si>
  <si>
    <t>Batalla de Ayacucho</t>
  </si>
  <si>
    <t>Navidad</t>
  </si>
  <si>
    <t>(Todas)</t>
  </si>
  <si>
    <t>FALSO</t>
  </si>
  <si>
    <t xml:space="preserve">Tipo Inscrito </t>
  </si>
  <si>
    <t xml:space="preserve">Cant. Inscritos </t>
  </si>
  <si>
    <t>Pasaron a miembro</t>
  </si>
  <si>
    <t>Sem. 01</t>
  </si>
  <si>
    <t>Sem. 02</t>
  </si>
  <si>
    <t>Sem. 03</t>
  </si>
  <si>
    <t>Sem. 04</t>
  </si>
  <si>
    <t>Sem. 05</t>
  </si>
  <si>
    <t>Sem. 06</t>
  </si>
  <si>
    <t>Sem. 07</t>
  </si>
  <si>
    <t>Sem. 08</t>
  </si>
  <si>
    <t>Sem. 09</t>
  </si>
  <si>
    <t>Sem. 10</t>
  </si>
  <si>
    <t>Sem. 11</t>
  </si>
  <si>
    <t>Sem. 12</t>
  </si>
  <si>
    <t>Sem. 13</t>
  </si>
  <si>
    <t>Sem. 14</t>
  </si>
  <si>
    <t>Sem. 15</t>
  </si>
  <si>
    <t>Sem. 16</t>
  </si>
  <si>
    <t>Año Inscrito</t>
  </si>
  <si>
    <t>Cant. Inscritos</t>
  </si>
  <si>
    <t>I</t>
  </si>
  <si>
    <t>Huaraz-Enero-Lunes-7:00 - 9:00 p.m.-45670-Inscrito Nuevo</t>
  </si>
  <si>
    <t>Huaraz-Enero-Martes-7:00 - 9:00 p.m.-45671-Inscrito Nuevo</t>
  </si>
  <si>
    <t>Huaraz-Febrero-Miercoles-7:00 - 9:00 p.m.-45700-Inscrito Nuevo</t>
  </si>
  <si>
    <t>Huaraz-Febrero-Jueves-6:00 - 8:00 pm-45701-Inscrito Nuevo</t>
  </si>
  <si>
    <t xml:space="preserve"> Cant. Inscritos</t>
  </si>
  <si>
    <t xml:space="preserve"> Pasaron a miembro</t>
  </si>
  <si>
    <t xml:space="preserve"> % pasaron a miembros</t>
  </si>
  <si>
    <t/>
  </si>
  <si>
    <t>Total general</t>
  </si>
  <si>
    <t>Asistencia por semana</t>
  </si>
  <si>
    <t xml:space="preserve"> Sem. 01</t>
  </si>
  <si>
    <t xml:space="preserve"> Sem. 02</t>
  </si>
  <si>
    <t xml:space="preserve"> Sem. 03</t>
  </si>
  <si>
    <t xml:space="preserve"> Sem. 04</t>
  </si>
  <si>
    <t xml:space="preserve"> Sem. 05</t>
  </si>
  <si>
    <t xml:space="preserve"> Sem. 06</t>
  </si>
  <si>
    <t xml:space="preserve"> Sem. 07</t>
  </si>
  <si>
    <t xml:space="preserve"> Sem. 08</t>
  </si>
  <si>
    <t xml:space="preserve"> Sem. 09</t>
  </si>
  <si>
    <t xml:space="preserve"> Sem. 10</t>
  </si>
  <si>
    <t xml:space="preserve"> Sem. 11</t>
  </si>
  <si>
    <t xml:space="preserve"> Sem. 12</t>
  </si>
  <si>
    <t>Horario</t>
  </si>
  <si>
    <t xml:space="preserve">Socioplítica </t>
  </si>
  <si>
    <t>Fecha Inicio</t>
  </si>
  <si>
    <t>Fecha Fin</t>
  </si>
  <si>
    <t>CONCATENADO</t>
  </si>
  <si>
    <t>miércoles 8 a 10</t>
  </si>
  <si>
    <t>sss</t>
  </si>
  <si>
    <t>Amanda Artiaga</t>
  </si>
  <si>
    <t>Reglas para obtener estos 2 indicadores</t>
  </si>
  <si>
    <t>1ra Sem</t>
  </si>
  <si>
    <t>2da Sem</t>
  </si>
  <si>
    <t>3ra Sem</t>
  </si>
  <si>
    <t>¿Considerado?</t>
  </si>
  <si>
    <t>Valores posibles en asistencia</t>
  </si>
  <si>
    <t>Amón I</t>
  </si>
  <si>
    <t>P = Presente</t>
  </si>
  <si>
    <t>F = Falta</t>
  </si>
  <si>
    <t>N = No inscrito aún (inscritos 2da, 3ra clase). Mismo comportamiento F</t>
  </si>
  <si>
    <t>CG = Cambio grupo (mismo comportamiento F)</t>
  </si>
  <si>
    <t>Probacionistas del mes que cumplen su 3ª clase</t>
  </si>
  <si>
    <t>Mes apertura</t>
  </si>
  <si>
    <t>Inscritos</t>
  </si>
  <si>
    <t>Prob 3ra clase</t>
  </si>
  <si>
    <t>Amón II</t>
  </si>
  <si>
    <t>Probacionistas actuales (después de la 3ª clase)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</si>
</sst>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 #,##0.00_);_(* \(#,##0.00\);_(* &quot;-&quot;??_);_(@_)"/>
    <numFmt numFmtId="165" formatCode="dd/mm/yy"/>
    <numFmt numFmtId="166" formatCode="dd/mm/yyyy"/>
    <numFmt numFmtId="167" formatCode="dd\ mmm"/>
    <numFmt numFmtId="168" formatCode="_-* #,##0_-;\-* #,##0_-;_-* &quot;-&quot;??_-;_-@_-"/>
    <numFmt numFmtId="169" formatCode="d/m/yyyy"/>
  </numFmts>
  <fonts count="66">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scheme val="minor"/>
    </font>
    <font>
      <sz val="8"/>
      <color theme="1"/>
      <name val="Calibri"/>
      <family val="2"/>
      <scheme val="minor"/>
    </font>
    <font>
      <b/>
      <sz val="10"/>
      <color rgb="FFFFFFFF"/>
      <name val="Arial"/>
      <family val="2"/>
    </font>
    <font>
      <sz val="10"/>
      <name val="Arial"/>
      <family val="2"/>
    </font>
    <font>
      <b/>
      <sz val="10"/>
      <name val="Arial"/>
      <family val="2"/>
    </font>
    <font>
      <sz val="10"/>
      <color rgb="FF009281"/>
      <name val="Arial"/>
      <family val="2"/>
    </font>
    <font>
      <sz val="10"/>
      <color rgb="FFFF0000"/>
      <name val="Arial"/>
      <family val="2"/>
    </font>
    <font>
      <b/>
      <sz val="12"/>
      <color rgb="FFC00000"/>
      <name val="Arial"/>
      <family val="2"/>
    </font>
    <font>
      <b/>
      <sz val="10"/>
      <color rgb="FFFFC000"/>
      <name val="Arial"/>
      <family val="2"/>
    </font>
    <font>
      <sz val="10"/>
      <color rgb="FFFFFF00"/>
      <name val="Arial"/>
      <family val="2"/>
    </font>
    <font>
      <b/>
      <sz val="14"/>
      <color theme="0"/>
      <name val="Arial"/>
      <family val="2"/>
    </font>
    <font>
      <sz val="10"/>
      <name val="Calibri"/>
      <family val="2"/>
      <scheme val="minor"/>
    </font>
    <font>
      <sz val="8"/>
      <name val="Calibri"/>
      <family val="2"/>
      <scheme val="minor"/>
    </font>
    <font>
      <b/>
      <sz val="11"/>
      <color theme="1"/>
      <name val="Calibri"/>
      <family val="2"/>
      <scheme val="minor"/>
    </font>
    <font>
      <b/>
      <sz val="10"/>
      <color theme="1"/>
      <name val="Calibri"/>
      <family val="2"/>
      <scheme val="minor"/>
    </font>
    <font>
      <sz val="6"/>
      <name val="Arial"/>
      <family val="2"/>
    </font>
    <font>
      <sz val="11"/>
      <color rgb="FFFF0000"/>
      <name val="Calibri"/>
      <family val="2"/>
      <scheme val="minor"/>
    </font>
    <font>
      <sz val="10"/>
      <color rgb="FF1E1E1E"/>
      <name val="Segoe UI"/>
      <family val="2"/>
    </font>
    <font>
      <sz val="9"/>
      <name val="Calibri"/>
      <family val="2"/>
      <scheme val="minor"/>
    </font>
    <font>
      <sz val="9"/>
      <color theme="1"/>
      <name val="Calibri"/>
      <family val="2"/>
      <scheme val="minor"/>
    </font>
    <font>
      <sz val="10"/>
      <color theme="1" tint="0.499984740745262"/>
      <name val="Calibri"/>
      <family val="2"/>
      <scheme val="minor"/>
    </font>
    <font>
      <sz val="8"/>
      <color rgb="FF000000"/>
      <name val="Calibri"/>
      <family val="2"/>
      <scheme val="minor"/>
    </font>
    <font>
      <sz val="9"/>
      <color rgb="FF000000"/>
      <name val="Calibri"/>
      <family val="2"/>
      <scheme val="minor"/>
    </font>
    <font>
      <sz val="10"/>
      <color rgb="FF000000"/>
      <name val="Calibri"/>
      <family val="2"/>
      <scheme val="minor"/>
    </font>
    <font>
      <b/>
      <sz val="10"/>
      <color theme="0"/>
      <name val="Calibri"/>
      <family val="2"/>
      <scheme val="minor"/>
    </font>
    <font>
      <b/>
      <sz val="8"/>
      <color theme="0"/>
      <name val="Calibri"/>
      <family val="2"/>
      <scheme val="minor"/>
    </font>
    <font>
      <sz val="11"/>
      <color rgb="FF000000"/>
      <name val="Calibri"/>
      <family val="2"/>
      <scheme val="minor"/>
    </font>
    <font>
      <b/>
      <sz val="11"/>
      <color rgb="FF000000"/>
      <name val="Calibri"/>
      <family val="2"/>
      <scheme val="minor"/>
    </font>
    <font>
      <b/>
      <sz val="9"/>
      <color theme="1"/>
      <name val="Calibri"/>
      <family val="2"/>
      <scheme val="minor"/>
    </font>
    <font>
      <sz val="8"/>
      <color theme="9" tint="-0.249977111117893"/>
      <name val="Calibri"/>
      <family val="2"/>
      <scheme val="minor"/>
    </font>
    <font>
      <sz val="8"/>
      <color theme="0"/>
      <name val="Arial"/>
      <family val="2"/>
    </font>
    <font>
      <sz val="8"/>
      <color theme="0" tint="-0.14999847407452621"/>
      <name val="Arial"/>
      <family val="2"/>
    </font>
    <font>
      <sz val="11"/>
      <color rgb="FF000000"/>
      <name val="Calibri"/>
      <family val="2"/>
    </font>
    <font>
      <b/>
      <sz val="14"/>
      <color rgb="FF000000"/>
      <name val="Calibri"/>
      <family val="2"/>
    </font>
    <font>
      <u/>
      <sz val="11"/>
      <color rgb="FF000000"/>
      <name val="Calibri"/>
      <family val="2"/>
    </font>
    <font>
      <sz val="8"/>
      <color rgb="FF000000"/>
      <name val="Calibri"/>
      <family val="2"/>
    </font>
    <font>
      <sz val="11"/>
      <color rgb="FFFF0000"/>
      <name val="Calibri"/>
      <family val="2"/>
    </font>
    <font>
      <b/>
      <sz val="11"/>
      <color rgb="FF000000"/>
      <name val="Calibri"/>
      <family val="2"/>
    </font>
    <font>
      <b/>
      <sz val="12"/>
      <color theme="0"/>
      <name val="Calibri"/>
      <family val="2"/>
      <scheme val="minor"/>
    </font>
    <font>
      <sz val="10"/>
      <name val="Calibri"/>
      <family val="2"/>
    </font>
    <font>
      <sz val="10"/>
      <color rgb="FF000000"/>
      <name val="Calibri"/>
      <family val="2"/>
    </font>
    <font>
      <b/>
      <sz val="16"/>
      <color theme="1"/>
      <name val="Calibri"/>
      <family val="2"/>
      <scheme val="minor"/>
    </font>
    <font>
      <b/>
      <sz val="10"/>
      <color rgb="FFFFFFFF"/>
      <name val="Calibri"/>
      <family val="2"/>
      <scheme val="minor"/>
    </font>
    <font>
      <b/>
      <sz val="10"/>
      <color rgb="FFFF0000"/>
      <name val="Calibri"/>
      <family val="2"/>
      <scheme val="minor"/>
    </font>
    <font>
      <sz val="9"/>
      <color rgb="FF000000"/>
      <name val="Calibri"/>
      <family val="2"/>
    </font>
    <font>
      <sz val="9"/>
      <name val="Arial"/>
      <family val="2"/>
    </font>
    <font>
      <sz val="7"/>
      <color theme="0" tint="-0.34998626667073579"/>
      <name val="Calibri"/>
      <family val="2"/>
      <scheme val="minor"/>
    </font>
    <font>
      <sz val="7"/>
      <color theme="1" tint="0.499984740745262"/>
      <name val="Calibri"/>
      <family val="2"/>
      <scheme val="minor"/>
    </font>
    <font>
      <b/>
      <sz val="9"/>
      <name val="Calibri"/>
      <family val="2"/>
      <scheme val="minor"/>
    </font>
    <font>
      <b/>
      <sz val="11"/>
      <color theme="0"/>
      <name val="Calibri"/>
      <family val="2"/>
      <scheme val="minor"/>
    </font>
    <font>
      <sz val="9"/>
      <color theme="0" tint="-0.14999847407452621"/>
      <name val="Calibri"/>
      <family val="2"/>
      <scheme val="minor"/>
    </font>
    <font>
      <b/>
      <sz val="11"/>
      <color rgb="FFFF0000"/>
      <name val="Calibri"/>
      <family val="2"/>
      <scheme val="minor"/>
    </font>
    <font>
      <b/>
      <sz val="14"/>
      <color theme="5" tint="-0.249977111117893"/>
      <name val="Calibri"/>
      <family val="2"/>
      <scheme val="minor"/>
    </font>
    <font>
      <b/>
      <sz val="9"/>
      <color rgb="FFFFFFFF"/>
      <name val="Arial"/>
      <family val="2"/>
    </font>
    <font>
      <b/>
      <sz val="10"/>
      <color rgb="FF009281"/>
      <name val="Arial"/>
      <family val="2"/>
    </font>
    <font>
      <sz val="10"/>
      <name val="Arial"/>
      <family val="2"/>
      <charset val="1"/>
    </font>
    <font>
      <b/>
      <sz val="10"/>
      <name val="Arial"/>
      <family val="2"/>
      <charset val="1"/>
    </font>
    <font>
      <sz val="7"/>
      <color theme="0" tint="-0.249977111117893"/>
      <name val="Calibri"/>
      <family val="2"/>
      <scheme val="minor"/>
    </font>
    <font>
      <b/>
      <sz val="9"/>
      <color rgb="FFFFFFFF"/>
      <name val="Arial"/>
    </font>
    <font>
      <sz val="9"/>
      <name val="Calibri"/>
      <scheme val="minor"/>
    </font>
    <font>
      <sz val="10"/>
      <name val="Calibri"/>
      <scheme val="minor"/>
    </font>
    <font>
      <sz val="9"/>
      <color theme="1"/>
      <name val="Calibri"/>
      <scheme val="minor"/>
    </font>
    <font>
      <sz val="10"/>
      <color rgb="FF000000"/>
      <name val="Calibri"/>
      <scheme val="minor"/>
    </font>
  </fonts>
  <fills count="28">
    <fill>
      <patternFill patternType="none"/>
    </fill>
    <fill>
      <patternFill patternType="gray125"/>
    </fill>
    <fill>
      <patternFill patternType="solid">
        <fgColor rgb="FF00453D"/>
        <bgColor rgb="FF000000"/>
      </patternFill>
    </fill>
    <fill>
      <patternFill patternType="solid">
        <fgColor rgb="FF009281"/>
        <bgColor rgb="FF000000"/>
      </patternFill>
    </fill>
    <fill>
      <patternFill patternType="solid">
        <fgColor rgb="FFD0CECE"/>
        <bgColor rgb="FF000000"/>
      </patternFill>
    </fill>
    <fill>
      <patternFill patternType="solid">
        <fgColor rgb="FF595959"/>
        <bgColor rgb="FF000000"/>
      </patternFill>
    </fill>
    <fill>
      <patternFill patternType="solid">
        <fgColor theme="9"/>
        <bgColor theme="9"/>
      </patternFill>
    </fill>
    <fill>
      <patternFill patternType="solid">
        <fgColor rgb="FF00FF00"/>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00000"/>
        <bgColor indexed="64"/>
      </patternFill>
    </fill>
    <fill>
      <patternFill patternType="solid">
        <fgColor theme="0" tint="-4.9989318521683403E-2"/>
        <bgColor indexed="64"/>
      </patternFill>
    </fill>
    <fill>
      <patternFill patternType="solid">
        <fgColor theme="5" tint="-0.249977111117893"/>
        <bgColor indexed="64"/>
      </patternFill>
    </fill>
    <fill>
      <patternFill patternType="solid">
        <fgColor rgb="FFF8CBAD"/>
        <bgColor rgb="FF000000"/>
      </patternFill>
    </fill>
    <fill>
      <patternFill patternType="solid">
        <fgColor rgb="FFFFFF00"/>
        <bgColor rgb="FF000000"/>
      </patternFill>
    </fill>
    <fill>
      <patternFill patternType="solid">
        <fgColor theme="9" tint="0.79998168889431442"/>
        <bgColor indexed="64"/>
      </patternFill>
    </fill>
    <fill>
      <patternFill patternType="solid">
        <fgColor theme="9" tint="-0.249977111117893"/>
        <bgColor indexed="64"/>
      </patternFill>
    </fill>
    <fill>
      <patternFill patternType="solid">
        <fgColor theme="0"/>
        <bgColor indexed="64"/>
      </patternFill>
    </fill>
    <fill>
      <patternFill patternType="solid">
        <fgColor theme="4" tint="0.79998168889431442"/>
        <bgColor indexed="64"/>
      </patternFill>
    </fill>
    <fill>
      <patternFill patternType="solid">
        <fgColor rgb="FFDDEBF7"/>
        <bgColor rgb="FF000000"/>
      </patternFill>
    </fill>
    <fill>
      <patternFill patternType="solid">
        <fgColor rgb="FFDDEBF7"/>
        <bgColor rgb="FFDDEBF7"/>
      </patternFill>
    </fill>
    <fill>
      <patternFill patternType="solid">
        <fgColor theme="9" tint="0.39997558519241921"/>
        <bgColor indexed="64"/>
      </patternFill>
    </fill>
    <fill>
      <patternFill patternType="solid">
        <fgColor rgb="FFC65911"/>
        <bgColor rgb="FF000000"/>
      </patternFill>
    </fill>
    <fill>
      <patternFill patternType="solid">
        <fgColor rgb="FFC00000"/>
        <bgColor theme="9"/>
      </patternFill>
    </fill>
    <fill>
      <patternFill patternType="solid">
        <fgColor rgb="FFFFFF66"/>
        <bgColor indexed="64"/>
      </patternFill>
    </fill>
    <fill>
      <patternFill patternType="solid">
        <fgColor theme="9" tint="-0.249977111117893"/>
        <bgColor rgb="FF4DB7CD"/>
      </patternFill>
    </fill>
    <fill>
      <patternFill patternType="solid">
        <fgColor rgb="FF92D050"/>
        <bgColor rgb="FF4DB7CD"/>
      </patternFill>
    </fill>
    <fill>
      <patternFill patternType="solid">
        <fgColor rgb="FFFFFF00"/>
        <bgColor indexed="64"/>
      </patternFill>
    </fill>
  </fills>
  <borders count="6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thick">
        <color indexed="64"/>
      </left>
      <right style="thick">
        <color indexed="64"/>
      </right>
      <top style="thin">
        <color indexed="64"/>
      </top>
      <bottom style="thin">
        <color indexed="64"/>
      </bottom>
      <diagonal/>
    </border>
    <border>
      <left style="thick">
        <color indexed="64"/>
      </left>
      <right style="thick">
        <color indexed="64"/>
      </right>
      <top style="thick">
        <color indexed="64"/>
      </top>
      <bottom style="thick">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right style="medium">
        <color indexed="64"/>
      </right>
      <top style="thin">
        <color rgb="FF000000"/>
      </top>
      <bottom style="thin">
        <color rgb="FF000000"/>
      </bottom>
      <diagonal/>
    </border>
    <border>
      <left style="medium">
        <color indexed="64"/>
      </left>
      <right style="thin">
        <color indexed="64"/>
      </right>
      <top style="thin">
        <color indexed="64"/>
      </top>
      <bottom style="medium">
        <color indexed="64"/>
      </bottom>
      <diagonal/>
    </border>
    <border>
      <left/>
      <right style="medium">
        <color indexed="64"/>
      </right>
      <top style="thin">
        <color rgb="FF000000"/>
      </top>
      <bottom style="medium">
        <color indexed="64"/>
      </bottom>
      <diagonal/>
    </border>
    <border>
      <left style="medium">
        <color indexed="64"/>
      </left>
      <right/>
      <top style="medium">
        <color indexed="64"/>
      </top>
      <bottom style="thin">
        <color indexed="64"/>
      </bottom>
      <diagonal/>
    </border>
    <border>
      <left style="thin">
        <color rgb="FF000000"/>
      </left>
      <right style="medium">
        <color indexed="64"/>
      </right>
      <top style="medium">
        <color indexed="64"/>
      </top>
      <bottom style="thin">
        <color rgb="FF000000"/>
      </bottom>
      <diagonal/>
    </border>
    <border>
      <left style="medium">
        <color indexed="64"/>
      </left>
      <right/>
      <top style="thin">
        <color indexed="64"/>
      </top>
      <bottom style="thin">
        <color indexed="64"/>
      </bottom>
      <diagonal/>
    </border>
    <border>
      <left style="thin">
        <color rgb="FF000000"/>
      </left>
      <right style="medium">
        <color indexed="64"/>
      </right>
      <top style="thin">
        <color rgb="FF000000"/>
      </top>
      <bottom style="thin">
        <color rgb="FF000000"/>
      </bottom>
      <diagonal/>
    </border>
    <border>
      <left style="thin">
        <color rgb="FF000000"/>
      </left>
      <right style="medium">
        <color indexed="64"/>
      </right>
      <top style="thin">
        <color rgb="FF000000"/>
      </top>
      <bottom style="medium">
        <color indexed="64"/>
      </bottom>
      <diagonal/>
    </border>
    <border>
      <left style="medium">
        <color indexed="64"/>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bottom style="medium">
        <color indexed="64"/>
      </bottom>
      <diagonal/>
    </border>
    <border>
      <left/>
      <right/>
      <top style="thin">
        <color indexed="64"/>
      </top>
      <bottom style="thin">
        <color indexed="64"/>
      </bottom>
      <diagonal/>
    </border>
    <border>
      <left style="thin">
        <color rgb="FF000000"/>
      </left>
      <right style="thin">
        <color rgb="FF000000"/>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style="thin">
        <color theme="9"/>
      </top>
      <bottom/>
      <diagonal/>
    </border>
    <border>
      <left style="medium">
        <color indexed="64"/>
      </left>
      <right style="thin">
        <color rgb="FF000000"/>
      </right>
      <top style="thin">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thin">
        <color rgb="FF000000"/>
      </left>
      <right style="thin">
        <color indexed="64"/>
      </right>
      <top style="thin">
        <color rgb="FF000000"/>
      </top>
      <bottom style="thin">
        <color rgb="FF000000"/>
      </bottom>
      <diagonal/>
    </border>
    <border>
      <left style="thin">
        <color rgb="FF000000"/>
      </left>
      <right style="thin">
        <color indexed="64"/>
      </right>
      <top style="thin">
        <color rgb="FF000000"/>
      </top>
      <bottom/>
      <diagonal/>
    </border>
    <border>
      <left style="thin">
        <color rgb="FF000000"/>
      </left>
      <right/>
      <top style="thin">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8"/>
      </left>
      <right style="medium">
        <color indexed="8"/>
      </right>
      <top style="thin">
        <color indexed="8"/>
      </top>
      <bottom style="thin">
        <color indexed="8"/>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1" fontId="58" fillId="0" borderId="0"/>
  </cellStyleXfs>
  <cellXfs count="399">
    <xf numFmtId="0" fontId="0" fillId="0" borderId="0" xfId="0"/>
    <xf numFmtId="0" fontId="4" fillId="0" borderId="0" xfId="0" applyFont="1"/>
    <xf numFmtId="0" fontId="3" fillId="0" borderId="0" xfId="0" applyFont="1"/>
    <xf numFmtId="0" fontId="5" fillId="2" borderId="3" xfId="0" applyFont="1" applyFill="1" applyBorder="1" applyAlignment="1">
      <alignment horizontal="center"/>
    </xf>
    <xf numFmtId="0" fontId="7" fillId="3" borderId="5" xfId="0" applyFont="1" applyFill="1" applyBorder="1" applyAlignment="1">
      <alignment horizontal="center"/>
    </xf>
    <xf numFmtId="0" fontId="8" fillId="0" borderId="1" xfId="0" applyFont="1" applyBorder="1" applyAlignment="1">
      <alignment horizontal="center"/>
    </xf>
    <xf numFmtId="0" fontId="6" fillId="0" borderId="1" xfId="0" applyFont="1" applyBorder="1" applyAlignment="1">
      <alignment horizontal="center"/>
    </xf>
    <xf numFmtId="0" fontId="6" fillId="0" borderId="4" xfId="0" applyFont="1" applyBorder="1" applyAlignment="1">
      <alignment horizontal="left" indent="1"/>
    </xf>
    <xf numFmtId="9" fontId="8" fillId="3" borderId="3" xfId="0" applyNumberFormat="1" applyFont="1" applyFill="1" applyBorder="1" applyAlignment="1">
      <alignment horizontal="center"/>
    </xf>
    <xf numFmtId="0" fontId="7" fillId="0" borderId="4" xfId="0" applyFont="1" applyBorder="1" applyAlignment="1">
      <alignment horizontal="right"/>
    </xf>
    <xf numFmtId="0" fontId="9" fillId="0" borderId="1" xfId="0" applyFont="1" applyBorder="1" applyAlignment="1">
      <alignment horizontal="left" indent="1"/>
    </xf>
    <xf numFmtId="0" fontId="10" fillId="0" borderId="0" xfId="0" applyFont="1" applyAlignment="1">
      <alignment horizontal="center" vertical="center" wrapText="1"/>
    </xf>
    <xf numFmtId="0" fontId="6" fillId="0" borderId="0" xfId="0" applyFont="1" applyAlignment="1">
      <alignment horizontal="center" vertical="top" wrapText="1"/>
    </xf>
    <xf numFmtId="0" fontId="6" fillId="0" borderId="0" xfId="0" applyFont="1" applyAlignment="1">
      <alignment horizontal="left"/>
    </xf>
    <xf numFmtId="0" fontId="10" fillId="0" borderId="2" xfId="0" applyFont="1" applyBorder="1" applyAlignment="1">
      <alignment horizontal="center" vertical="center" wrapText="1"/>
    </xf>
    <xf numFmtId="0" fontId="7" fillId="0" borderId="2" xfId="0" applyFont="1" applyBorder="1" applyAlignment="1">
      <alignment horizontal="center" vertical="center" wrapText="1"/>
    </xf>
    <xf numFmtId="0" fontId="7" fillId="0" borderId="0" xfId="0" applyFont="1" applyAlignment="1">
      <alignment horizontal="left" vertical="center" wrapText="1"/>
    </xf>
    <xf numFmtId="0" fontId="12" fillId="0" borderId="0" xfId="0" applyFont="1" applyAlignment="1">
      <alignment horizontal="center" vertical="center"/>
    </xf>
    <xf numFmtId="0" fontId="13" fillId="5" borderId="6" xfId="0" applyFont="1" applyFill="1" applyBorder="1" applyAlignment="1">
      <alignment horizontal="left" vertical="center"/>
    </xf>
    <xf numFmtId="0" fontId="18" fillId="0" borderId="2" xfId="0" applyFont="1" applyBorder="1" applyAlignment="1">
      <alignment horizontal="center" vertical="center" wrapText="1"/>
    </xf>
    <xf numFmtId="0" fontId="0" fillId="7" borderId="0" xfId="0" applyFill="1"/>
    <xf numFmtId="0" fontId="19" fillId="0" borderId="0" xfId="0" applyFont="1"/>
    <xf numFmtId="0" fontId="20" fillId="0" borderId="0" xfId="0" applyFont="1"/>
    <xf numFmtId="0" fontId="6" fillId="7" borderId="3" xfId="0" applyFont="1" applyFill="1" applyBorder="1" applyAlignment="1">
      <alignment horizontal="center"/>
    </xf>
    <xf numFmtId="0" fontId="16" fillId="0" borderId="0" xfId="0" applyFont="1"/>
    <xf numFmtId="0" fontId="22" fillId="0" borderId="0" xfId="0" applyFont="1"/>
    <xf numFmtId="0" fontId="0" fillId="0" borderId="1" xfId="0" applyBorder="1"/>
    <xf numFmtId="0" fontId="0" fillId="7" borderId="1" xfId="0" applyFill="1" applyBorder="1"/>
    <xf numFmtId="0" fontId="23" fillId="0" borderId="0" xfId="0" applyFont="1"/>
    <xf numFmtId="0" fontId="21" fillId="0" borderId="10" xfId="0" applyFont="1" applyBorder="1"/>
    <xf numFmtId="0" fontId="14" fillId="0" borderId="10" xfId="0" applyFont="1" applyBorder="1"/>
    <xf numFmtId="0" fontId="24" fillId="0" borderId="0" xfId="0" applyFont="1"/>
    <xf numFmtId="0" fontId="2" fillId="0" borderId="0" xfId="0" applyFont="1" applyAlignment="1">
      <alignment horizontal="center" vertical="center" wrapText="1"/>
    </xf>
    <xf numFmtId="0" fontId="6" fillId="0" borderId="3" xfId="0" applyFont="1" applyBorder="1" applyAlignment="1">
      <alignment horizontal="left"/>
    </xf>
    <xf numFmtId="49" fontId="22" fillId="0" borderId="0" xfId="0" applyNumberFormat="1" applyFont="1"/>
    <xf numFmtId="0" fontId="22" fillId="0" borderId="10" xfId="0" applyFont="1" applyBorder="1"/>
    <xf numFmtId="0" fontId="5" fillId="2" borderId="3" xfId="0" applyFont="1" applyFill="1" applyBorder="1" applyAlignment="1">
      <alignment horizontal="center" vertical="center"/>
    </xf>
    <xf numFmtId="0" fontId="5" fillId="2" borderId="3" xfId="0" applyFont="1" applyFill="1" applyBorder="1" applyAlignment="1">
      <alignment horizontal="center" vertical="center" wrapText="1"/>
    </xf>
    <xf numFmtId="0" fontId="0" fillId="0" borderId="0" xfId="0" applyAlignment="1">
      <alignment vertical="center"/>
    </xf>
    <xf numFmtId="0" fontId="0" fillId="0" borderId="0" xfId="0" applyAlignment="1">
      <alignment horizontal="center" vertical="center"/>
    </xf>
    <xf numFmtId="0" fontId="21" fillId="0" borderId="10" xfId="0" applyFont="1" applyBorder="1" applyAlignment="1">
      <alignment horizontal="center" vertical="center"/>
    </xf>
    <xf numFmtId="0" fontId="22" fillId="0" borderId="0" xfId="0" applyFont="1" applyAlignment="1">
      <alignment horizontal="center" vertical="center"/>
    </xf>
    <xf numFmtId="0" fontId="27" fillId="10" borderId="0" xfId="0" applyFont="1" applyFill="1" applyAlignment="1">
      <alignment horizontal="center" vertical="center" wrapText="1"/>
    </xf>
    <xf numFmtId="49" fontId="21" fillId="0" borderId="10" xfId="0" applyNumberFormat="1" applyFont="1" applyBorder="1"/>
    <xf numFmtId="0" fontId="29" fillId="0" borderId="0" xfId="0" applyFont="1" applyAlignment="1">
      <alignment horizontal="center"/>
    </xf>
    <xf numFmtId="0" fontId="0" fillId="0" borderId="0" xfId="0" applyAlignment="1">
      <alignment horizontal="center"/>
    </xf>
    <xf numFmtId="14" fontId="21" fillId="0" borderId="10" xfId="0" applyNumberFormat="1" applyFont="1" applyBorder="1" applyAlignment="1">
      <alignment horizontal="center"/>
    </xf>
    <xf numFmtId="14" fontId="21" fillId="0" borderId="10" xfId="0" applyNumberFormat="1" applyFont="1" applyBorder="1" applyAlignment="1">
      <alignment horizontal="center" vertical="center"/>
    </xf>
    <xf numFmtId="49" fontId="31" fillId="0" borderId="11" xfId="0" applyNumberFormat="1" applyFont="1" applyBorder="1" applyAlignment="1">
      <alignment horizontal="center" vertical="center" wrapText="1"/>
    </xf>
    <xf numFmtId="0" fontId="31" fillId="0" borderId="11" xfId="0" applyFont="1" applyBorder="1" applyAlignment="1">
      <alignment horizontal="center" vertical="center" wrapText="1"/>
    </xf>
    <xf numFmtId="0" fontId="7" fillId="0" borderId="14" xfId="0" applyFont="1" applyBorder="1" applyAlignment="1">
      <alignment horizontal="center" vertical="center" wrapText="1"/>
    </xf>
    <xf numFmtId="0" fontId="7" fillId="0" borderId="15" xfId="0" applyFont="1" applyBorder="1" applyAlignment="1">
      <alignment horizontal="center" vertical="center" wrapText="1"/>
    </xf>
    <xf numFmtId="0" fontId="7" fillId="0" borderId="15" xfId="0" applyFont="1" applyBorder="1" applyAlignment="1">
      <alignment horizontal="left" vertical="center" wrapText="1"/>
    </xf>
    <xf numFmtId="0" fontId="11" fillId="0" borderId="16" xfId="0" applyFont="1" applyBorder="1" applyAlignment="1">
      <alignment horizontal="left" vertical="center" wrapText="1"/>
    </xf>
    <xf numFmtId="0" fontId="27" fillId="10" borderId="9" xfId="0" applyFont="1" applyFill="1" applyBorder="1" applyAlignment="1">
      <alignment horizontal="center" vertical="center" wrapText="1"/>
    </xf>
    <xf numFmtId="0" fontId="21" fillId="0" borderId="12" xfId="0" applyFont="1" applyBorder="1"/>
    <xf numFmtId="0" fontId="14" fillId="0" borderId="12" xfId="0" applyFont="1" applyBorder="1"/>
    <xf numFmtId="0" fontId="32" fillId="0" borderId="0" xfId="0" applyFont="1"/>
    <xf numFmtId="0" fontId="33" fillId="10" borderId="0" xfId="0" applyFont="1" applyFill="1" applyAlignment="1">
      <alignment horizontal="center" vertical="center"/>
    </xf>
    <xf numFmtId="0" fontId="34" fillId="0" borderId="0" xfId="0" applyFont="1" applyAlignment="1">
      <alignment horizontal="center" vertical="top" wrapText="1"/>
    </xf>
    <xf numFmtId="0" fontId="21" fillId="0" borderId="17" xfId="0" applyFont="1" applyBorder="1" applyAlignment="1">
      <alignment horizontal="center" vertical="center"/>
    </xf>
    <xf numFmtId="0" fontId="0" fillId="0" borderId="0" xfId="0" applyAlignment="1">
      <alignment horizontal="center" vertical="center" wrapText="1"/>
    </xf>
    <xf numFmtId="0" fontId="35" fillId="0" borderId="1" xfId="0" applyFont="1" applyBorder="1"/>
    <xf numFmtId="14" fontId="0" fillId="0" borderId="0" xfId="0" applyNumberFormat="1"/>
    <xf numFmtId="49" fontId="0" fillId="0" borderId="0" xfId="0" applyNumberFormat="1"/>
    <xf numFmtId="49" fontId="14" fillId="0" borderId="10" xfId="0" applyNumberFormat="1" applyFont="1" applyBorder="1"/>
    <xf numFmtId="0" fontId="1" fillId="0" borderId="0" xfId="0" applyFont="1" applyAlignment="1">
      <alignment horizontal="center" vertical="center" wrapText="1"/>
    </xf>
    <xf numFmtId="14" fontId="0" fillId="0" borderId="0" xfId="0" applyNumberFormat="1" applyAlignment="1">
      <alignment horizontal="center"/>
    </xf>
    <xf numFmtId="14" fontId="22" fillId="0" borderId="10" xfId="0" applyNumberFormat="1" applyFont="1" applyBorder="1" applyAlignment="1">
      <alignment horizontal="center"/>
    </xf>
    <xf numFmtId="0" fontId="21" fillId="0" borderId="10" xfId="0" applyFont="1" applyBorder="1" applyAlignment="1">
      <alignment horizontal="center"/>
    </xf>
    <xf numFmtId="0" fontId="21" fillId="0" borderId="12" xfId="0" applyFont="1" applyBorder="1" applyAlignment="1">
      <alignment horizontal="center"/>
    </xf>
    <xf numFmtId="0" fontId="22" fillId="0" borderId="18" xfId="0" applyFont="1" applyBorder="1"/>
    <xf numFmtId="14" fontId="22" fillId="0" borderId="18" xfId="0" applyNumberFormat="1" applyFont="1" applyBorder="1" applyAlignment="1">
      <alignment horizontal="center"/>
    </xf>
    <xf numFmtId="0" fontId="22" fillId="0" borderId="1" xfId="0" applyFont="1" applyBorder="1"/>
    <xf numFmtId="14" fontId="22" fillId="0" borderId="1" xfId="0" applyNumberFormat="1" applyFont="1" applyBorder="1" applyAlignment="1">
      <alignment horizontal="center"/>
    </xf>
    <xf numFmtId="0" fontId="27" fillId="12" borderId="7" xfId="0" applyFont="1" applyFill="1" applyBorder="1" applyAlignment="1">
      <alignment horizontal="center" vertical="center" wrapText="1"/>
    </xf>
    <xf numFmtId="49" fontId="27" fillId="12" borderId="7" xfId="0" applyNumberFormat="1" applyFont="1" applyFill="1" applyBorder="1" applyAlignment="1">
      <alignment horizontal="center" vertical="center" wrapText="1"/>
    </xf>
    <xf numFmtId="0" fontId="21" fillId="0" borderId="7" xfId="0" applyFont="1" applyBorder="1"/>
    <xf numFmtId="0" fontId="14" fillId="0" borderId="0" xfId="0" applyFont="1"/>
    <xf numFmtId="0" fontId="21" fillId="0" borderId="1" xfId="0" applyFont="1" applyBorder="1"/>
    <xf numFmtId="49" fontId="21" fillId="0" borderId="1" xfId="0" applyNumberFormat="1" applyFont="1" applyBorder="1"/>
    <xf numFmtId="0" fontId="6" fillId="0" borderId="1" xfId="0" applyFont="1" applyBorder="1" applyAlignment="1">
      <alignment horizontal="center" vertical="center"/>
    </xf>
    <xf numFmtId="0" fontId="6" fillId="0" borderId="3" xfId="0" applyFont="1" applyBorder="1" applyAlignment="1">
      <alignment horizontal="center" vertical="center"/>
    </xf>
    <xf numFmtId="0" fontId="22" fillId="0" borderId="0" xfId="0" applyFont="1" applyAlignment="1">
      <alignment horizontal="center"/>
    </xf>
    <xf numFmtId="0" fontId="35" fillId="0" borderId="0" xfId="0" applyFont="1"/>
    <xf numFmtId="0" fontId="36" fillId="0" borderId="0" xfId="0" applyFont="1"/>
    <xf numFmtId="0" fontId="35" fillId="0" borderId="0" xfId="0" applyFont="1" applyAlignment="1">
      <alignment wrapText="1"/>
    </xf>
    <xf numFmtId="0" fontId="35" fillId="13" borderId="3" xfId="0" applyFont="1" applyFill="1" applyBorder="1"/>
    <xf numFmtId="0" fontId="35" fillId="0" borderId="3" xfId="0" applyFont="1" applyBorder="1"/>
    <xf numFmtId="0" fontId="37" fillId="0" borderId="0" xfId="0" applyFont="1"/>
    <xf numFmtId="0" fontId="35" fillId="0" borderId="20" xfId="0" applyFont="1" applyBorder="1"/>
    <xf numFmtId="0" fontId="38" fillId="0" borderId="0" xfId="0" applyFont="1"/>
    <xf numFmtId="0" fontId="39" fillId="0" borderId="20" xfId="0" applyFont="1" applyBorder="1"/>
    <xf numFmtId="0" fontId="39" fillId="0" borderId="0" xfId="0" applyFont="1"/>
    <xf numFmtId="0" fontId="40" fillId="0" borderId="0" xfId="0" applyFont="1"/>
    <xf numFmtId="0" fontId="35" fillId="14" borderId="0" xfId="0" applyFont="1" applyFill="1"/>
    <xf numFmtId="0" fontId="39" fillId="14" borderId="20" xfId="0" applyFont="1" applyFill="1" applyBorder="1"/>
    <xf numFmtId="0" fontId="35" fillId="0" borderId="1" xfId="0" applyFont="1" applyBorder="1" applyAlignment="1">
      <alignment wrapText="1"/>
    </xf>
    <xf numFmtId="0" fontId="35" fillId="0" borderId="21" xfId="0" applyFont="1" applyBorder="1" applyAlignment="1">
      <alignment wrapText="1"/>
    </xf>
    <xf numFmtId="0" fontId="36" fillId="0" borderId="0" xfId="0" applyFont="1" applyAlignment="1">
      <alignment wrapText="1"/>
    </xf>
    <xf numFmtId="0" fontId="35" fillId="13" borderId="1" xfId="0" applyFont="1" applyFill="1" applyBorder="1" applyAlignment="1">
      <alignment wrapText="1"/>
    </xf>
    <xf numFmtId="0" fontId="35" fillId="0" borderId="20" xfId="0" applyFont="1" applyBorder="1" applyAlignment="1">
      <alignment wrapText="1"/>
    </xf>
    <xf numFmtId="0" fontId="37" fillId="0" borderId="0" xfId="0" applyFont="1" applyAlignment="1">
      <alignment wrapText="1"/>
    </xf>
    <xf numFmtId="0" fontId="35" fillId="0" borderId="3" xfId="0" applyFont="1" applyBorder="1" applyAlignment="1">
      <alignment wrapText="1"/>
    </xf>
    <xf numFmtId="0" fontId="35" fillId="0" borderId="0" xfId="0" applyFont="1" applyAlignment="1">
      <alignment horizontal="center" wrapText="1"/>
    </xf>
    <xf numFmtId="0" fontId="35" fillId="0" borderId="0" xfId="0" applyFont="1" applyAlignment="1">
      <alignment horizontal="center"/>
    </xf>
    <xf numFmtId="0" fontId="35" fillId="13" borderId="1" xfId="0" applyFont="1" applyFill="1" applyBorder="1" applyAlignment="1">
      <alignment horizontal="center" wrapText="1"/>
    </xf>
    <xf numFmtId="0" fontId="35" fillId="13" borderId="3" xfId="0" applyFont="1" applyFill="1" applyBorder="1" applyAlignment="1">
      <alignment horizontal="center"/>
    </xf>
    <xf numFmtId="0" fontId="35" fillId="0" borderId="20" xfId="0" applyFont="1" applyBorder="1" applyAlignment="1">
      <alignment horizontal="center" wrapText="1"/>
    </xf>
    <xf numFmtId="0" fontId="35" fillId="0" borderId="20" xfId="0" applyFont="1" applyBorder="1" applyAlignment="1">
      <alignment horizontal="center"/>
    </xf>
    <xf numFmtId="0" fontId="35" fillId="0" borderId="0" xfId="0" applyFont="1" applyAlignment="1">
      <alignment horizontal="left" vertical="top"/>
    </xf>
    <xf numFmtId="0" fontId="17" fillId="0" borderId="10" xfId="0" applyFont="1" applyBorder="1"/>
    <xf numFmtId="0" fontId="17" fillId="0" borderId="12" xfId="0" applyFont="1" applyBorder="1"/>
    <xf numFmtId="0" fontId="0" fillId="7" borderId="21" xfId="0" applyFill="1" applyBorder="1"/>
    <xf numFmtId="0" fontId="17" fillId="0" borderId="8" xfId="0" applyFont="1" applyBorder="1"/>
    <xf numFmtId="0" fontId="3" fillId="0" borderId="22" xfId="0" applyFont="1" applyBorder="1"/>
    <xf numFmtId="0" fontId="17" fillId="0" borderId="23" xfId="0" applyFont="1" applyBorder="1"/>
    <xf numFmtId="0" fontId="3" fillId="8" borderId="24" xfId="0" applyFont="1" applyFill="1" applyBorder="1"/>
    <xf numFmtId="0" fontId="3" fillId="8" borderId="25" xfId="0" applyFont="1" applyFill="1" applyBorder="1"/>
    <xf numFmtId="0" fontId="3" fillId="8" borderId="26" xfId="0" applyFont="1" applyFill="1" applyBorder="1"/>
    <xf numFmtId="0" fontId="3" fillId="8" borderId="27" xfId="0" applyFont="1" applyFill="1" applyBorder="1"/>
    <xf numFmtId="0" fontId="16" fillId="0" borderId="29" xfId="0" applyFont="1" applyBorder="1"/>
    <xf numFmtId="0" fontId="16" fillId="0" borderId="33" xfId="0" applyFont="1" applyBorder="1"/>
    <xf numFmtId="0" fontId="16" fillId="0" borderId="34" xfId="0" applyFont="1" applyBorder="1"/>
    <xf numFmtId="0" fontId="0" fillId="7" borderId="35" xfId="0" applyFill="1" applyBorder="1"/>
    <xf numFmtId="0" fontId="0" fillId="0" borderId="36" xfId="0" applyBorder="1"/>
    <xf numFmtId="0" fontId="0" fillId="7" borderId="24" xfId="0" applyFill="1" applyBorder="1"/>
    <xf numFmtId="0" fontId="0" fillId="0" borderId="37" xfId="0" applyBorder="1"/>
    <xf numFmtId="0" fontId="0" fillId="0" borderId="24" xfId="0" applyBorder="1"/>
    <xf numFmtId="0" fontId="19" fillId="0" borderId="37" xfId="0" applyFont="1" applyBorder="1"/>
    <xf numFmtId="0" fontId="16" fillId="0" borderId="37" xfId="0" applyFont="1" applyBorder="1"/>
    <xf numFmtId="0" fontId="3" fillId="0" borderId="26" xfId="0" applyFont="1" applyBorder="1"/>
    <xf numFmtId="0" fontId="3" fillId="0" borderId="38" xfId="0" applyFont="1" applyBorder="1"/>
    <xf numFmtId="0" fontId="19" fillId="0" borderId="39" xfId="0" applyFont="1" applyBorder="1"/>
    <xf numFmtId="0" fontId="16" fillId="0" borderId="40" xfId="0" applyFont="1" applyBorder="1"/>
    <xf numFmtId="0" fontId="17" fillId="0" borderId="41" xfId="0" applyFont="1" applyBorder="1"/>
    <xf numFmtId="0" fontId="17" fillId="0" borderId="42" xfId="0" applyFont="1" applyBorder="1"/>
    <xf numFmtId="0" fontId="0" fillId="0" borderId="37" xfId="0" applyBorder="1" applyAlignment="1">
      <alignment horizontal="center" vertical="center"/>
    </xf>
    <xf numFmtId="0" fontId="17" fillId="15" borderId="12" xfId="0" applyFont="1" applyFill="1" applyBorder="1"/>
    <xf numFmtId="0" fontId="0" fillId="0" borderId="39" xfId="0" applyBorder="1" applyAlignment="1">
      <alignment horizontal="center" vertical="center"/>
    </xf>
    <xf numFmtId="0" fontId="3" fillId="0" borderId="10" xfId="0" applyFont="1" applyBorder="1" applyAlignment="1">
      <alignment vertical="top"/>
    </xf>
    <xf numFmtId="0" fontId="22" fillId="0" borderId="1" xfId="0" applyFont="1" applyBorder="1" applyAlignment="1">
      <alignment vertical="top" wrapText="1"/>
    </xf>
    <xf numFmtId="0" fontId="22" fillId="0" borderId="38" xfId="0" applyFont="1" applyBorder="1" applyAlignment="1">
      <alignment vertical="top" wrapText="1"/>
    </xf>
    <xf numFmtId="0" fontId="41" fillId="16" borderId="0" xfId="0" applyFont="1" applyFill="1"/>
    <xf numFmtId="0" fontId="22" fillId="0" borderId="24" xfId="0" applyFont="1" applyBorder="1" applyAlignment="1">
      <alignment horizontal="left" vertical="top" wrapText="1"/>
    </xf>
    <xf numFmtId="0" fontId="22" fillId="0" borderId="26" xfId="0" applyFont="1" applyBorder="1" applyAlignment="1">
      <alignment horizontal="left" vertical="top" wrapText="1"/>
    </xf>
    <xf numFmtId="0" fontId="21" fillId="17" borderId="7" xfId="0" applyFont="1" applyFill="1" applyBorder="1"/>
    <xf numFmtId="0" fontId="14" fillId="17" borderId="10" xfId="0" applyFont="1" applyFill="1" applyBorder="1"/>
    <xf numFmtId="0" fontId="21" fillId="17" borderId="10" xfId="0" applyFont="1" applyFill="1" applyBorder="1"/>
    <xf numFmtId="49" fontId="14" fillId="17" borderId="10" xfId="0" applyNumberFormat="1" applyFont="1" applyFill="1" applyBorder="1"/>
    <xf numFmtId="49" fontId="21" fillId="17" borderId="10" xfId="0" applyNumberFormat="1" applyFont="1" applyFill="1" applyBorder="1"/>
    <xf numFmtId="14" fontId="21" fillId="17" borderId="10" xfId="0" applyNumberFormat="1" applyFont="1" applyFill="1" applyBorder="1" applyAlignment="1">
      <alignment horizontal="center" vertical="center"/>
    </xf>
    <xf numFmtId="0" fontId="21" fillId="17" borderId="10" xfId="0" applyFont="1" applyFill="1" applyBorder="1" applyAlignment="1">
      <alignment horizontal="center"/>
    </xf>
    <xf numFmtId="0" fontId="21" fillId="17" borderId="10" xfId="0" applyFont="1" applyFill="1" applyBorder="1" applyAlignment="1">
      <alignment horizontal="left"/>
    </xf>
    <xf numFmtId="165" fontId="21" fillId="0" borderId="10" xfId="0" applyNumberFormat="1" applyFont="1" applyBorder="1" applyAlignment="1">
      <alignment horizontal="center"/>
    </xf>
    <xf numFmtId="165" fontId="22" fillId="0" borderId="10" xfId="0" applyNumberFormat="1" applyFont="1" applyBorder="1" applyAlignment="1">
      <alignment horizontal="center"/>
    </xf>
    <xf numFmtId="0" fontId="14" fillId="11" borderId="7" xfId="0" applyFont="1" applyFill="1" applyBorder="1"/>
    <xf numFmtId="0" fontId="14" fillId="0" borderId="10" xfId="0" applyFont="1" applyBorder="1" applyAlignment="1">
      <alignment horizontal="center" vertical="center"/>
    </xf>
    <xf numFmtId="0" fontId="3" fillId="8" borderId="25" xfId="0" quotePrefix="1" applyFont="1" applyFill="1" applyBorder="1"/>
    <xf numFmtId="0" fontId="28" fillId="6" borderId="7" xfId="0" applyFont="1" applyFill="1" applyBorder="1" applyAlignment="1">
      <alignment horizontal="left" vertical="center" wrapText="1"/>
    </xf>
    <xf numFmtId="0" fontId="3" fillId="18" borderId="8" xfId="0" applyFont="1" applyFill="1" applyBorder="1"/>
    <xf numFmtId="0" fontId="17" fillId="18" borderId="43" xfId="0" applyFont="1" applyFill="1" applyBorder="1"/>
    <xf numFmtId="0" fontId="17" fillId="18" borderId="44" xfId="0" applyFont="1" applyFill="1" applyBorder="1"/>
    <xf numFmtId="0" fontId="17" fillId="18" borderId="45" xfId="0" applyFont="1" applyFill="1" applyBorder="1"/>
    <xf numFmtId="49" fontId="22" fillId="0" borderId="0" xfId="0" applyNumberFormat="1" applyFont="1" applyAlignment="1">
      <alignment horizontal="center"/>
    </xf>
    <xf numFmtId="49" fontId="21" fillId="0" borderId="10" xfId="0" applyNumberFormat="1" applyFont="1" applyBorder="1" applyAlignment="1">
      <alignment horizontal="center"/>
    </xf>
    <xf numFmtId="49" fontId="21" fillId="17" borderId="10" xfId="0" applyNumberFormat="1" applyFont="1" applyFill="1" applyBorder="1" applyAlignment="1">
      <alignment horizontal="center"/>
    </xf>
    <xf numFmtId="49" fontId="6" fillId="0" borderId="4" xfId="0" applyNumberFormat="1" applyFont="1" applyBorder="1" applyAlignment="1">
      <alignment horizontal="left" indent="1"/>
    </xf>
    <xf numFmtId="49" fontId="9" fillId="0" borderId="1" xfId="0" applyNumberFormat="1" applyFont="1" applyBorder="1" applyAlignment="1">
      <alignment horizontal="left" indent="1"/>
    </xf>
    <xf numFmtId="0" fontId="21" fillId="17" borderId="12" xfId="0" applyFont="1" applyFill="1" applyBorder="1" applyAlignment="1">
      <alignment horizontal="center"/>
    </xf>
    <xf numFmtId="0" fontId="22" fillId="0" borderId="48" xfId="0" applyFont="1" applyBorder="1"/>
    <xf numFmtId="0" fontId="22" fillId="0" borderId="13" xfId="0" applyFont="1" applyBorder="1"/>
    <xf numFmtId="14" fontId="14" fillId="17" borderId="13" xfId="0" applyNumberFormat="1" applyFont="1" applyFill="1" applyBorder="1" applyAlignment="1">
      <alignment horizontal="center"/>
    </xf>
    <xf numFmtId="0" fontId="40" fillId="20" borderId="0" xfId="0" applyFont="1" applyFill="1"/>
    <xf numFmtId="0" fontId="40" fillId="20" borderId="10" xfId="0" applyFont="1" applyFill="1" applyBorder="1" applyAlignment="1">
      <alignment horizontal="center"/>
    </xf>
    <xf numFmtId="0" fontId="40" fillId="21" borderId="0" xfId="0" applyFont="1" applyFill="1"/>
    <xf numFmtId="0" fontId="40" fillId="21" borderId="10" xfId="0" applyFont="1" applyFill="1" applyBorder="1" applyAlignment="1">
      <alignment horizontal="center"/>
    </xf>
    <xf numFmtId="0" fontId="3" fillId="18" borderId="12" xfId="0" applyFont="1" applyFill="1" applyBorder="1"/>
    <xf numFmtId="0" fontId="35" fillId="0" borderId="49" xfId="0" applyFont="1" applyBorder="1" applyAlignment="1">
      <alignment horizontal="center"/>
    </xf>
    <xf numFmtId="0" fontId="3" fillId="8" borderId="12" xfId="0" applyFont="1" applyFill="1" applyBorder="1"/>
    <xf numFmtId="0" fontId="35" fillId="0" borderId="49" xfId="0" applyFont="1" applyBorder="1" applyAlignment="1">
      <alignment horizontal="center" vertical="center"/>
    </xf>
    <xf numFmtId="0" fontId="35" fillId="0" borderId="18" xfId="0" applyFont="1" applyBorder="1" applyAlignment="1">
      <alignment horizontal="center"/>
    </xf>
    <xf numFmtId="0" fontId="3" fillId="0" borderId="18" xfId="0" applyFont="1" applyBorder="1" applyAlignment="1">
      <alignment horizontal="center" vertical="center"/>
    </xf>
    <xf numFmtId="0" fontId="3" fillId="18" borderId="10" xfId="0" applyFont="1" applyFill="1" applyBorder="1"/>
    <xf numFmtId="0" fontId="3" fillId="8" borderId="10" xfId="0" applyFont="1" applyFill="1" applyBorder="1"/>
    <xf numFmtId="0" fontId="0" fillId="9" borderId="0" xfId="0" applyFill="1"/>
    <xf numFmtId="0" fontId="44" fillId="0" borderId="0" xfId="0" applyFont="1"/>
    <xf numFmtId="0" fontId="0" fillId="0" borderId="0" xfId="0" pivotButton="1"/>
    <xf numFmtId="0" fontId="0" fillId="0" borderId="11" xfId="0" applyBorder="1"/>
    <xf numFmtId="0" fontId="16" fillId="0" borderId="7" xfId="0" applyFont="1" applyBorder="1"/>
    <xf numFmtId="0" fontId="16" fillId="0" borderId="50" xfId="0" applyFont="1" applyBorder="1"/>
    <xf numFmtId="0" fontId="16" fillId="0" borderId="51" xfId="0" applyFont="1" applyBorder="1"/>
    <xf numFmtId="0" fontId="0" fillId="0" borderId="52" xfId="0" applyBorder="1"/>
    <xf numFmtId="0" fontId="0" fillId="0" borderId="53" xfId="0" applyBorder="1"/>
    <xf numFmtId="0" fontId="0" fillId="0" borderId="2" xfId="0" applyBorder="1"/>
    <xf numFmtId="0" fontId="0" fillId="0" borderId="20" xfId="0" applyBorder="1"/>
    <xf numFmtId="14" fontId="0" fillId="0" borderId="2" xfId="0" applyNumberFormat="1" applyBorder="1"/>
    <xf numFmtId="0" fontId="45" fillId="22" borderId="54" xfId="0" applyFont="1" applyFill="1" applyBorder="1" applyAlignment="1">
      <alignment horizontal="center" vertical="center" wrapText="1"/>
    </xf>
    <xf numFmtId="0" fontId="46" fillId="14" borderId="0" xfId="0" applyFont="1" applyFill="1" applyAlignment="1">
      <alignment horizontal="center"/>
    </xf>
    <xf numFmtId="49" fontId="27" fillId="12" borderId="10" xfId="0" applyNumberFormat="1" applyFont="1" applyFill="1" applyBorder="1" applyAlignment="1">
      <alignment horizontal="center" vertical="center" wrapText="1"/>
    </xf>
    <xf numFmtId="0" fontId="45" fillId="22" borderId="10" xfId="0" applyFont="1" applyFill="1" applyBorder="1" applyAlignment="1">
      <alignment horizontal="center" vertical="center" wrapText="1"/>
    </xf>
    <xf numFmtId="49" fontId="27" fillId="12" borderId="50" xfId="0" applyNumberFormat="1" applyFont="1" applyFill="1" applyBorder="1" applyAlignment="1">
      <alignment horizontal="center" vertical="center" wrapText="1"/>
    </xf>
    <xf numFmtId="0" fontId="21" fillId="0" borderId="18" xfId="0" applyFont="1" applyBorder="1" applyAlignment="1">
      <alignment horizontal="center" vertical="center"/>
    </xf>
    <xf numFmtId="0" fontId="27" fillId="12" borderId="50" xfId="0" applyFont="1" applyFill="1" applyBorder="1" applyAlignment="1">
      <alignment horizontal="center" vertical="center" wrapText="1"/>
    </xf>
    <xf numFmtId="0" fontId="21" fillId="0" borderId="18" xfId="0" applyFont="1" applyBorder="1"/>
    <xf numFmtId="0" fontId="27" fillId="23" borderId="9" xfId="0" applyFont="1" applyFill="1" applyBorder="1" applyAlignment="1">
      <alignment horizontal="center" vertical="center" wrapText="1"/>
    </xf>
    <xf numFmtId="0" fontId="16" fillId="7" borderId="0" xfId="0" applyFont="1" applyFill="1"/>
    <xf numFmtId="9" fontId="0" fillId="0" borderId="0" xfId="0" applyNumberFormat="1"/>
    <xf numFmtId="14" fontId="21" fillId="17" borderId="10" xfId="0" applyNumberFormat="1" applyFont="1" applyFill="1" applyBorder="1" applyAlignment="1">
      <alignment horizontal="center"/>
    </xf>
    <xf numFmtId="0" fontId="3" fillId="8" borderId="3" xfId="0" applyFont="1" applyFill="1" applyBorder="1"/>
    <xf numFmtId="0" fontId="3" fillId="18" borderId="7" xfId="0" applyFont="1" applyFill="1" applyBorder="1"/>
    <xf numFmtId="14" fontId="14" fillId="0" borderId="12" xfId="0" applyNumberFormat="1" applyFont="1" applyBorder="1"/>
    <xf numFmtId="0" fontId="31" fillId="0" borderId="21" xfId="0" applyFont="1" applyBorder="1" applyAlignment="1">
      <alignment horizontal="center" vertical="center" wrapText="1"/>
    </xf>
    <xf numFmtId="0" fontId="31" fillId="0" borderId="0" xfId="0" applyFont="1" applyAlignment="1">
      <alignment horizontal="center"/>
    </xf>
    <xf numFmtId="49" fontId="27" fillId="12" borderId="11" xfId="0" applyNumberFormat="1" applyFont="1" applyFill="1" applyBorder="1" applyAlignment="1">
      <alignment horizontal="center" vertical="center" wrapText="1"/>
    </xf>
    <xf numFmtId="0" fontId="41" fillId="16" borderId="0" xfId="0" applyFont="1" applyFill="1" applyAlignment="1">
      <alignment horizontal="center"/>
    </xf>
    <xf numFmtId="0" fontId="17" fillId="0" borderId="56" xfId="0" applyFont="1" applyBorder="1"/>
    <xf numFmtId="0" fontId="42" fillId="19" borderId="57" xfId="0" applyFont="1" applyFill="1" applyBorder="1"/>
    <xf numFmtId="0" fontId="42" fillId="19" borderId="58" xfId="0" applyFont="1" applyFill="1" applyBorder="1"/>
    <xf numFmtId="0" fontId="43" fillId="19" borderId="58" xfId="0" applyFont="1" applyFill="1" applyBorder="1"/>
    <xf numFmtId="0" fontId="43" fillId="19" borderId="59" xfId="0" applyFont="1" applyFill="1" applyBorder="1"/>
    <xf numFmtId="0" fontId="38" fillId="0" borderId="1" xfId="0" applyFont="1" applyBorder="1"/>
    <xf numFmtId="0" fontId="38" fillId="0" borderId="3" xfId="0" applyFont="1" applyBorder="1"/>
    <xf numFmtId="0" fontId="38" fillId="0" borderId="21" xfId="0" applyFont="1" applyBorder="1"/>
    <xf numFmtId="0" fontId="38" fillId="0" borderId="20" xfId="0" applyFont="1" applyBorder="1"/>
    <xf numFmtId="0" fontId="31" fillId="0" borderId="28" xfId="0" applyFont="1" applyBorder="1"/>
    <xf numFmtId="0" fontId="31" fillId="0" borderId="29" xfId="0" applyFont="1" applyBorder="1"/>
    <xf numFmtId="0" fontId="47" fillId="0" borderId="30" xfId="0" applyFont="1" applyBorder="1"/>
    <xf numFmtId="0" fontId="22" fillId="0" borderId="31" xfId="0" applyFont="1" applyBorder="1" applyAlignment="1">
      <alignment horizontal="center"/>
    </xf>
    <xf numFmtId="0" fontId="22" fillId="0" borderId="31" xfId="0" applyFont="1" applyBorder="1"/>
    <xf numFmtId="0" fontId="47" fillId="0" borderId="55" xfId="0" applyFont="1" applyBorder="1"/>
    <xf numFmtId="0" fontId="22" fillId="0" borderId="32" xfId="0" applyFont="1" applyBorder="1"/>
    <xf numFmtId="0" fontId="48" fillId="0" borderId="10" xfId="0" applyFont="1" applyBorder="1" applyAlignment="1">
      <alignment horizontal="left"/>
    </xf>
    <xf numFmtId="0" fontId="14" fillId="0" borderId="7" xfId="0" applyFont="1" applyBorder="1"/>
    <xf numFmtId="0" fontId="14" fillId="0" borderId="46" xfId="0" applyFont="1" applyBorder="1"/>
    <xf numFmtId="14" fontId="49" fillId="9" borderId="0" xfId="0" applyNumberFormat="1" applyFont="1" applyFill="1"/>
    <xf numFmtId="0" fontId="50" fillId="9" borderId="0" xfId="0" applyFont="1" applyFill="1"/>
    <xf numFmtId="0" fontId="21" fillId="0" borderId="60" xfId="0" applyFont="1" applyBorder="1"/>
    <xf numFmtId="0" fontId="21" fillId="0" borderId="61" xfId="0" applyFont="1" applyBorder="1"/>
    <xf numFmtId="0" fontId="14" fillId="0" borderId="60" xfId="0" applyFont="1" applyBorder="1"/>
    <xf numFmtId="0" fontId="21" fillId="11" borderId="18" xfId="0" applyFont="1" applyFill="1" applyBorder="1" applyAlignment="1">
      <alignment horizontal="center"/>
    </xf>
    <xf numFmtId="0" fontId="21" fillId="11" borderId="10" xfId="0" applyFont="1" applyFill="1" applyBorder="1" applyAlignment="1">
      <alignment horizontal="center"/>
    </xf>
    <xf numFmtId="14" fontId="25" fillId="11" borderId="1" xfId="0" applyNumberFormat="1" applyFont="1" applyFill="1" applyBorder="1" applyAlignment="1">
      <alignment horizontal="center"/>
    </xf>
    <xf numFmtId="14" fontId="21" fillId="11" borderId="13" xfId="0" applyNumberFormat="1" applyFont="1" applyFill="1" applyBorder="1" applyAlignment="1">
      <alignment horizontal="center"/>
    </xf>
    <xf numFmtId="14" fontId="26" fillId="11" borderId="1" xfId="0" applyNumberFormat="1" applyFont="1" applyFill="1" applyBorder="1" applyAlignment="1">
      <alignment horizontal="center"/>
    </xf>
    <xf numFmtId="14" fontId="26" fillId="11" borderId="10" xfId="0" applyNumberFormat="1" applyFont="1" applyFill="1" applyBorder="1" applyAlignment="1">
      <alignment horizontal="center"/>
    </xf>
    <xf numFmtId="14" fontId="21" fillId="11" borderId="10" xfId="0" applyNumberFormat="1" applyFont="1" applyFill="1" applyBorder="1" applyAlignment="1">
      <alignment horizontal="center"/>
    </xf>
    <xf numFmtId="14" fontId="26" fillId="11" borderId="18" xfId="0" applyNumberFormat="1" applyFont="1" applyFill="1" applyBorder="1" applyAlignment="1">
      <alignment horizontal="center"/>
    </xf>
    <xf numFmtId="0" fontId="25" fillId="11" borderId="8" xfId="0" applyFont="1" applyFill="1" applyBorder="1"/>
    <xf numFmtId="14" fontId="21" fillId="11" borderId="12" xfId="0" applyNumberFormat="1" applyFont="1" applyFill="1" applyBorder="1" applyAlignment="1">
      <alignment horizontal="center"/>
    </xf>
    <xf numFmtId="14" fontId="14" fillId="11" borderId="12" xfId="0" applyNumberFormat="1" applyFont="1" applyFill="1" applyBorder="1" applyAlignment="1">
      <alignment horizontal="center"/>
    </xf>
    <xf numFmtId="14" fontId="21" fillId="11" borderId="10" xfId="0" applyNumberFormat="1" applyFont="1" applyFill="1" applyBorder="1" applyAlignment="1">
      <alignment horizontal="center" vertical="center"/>
    </xf>
    <xf numFmtId="14" fontId="21" fillId="11" borderId="17" xfId="0" applyNumberFormat="1" applyFont="1" applyFill="1" applyBorder="1" applyAlignment="1">
      <alignment horizontal="center" vertical="center"/>
    </xf>
    <xf numFmtId="0" fontId="49" fillId="9" borderId="0" xfId="0" applyFont="1" applyFill="1"/>
    <xf numFmtId="0" fontId="49" fillId="11" borderId="0" xfId="0" applyFont="1" applyFill="1"/>
    <xf numFmtId="0" fontId="49" fillId="11" borderId="0" xfId="0" applyFont="1" applyFill="1" applyAlignment="1">
      <alignment horizontal="center"/>
    </xf>
    <xf numFmtId="0" fontId="22" fillId="11" borderId="51" xfId="0" applyFont="1" applyFill="1" applyBorder="1" applyAlignment="1">
      <alignment horizontal="center"/>
    </xf>
    <xf numFmtId="0" fontId="22" fillId="11" borderId="0" xfId="0" applyFont="1" applyFill="1" applyAlignment="1">
      <alignment horizontal="center"/>
    </xf>
    <xf numFmtId="0" fontId="24" fillId="11" borderId="0" xfId="0" applyFont="1" applyFill="1" applyAlignment="1">
      <alignment horizontal="center"/>
    </xf>
    <xf numFmtId="0" fontId="4" fillId="11" borderId="0" xfId="0" applyFont="1" applyFill="1" applyAlignment="1">
      <alignment horizontal="center"/>
    </xf>
    <xf numFmtId="0" fontId="21" fillId="0" borderId="19" xfId="0" applyFont="1" applyBorder="1" applyAlignment="1">
      <alignment horizontal="center"/>
    </xf>
    <xf numFmtId="14" fontId="21" fillId="0" borderId="18" xfId="0" applyNumberFormat="1" applyFont="1" applyBorder="1" applyAlignment="1">
      <alignment horizontal="center" vertical="center"/>
    </xf>
    <xf numFmtId="14" fontId="22" fillId="0" borderId="10" xfId="0" applyNumberFormat="1" applyFont="1" applyBorder="1" applyAlignment="1">
      <alignment horizontal="center" vertical="center"/>
    </xf>
    <xf numFmtId="49" fontId="21" fillId="0" borderId="18" xfId="0" applyNumberFormat="1" applyFont="1" applyBorder="1"/>
    <xf numFmtId="0" fontId="21" fillId="0" borderId="17" xfId="0" applyFont="1" applyBorder="1"/>
    <xf numFmtId="49" fontId="21" fillId="0" borderId="12" xfId="0" applyNumberFormat="1" applyFont="1" applyBorder="1"/>
    <xf numFmtId="14" fontId="21" fillId="0" borderId="13" xfId="0" applyNumberFormat="1" applyFont="1" applyBorder="1" applyAlignment="1">
      <alignment horizontal="center" vertical="center"/>
    </xf>
    <xf numFmtId="0" fontId="51" fillId="0" borderId="10" xfId="0" applyFont="1" applyBorder="1"/>
    <xf numFmtId="0" fontId="28" fillId="6" borderId="7" xfId="0" applyFont="1" applyFill="1" applyBorder="1" applyAlignment="1">
      <alignment horizontal="left" vertical="center"/>
    </xf>
    <xf numFmtId="0" fontId="21" fillId="0" borderId="10" xfId="0" applyFont="1" applyBorder="1" applyAlignment="1">
      <alignment horizontal="center" wrapText="1"/>
    </xf>
    <xf numFmtId="0" fontId="21" fillId="0" borderId="10" xfId="0" applyFont="1" applyBorder="1" applyAlignment="1">
      <alignment wrapText="1"/>
    </xf>
    <xf numFmtId="0" fontId="14" fillId="0" borderId="51" xfId="0" applyFont="1" applyBorder="1"/>
    <xf numFmtId="0" fontId="14" fillId="0" borderId="50" xfId="0" applyFont="1" applyBorder="1"/>
    <xf numFmtId="0" fontId="14" fillId="11" borderId="51" xfId="0" applyFont="1" applyFill="1" applyBorder="1"/>
    <xf numFmtId="0" fontId="3" fillId="24" borderId="1" xfId="0" applyFont="1" applyFill="1" applyBorder="1"/>
    <xf numFmtId="0" fontId="22" fillId="24" borderId="10" xfId="0" applyFont="1" applyFill="1" applyBorder="1"/>
    <xf numFmtId="0" fontId="22" fillId="24" borderId="17" xfId="0" applyFont="1" applyFill="1" applyBorder="1"/>
    <xf numFmtId="0" fontId="3" fillId="24" borderId="10" xfId="0" applyFont="1" applyFill="1" applyBorder="1"/>
    <xf numFmtId="0" fontId="3" fillId="24" borderId="17" xfId="0" applyFont="1" applyFill="1" applyBorder="1"/>
    <xf numFmtId="0" fontId="43" fillId="24" borderId="1" xfId="0" applyFont="1" applyFill="1" applyBorder="1"/>
    <xf numFmtId="0" fontId="17" fillId="17" borderId="1" xfId="0" applyFont="1" applyFill="1" applyBorder="1"/>
    <xf numFmtId="15" fontId="0" fillId="24" borderId="1" xfId="0" applyNumberFormat="1" applyFill="1" applyBorder="1"/>
    <xf numFmtId="0" fontId="0" fillId="24" borderId="1" xfId="0" applyFill="1" applyBorder="1"/>
    <xf numFmtId="166" fontId="21" fillId="0" borderId="10" xfId="0" applyNumberFormat="1" applyFont="1" applyBorder="1" applyAlignment="1">
      <alignment horizontal="center"/>
    </xf>
    <xf numFmtId="14" fontId="14" fillId="17" borderId="10" xfId="0" applyNumberFormat="1" applyFont="1" applyFill="1" applyBorder="1" applyAlignment="1">
      <alignment horizontal="center"/>
    </xf>
    <xf numFmtId="0" fontId="14" fillId="11" borderId="46" xfId="0" applyFont="1" applyFill="1" applyBorder="1"/>
    <xf numFmtId="0" fontId="26" fillId="11" borderId="1" xfId="0" applyFont="1" applyFill="1" applyBorder="1"/>
    <xf numFmtId="0" fontId="14" fillId="0" borderId="13" xfId="0" applyFont="1" applyBorder="1" applyAlignment="1">
      <alignment horizontal="center" vertical="center"/>
    </xf>
    <xf numFmtId="0" fontId="3" fillId="8" borderId="4" xfId="0" applyFont="1" applyFill="1" applyBorder="1"/>
    <xf numFmtId="0" fontId="3" fillId="8" borderId="47" xfId="0" applyFont="1" applyFill="1" applyBorder="1"/>
    <xf numFmtId="0" fontId="53" fillId="0" borderId="0" xfId="0" applyFont="1"/>
    <xf numFmtId="0" fontId="52" fillId="16" borderId="0" xfId="0" applyFont="1" applyFill="1"/>
    <xf numFmtId="0" fontId="52" fillId="0" borderId="0" xfId="0" applyFont="1"/>
    <xf numFmtId="0" fontId="56" fillId="25" borderId="0" xfId="0" applyFont="1" applyFill="1" applyAlignment="1">
      <alignment horizontal="center" vertical="center" wrapText="1"/>
    </xf>
    <xf numFmtId="0" fontId="56" fillId="26" borderId="0" xfId="0" applyFont="1" applyFill="1" applyAlignment="1">
      <alignment horizontal="center" vertical="center" wrapText="1"/>
    </xf>
    <xf numFmtId="14" fontId="35" fillId="0" borderId="0" xfId="0" applyNumberFormat="1" applyFont="1" applyAlignment="1">
      <alignment horizontal="left"/>
    </xf>
    <xf numFmtId="0" fontId="1" fillId="0" borderId="0" xfId="0" applyFont="1"/>
    <xf numFmtId="14" fontId="22" fillId="0" borderId="0" xfId="0" applyNumberFormat="1" applyFont="1"/>
    <xf numFmtId="14" fontId="53" fillId="0" borderId="0" xfId="0" applyNumberFormat="1" applyFont="1"/>
    <xf numFmtId="167" fontId="22" fillId="11" borderId="0" xfId="0" applyNumberFormat="1" applyFont="1" applyFill="1" applyAlignment="1">
      <alignment horizontal="center" vertical="center"/>
    </xf>
    <xf numFmtId="166" fontId="35" fillId="0" borderId="0" xfId="0" applyNumberFormat="1" applyFont="1" applyAlignment="1">
      <alignment horizontal="left"/>
    </xf>
    <xf numFmtId="0" fontId="17" fillId="27" borderId="1" xfId="0" applyFont="1" applyFill="1" applyBorder="1"/>
    <xf numFmtId="14" fontId="3" fillId="24" borderId="1" xfId="0" applyNumberFormat="1" applyFont="1" applyFill="1" applyBorder="1"/>
    <xf numFmtId="0" fontId="7" fillId="4" borderId="4" xfId="0" applyFont="1" applyFill="1" applyBorder="1" applyAlignment="1">
      <alignment horizontal="right" indent="1"/>
    </xf>
    <xf numFmtId="0" fontId="57" fillId="15" borderId="1" xfId="0" applyFont="1" applyFill="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right" indent="1"/>
    </xf>
    <xf numFmtId="164" fontId="5" fillId="2" borderId="3" xfId="1" applyFont="1" applyFill="1" applyBorder="1" applyAlignment="1">
      <alignment horizontal="center"/>
    </xf>
    <xf numFmtId="1" fontId="59" fillId="0" borderId="68" xfId="3" applyFont="1" applyBorder="1" applyAlignment="1">
      <alignment horizontal="right" vertical="center"/>
    </xf>
    <xf numFmtId="1" fontId="58" fillId="0" borderId="68" xfId="3" applyBorder="1" applyAlignment="1">
      <alignment horizontal="right" vertical="center"/>
    </xf>
    <xf numFmtId="1" fontId="6" fillId="0" borderId="0" xfId="3" applyFont="1" applyAlignment="1">
      <alignment horizontal="right" vertical="center"/>
    </xf>
    <xf numFmtId="9" fontId="7" fillId="3" borderId="5" xfId="2" applyFont="1" applyFill="1" applyBorder="1" applyAlignment="1">
      <alignment horizontal="center"/>
    </xf>
    <xf numFmtId="9" fontId="6" fillId="0" borderId="3" xfId="2" applyFont="1" applyFill="1" applyBorder="1" applyAlignment="1">
      <alignment horizontal="center"/>
    </xf>
    <xf numFmtId="168" fontId="5" fillId="2" borderId="3" xfId="1" applyNumberFormat="1" applyFont="1" applyFill="1" applyBorder="1" applyAlignment="1">
      <alignment horizontal="center"/>
    </xf>
    <xf numFmtId="1" fontId="58" fillId="0" borderId="0" xfId="3" applyAlignment="1">
      <alignment horizontal="right" vertical="center" wrapText="1"/>
    </xf>
    <xf numFmtId="0" fontId="22" fillId="0" borderId="0" xfId="0" pivotButton="1" applyFont="1"/>
    <xf numFmtId="0" fontId="5" fillId="0" borderId="3" xfId="0" applyFont="1" applyBorder="1" applyAlignment="1">
      <alignment horizontal="center"/>
    </xf>
    <xf numFmtId="0" fontId="7" fillId="0" borderId="5" xfId="0" applyFont="1" applyBorder="1" applyAlignment="1">
      <alignment horizontal="center"/>
    </xf>
    <xf numFmtId="166" fontId="14" fillId="11" borderId="0" xfId="0" applyNumberFormat="1" applyFont="1" applyFill="1" applyAlignment="1">
      <alignment horizontal="center"/>
    </xf>
    <xf numFmtId="0" fontId="60" fillId="11" borderId="0" xfId="0" applyFont="1" applyFill="1" applyAlignment="1">
      <alignment horizontal="center"/>
    </xf>
    <xf numFmtId="166" fontId="60" fillId="11" borderId="0" xfId="0" applyNumberFormat="1" applyFont="1" applyFill="1" applyAlignment="1">
      <alignment horizontal="center"/>
    </xf>
    <xf numFmtId="0" fontId="61" fillId="25" borderId="0" xfId="0" applyFont="1" applyFill="1" applyAlignment="1">
      <alignment horizontal="center" vertical="center" wrapText="1"/>
    </xf>
    <xf numFmtId="0" fontId="21" fillId="0" borderId="0" xfId="0" applyFont="1" applyAlignment="1">
      <alignment horizontal="center"/>
    </xf>
    <xf numFmtId="0" fontId="14" fillId="17" borderId="0" xfId="0" applyFont="1" applyFill="1"/>
    <xf numFmtId="0" fontId="21" fillId="17" borderId="0" xfId="0" applyFont="1" applyFill="1"/>
    <xf numFmtId="49" fontId="21" fillId="0" borderId="0" xfId="0" applyNumberFormat="1" applyFont="1"/>
    <xf numFmtId="49" fontId="14" fillId="17" borderId="0" xfId="0" applyNumberFormat="1" applyFont="1" applyFill="1"/>
    <xf numFmtId="14" fontId="21" fillId="17" borderId="0" xfId="0" applyNumberFormat="1" applyFont="1" applyFill="1" applyAlignment="1">
      <alignment horizontal="center"/>
    </xf>
    <xf numFmtId="14" fontId="21" fillId="0" borderId="0" xfId="0" applyNumberFormat="1" applyFont="1" applyAlignment="1">
      <alignment horizontal="center"/>
    </xf>
    <xf numFmtId="49" fontId="21" fillId="17" borderId="0" xfId="0" applyNumberFormat="1" applyFont="1" applyFill="1" applyAlignment="1">
      <alignment horizontal="center"/>
    </xf>
    <xf numFmtId="49" fontId="21" fillId="17" borderId="0" xfId="0" applyNumberFormat="1" applyFont="1" applyFill="1"/>
    <xf numFmtId="0" fontId="21" fillId="17" borderId="0" xfId="0" applyFont="1" applyFill="1" applyAlignment="1">
      <alignment horizontal="center"/>
    </xf>
    <xf numFmtId="14" fontId="21" fillId="17" borderId="0" xfId="0" applyNumberFormat="1" applyFont="1" applyFill="1" applyAlignment="1">
      <alignment horizontal="center" vertical="center"/>
    </xf>
    <xf numFmtId="0" fontId="21" fillId="11" borderId="0" xfId="0" applyFont="1" applyFill="1" applyAlignment="1">
      <alignment horizontal="center"/>
    </xf>
    <xf numFmtId="14" fontId="14" fillId="17" borderId="0" xfId="0" applyNumberFormat="1" applyFont="1" applyFill="1" applyAlignment="1">
      <alignment horizontal="center"/>
    </xf>
    <xf numFmtId="0" fontId="21" fillId="17" borderId="0" xfId="0" applyFont="1" applyFill="1" applyAlignment="1">
      <alignment horizontal="left"/>
    </xf>
    <xf numFmtId="165" fontId="21" fillId="0" borderId="0" xfId="0" applyNumberFormat="1" applyFont="1" applyAlignment="1">
      <alignment horizontal="center"/>
    </xf>
    <xf numFmtId="165" fontId="22" fillId="0" borderId="0" xfId="0" applyNumberFormat="1" applyFont="1" applyAlignment="1">
      <alignment horizontal="center"/>
    </xf>
    <xf numFmtId="14" fontId="26" fillId="11" borderId="0" xfId="0" applyNumberFormat="1" applyFont="1" applyFill="1" applyAlignment="1">
      <alignment horizontal="center"/>
    </xf>
    <xf numFmtId="14" fontId="21" fillId="11" borderId="0" xfId="0" applyNumberFormat="1" applyFont="1" applyFill="1" applyAlignment="1">
      <alignment horizontal="center"/>
    </xf>
    <xf numFmtId="0" fontId="14" fillId="11" borderId="0" xfId="0" applyFont="1" applyFill="1"/>
    <xf numFmtId="0" fontId="25" fillId="11" borderId="0" xfId="0" applyFont="1" applyFill="1"/>
    <xf numFmtId="0" fontId="14" fillId="0" borderId="0" xfId="0" applyFont="1" applyAlignment="1">
      <alignment horizontal="center" vertical="center"/>
    </xf>
    <xf numFmtId="14" fontId="14" fillId="11" borderId="0" xfId="0" applyNumberFormat="1" applyFont="1" applyFill="1" applyAlignment="1">
      <alignment horizontal="center"/>
    </xf>
    <xf numFmtId="14" fontId="21" fillId="11" borderId="0" xfId="0" applyNumberFormat="1" applyFont="1" applyFill="1" applyAlignment="1">
      <alignment horizontal="center" vertical="center"/>
    </xf>
    <xf numFmtId="0" fontId="21" fillId="0" borderId="0" xfId="0" applyFont="1" applyAlignment="1">
      <alignment horizontal="center" vertical="center"/>
    </xf>
    <xf numFmtId="0" fontId="62" fillId="0" borderId="10" xfId="0" applyFont="1" applyBorder="1" applyAlignment="1">
      <alignment horizontal="center"/>
    </xf>
    <xf numFmtId="166" fontId="62" fillId="0" borderId="10" xfId="0" applyNumberFormat="1" applyFont="1" applyBorder="1" applyAlignment="1">
      <alignment horizontal="center"/>
    </xf>
    <xf numFmtId="49" fontId="62" fillId="0" borderId="10" xfId="0" applyNumberFormat="1" applyFont="1" applyBorder="1" applyAlignment="1">
      <alignment horizontal="center"/>
    </xf>
    <xf numFmtId="49" fontId="62" fillId="0" borderId="10" xfId="0" applyNumberFormat="1" applyFont="1" applyBorder="1"/>
    <xf numFmtId="0" fontId="62" fillId="0" borderId="10" xfId="0" applyFont="1" applyBorder="1"/>
    <xf numFmtId="14" fontId="62" fillId="17" borderId="10" xfId="0" applyNumberFormat="1" applyFont="1" applyFill="1" applyBorder="1" applyAlignment="1">
      <alignment horizontal="center" vertical="center"/>
    </xf>
    <xf numFmtId="165" fontId="62" fillId="0" borderId="10" xfId="0" applyNumberFormat="1" applyFont="1" applyBorder="1" applyAlignment="1">
      <alignment horizontal="center"/>
    </xf>
    <xf numFmtId="165" fontId="64" fillId="0" borderId="10" xfId="0" applyNumberFormat="1" applyFont="1" applyBorder="1" applyAlignment="1">
      <alignment horizontal="center"/>
    </xf>
    <xf numFmtId="14" fontId="65" fillId="11" borderId="10" xfId="0" applyNumberFormat="1" applyFont="1" applyFill="1" applyBorder="1" applyAlignment="1">
      <alignment horizontal="center"/>
    </xf>
    <xf numFmtId="14" fontId="62" fillId="11" borderId="10" xfId="0" applyNumberFormat="1" applyFont="1" applyFill="1" applyBorder="1" applyAlignment="1">
      <alignment horizontal="center"/>
    </xf>
    <xf numFmtId="0" fontId="63" fillId="0" borderId="10" xfId="0" applyFont="1" applyBorder="1"/>
    <xf numFmtId="0" fontId="63" fillId="11" borderId="7" xfId="0" applyFont="1" applyFill="1" applyBorder="1"/>
    <xf numFmtId="0" fontId="63" fillId="11" borderId="50" xfId="0" applyFont="1" applyFill="1" applyBorder="1"/>
    <xf numFmtId="0" fontId="63" fillId="11" borderId="11" xfId="0" applyFont="1" applyFill="1" applyBorder="1"/>
    <xf numFmtId="0" fontId="63" fillId="11" borderId="0" xfId="0" applyFont="1" applyFill="1"/>
    <xf numFmtId="0" fontId="63" fillId="11" borderId="46" xfId="0" applyFont="1" applyFill="1" applyBorder="1"/>
    <xf numFmtId="0" fontId="65" fillId="11" borderId="1" xfId="0" applyFont="1" applyFill="1" applyBorder="1"/>
    <xf numFmtId="0" fontId="63" fillId="0" borderId="13" xfId="0" applyFont="1" applyBorder="1" applyAlignment="1">
      <alignment horizontal="center" vertical="center"/>
    </xf>
    <xf numFmtId="0" fontId="63" fillId="0" borderId="10" xfId="0" applyFont="1" applyBorder="1" applyAlignment="1">
      <alignment horizontal="center" vertical="center"/>
    </xf>
    <xf numFmtId="0" fontId="63" fillId="0" borderId="12" xfId="0" applyFont="1" applyBorder="1"/>
    <xf numFmtId="14" fontId="63" fillId="11" borderId="12" xfId="0" applyNumberFormat="1" applyFont="1" applyFill="1" applyBorder="1" applyAlignment="1">
      <alignment horizontal="center"/>
    </xf>
    <xf numFmtId="14" fontId="62" fillId="11" borderId="10" xfId="0" applyNumberFormat="1" applyFont="1" applyFill="1" applyBorder="1" applyAlignment="1">
      <alignment horizontal="center" vertical="center"/>
    </xf>
    <xf numFmtId="0" fontId="62" fillId="0" borderId="10" xfId="0" applyFont="1" applyBorder="1" applyAlignment="1">
      <alignment horizontal="center" vertical="center"/>
    </xf>
    <xf numFmtId="169" fontId="49" fillId="9" borderId="0" xfId="0" applyNumberFormat="1" applyFont="1" applyFill="1"/>
    <xf numFmtId="166" fontId="63" fillId="11" borderId="0" xfId="0" applyNumberFormat="1" applyFont="1" applyFill="1" applyAlignment="1">
      <alignment horizontal="center"/>
    </xf>
    <xf numFmtId="0" fontId="62" fillId="17" borderId="10" xfId="0" applyFont="1" applyFill="1" applyBorder="1"/>
    <xf numFmtId="0" fontId="63" fillId="17" borderId="10" xfId="0" applyFont="1" applyFill="1" applyBorder="1"/>
    <xf numFmtId="49" fontId="63" fillId="17" borderId="10" xfId="0" applyNumberFormat="1" applyFont="1" applyFill="1" applyBorder="1"/>
    <xf numFmtId="166" fontId="62" fillId="17" borderId="10" xfId="0" applyNumberFormat="1" applyFont="1" applyFill="1" applyBorder="1" applyAlignment="1">
      <alignment horizontal="center"/>
    </xf>
    <xf numFmtId="166" fontId="21" fillId="17" borderId="10" xfId="0" applyNumberFormat="1" applyFont="1" applyFill="1" applyBorder="1" applyAlignment="1">
      <alignment horizontal="center"/>
    </xf>
    <xf numFmtId="0" fontId="62" fillId="17" borderId="10" xfId="0" applyFont="1" applyFill="1" applyBorder="1" applyAlignment="1">
      <alignment horizontal="center"/>
    </xf>
    <xf numFmtId="169" fontId="63" fillId="17" borderId="10" xfId="0" applyNumberFormat="1" applyFont="1" applyFill="1" applyBorder="1" applyAlignment="1">
      <alignment horizontal="center"/>
    </xf>
    <xf numFmtId="0" fontId="62" fillId="17" borderId="10" xfId="0" applyFont="1" applyFill="1" applyBorder="1" applyAlignment="1">
      <alignment horizontal="left"/>
    </xf>
    <xf numFmtId="169" fontId="14" fillId="17" borderId="10" xfId="0" applyNumberFormat="1" applyFont="1" applyFill="1" applyBorder="1" applyAlignment="1">
      <alignment horizontal="center"/>
    </xf>
    <xf numFmtId="0" fontId="16" fillId="0" borderId="8" xfId="0" applyFont="1" applyBorder="1" applyAlignment="1">
      <alignment horizontal="center"/>
    </xf>
    <xf numFmtId="0" fontId="16" fillId="0" borderId="3" xfId="0" applyFont="1" applyBorder="1" applyAlignment="1">
      <alignment horizontal="center"/>
    </xf>
    <xf numFmtId="0" fontId="16" fillId="0" borderId="10" xfId="0" applyFont="1" applyBorder="1" applyAlignment="1">
      <alignment horizontal="center"/>
    </xf>
    <xf numFmtId="0" fontId="31" fillId="0" borderId="1" xfId="0" applyFont="1" applyBorder="1" applyAlignment="1">
      <alignment horizontal="center"/>
    </xf>
    <xf numFmtId="14" fontId="16" fillId="0" borderId="1" xfId="0" applyNumberFormat="1" applyFont="1" applyBorder="1" applyAlignment="1">
      <alignment horizontal="center"/>
    </xf>
    <xf numFmtId="49" fontId="30" fillId="0" borderId="62" xfId="0" applyNumberFormat="1" applyFont="1" applyBorder="1" applyAlignment="1">
      <alignment horizontal="center"/>
    </xf>
    <xf numFmtId="49" fontId="30" fillId="0" borderId="50" xfId="0" applyNumberFormat="1" applyFont="1" applyBorder="1" applyAlignment="1">
      <alignment horizontal="center"/>
    </xf>
    <xf numFmtId="0" fontId="6" fillId="0" borderId="0" xfId="0" applyFont="1" applyAlignment="1">
      <alignment horizontal="left"/>
    </xf>
    <xf numFmtId="0" fontId="54" fillId="0" borderId="22" xfId="0" applyFont="1" applyBorder="1" applyAlignment="1">
      <alignment horizontal="center" wrapText="1"/>
    </xf>
    <xf numFmtId="0" fontId="54" fillId="0" borderId="63" xfId="0" applyFont="1" applyBorder="1" applyAlignment="1">
      <alignment horizontal="center" wrapText="1"/>
    </xf>
    <xf numFmtId="0" fontId="54" fillId="0" borderId="67" xfId="0" applyFont="1" applyBorder="1" applyAlignment="1">
      <alignment horizontal="center" wrapText="1"/>
    </xf>
    <xf numFmtId="0" fontId="54" fillId="0" borderId="59" xfId="0" applyFont="1" applyBorder="1" applyAlignment="1">
      <alignment horizontal="center" wrapText="1"/>
    </xf>
    <xf numFmtId="0" fontId="55" fillId="0" borderId="64" xfId="0" applyFont="1" applyBorder="1" applyAlignment="1">
      <alignment horizontal="center"/>
    </xf>
    <xf numFmtId="0" fontId="55" fillId="0" borderId="65" xfId="0" applyFont="1" applyBorder="1" applyAlignment="1">
      <alignment horizontal="center"/>
    </xf>
    <xf numFmtId="0" fontId="55" fillId="0" borderId="66" xfId="0" applyFont="1" applyBorder="1" applyAlignment="1">
      <alignment horizontal="center"/>
    </xf>
    <xf numFmtId="0" fontId="56" fillId="25" borderId="0" xfId="0" applyFont="1" applyFill="1" applyAlignment="1">
      <alignment horizontal="center" vertical="center"/>
    </xf>
    <xf numFmtId="0" fontId="56" fillId="0" borderId="0" xfId="0" applyFont="1" applyAlignment="1">
      <alignment horizontal="center" vertical="center"/>
    </xf>
    <xf numFmtId="0" fontId="0" fillId="0" borderId="0" xfId="0" applyNumberFormat="1"/>
    <xf numFmtId="0" fontId="0" fillId="0" borderId="0" xfId="0" applyAlignment="1"/>
  </cellXfs>
  <cellStyles count="4">
    <cellStyle name="Millares" xfId="1" builtinId="3"/>
    <cellStyle name="Normal" xfId="0" builtinId="0"/>
    <cellStyle name="Normal_Bilmens98 2 2" xfId="3" xr:uid="{B101C780-CE81-40DB-B3B1-0821CD098287}"/>
    <cellStyle name="Porcentaje" xfId="2" builtinId="5"/>
  </cellStyles>
  <dxfs count="108">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rgb="FF000000"/>
        <name val="Calibri"/>
        <family val="2"/>
        <scheme val="none"/>
      </font>
      <numFmt numFmtId="166" formatCode="dd/mm/yyyy"/>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0"/>
        <color auto="1"/>
        <name val="Calibri"/>
        <scheme val="minor"/>
      </font>
      <numFmt numFmtId="166"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Calibri"/>
        <scheme val="minor"/>
      </font>
      <numFmt numFmtId="166"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Calibri"/>
        <scheme val="minor"/>
      </font>
      <numFmt numFmtId="166"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4.9989318521683403E-2"/>
        </patternFill>
      </fill>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0.14999847407452621"/>
        </patternFill>
      </fill>
    </dxf>
    <dxf>
      <font>
        <b val="0"/>
        <i val="0"/>
        <strike val="0"/>
        <condense val="0"/>
        <extend val="0"/>
        <outline val="0"/>
        <shadow val="0"/>
        <u val="none"/>
        <vertAlign val="baseline"/>
        <sz val="7"/>
        <color theme="1" tint="0.499984740745262"/>
        <name val="Calibri"/>
        <family val="2"/>
        <scheme val="minor"/>
      </font>
      <numFmt numFmtId="0" formatCode="General"/>
      <fill>
        <patternFill patternType="solid">
          <fgColor indexed="64"/>
          <bgColor theme="0" tint="-0.14999847407452621"/>
        </patternFill>
      </fill>
    </dxf>
    <dxf>
      <font>
        <b val="0"/>
        <i val="0"/>
        <strike val="0"/>
        <condense val="0"/>
        <extend val="0"/>
        <outline val="0"/>
        <shadow val="0"/>
        <u val="none"/>
        <vertAlign val="baseline"/>
        <sz val="7"/>
        <color theme="0" tint="-0.34998626667073579"/>
        <name val="Calibri"/>
        <family val="2"/>
        <scheme val="minor"/>
      </font>
      <numFmt numFmtId="169" formatCode="d/m/yyyy"/>
      <fill>
        <patternFill patternType="solid">
          <fgColor indexed="64"/>
          <bgColor theme="0" tint="-0.14999847407452621"/>
        </patternFill>
      </fill>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outline="0">
        <left style="thin">
          <color rgb="FF000000"/>
        </left>
        <right/>
        <top style="thin">
          <color rgb="FF000000"/>
        </top>
        <bottom style="thin">
          <color rgb="FF000000"/>
        </bottom>
      </border>
    </dxf>
    <dxf>
      <font>
        <b val="0"/>
        <i val="0"/>
        <strike val="0"/>
        <condense val="0"/>
        <extend val="0"/>
        <outline val="0"/>
        <shadow val="0"/>
        <u val="none"/>
        <vertAlign val="baseline"/>
        <sz val="9"/>
        <color auto="1"/>
        <name val="Calibri"/>
        <scheme val="minor"/>
      </font>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170" formatCode="m/d/yyyy"/>
      <fill>
        <patternFill patternType="solid">
          <fgColor indexed="64"/>
          <bgColor theme="0" tint="-4.9989318521683403E-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numFmt numFmtId="170" formatCode="m/d/yyyy"/>
      <fill>
        <patternFill patternType="solid">
          <fgColor indexed="64"/>
          <bgColor theme="0" tint="-4.9989318521683403E-2"/>
        </patternFill>
      </fill>
      <alignment horizontal="center"/>
      <border diagonalUp="0" diagonalDown="0" outline="0">
        <left style="thin">
          <color rgb="FF000000"/>
        </left>
        <right/>
        <top style="thin">
          <color rgb="FF000000"/>
        </top>
        <bottom style="thin">
          <color rgb="FF000000"/>
        </bottom>
      </border>
    </dxf>
    <dxf>
      <font>
        <b val="0"/>
        <i val="0"/>
        <strike val="0"/>
        <condense val="0"/>
        <extend val="0"/>
        <outline val="0"/>
        <shadow val="0"/>
        <u val="none"/>
        <vertAlign val="baseline"/>
        <sz val="10"/>
        <color auto="1"/>
        <name val="Calibri"/>
        <family val="2"/>
        <scheme val="minor"/>
      </font>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family val="2"/>
        <scheme val="minor"/>
      </font>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numFmt numFmtId="0" formatCode="General"/>
      <fill>
        <patternFill patternType="none">
          <fgColor indexed="64"/>
          <bgColor theme="0" tint="-4.9989318521683403E-2"/>
        </patternFill>
      </fill>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family val="2"/>
        <scheme val="minor"/>
      </font>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alignment horizontal="center" vertical="center"/>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alignment horizontal="center" vertical="center"/>
      <border diagonalUp="0" diagonalDown="0" outline="0">
        <left/>
        <right style="thin">
          <color rgb="FF000000"/>
        </right>
        <top style="thin">
          <color rgb="FF000000"/>
        </top>
        <bottom style="thin">
          <color rgb="FF000000"/>
        </bottom>
      </border>
    </dxf>
    <dxf>
      <font>
        <b val="0"/>
        <i val="0"/>
        <strike val="0"/>
        <condense val="0"/>
        <extend val="0"/>
        <outline val="0"/>
        <shadow val="0"/>
        <u val="none"/>
        <vertAlign val="baseline"/>
        <sz val="10"/>
        <color rgb="FF000000"/>
        <name val="Calibri"/>
        <scheme val="minor"/>
      </font>
      <numFmt numFmtId="0" formatCode="General"/>
      <fill>
        <patternFill patternType="solid">
          <fgColor indexed="64"/>
          <bgColor theme="0" tint="-4.9989318521683403E-2"/>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fill>
        <patternFill patternType="solid">
          <fgColor indexed="64"/>
          <bgColor theme="0" tint="-4.9989318521683403E-2"/>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170" formatCode="m/d/yyyy"/>
      <fill>
        <patternFill patternType="solid">
          <fgColor indexed="64"/>
          <bgColor theme="0" tint="-4.9989318521683403E-2"/>
        </patternFill>
      </fill>
      <alignment horizontal="center"/>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rgb="FF000000"/>
        <name val="Calibri"/>
        <scheme val="minor"/>
      </font>
      <numFmt numFmtId="170" formatCode="m/d/yyyy"/>
      <fill>
        <patternFill patternType="solid">
          <fgColor indexed="64"/>
          <bgColor theme="0" tint="-4.9989318521683403E-2"/>
        </patternFill>
      </fill>
      <alignment horizontal="center"/>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theme="1"/>
        <name val="Calibri"/>
        <scheme val="minor"/>
      </font>
      <numFmt numFmtId="165"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minor"/>
      </font>
      <numFmt numFmtId="165"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minor"/>
      </font>
      <numFmt numFmtId="165"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numFmt numFmtId="165" formatCode="dd/mm/yy"/>
      <alignment horizontal="center" textRotation="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solid">
          <fgColor indexed="64"/>
          <bgColor theme="2" tint="-9.9978637043366805E-2"/>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strike val="0"/>
        <outline val="0"/>
        <shadow val="0"/>
        <u val="none"/>
        <vertAlign val="baseline"/>
        <sz val="10"/>
        <color auto="1"/>
        <name val="Calibri"/>
        <scheme val="minor"/>
      </font>
      <numFmt numFmtId="169" formatCode="d/m/yyyy"/>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0" formatCode="General"/>
      <fill>
        <patternFill patternType="solid">
          <fgColor indexed="64"/>
          <bgColor theme="0" tint="-4.9989318521683403E-2"/>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170" formatCode="m/d/yyyy"/>
      <fill>
        <patternFill patternType="solid">
          <fgColor indexed="64"/>
          <bgColor theme="0"/>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family val="2"/>
        <scheme val="minor"/>
      </font>
      <fill>
        <patternFill patternType="solid">
          <fgColor indexed="64"/>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fill>
        <patternFill patternType="none">
          <fgColor indexed="64"/>
          <bgColor auto="1"/>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30" formatCode="@"/>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30" formatCode="@"/>
      <fill>
        <patternFill patternType="none">
          <fgColor indexed="64"/>
          <bgColor theme="0" tint="-4.9989318521683403E-2"/>
        </patternFill>
      </fill>
      <alignment horizontal="center"/>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family val="2"/>
        <scheme val="minor"/>
      </font>
      <numFmt numFmtId="170" formatCode="m/d/yyyy"/>
      <fill>
        <patternFill patternType="solid">
          <fgColor indexed="64"/>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numFmt numFmtId="166" formatCode="dd/mm/yyyy"/>
      <fill>
        <patternFill patternType="none">
          <fgColor indexed="64"/>
          <bgColor theme="0" tint="-4.9989318521683403E-2"/>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numFmt numFmtId="30" formatCode="@"/>
      <fill>
        <patternFill patternType="solid">
          <fgColor indexed="64"/>
          <bgColor theme="0" tint="-0.14999847407452621"/>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numFmt numFmtId="30" formatCode="@"/>
      <fill>
        <patternFill patternType="solid">
          <fgColor indexed="64"/>
          <bgColor theme="0" tint="-0.14999847407452621"/>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solid">
          <fgColor indexed="64"/>
          <bgColor theme="0" tint="-0.14999847407452621"/>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fill>
        <patternFill patternType="none">
          <fgColor indexed="64"/>
          <bgColor theme="0" tint="-4.9989318521683403E-2"/>
        </patternFill>
      </fill>
      <alignment horizontal="center" textRotation="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left style="thin">
          <color indexed="64"/>
        </left>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i val="0"/>
        <strike val="0"/>
        <condense val="0"/>
        <extend val="0"/>
        <outline val="0"/>
        <shadow val="0"/>
        <u val="none"/>
        <vertAlign val="baseline"/>
        <sz val="10"/>
        <color theme="0"/>
        <name val="Calibri"/>
        <scheme val="minor"/>
      </font>
      <fill>
        <patternFill patternType="solid">
          <fgColor theme="9"/>
          <bgColor theme="9"/>
        </patternFill>
      </fill>
      <alignment horizontal="center" vertical="center" wrapText="1"/>
      <border diagonalUp="0" diagonalDown="0">
        <left style="thin">
          <color indexed="64"/>
        </left>
        <right style="thin">
          <color indexed="64"/>
        </right>
        <top/>
        <bottom/>
      </border>
    </dxf>
    <dxf>
      <font>
        <color rgb="FF9C5700"/>
      </font>
      <fill>
        <patternFill>
          <bgColor rgb="FFFFEB9C"/>
        </patternFill>
      </fill>
    </dxf>
    <dxf>
      <fill>
        <patternFill>
          <bgColor rgb="FFFFC7CE"/>
        </patternFill>
      </fill>
    </dxf>
    <dxf>
      <font>
        <color rgb="FF9C0006"/>
      </font>
      <fill>
        <patternFill>
          <bgColor rgb="FFFFC7CE"/>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b/>
        <i val="0"/>
        <color theme="9" tint="-0.24994659260841701"/>
      </font>
      <fill>
        <patternFill patternType="none">
          <bgColor auto="1"/>
        </patternFill>
      </fill>
    </dxf>
    <dxf>
      <fill>
        <patternFill>
          <bgColor rgb="FF92D050"/>
        </patternFill>
      </fill>
    </dxf>
    <dxf>
      <fill>
        <patternFill>
          <bgColor rgb="FFFFFF66"/>
        </patternFill>
      </fill>
    </dxf>
    <dxf>
      <fill>
        <patternFill>
          <bgColor theme="0" tint="-0.1499679555650502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numFmt numFmtId="13" formatCode="0%"/>
    </dxf>
    <dxf>
      <font>
        <b/>
        <sz val="9"/>
        <color rgb="FFFFFFFF"/>
        <name val="Arial"/>
        <scheme val="none"/>
      </font>
      <fill>
        <patternFill patternType="solid">
          <fgColor rgb="FF4DB7CD"/>
          <bgColor rgb="FF4DB7CD"/>
        </patternFill>
      </fill>
      <alignment horizontal="center" vertical="center" wrapText="1"/>
    </dxf>
    <dxf>
      <fill>
        <patternFill>
          <bgColor theme="9" tint="-0.249977111117893"/>
        </patternFill>
      </fill>
    </dxf>
    <dxf>
      <font>
        <sz val="9"/>
      </font>
    </dxf>
    <dxf>
      <font>
        <sz val="9"/>
      </font>
    </dxf>
    <dxf>
      <font>
        <sz val="9"/>
      </font>
    </dxf>
    <dxf>
      <font>
        <sz val="9"/>
      </font>
    </dxf>
    <dxf>
      <font>
        <sz val="9"/>
      </font>
    </dxf>
    <dxf>
      <font>
        <sz val="9"/>
      </font>
    </dxf>
    <dxf>
      <font>
        <sz val="9"/>
      </font>
    </dxf>
  </dxfs>
  <tableStyles count="0" defaultTableStyle="TableStyleMedium2" defaultPivotStyle="PivotStyleLight16"/>
  <colors>
    <mruColors>
      <color rgb="FF9D5CF2"/>
      <color rgb="FF00FF00"/>
      <color rgb="FFFFFF66"/>
      <color rgb="FF66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2.xml"/><Relationship Id="rId18" Type="http://schemas.microsoft.com/office/2007/relationships/slicerCache" Target="slicerCaches/slicerCache7.xml"/><Relationship Id="rId26" Type="http://schemas.microsoft.com/office/2007/relationships/slicerCache" Target="slicerCaches/slicerCache15.xml"/><Relationship Id="rId3" Type="http://schemas.openxmlformats.org/officeDocument/2006/relationships/worksheet" Target="worksheets/sheet3.xml"/><Relationship Id="rId21" Type="http://schemas.microsoft.com/office/2007/relationships/slicerCache" Target="slicerCaches/slicerCache10.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5" Type="http://schemas.microsoft.com/office/2007/relationships/slicerCache" Target="slicerCaches/slicerCache14.xml"/><Relationship Id="rId2" Type="http://schemas.openxmlformats.org/officeDocument/2006/relationships/worksheet" Target="worksheets/sheet2.xml"/><Relationship Id="rId16" Type="http://schemas.microsoft.com/office/2007/relationships/slicerCache" Target="slicerCaches/slicerCache5.xml"/><Relationship Id="rId20" Type="http://schemas.microsoft.com/office/2007/relationships/slicerCache" Target="slicerCaches/slicerCache9.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microsoft.com/office/2007/relationships/slicerCache" Target="slicerCaches/slicerCache13.xml"/><Relationship Id="rId32"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4.xml"/><Relationship Id="rId23" Type="http://schemas.microsoft.com/office/2007/relationships/slicerCache" Target="slicerCaches/slicerCache12.xml"/><Relationship Id="rId28" Type="http://schemas.openxmlformats.org/officeDocument/2006/relationships/styles" Target="styles.xml"/><Relationship Id="rId10" Type="http://schemas.openxmlformats.org/officeDocument/2006/relationships/pivotCacheDefinition" Target="pivotCache/pivotCacheDefinition3.xml"/><Relationship Id="rId19" Type="http://schemas.microsoft.com/office/2007/relationships/slicerCache" Target="slicerCaches/slicerCache8.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3.xml"/><Relationship Id="rId22" Type="http://schemas.microsoft.com/office/2007/relationships/slicerCache" Target="slicerCaches/slicerCache11.xml"/><Relationship Id="rId27" Type="http://schemas.openxmlformats.org/officeDocument/2006/relationships/theme" Target="theme/theme1.xml"/><Relationship Id="rId30"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Huaraz.xlsx]Gráficos_!TablaDinámica3</c:name>
    <c:fmtId val="23"/>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s-PE" sz="1800" b="1" i="0" u="none" strike="noStrike" kern="1200" spc="0" baseline="0">
                <a:solidFill>
                  <a:sysClr val="windowText" lastClr="000000">
                    <a:lumMod val="65000"/>
                    <a:lumOff val="35000"/>
                  </a:sysClr>
                </a:solidFill>
              </a:rPr>
              <a:t>Asistencia de probacionistas por semana</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Gráficos_!$BP$103</c:f>
              <c:strCache>
                <c:ptCount val="1"/>
                <c:pt idx="0">
                  <c:v> Sem. 01</c:v>
                </c:pt>
              </c:strCache>
            </c:strRef>
          </c:tx>
          <c:spPr>
            <a:solidFill>
              <a:schemeClr val="accent6">
                <a:tint val="41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Gráficos_!$BK$104:$BO$109</c:f>
              <c:multiLvlStrCache>
                <c:ptCount val="5"/>
                <c:lvl>
                  <c:pt idx="1">
                    <c:v>José Flores</c:v>
                  </c:pt>
                  <c:pt idx="2">
                    <c:v>Mavel Villavicencio</c:v>
                  </c:pt>
                  <c:pt idx="3">
                    <c:v>Luis Chinchay</c:v>
                  </c:pt>
                  <c:pt idx="4">
                    <c:v>Brenda Medoza</c:v>
                  </c:pt>
                </c:lvl>
                <c:lvl>
                  <c:pt idx="1">
                    <c:v>Brenda Medoza</c:v>
                  </c:pt>
                  <c:pt idx="2">
                    <c:v>Karenth Llanos</c:v>
                  </c:pt>
                  <c:pt idx="3">
                    <c:v>Karenth Llanos</c:v>
                  </c:pt>
                  <c:pt idx="4">
                    <c:v>Carolina León </c:v>
                  </c:pt>
                </c:lvl>
                <c:lvl>
                  <c:pt idx="1">
                    <c:v>Inscrito Nuevo</c:v>
                  </c:pt>
                  <c:pt idx="2">
                    <c:v>Inscrito Nuevo</c:v>
                  </c:pt>
                  <c:pt idx="3">
                    <c:v>Inscrito Nuevo</c:v>
                  </c:pt>
                  <c:pt idx="4">
                    <c:v>Inscrito Nuevo</c:v>
                  </c:pt>
                </c:lvl>
                <c:lvl>
                  <c:pt idx="1">
                    <c:v>Enero</c:v>
                  </c:pt>
                  <c:pt idx="2">
                    <c:v>Enero</c:v>
                  </c:pt>
                  <c:pt idx="3">
                    <c:v>Febrero</c:v>
                  </c:pt>
                  <c:pt idx="4">
                    <c:v>Febrero</c:v>
                  </c:pt>
                </c:lvl>
                <c:lvl>
                  <c:pt idx="1">
                    <c:v>13/01/2025</c:v>
                  </c:pt>
                  <c:pt idx="2">
                    <c:v>14/01/2025</c:v>
                  </c:pt>
                  <c:pt idx="3">
                    <c:v>12/02/2025</c:v>
                  </c:pt>
                  <c:pt idx="4">
                    <c:v>13/02/2025</c:v>
                  </c:pt>
                </c:lvl>
              </c:multiLvlStrCache>
            </c:multiLvlStrRef>
          </c:cat>
          <c:val>
            <c:numRef>
              <c:f>Gráficos_!$BP$104:$BP$109</c:f>
              <c:numCache>
                <c:formatCode>General</c:formatCode>
                <c:ptCount val="5"/>
                <c:pt idx="0">
                  <c:v>0</c:v>
                </c:pt>
                <c:pt idx="1">
                  <c:v>10</c:v>
                </c:pt>
                <c:pt idx="2">
                  <c:v>9</c:v>
                </c:pt>
                <c:pt idx="3">
                  <c:v>0</c:v>
                </c:pt>
                <c:pt idx="4">
                  <c:v>0</c:v>
                </c:pt>
              </c:numCache>
            </c:numRef>
          </c:val>
          <c:extLst>
            <c:ext xmlns:c16="http://schemas.microsoft.com/office/drawing/2014/chart" uri="{C3380CC4-5D6E-409C-BE32-E72D297353CC}">
              <c16:uniqueId val="{00000000-7227-4DE9-91FE-91BC2B492E0B}"/>
            </c:ext>
          </c:extLst>
        </c:ser>
        <c:ser>
          <c:idx val="1"/>
          <c:order val="1"/>
          <c:tx>
            <c:strRef>
              <c:f>Gráficos_!$BQ$103</c:f>
              <c:strCache>
                <c:ptCount val="1"/>
                <c:pt idx="0">
                  <c:v> Sem. 02</c:v>
                </c:pt>
              </c:strCache>
            </c:strRef>
          </c:tx>
          <c:spPr>
            <a:solidFill>
              <a:schemeClr val="accent6">
                <a:tint val="5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Gráficos_!$BK$104:$BO$109</c:f>
              <c:multiLvlStrCache>
                <c:ptCount val="5"/>
                <c:lvl>
                  <c:pt idx="1">
                    <c:v>José Flores</c:v>
                  </c:pt>
                  <c:pt idx="2">
                    <c:v>Mavel Villavicencio</c:v>
                  </c:pt>
                  <c:pt idx="3">
                    <c:v>Luis Chinchay</c:v>
                  </c:pt>
                  <c:pt idx="4">
                    <c:v>Brenda Medoza</c:v>
                  </c:pt>
                </c:lvl>
                <c:lvl>
                  <c:pt idx="1">
                    <c:v>Brenda Medoza</c:v>
                  </c:pt>
                  <c:pt idx="2">
                    <c:v>Karenth Llanos</c:v>
                  </c:pt>
                  <c:pt idx="3">
                    <c:v>Karenth Llanos</c:v>
                  </c:pt>
                  <c:pt idx="4">
                    <c:v>Carolina León </c:v>
                  </c:pt>
                </c:lvl>
                <c:lvl>
                  <c:pt idx="1">
                    <c:v>Inscrito Nuevo</c:v>
                  </c:pt>
                  <c:pt idx="2">
                    <c:v>Inscrito Nuevo</c:v>
                  </c:pt>
                  <c:pt idx="3">
                    <c:v>Inscrito Nuevo</c:v>
                  </c:pt>
                  <c:pt idx="4">
                    <c:v>Inscrito Nuevo</c:v>
                  </c:pt>
                </c:lvl>
                <c:lvl>
                  <c:pt idx="1">
                    <c:v>Enero</c:v>
                  </c:pt>
                  <c:pt idx="2">
                    <c:v>Enero</c:v>
                  </c:pt>
                  <c:pt idx="3">
                    <c:v>Febrero</c:v>
                  </c:pt>
                  <c:pt idx="4">
                    <c:v>Febrero</c:v>
                  </c:pt>
                </c:lvl>
                <c:lvl>
                  <c:pt idx="1">
                    <c:v>13/01/2025</c:v>
                  </c:pt>
                  <c:pt idx="2">
                    <c:v>14/01/2025</c:v>
                  </c:pt>
                  <c:pt idx="3">
                    <c:v>12/02/2025</c:v>
                  </c:pt>
                  <c:pt idx="4">
                    <c:v>13/02/2025</c:v>
                  </c:pt>
                </c:lvl>
              </c:multiLvlStrCache>
            </c:multiLvlStrRef>
          </c:cat>
          <c:val>
            <c:numRef>
              <c:f>Gráficos_!$BQ$104:$BQ$109</c:f>
              <c:numCache>
                <c:formatCode>General</c:formatCode>
                <c:ptCount val="5"/>
                <c:pt idx="0">
                  <c:v>0</c:v>
                </c:pt>
                <c:pt idx="1">
                  <c:v>7</c:v>
                </c:pt>
                <c:pt idx="2">
                  <c:v>6</c:v>
                </c:pt>
                <c:pt idx="3">
                  <c:v>0</c:v>
                </c:pt>
                <c:pt idx="4">
                  <c:v>0</c:v>
                </c:pt>
              </c:numCache>
            </c:numRef>
          </c:val>
          <c:extLst>
            <c:ext xmlns:c16="http://schemas.microsoft.com/office/drawing/2014/chart" uri="{C3380CC4-5D6E-409C-BE32-E72D297353CC}">
              <c16:uniqueId val="{00000001-7227-4DE9-91FE-91BC2B492E0B}"/>
            </c:ext>
          </c:extLst>
        </c:ser>
        <c:ser>
          <c:idx val="2"/>
          <c:order val="2"/>
          <c:tx>
            <c:strRef>
              <c:f>Gráficos_!$BR$103</c:f>
              <c:strCache>
                <c:ptCount val="1"/>
                <c:pt idx="0">
                  <c:v> Sem. 03</c:v>
                </c:pt>
              </c:strCache>
            </c:strRef>
          </c:tx>
          <c:spPr>
            <a:solidFill>
              <a:schemeClr val="accent6">
                <a:tint val="6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Gráficos_!$BK$104:$BO$109</c:f>
              <c:multiLvlStrCache>
                <c:ptCount val="5"/>
                <c:lvl>
                  <c:pt idx="1">
                    <c:v>José Flores</c:v>
                  </c:pt>
                  <c:pt idx="2">
                    <c:v>Mavel Villavicencio</c:v>
                  </c:pt>
                  <c:pt idx="3">
                    <c:v>Luis Chinchay</c:v>
                  </c:pt>
                  <c:pt idx="4">
                    <c:v>Brenda Medoza</c:v>
                  </c:pt>
                </c:lvl>
                <c:lvl>
                  <c:pt idx="1">
                    <c:v>Brenda Medoza</c:v>
                  </c:pt>
                  <c:pt idx="2">
                    <c:v>Karenth Llanos</c:v>
                  </c:pt>
                  <c:pt idx="3">
                    <c:v>Karenth Llanos</c:v>
                  </c:pt>
                  <c:pt idx="4">
                    <c:v>Carolina León </c:v>
                  </c:pt>
                </c:lvl>
                <c:lvl>
                  <c:pt idx="1">
                    <c:v>Inscrito Nuevo</c:v>
                  </c:pt>
                  <c:pt idx="2">
                    <c:v>Inscrito Nuevo</c:v>
                  </c:pt>
                  <c:pt idx="3">
                    <c:v>Inscrito Nuevo</c:v>
                  </c:pt>
                  <c:pt idx="4">
                    <c:v>Inscrito Nuevo</c:v>
                  </c:pt>
                </c:lvl>
                <c:lvl>
                  <c:pt idx="1">
                    <c:v>Enero</c:v>
                  </c:pt>
                  <c:pt idx="2">
                    <c:v>Enero</c:v>
                  </c:pt>
                  <c:pt idx="3">
                    <c:v>Febrero</c:v>
                  </c:pt>
                  <c:pt idx="4">
                    <c:v>Febrero</c:v>
                  </c:pt>
                </c:lvl>
                <c:lvl>
                  <c:pt idx="1">
                    <c:v>13/01/2025</c:v>
                  </c:pt>
                  <c:pt idx="2">
                    <c:v>14/01/2025</c:v>
                  </c:pt>
                  <c:pt idx="3">
                    <c:v>12/02/2025</c:v>
                  </c:pt>
                  <c:pt idx="4">
                    <c:v>13/02/2025</c:v>
                  </c:pt>
                </c:lvl>
              </c:multiLvlStrCache>
            </c:multiLvlStrRef>
          </c:cat>
          <c:val>
            <c:numRef>
              <c:f>Gráficos_!$BR$104:$BR$109</c:f>
              <c:numCache>
                <c:formatCode>General</c:formatCode>
                <c:ptCount val="5"/>
                <c:pt idx="0">
                  <c:v>0</c:v>
                </c:pt>
                <c:pt idx="1">
                  <c:v>7</c:v>
                </c:pt>
                <c:pt idx="2">
                  <c:v>8</c:v>
                </c:pt>
                <c:pt idx="3">
                  <c:v>0</c:v>
                </c:pt>
                <c:pt idx="4">
                  <c:v>0</c:v>
                </c:pt>
              </c:numCache>
            </c:numRef>
          </c:val>
          <c:extLst>
            <c:ext xmlns:c16="http://schemas.microsoft.com/office/drawing/2014/chart" uri="{C3380CC4-5D6E-409C-BE32-E72D297353CC}">
              <c16:uniqueId val="{00000002-7227-4DE9-91FE-91BC2B492E0B}"/>
            </c:ext>
          </c:extLst>
        </c:ser>
        <c:ser>
          <c:idx val="3"/>
          <c:order val="3"/>
          <c:tx>
            <c:strRef>
              <c:f>Gráficos_!$BS$103</c:f>
              <c:strCache>
                <c:ptCount val="1"/>
                <c:pt idx="0">
                  <c:v> Sem. 04</c:v>
                </c:pt>
              </c:strCache>
            </c:strRef>
          </c:tx>
          <c:spPr>
            <a:solidFill>
              <a:schemeClr val="accent6">
                <a:tint val="7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Gráficos_!$BK$104:$BO$109</c:f>
              <c:multiLvlStrCache>
                <c:ptCount val="5"/>
                <c:lvl>
                  <c:pt idx="1">
                    <c:v>José Flores</c:v>
                  </c:pt>
                  <c:pt idx="2">
                    <c:v>Mavel Villavicencio</c:v>
                  </c:pt>
                  <c:pt idx="3">
                    <c:v>Luis Chinchay</c:v>
                  </c:pt>
                  <c:pt idx="4">
                    <c:v>Brenda Medoza</c:v>
                  </c:pt>
                </c:lvl>
                <c:lvl>
                  <c:pt idx="1">
                    <c:v>Brenda Medoza</c:v>
                  </c:pt>
                  <c:pt idx="2">
                    <c:v>Karenth Llanos</c:v>
                  </c:pt>
                  <c:pt idx="3">
                    <c:v>Karenth Llanos</c:v>
                  </c:pt>
                  <c:pt idx="4">
                    <c:v>Carolina León </c:v>
                  </c:pt>
                </c:lvl>
                <c:lvl>
                  <c:pt idx="1">
                    <c:v>Inscrito Nuevo</c:v>
                  </c:pt>
                  <c:pt idx="2">
                    <c:v>Inscrito Nuevo</c:v>
                  </c:pt>
                  <c:pt idx="3">
                    <c:v>Inscrito Nuevo</c:v>
                  </c:pt>
                  <c:pt idx="4">
                    <c:v>Inscrito Nuevo</c:v>
                  </c:pt>
                </c:lvl>
                <c:lvl>
                  <c:pt idx="1">
                    <c:v>Enero</c:v>
                  </c:pt>
                  <c:pt idx="2">
                    <c:v>Enero</c:v>
                  </c:pt>
                  <c:pt idx="3">
                    <c:v>Febrero</c:v>
                  </c:pt>
                  <c:pt idx="4">
                    <c:v>Febrero</c:v>
                  </c:pt>
                </c:lvl>
                <c:lvl>
                  <c:pt idx="1">
                    <c:v>13/01/2025</c:v>
                  </c:pt>
                  <c:pt idx="2">
                    <c:v>14/01/2025</c:v>
                  </c:pt>
                  <c:pt idx="3">
                    <c:v>12/02/2025</c:v>
                  </c:pt>
                  <c:pt idx="4">
                    <c:v>13/02/2025</c:v>
                  </c:pt>
                </c:lvl>
              </c:multiLvlStrCache>
            </c:multiLvlStrRef>
          </c:cat>
          <c:val>
            <c:numRef>
              <c:f>Gráficos_!$BS$104:$BS$109</c:f>
              <c:numCache>
                <c:formatCode>General</c:formatCode>
                <c:ptCount val="5"/>
                <c:pt idx="0">
                  <c:v>0</c:v>
                </c:pt>
                <c:pt idx="1">
                  <c:v>8</c:v>
                </c:pt>
                <c:pt idx="2">
                  <c:v>7</c:v>
                </c:pt>
                <c:pt idx="3">
                  <c:v>0</c:v>
                </c:pt>
                <c:pt idx="4">
                  <c:v>0</c:v>
                </c:pt>
              </c:numCache>
            </c:numRef>
          </c:val>
          <c:extLst>
            <c:ext xmlns:c16="http://schemas.microsoft.com/office/drawing/2014/chart" uri="{C3380CC4-5D6E-409C-BE32-E72D297353CC}">
              <c16:uniqueId val="{00000003-7227-4DE9-91FE-91BC2B492E0B}"/>
            </c:ext>
          </c:extLst>
        </c:ser>
        <c:ser>
          <c:idx val="4"/>
          <c:order val="4"/>
          <c:tx>
            <c:strRef>
              <c:f>Gráficos_!$BT$103</c:f>
              <c:strCache>
                <c:ptCount val="1"/>
                <c:pt idx="0">
                  <c:v> Sem. 05</c:v>
                </c:pt>
              </c:strCache>
            </c:strRef>
          </c:tx>
          <c:spPr>
            <a:solidFill>
              <a:schemeClr val="accent6">
                <a:tint val="8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Gráficos_!$BK$104:$BO$109</c:f>
              <c:multiLvlStrCache>
                <c:ptCount val="5"/>
                <c:lvl>
                  <c:pt idx="1">
                    <c:v>José Flores</c:v>
                  </c:pt>
                  <c:pt idx="2">
                    <c:v>Mavel Villavicencio</c:v>
                  </c:pt>
                  <c:pt idx="3">
                    <c:v>Luis Chinchay</c:v>
                  </c:pt>
                  <c:pt idx="4">
                    <c:v>Brenda Medoza</c:v>
                  </c:pt>
                </c:lvl>
                <c:lvl>
                  <c:pt idx="1">
                    <c:v>Brenda Medoza</c:v>
                  </c:pt>
                  <c:pt idx="2">
                    <c:v>Karenth Llanos</c:v>
                  </c:pt>
                  <c:pt idx="3">
                    <c:v>Karenth Llanos</c:v>
                  </c:pt>
                  <c:pt idx="4">
                    <c:v>Carolina León </c:v>
                  </c:pt>
                </c:lvl>
                <c:lvl>
                  <c:pt idx="1">
                    <c:v>Inscrito Nuevo</c:v>
                  </c:pt>
                  <c:pt idx="2">
                    <c:v>Inscrito Nuevo</c:v>
                  </c:pt>
                  <c:pt idx="3">
                    <c:v>Inscrito Nuevo</c:v>
                  </c:pt>
                  <c:pt idx="4">
                    <c:v>Inscrito Nuevo</c:v>
                  </c:pt>
                </c:lvl>
                <c:lvl>
                  <c:pt idx="1">
                    <c:v>Enero</c:v>
                  </c:pt>
                  <c:pt idx="2">
                    <c:v>Enero</c:v>
                  </c:pt>
                  <c:pt idx="3">
                    <c:v>Febrero</c:v>
                  </c:pt>
                  <c:pt idx="4">
                    <c:v>Febrero</c:v>
                  </c:pt>
                </c:lvl>
                <c:lvl>
                  <c:pt idx="1">
                    <c:v>13/01/2025</c:v>
                  </c:pt>
                  <c:pt idx="2">
                    <c:v>14/01/2025</c:v>
                  </c:pt>
                  <c:pt idx="3">
                    <c:v>12/02/2025</c:v>
                  </c:pt>
                  <c:pt idx="4">
                    <c:v>13/02/2025</c:v>
                  </c:pt>
                </c:lvl>
              </c:multiLvlStrCache>
            </c:multiLvlStrRef>
          </c:cat>
          <c:val>
            <c:numRef>
              <c:f>Gráficos_!$BT$104:$BT$109</c:f>
              <c:numCache>
                <c:formatCode>General</c:formatCode>
                <c:ptCount val="5"/>
                <c:pt idx="0">
                  <c:v>0</c:v>
                </c:pt>
                <c:pt idx="1">
                  <c:v>6</c:v>
                </c:pt>
                <c:pt idx="2">
                  <c:v>5</c:v>
                </c:pt>
                <c:pt idx="3">
                  <c:v>0</c:v>
                </c:pt>
                <c:pt idx="4">
                  <c:v>0</c:v>
                </c:pt>
              </c:numCache>
            </c:numRef>
          </c:val>
          <c:extLst>
            <c:ext xmlns:c16="http://schemas.microsoft.com/office/drawing/2014/chart" uri="{C3380CC4-5D6E-409C-BE32-E72D297353CC}">
              <c16:uniqueId val="{00000004-7227-4DE9-91FE-91BC2B492E0B}"/>
            </c:ext>
          </c:extLst>
        </c:ser>
        <c:ser>
          <c:idx val="5"/>
          <c:order val="5"/>
          <c:tx>
            <c:strRef>
              <c:f>Gráficos_!$BU$103</c:f>
              <c:strCache>
                <c:ptCount val="1"/>
                <c:pt idx="0">
                  <c:v> Sem. 06</c:v>
                </c:pt>
              </c:strCache>
            </c:strRef>
          </c:tx>
          <c:spPr>
            <a:solidFill>
              <a:schemeClr val="accent6">
                <a:tint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Gráficos_!$BK$104:$BO$109</c:f>
              <c:multiLvlStrCache>
                <c:ptCount val="5"/>
                <c:lvl>
                  <c:pt idx="1">
                    <c:v>José Flores</c:v>
                  </c:pt>
                  <c:pt idx="2">
                    <c:v>Mavel Villavicencio</c:v>
                  </c:pt>
                  <c:pt idx="3">
                    <c:v>Luis Chinchay</c:v>
                  </c:pt>
                  <c:pt idx="4">
                    <c:v>Brenda Medoza</c:v>
                  </c:pt>
                </c:lvl>
                <c:lvl>
                  <c:pt idx="1">
                    <c:v>Brenda Medoza</c:v>
                  </c:pt>
                  <c:pt idx="2">
                    <c:v>Karenth Llanos</c:v>
                  </c:pt>
                  <c:pt idx="3">
                    <c:v>Karenth Llanos</c:v>
                  </c:pt>
                  <c:pt idx="4">
                    <c:v>Carolina León </c:v>
                  </c:pt>
                </c:lvl>
                <c:lvl>
                  <c:pt idx="1">
                    <c:v>Inscrito Nuevo</c:v>
                  </c:pt>
                  <c:pt idx="2">
                    <c:v>Inscrito Nuevo</c:v>
                  </c:pt>
                  <c:pt idx="3">
                    <c:v>Inscrito Nuevo</c:v>
                  </c:pt>
                  <c:pt idx="4">
                    <c:v>Inscrito Nuevo</c:v>
                  </c:pt>
                </c:lvl>
                <c:lvl>
                  <c:pt idx="1">
                    <c:v>Enero</c:v>
                  </c:pt>
                  <c:pt idx="2">
                    <c:v>Enero</c:v>
                  </c:pt>
                  <c:pt idx="3">
                    <c:v>Febrero</c:v>
                  </c:pt>
                  <c:pt idx="4">
                    <c:v>Febrero</c:v>
                  </c:pt>
                </c:lvl>
                <c:lvl>
                  <c:pt idx="1">
                    <c:v>13/01/2025</c:v>
                  </c:pt>
                  <c:pt idx="2">
                    <c:v>14/01/2025</c:v>
                  </c:pt>
                  <c:pt idx="3">
                    <c:v>12/02/2025</c:v>
                  </c:pt>
                  <c:pt idx="4">
                    <c:v>13/02/2025</c:v>
                  </c:pt>
                </c:lvl>
              </c:multiLvlStrCache>
            </c:multiLvlStrRef>
          </c:cat>
          <c:val>
            <c:numRef>
              <c:f>Gráficos_!$BU$104:$BU$109</c:f>
              <c:numCache>
                <c:formatCode>General</c:formatCode>
                <c:ptCount val="5"/>
                <c:pt idx="0">
                  <c:v>0</c:v>
                </c:pt>
                <c:pt idx="1">
                  <c:v>8</c:v>
                </c:pt>
                <c:pt idx="2">
                  <c:v>9</c:v>
                </c:pt>
                <c:pt idx="3">
                  <c:v>0</c:v>
                </c:pt>
                <c:pt idx="4">
                  <c:v>0</c:v>
                </c:pt>
              </c:numCache>
            </c:numRef>
          </c:val>
          <c:extLst>
            <c:ext xmlns:c16="http://schemas.microsoft.com/office/drawing/2014/chart" uri="{C3380CC4-5D6E-409C-BE32-E72D297353CC}">
              <c16:uniqueId val="{00000005-7227-4DE9-91FE-91BC2B492E0B}"/>
            </c:ext>
          </c:extLst>
        </c:ser>
        <c:ser>
          <c:idx val="6"/>
          <c:order val="6"/>
          <c:tx>
            <c:strRef>
              <c:f>Gráficos_!$BV$103</c:f>
              <c:strCache>
                <c:ptCount val="1"/>
                <c:pt idx="0">
                  <c:v> Sem. 07</c:v>
                </c:pt>
              </c:strCache>
            </c:strRef>
          </c:tx>
          <c:spPr>
            <a:solidFill>
              <a:schemeClr val="accent6">
                <a:shade val="9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Gráficos_!$BK$104:$BO$109</c:f>
              <c:multiLvlStrCache>
                <c:ptCount val="5"/>
                <c:lvl>
                  <c:pt idx="1">
                    <c:v>José Flores</c:v>
                  </c:pt>
                  <c:pt idx="2">
                    <c:v>Mavel Villavicencio</c:v>
                  </c:pt>
                  <c:pt idx="3">
                    <c:v>Luis Chinchay</c:v>
                  </c:pt>
                  <c:pt idx="4">
                    <c:v>Brenda Medoza</c:v>
                  </c:pt>
                </c:lvl>
                <c:lvl>
                  <c:pt idx="1">
                    <c:v>Brenda Medoza</c:v>
                  </c:pt>
                  <c:pt idx="2">
                    <c:v>Karenth Llanos</c:v>
                  </c:pt>
                  <c:pt idx="3">
                    <c:v>Karenth Llanos</c:v>
                  </c:pt>
                  <c:pt idx="4">
                    <c:v>Carolina León </c:v>
                  </c:pt>
                </c:lvl>
                <c:lvl>
                  <c:pt idx="1">
                    <c:v>Inscrito Nuevo</c:v>
                  </c:pt>
                  <c:pt idx="2">
                    <c:v>Inscrito Nuevo</c:v>
                  </c:pt>
                  <c:pt idx="3">
                    <c:v>Inscrito Nuevo</c:v>
                  </c:pt>
                  <c:pt idx="4">
                    <c:v>Inscrito Nuevo</c:v>
                  </c:pt>
                </c:lvl>
                <c:lvl>
                  <c:pt idx="1">
                    <c:v>Enero</c:v>
                  </c:pt>
                  <c:pt idx="2">
                    <c:v>Enero</c:v>
                  </c:pt>
                  <c:pt idx="3">
                    <c:v>Febrero</c:v>
                  </c:pt>
                  <c:pt idx="4">
                    <c:v>Febrero</c:v>
                  </c:pt>
                </c:lvl>
                <c:lvl>
                  <c:pt idx="1">
                    <c:v>13/01/2025</c:v>
                  </c:pt>
                  <c:pt idx="2">
                    <c:v>14/01/2025</c:v>
                  </c:pt>
                  <c:pt idx="3">
                    <c:v>12/02/2025</c:v>
                  </c:pt>
                  <c:pt idx="4">
                    <c:v>13/02/2025</c:v>
                  </c:pt>
                </c:lvl>
              </c:multiLvlStrCache>
            </c:multiLvlStrRef>
          </c:cat>
          <c:val>
            <c:numRef>
              <c:f>Gráficos_!$BV$104:$BV$109</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6-7227-4DE9-91FE-91BC2B492E0B}"/>
            </c:ext>
          </c:extLst>
        </c:ser>
        <c:ser>
          <c:idx val="7"/>
          <c:order val="7"/>
          <c:tx>
            <c:strRef>
              <c:f>Gráficos_!$BW$103</c:f>
              <c:strCache>
                <c:ptCount val="1"/>
                <c:pt idx="0">
                  <c:v> Sem. 08</c:v>
                </c:pt>
              </c:strCache>
            </c:strRef>
          </c:tx>
          <c:spPr>
            <a:solidFill>
              <a:schemeClr val="accent6">
                <a:shade val="8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Gráficos_!$BK$104:$BO$109</c:f>
              <c:multiLvlStrCache>
                <c:ptCount val="5"/>
                <c:lvl>
                  <c:pt idx="1">
                    <c:v>José Flores</c:v>
                  </c:pt>
                  <c:pt idx="2">
                    <c:v>Mavel Villavicencio</c:v>
                  </c:pt>
                  <c:pt idx="3">
                    <c:v>Luis Chinchay</c:v>
                  </c:pt>
                  <c:pt idx="4">
                    <c:v>Brenda Medoza</c:v>
                  </c:pt>
                </c:lvl>
                <c:lvl>
                  <c:pt idx="1">
                    <c:v>Brenda Medoza</c:v>
                  </c:pt>
                  <c:pt idx="2">
                    <c:v>Karenth Llanos</c:v>
                  </c:pt>
                  <c:pt idx="3">
                    <c:v>Karenth Llanos</c:v>
                  </c:pt>
                  <c:pt idx="4">
                    <c:v>Carolina León </c:v>
                  </c:pt>
                </c:lvl>
                <c:lvl>
                  <c:pt idx="1">
                    <c:v>Inscrito Nuevo</c:v>
                  </c:pt>
                  <c:pt idx="2">
                    <c:v>Inscrito Nuevo</c:v>
                  </c:pt>
                  <c:pt idx="3">
                    <c:v>Inscrito Nuevo</c:v>
                  </c:pt>
                  <c:pt idx="4">
                    <c:v>Inscrito Nuevo</c:v>
                  </c:pt>
                </c:lvl>
                <c:lvl>
                  <c:pt idx="1">
                    <c:v>Enero</c:v>
                  </c:pt>
                  <c:pt idx="2">
                    <c:v>Enero</c:v>
                  </c:pt>
                  <c:pt idx="3">
                    <c:v>Febrero</c:v>
                  </c:pt>
                  <c:pt idx="4">
                    <c:v>Febrero</c:v>
                  </c:pt>
                </c:lvl>
                <c:lvl>
                  <c:pt idx="1">
                    <c:v>13/01/2025</c:v>
                  </c:pt>
                  <c:pt idx="2">
                    <c:v>14/01/2025</c:v>
                  </c:pt>
                  <c:pt idx="3">
                    <c:v>12/02/2025</c:v>
                  </c:pt>
                  <c:pt idx="4">
                    <c:v>13/02/2025</c:v>
                  </c:pt>
                </c:lvl>
              </c:multiLvlStrCache>
            </c:multiLvlStrRef>
          </c:cat>
          <c:val>
            <c:numRef>
              <c:f>Gráficos_!$BW$104:$BW$109</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7-7227-4DE9-91FE-91BC2B492E0B}"/>
            </c:ext>
          </c:extLst>
        </c:ser>
        <c:ser>
          <c:idx val="8"/>
          <c:order val="8"/>
          <c:tx>
            <c:strRef>
              <c:f>Gráficos_!$BX$103</c:f>
              <c:strCache>
                <c:ptCount val="1"/>
                <c:pt idx="0">
                  <c:v> Sem. 09</c:v>
                </c:pt>
              </c:strCache>
            </c:strRef>
          </c:tx>
          <c:spPr>
            <a:solidFill>
              <a:schemeClr val="accent6">
                <a:shade val="7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Gráficos_!$BK$104:$BO$109</c:f>
              <c:multiLvlStrCache>
                <c:ptCount val="5"/>
                <c:lvl>
                  <c:pt idx="1">
                    <c:v>José Flores</c:v>
                  </c:pt>
                  <c:pt idx="2">
                    <c:v>Mavel Villavicencio</c:v>
                  </c:pt>
                  <c:pt idx="3">
                    <c:v>Luis Chinchay</c:v>
                  </c:pt>
                  <c:pt idx="4">
                    <c:v>Brenda Medoza</c:v>
                  </c:pt>
                </c:lvl>
                <c:lvl>
                  <c:pt idx="1">
                    <c:v>Brenda Medoza</c:v>
                  </c:pt>
                  <c:pt idx="2">
                    <c:v>Karenth Llanos</c:v>
                  </c:pt>
                  <c:pt idx="3">
                    <c:v>Karenth Llanos</c:v>
                  </c:pt>
                  <c:pt idx="4">
                    <c:v>Carolina León </c:v>
                  </c:pt>
                </c:lvl>
                <c:lvl>
                  <c:pt idx="1">
                    <c:v>Inscrito Nuevo</c:v>
                  </c:pt>
                  <c:pt idx="2">
                    <c:v>Inscrito Nuevo</c:v>
                  </c:pt>
                  <c:pt idx="3">
                    <c:v>Inscrito Nuevo</c:v>
                  </c:pt>
                  <c:pt idx="4">
                    <c:v>Inscrito Nuevo</c:v>
                  </c:pt>
                </c:lvl>
                <c:lvl>
                  <c:pt idx="1">
                    <c:v>Enero</c:v>
                  </c:pt>
                  <c:pt idx="2">
                    <c:v>Enero</c:v>
                  </c:pt>
                  <c:pt idx="3">
                    <c:v>Febrero</c:v>
                  </c:pt>
                  <c:pt idx="4">
                    <c:v>Febrero</c:v>
                  </c:pt>
                </c:lvl>
                <c:lvl>
                  <c:pt idx="1">
                    <c:v>13/01/2025</c:v>
                  </c:pt>
                  <c:pt idx="2">
                    <c:v>14/01/2025</c:v>
                  </c:pt>
                  <c:pt idx="3">
                    <c:v>12/02/2025</c:v>
                  </c:pt>
                  <c:pt idx="4">
                    <c:v>13/02/2025</c:v>
                  </c:pt>
                </c:lvl>
              </c:multiLvlStrCache>
            </c:multiLvlStrRef>
          </c:cat>
          <c:val>
            <c:numRef>
              <c:f>Gráficos_!$BX$104:$BX$109</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8-7227-4DE9-91FE-91BC2B492E0B}"/>
            </c:ext>
          </c:extLst>
        </c:ser>
        <c:ser>
          <c:idx val="9"/>
          <c:order val="9"/>
          <c:tx>
            <c:strRef>
              <c:f>Gráficos_!$BY$103</c:f>
              <c:strCache>
                <c:ptCount val="1"/>
                <c:pt idx="0">
                  <c:v> Sem. 10</c:v>
                </c:pt>
              </c:strCache>
            </c:strRef>
          </c:tx>
          <c:spPr>
            <a:solidFill>
              <a:schemeClr val="accent6">
                <a:shade val="6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Gráficos_!$BK$104:$BO$109</c:f>
              <c:multiLvlStrCache>
                <c:ptCount val="5"/>
                <c:lvl>
                  <c:pt idx="1">
                    <c:v>José Flores</c:v>
                  </c:pt>
                  <c:pt idx="2">
                    <c:v>Mavel Villavicencio</c:v>
                  </c:pt>
                  <c:pt idx="3">
                    <c:v>Luis Chinchay</c:v>
                  </c:pt>
                  <c:pt idx="4">
                    <c:v>Brenda Medoza</c:v>
                  </c:pt>
                </c:lvl>
                <c:lvl>
                  <c:pt idx="1">
                    <c:v>Brenda Medoza</c:v>
                  </c:pt>
                  <c:pt idx="2">
                    <c:v>Karenth Llanos</c:v>
                  </c:pt>
                  <c:pt idx="3">
                    <c:v>Karenth Llanos</c:v>
                  </c:pt>
                  <c:pt idx="4">
                    <c:v>Carolina León </c:v>
                  </c:pt>
                </c:lvl>
                <c:lvl>
                  <c:pt idx="1">
                    <c:v>Inscrito Nuevo</c:v>
                  </c:pt>
                  <c:pt idx="2">
                    <c:v>Inscrito Nuevo</c:v>
                  </c:pt>
                  <c:pt idx="3">
                    <c:v>Inscrito Nuevo</c:v>
                  </c:pt>
                  <c:pt idx="4">
                    <c:v>Inscrito Nuevo</c:v>
                  </c:pt>
                </c:lvl>
                <c:lvl>
                  <c:pt idx="1">
                    <c:v>Enero</c:v>
                  </c:pt>
                  <c:pt idx="2">
                    <c:v>Enero</c:v>
                  </c:pt>
                  <c:pt idx="3">
                    <c:v>Febrero</c:v>
                  </c:pt>
                  <c:pt idx="4">
                    <c:v>Febrero</c:v>
                  </c:pt>
                </c:lvl>
                <c:lvl>
                  <c:pt idx="1">
                    <c:v>13/01/2025</c:v>
                  </c:pt>
                  <c:pt idx="2">
                    <c:v>14/01/2025</c:v>
                  </c:pt>
                  <c:pt idx="3">
                    <c:v>12/02/2025</c:v>
                  </c:pt>
                  <c:pt idx="4">
                    <c:v>13/02/2025</c:v>
                  </c:pt>
                </c:lvl>
              </c:multiLvlStrCache>
            </c:multiLvlStrRef>
          </c:cat>
          <c:val>
            <c:numRef>
              <c:f>Gráficos_!$BY$104:$BY$109</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9-7227-4DE9-91FE-91BC2B492E0B}"/>
            </c:ext>
          </c:extLst>
        </c:ser>
        <c:ser>
          <c:idx val="10"/>
          <c:order val="10"/>
          <c:tx>
            <c:strRef>
              <c:f>Gráficos_!$BZ$103</c:f>
              <c:strCache>
                <c:ptCount val="1"/>
                <c:pt idx="0">
                  <c:v> Sem. 11</c:v>
                </c:pt>
              </c:strCache>
            </c:strRef>
          </c:tx>
          <c:spPr>
            <a:solidFill>
              <a:schemeClr val="accent6">
                <a:shade val="51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Gráficos_!$BK$104:$BO$109</c:f>
              <c:multiLvlStrCache>
                <c:ptCount val="5"/>
                <c:lvl>
                  <c:pt idx="1">
                    <c:v>José Flores</c:v>
                  </c:pt>
                  <c:pt idx="2">
                    <c:v>Mavel Villavicencio</c:v>
                  </c:pt>
                  <c:pt idx="3">
                    <c:v>Luis Chinchay</c:v>
                  </c:pt>
                  <c:pt idx="4">
                    <c:v>Brenda Medoza</c:v>
                  </c:pt>
                </c:lvl>
                <c:lvl>
                  <c:pt idx="1">
                    <c:v>Brenda Medoza</c:v>
                  </c:pt>
                  <c:pt idx="2">
                    <c:v>Karenth Llanos</c:v>
                  </c:pt>
                  <c:pt idx="3">
                    <c:v>Karenth Llanos</c:v>
                  </c:pt>
                  <c:pt idx="4">
                    <c:v>Carolina León </c:v>
                  </c:pt>
                </c:lvl>
                <c:lvl>
                  <c:pt idx="1">
                    <c:v>Inscrito Nuevo</c:v>
                  </c:pt>
                  <c:pt idx="2">
                    <c:v>Inscrito Nuevo</c:v>
                  </c:pt>
                  <c:pt idx="3">
                    <c:v>Inscrito Nuevo</c:v>
                  </c:pt>
                  <c:pt idx="4">
                    <c:v>Inscrito Nuevo</c:v>
                  </c:pt>
                </c:lvl>
                <c:lvl>
                  <c:pt idx="1">
                    <c:v>Enero</c:v>
                  </c:pt>
                  <c:pt idx="2">
                    <c:v>Enero</c:v>
                  </c:pt>
                  <c:pt idx="3">
                    <c:v>Febrero</c:v>
                  </c:pt>
                  <c:pt idx="4">
                    <c:v>Febrero</c:v>
                  </c:pt>
                </c:lvl>
                <c:lvl>
                  <c:pt idx="1">
                    <c:v>13/01/2025</c:v>
                  </c:pt>
                  <c:pt idx="2">
                    <c:v>14/01/2025</c:v>
                  </c:pt>
                  <c:pt idx="3">
                    <c:v>12/02/2025</c:v>
                  </c:pt>
                  <c:pt idx="4">
                    <c:v>13/02/2025</c:v>
                  </c:pt>
                </c:lvl>
              </c:multiLvlStrCache>
            </c:multiLvlStrRef>
          </c:cat>
          <c:val>
            <c:numRef>
              <c:f>Gráficos_!$BZ$104:$BZ$109</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A-7227-4DE9-91FE-91BC2B492E0B}"/>
            </c:ext>
          </c:extLst>
        </c:ser>
        <c:ser>
          <c:idx val="11"/>
          <c:order val="11"/>
          <c:tx>
            <c:strRef>
              <c:f>Gráficos_!$CA$103</c:f>
              <c:strCache>
                <c:ptCount val="1"/>
                <c:pt idx="0">
                  <c:v> Sem. 12</c:v>
                </c:pt>
              </c:strCache>
            </c:strRef>
          </c:tx>
          <c:spPr>
            <a:solidFill>
              <a:schemeClr val="accent6">
                <a:shade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Gráficos_!$BK$104:$BO$109</c:f>
              <c:multiLvlStrCache>
                <c:ptCount val="5"/>
                <c:lvl>
                  <c:pt idx="1">
                    <c:v>José Flores</c:v>
                  </c:pt>
                  <c:pt idx="2">
                    <c:v>Mavel Villavicencio</c:v>
                  </c:pt>
                  <c:pt idx="3">
                    <c:v>Luis Chinchay</c:v>
                  </c:pt>
                  <c:pt idx="4">
                    <c:v>Brenda Medoza</c:v>
                  </c:pt>
                </c:lvl>
                <c:lvl>
                  <c:pt idx="1">
                    <c:v>Brenda Medoza</c:v>
                  </c:pt>
                  <c:pt idx="2">
                    <c:v>Karenth Llanos</c:v>
                  </c:pt>
                  <c:pt idx="3">
                    <c:v>Karenth Llanos</c:v>
                  </c:pt>
                  <c:pt idx="4">
                    <c:v>Carolina León </c:v>
                  </c:pt>
                </c:lvl>
                <c:lvl>
                  <c:pt idx="1">
                    <c:v>Inscrito Nuevo</c:v>
                  </c:pt>
                  <c:pt idx="2">
                    <c:v>Inscrito Nuevo</c:v>
                  </c:pt>
                  <c:pt idx="3">
                    <c:v>Inscrito Nuevo</c:v>
                  </c:pt>
                  <c:pt idx="4">
                    <c:v>Inscrito Nuevo</c:v>
                  </c:pt>
                </c:lvl>
                <c:lvl>
                  <c:pt idx="1">
                    <c:v>Enero</c:v>
                  </c:pt>
                  <c:pt idx="2">
                    <c:v>Enero</c:v>
                  </c:pt>
                  <c:pt idx="3">
                    <c:v>Febrero</c:v>
                  </c:pt>
                  <c:pt idx="4">
                    <c:v>Febrero</c:v>
                  </c:pt>
                </c:lvl>
                <c:lvl>
                  <c:pt idx="1">
                    <c:v>13/01/2025</c:v>
                  </c:pt>
                  <c:pt idx="2">
                    <c:v>14/01/2025</c:v>
                  </c:pt>
                  <c:pt idx="3">
                    <c:v>12/02/2025</c:v>
                  </c:pt>
                  <c:pt idx="4">
                    <c:v>13/02/2025</c:v>
                  </c:pt>
                </c:lvl>
              </c:multiLvlStrCache>
            </c:multiLvlStrRef>
          </c:cat>
          <c:val>
            <c:numRef>
              <c:f>Gráficos_!$CA$104:$CA$109</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B-7227-4DE9-91FE-91BC2B492E0B}"/>
            </c:ext>
          </c:extLst>
        </c:ser>
        <c:dLbls>
          <c:showLegendKey val="0"/>
          <c:showVal val="0"/>
          <c:showCatName val="0"/>
          <c:showSerName val="0"/>
          <c:showPercent val="0"/>
          <c:showBubbleSize val="0"/>
        </c:dLbls>
        <c:gapWidth val="75"/>
        <c:overlap val="-25"/>
        <c:axId val="1638608368"/>
        <c:axId val="460224448"/>
      </c:barChart>
      <c:catAx>
        <c:axId val="163860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s-PE"/>
          </a:p>
        </c:txPr>
        <c:crossAx val="460224448"/>
        <c:crosses val="autoZero"/>
        <c:auto val="1"/>
        <c:lblAlgn val="ctr"/>
        <c:lblOffset val="100"/>
        <c:noMultiLvlLbl val="0"/>
      </c:catAx>
      <c:valAx>
        <c:axId val="460224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638608368"/>
        <c:crosses val="autoZero"/>
        <c:crossBetween val="between"/>
      </c:valAx>
      <c:spPr>
        <a:noFill/>
        <a:ln>
          <a:noFill/>
        </a:ln>
        <a:effectLst/>
      </c:spPr>
    </c:plotArea>
    <c:legend>
      <c:legendPos val="b"/>
      <c:layout>
        <c:manualLayout>
          <c:xMode val="edge"/>
          <c:yMode val="edge"/>
          <c:x val="0.30470535690726419"/>
          <c:y val="0.85389838214525693"/>
          <c:w val="0.34130878155310418"/>
          <c:h val="8.023670329405042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Huaraz.xlsx]Gráficos_!TablaDinámica4</c:name>
    <c:fmtId val="9"/>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sz="1800" b="1" i="0" u="none" strike="noStrike" kern="1200" baseline="0">
                <a:solidFill>
                  <a:sysClr val="windowText" lastClr="000000">
                    <a:lumMod val="65000"/>
                    <a:lumOff val="35000"/>
                  </a:sysClr>
                </a:solidFill>
              </a:rPr>
              <a:t>Total de Probacionistas por Grupo </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PE"/>
        </a:p>
      </c:txPr>
    </c:title>
    <c:autoTitleDeleted val="0"/>
    <c:pivotFmts>
      <c:pivotFmt>
        <c:idx val="0"/>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Gráficos_!$BG$7</c:f>
              <c:strCache>
                <c:ptCount val="1"/>
                <c:pt idx="0">
                  <c:v>Total</c:v>
                </c:pt>
              </c:strCache>
            </c:strRef>
          </c:tx>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Gráficos_!$BB$8:$BF$11</c:f>
              <c:multiLvlStrCache>
                <c:ptCount val="4"/>
                <c:lvl>
                  <c:pt idx="0">
                    <c:v>José Flores</c:v>
                  </c:pt>
                  <c:pt idx="1">
                    <c:v>Mavel Villavicencio</c:v>
                  </c:pt>
                  <c:pt idx="2">
                    <c:v>Luis Chinchay</c:v>
                  </c:pt>
                  <c:pt idx="3">
                    <c:v>Brenda Medoza</c:v>
                  </c:pt>
                </c:lvl>
                <c:lvl>
                  <c:pt idx="0">
                    <c:v>Brenda Medoza</c:v>
                  </c:pt>
                  <c:pt idx="1">
                    <c:v>Karenth Llanos</c:v>
                  </c:pt>
                  <c:pt idx="2">
                    <c:v>Karenth Llanos</c:v>
                  </c:pt>
                  <c:pt idx="3">
                    <c:v>Carolina León </c:v>
                  </c:pt>
                </c:lvl>
                <c:lvl>
                  <c:pt idx="0">
                    <c:v>Inscrito Nuevo</c:v>
                  </c:pt>
                  <c:pt idx="1">
                    <c:v>Inscrito Nuevo</c:v>
                  </c:pt>
                  <c:pt idx="2">
                    <c:v>Inscrito Nuevo</c:v>
                  </c:pt>
                  <c:pt idx="3">
                    <c:v>Inscrito Nuevo</c:v>
                  </c:pt>
                </c:lvl>
                <c:lvl>
                  <c:pt idx="0">
                    <c:v>Conócete a ti mismo</c:v>
                  </c:pt>
                  <c:pt idx="1">
                    <c:v>Conócete a ti mismo</c:v>
                  </c:pt>
                  <c:pt idx="2">
                    <c:v>Conócete a ti mismo</c:v>
                  </c:pt>
                  <c:pt idx="3">
                    <c:v>Conócete a ti mismo</c:v>
                  </c:pt>
                </c:lvl>
                <c:lvl>
                  <c:pt idx="0">
                    <c:v>13/01/2025</c:v>
                  </c:pt>
                  <c:pt idx="1">
                    <c:v>14/01/2025</c:v>
                  </c:pt>
                  <c:pt idx="2">
                    <c:v>12/02/2025</c:v>
                  </c:pt>
                  <c:pt idx="3">
                    <c:v>13/02/2025</c:v>
                  </c:pt>
                </c:lvl>
              </c:multiLvlStrCache>
            </c:multiLvlStrRef>
          </c:cat>
          <c:val>
            <c:numRef>
              <c:f>Gráficos_!$BG$8:$BG$11</c:f>
              <c:numCache>
                <c:formatCode>General</c:formatCode>
                <c:ptCount val="4"/>
                <c:pt idx="0">
                  <c:v>12</c:v>
                </c:pt>
                <c:pt idx="1">
                  <c:v>9</c:v>
                </c:pt>
                <c:pt idx="2">
                  <c:v>3</c:v>
                </c:pt>
                <c:pt idx="3">
                  <c:v>6</c:v>
                </c:pt>
              </c:numCache>
            </c:numRef>
          </c:val>
          <c:extLst>
            <c:ext xmlns:c16="http://schemas.microsoft.com/office/drawing/2014/chart" uri="{C3380CC4-5D6E-409C-BE32-E72D297353CC}">
              <c16:uniqueId val="{00000000-BE21-4BE6-9AB0-D5006CB1978A}"/>
            </c:ext>
          </c:extLst>
        </c:ser>
        <c:dLbls>
          <c:dLblPos val="inEnd"/>
          <c:showLegendKey val="0"/>
          <c:showVal val="1"/>
          <c:showCatName val="0"/>
          <c:showSerName val="0"/>
          <c:showPercent val="0"/>
          <c:showBubbleSize val="0"/>
        </c:dLbls>
        <c:gapWidth val="41"/>
        <c:axId val="65526032"/>
        <c:axId val="1240652480"/>
      </c:barChart>
      <c:catAx>
        <c:axId val="65526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PE"/>
          </a:p>
        </c:txPr>
        <c:crossAx val="1240652480"/>
        <c:crosses val="autoZero"/>
        <c:auto val="1"/>
        <c:lblAlgn val="ctr"/>
        <c:lblOffset val="100"/>
        <c:noMultiLvlLbl val="0"/>
      </c:catAx>
      <c:valAx>
        <c:axId val="1240652480"/>
        <c:scaling>
          <c:orientation val="minMax"/>
        </c:scaling>
        <c:delete val="1"/>
        <c:axPos val="l"/>
        <c:title>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s-PE"/>
            </a:p>
          </c:txPr>
        </c:title>
        <c:numFmt formatCode="General" sourceLinked="1"/>
        <c:majorTickMark val="none"/>
        <c:minorTickMark val="none"/>
        <c:tickLblPos val="nextTo"/>
        <c:crossAx val="65526032"/>
        <c:crosses val="autoZero"/>
        <c:crossBetween val="between"/>
      </c:valAx>
      <c:dTable>
        <c:showHorzBorder val="1"/>
        <c:showVertBorder val="1"/>
        <c:showOutline val="1"/>
        <c:showKeys val="1"/>
        <c:spPr>
          <a:noFill/>
          <a:ln w="9525">
            <a:solidFill>
              <a:schemeClr val="dk1">
                <a:lumMod val="15000"/>
                <a:lumOff val="85000"/>
              </a:schemeClr>
            </a:solidFill>
          </a:ln>
          <a:effectLst/>
        </c:spPr>
        <c:txPr>
          <a:bodyPr rot="0" spcFirstLastPara="1" vertOverflow="ellipsis" vert="horz" wrap="square" anchor="ctr" anchorCtr="1"/>
          <a:lstStyle/>
          <a:p>
            <a:pPr rtl="0">
              <a:defRPr sz="1200" b="1" i="0" u="none" strike="noStrike" kern="1200" baseline="0">
                <a:solidFill>
                  <a:schemeClr val="dk1">
                    <a:lumMod val="65000"/>
                    <a:lumOff val="35000"/>
                  </a:schemeClr>
                </a:solidFill>
                <a:latin typeface="+mn-lt"/>
                <a:ea typeface="+mn-ea"/>
                <a:cs typeface="+mn-cs"/>
              </a:defRPr>
            </a:pPr>
            <a:endParaRPr lang="es-PE"/>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Huaraz.xlsx]Gráficos_!TablaDinámica34</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sz="1800" b="1"/>
              <a:t>% y cantidad de Probacionistas que pasaron a miembros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ysClr val="window" lastClr="FFFFFF">
              <a:lumMod val="95000"/>
            </a:sys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Gráficos_!$CP$44</c:f>
              <c:strCache>
                <c:ptCount val="1"/>
                <c:pt idx="0">
                  <c:v> Cant. Inscritos</c:v>
                </c:pt>
              </c:strCache>
            </c:strRef>
          </c:tx>
          <c:spPr>
            <a:solidFill>
              <a:sysClr val="window" lastClr="FFFFFF">
                <a:lumMod val="95000"/>
              </a:sys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Gráficos_!$CM$45:$CO$51</c:f>
              <c:multiLvlStrCache>
                <c:ptCount val="6"/>
                <c:lvl>
                  <c:pt idx="1">
                    <c:v>Inscrito Nuevo</c:v>
                  </c:pt>
                  <c:pt idx="2">
                    <c:v>Inscrito Nuevo</c:v>
                  </c:pt>
                  <c:pt idx="3">
                    <c:v>Inscrito Nuevo</c:v>
                  </c:pt>
                  <c:pt idx="4">
                    <c:v>Inscrito Nuevo</c:v>
                  </c:pt>
                  <c:pt idx="5">
                    <c:v>(en blanco)</c:v>
                  </c:pt>
                </c:lvl>
                <c:lvl>
                  <c:pt idx="1">
                    <c:v>Huaraz-Enero-Lunes-7:00 - 9:00 p.m.-45670-Inscrito Nuevo</c:v>
                  </c:pt>
                  <c:pt idx="2">
                    <c:v>Huaraz-Enero-Martes-7:00 - 9:00 p.m.-45671-Inscrito Nuevo</c:v>
                  </c:pt>
                  <c:pt idx="3">
                    <c:v>Huaraz-Febrero-Miercoles-7:00 - 9:00 p.m.-45700-Inscrito Nuevo</c:v>
                  </c:pt>
                  <c:pt idx="4">
                    <c:v>Huaraz-Febrero-Jueves-6:00 - 8:00 pm-45701-Inscrito Nuevo</c:v>
                  </c:pt>
                  <c:pt idx="5">
                    <c:v>(en blanco)</c:v>
                  </c:pt>
                </c:lvl>
                <c:lvl>
                  <c:pt idx="1">
                    <c:v>13/01/2025</c:v>
                  </c:pt>
                  <c:pt idx="2">
                    <c:v>14/01/2025</c:v>
                  </c:pt>
                  <c:pt idx="3">
                    <c:v>12/02/2025</c:v>
                  </c:pt>
                  <c:pt idx="4">
                    <c:v>13/02/2025</c:v>
                  </c:pt>
                  <c:pt idx="5">
                    <c:v>(en blanco)</c:v>
                  </c:pt>
                </c:lvl>
              </c:multiLvlStrCache>
            </c:multiLvlStrRef>
          </c:cat>
          <c:val>
            <c:numRef>
              <c:f>Gráficos_!$CP$45:$CP$51</c:f>
              <c:numCache>
                <c:formatCode>General</c:formatCode>
                <c:ptCount val="6"/>
                <c:pt idx="0">
                  <c:v>0</c:v>
                </c:pt>
                <c:pt idx="1">
                  <c:v>12</c:v>
                </c:pt>
                <c:pt idx="2">
                  <c:v>9</c:v>
                </c:pt>
                <c:pt idx="3">
                  <c:v>3</c:v>
                </c:pt>
                <c:pt idx="4">
                  <c:v>6</c:v>
                </c:pt>
              </c:numCache>
            </c:numRef>
          </c:val>
          <c:extLst>
            <c:ext xmlns:c16="http://schemas.microsoft.com/office/drawing/2014/chart" uri="{C3380CC4-5D6E-409C-BE32-E72D297353CC}">
              <c16:uniqueId val="{00000000-85AB-43CD-B803-66FDE1CF189B}"/>
            </c:ext>
          </c:extLst>
        </c:ser>
        <c:ser>
          <c:idx val="1"/>
          <c:order val="1"/>
          <c:tx>
            <c:strRef>
              <c:f>Gráficos_!$CQ$44</c:f>
              <c:strCache>
                <c:ptCount val="1"/>
                <c:pt idx="0">
                  <c:v> Pasaron a miembro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Gráficos_!$CM$45:$CO$51</c:f>
              <c:multiLvlStrCache>
                <c:ptCount val="6"/>
                <c:lvl>
                  <c:pt idx="1">
                    <c:v>Inscrito Nuevo</c:v>
                  </c:pt>
                  <c:pt idx="2">
                    <c:v>Inscrito Nuevo</c:v>
                  </c:pt>
                  <c:pt idx="3">
                    <c:v>Inscrito Nuevo</c:v>
                  </c:pt>
                  <c:pt idx="4">
                    <c:v>Inscrito Nuevo</c:v>
                  </c:pt>
                  <c:pt idx="5">
                    <c:v>(en blanco)</c:v>
                  </c:pt>
                </c:lvl>
                <c:lvl>
                  <c:pt idx="1">
                    <c:v>Huaraz-Enero-Lunes-7:00 - 9:00 p.m.-45670-Inscrito Nuevo</c:v>
                  </c:pt>
                  <c:pt idx="2">
                    <c:v>Huaraz-Enero-Martes-7:00 - 9:00 p.m.-45671-Inscrito Nuevo</c:v>
                  </c:pt>
                  <c:pt idx="3">
                    <c:v>Huaraz-Febrero-Miercoles-7:00 - 9:00 p.m.-45700-Inscrito Nuevo</c:v>
                  </c:pt>
                  <c:pt idx="4">
                    <c:v>Huaraz-Febrero-Jueves-6:00 - 8:00 pm-45701-Inscrito Nuevo</c:v>
                  </c:pt>
                  <c:pt idx="5">
                    <c:v>(en blanco)</c:v>
                  </c:pt>
                </c:lvl>
                <c:lvl>
                  <c:pt idx="1">
                    <c:v>13/01/2025</c:v>
                  </c:pt>
                  <c:pt idx="2">
                    <c:v>14/01/2025</c:v>
                  </c:pt>
                  <c:pt idx="3">
                    <c:v>12/02/2025</c:v>
                  </c:pt>
                  <c:pt idx="4">
                    <c:v>13/02/2025</c:v>
                  </c:pt>
                  <c:pt idx="5">
                    <c:v>(en blanco)</c:v>
                  </c:pt>
                </c:lvl>
              </c:multiLvlStrCache>
            </c:multiLvlStrRef>
          </c:cat>
          <c:val>
            <c:numRef>
              <c:f>Gráficos_!$CQ$45:$CQ$51</c:f>
              <c:numCache>
                <c:formatCode>General</c:formatCode>
                <c:ptCount val="6"/>
                <c:pt idx="0">
                  <c:v>0</c:v>
                </c:pt>
                <c:pt idx="1">
                  <c:v>0</c:v>
                </c:pt>
                <c:pt idx="2">
                  <c:v>0</c:v>
                </c:pt>
                <c:pt idx="3">
                  <c:v>0</c:v>
                </c:pt>
                <c:pt idx="4">
                  <c:v>0</c:v>
                </c:pt>
              </c:numCache>
            </c:numRef>
          </c:val>
          <c:extLst>
            <c:ext xmlns:c16="http://schemas.microsoft.com/office/drawing/2014/chart" uri="{C3380CC4-5D6E-409C-BE32-E72D297353CC}">
              <c16:uniqueId val="{00000001-85AB-43CD-B803-66FDE1CF189B}"/>
            </c:ext>
          </c:extLst>
        </c:ser>
        <c:ser>
          <c:idx val="2"/>
          <c:order val="2"/>
          <c:tx>
            <c:strRef>
              <c:f>Gráficos_!$CR$44</c:f>
              <c:strCache>
                <c:ptCount val="1"/>
                <c:pt idx="0">
                  <c:v> % pasaron a miembros</c:v>
                </c:pt>
              </c:strCache>
            </c:strRef>
          </c:tx>
          <c:spPr>
            <a:solidFill>
              <a:schemeClr val="accent6">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Gráficos_!$CM$45:$CO$51</c:f>
              <c:multiLvlStrCache>
                <c:ptCount val="6"/>
                <c:lvl>
                  <c:pt idx="1">
                    <c:v>Inscrito Nuevo</c:v>
                  </c:pt>
                  <c:pt idx="2">
                    <c:v>Inscrito Nuevo</c:v>
                  </c:pt>
                  <c:pt idx="3">
                    <c:v>Inscrito Nuevo</c:v>
                  </c:pt>
                  <c:pt idx="4">
                    <c:v>Inscrito Nuevo</c:v>
                  </c:pt>
                  <c:pt idx="5">
                    <c:v>(en blanco)</c:v>
                  </c:pt>
                </c:lvl>
                <c:lvl>
                  <c:pt idx="1">
                    <c:v>Huaraz-Enero-Lunes-7:00 - 9:00 p.m.-45670-Inscrito Nuevo</c:v>
                  </c:pt>
                  <c:pt idx="2">
                    <c:v>Huaraz-Enero-Martes-7:00 - 9:00 p.m.-45671-Inscrito Nuevo</c:v>
                  </c:pt>
                  <c:pt idx="3">
                    <c:v>Huaraz-Febrero-Miercoles-7:00 - 9:00 p.m.-45700-Inscrito Nuevo</c:v>
                  </c:pt>
                  <c:pt idx="4">
                    <c:v>Huaraz-Febrero-Jueves-6:00 - 8:00 pm-45701-Inscrito Nuevo</c:v>
                  </c:pt>
                  <c:pt idx="5">
                    <c:v>(en blanco)</c:v>
                  </c:pt>
                </c:lvl>
                <c:lvl>
                  <c:pt idx="1">
                    <c:v>13/01/2025</c:v>
                  </c:pt>
                  <c:pt idx="2">
                    <c:v>14/01/2025</c:v>
                  </c:pt>
                  <c:pt idx="3">
                    <c:v>12/02/2025</c:v>
                  </c:pt>
                  <c:pt idx="4">
                    <c:v>13/02/2025</c:v>
                  </c:pt>
                  <c:pt idx="5">
                    <c:v>(en blanco)</c:v>
                  </c:pt>
                </c:lvl>
              </c:multiLvlStrCache>
            </c:multiLvlStrRef>
          </c:cat>
          <c:val>
            <c:numRef>
              <c:f>Gráficos_!$CR$45:$CR$51</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85AB-43CD-B803-66FDE1CF189B}"/>
            </c:ext>
          </c:extLst>
        </c:ser>
        <c:dLbls>
          <c:showLegendKey val="0"/>
          <c:showVal val="0"/>
          <c:showCatName val="0"/>
          <c:showSerName val="0"/>
          <c:showPercent val="0"/>
          <c:showBubbleSize val="0"/>
        </c:dLbls>
        <c:gapWidth val="150"/>
        <c:overlap val="100"/>
        <c:axId val="257460736"/>
        <c:axId val="426922784"/>
      </c:barChart>
      <c:catAx>
        <c:axId val="25746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s-PE"/>
          </a:p>
        </c:txPr>
        <c:crossAx val="426922784"/>
        <c:crosses val="autoZero"/>
        <c:auto val="1"/>
        <c:lblAlgn val="ctr"/>
        <c:lblOffset val="100"/>
        <c:noMultiLvlLbl val="0"/>
      </c:catAx>
      <c:valAx>
        <c:axId val="426922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257460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66</xdr:col>
      <xdr:colOff>498596</xdr:colOff>
      <xdr:row>56</xdr:row>
      <xdr:rowOff>99061</xdr:rowOff>
    </xdr:from>
    <xdr:to>
      <xdr:col>71</xdr:col>
      <xdr:colOff>731279</xdr:colOff>
      <xdr:row>64</xdr:row>
      <xdr:rowOff>45720</xdr:rowOff>
    </xdr:to>
    <mc:AlternateContent xmlns:mc="http://schemas.openxmlformats.org/markup-compatibility/2006" xmlns:a14="http://schemas.microsoft.com/office/drawing/2010/main">
      <mc:Choice Requires="a14">
        <xdr:graphicFrame macro="">
          <xdr:nvGraphicFramePr>
            <xdr:cNvPr id="2" name="Fecha Inicio grupo 3">
              <a:extLst>
                <a:ext uri="{FF2B5EF4-FFF2-40B4-BE49-F238E27FC236}">
                  <a16:creationId xmlns:a16="http://schemas.microsoft.com/office/drawing/2014/main" id="{5FEC2709-EAA2-4008-ACF8-6AEC39413B63}"/>
                </a:ext>
              </a:extLst>
            </xdr:cNvPr>
            <xdr:cNvGraphicFramePr/>
          </xdr:nvGraphicFramePr>
          <xdr:xfrm>
            <a:off x="0" y="0"/>
            <a:ext cx="0" cy="0"/>
          </xdr:xfrm>
          <a:graphic>
            <a:graphicData uri="http://schemas.microsoft.com/office/drawing/2010/slicer">
              <sle:slicer xmlns:sle="http://schemas.microsoft.com/office/drawing/2010/slicer" name="Fecha Inicio grupo 3"/>
            </a:graphicData>
          </a:graphic>
        </xdr:graphicFrame>
      </mc:Choice>
      <mc:Fallback xmlns="">
        <xdr:sp macro="" textlink="">
          <xdr:nvSpPr>
            <xdr:cNvPr id="0" name=""/>
            <xdr:cNvSpPr>
              <a:spLocks noTextEdit="1"/>
            </xdr:cNvSpPr>
          </xdr:nvSpPr>
          <xdr:spPr>
            <a:xfrm>
              <a:off x="8834876" y="10340341"/>
              <a:ext cx="4195082" cy="140969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63</xdr:col>
      <xdr:colOff>621908</xdr:colOff>
      <xdr:row>56</xdr:row>
      <xdr:rowOff>99061</xdr:rowOff>
    </xdr:from>
    <xdr:to>
      <xdr:col>65</xdr:col>
      <xdr:colOff>481209</xdr:colOff>
      <xdr:row>64</xdr:row>
      <xdr:rowOff>0</xdr:rowOff>
    </xdr:to>
    <mc:AlternateContent xmlns:mc="http://schemas.openxmlformats.org/markup-compatibility/2006" xmlns:a14="http://schemas.microsoft.com/office/drawing/2010/main">
      <mc:Choice Requires="a14">
        <xdr:graphicFrame macro="">
          <xdr:nvGraphicFramePr>
            <xdr:cNvPr id="3" name="Mes Inscrito 5">
              <a:extLst>
                <a:ext uri="{FF2B5EF4-FFF2-40B4-BE49-F238E27FC236}">
                  <a16:creationId xmlns:a16="http://schemas.microsoft.com/office/drawing/2014/main" id="{98B9B243-DC64-4798-9936-FAD43F179FBA}"/>
                </a:ext>
                <a:ext uri="{147F2762-F138-4A5C-976F-8EAC2B608ADB}">
                  <a16:predDERef xmlns:a16="http://schemas.microsoft.com/office/drawing/2014/main" pred="{C158F0AE-6BE7-4740-AD11-1507EFE3958D}"/>
                </a:ext>
              </a:extLst>
            </xdr:cNvPr>
            <xdr:cNvGraphicFramePr/>
          </xdr:nvGraphicFramePr>
          <xdr:xfrm>
            <a:off x="0" y="0"/>
            <a:ext cx="0" cy="0"/>
          </xdr:xfrm>
          <a:graphic>
            <a:graphicData uri="http://schemas.microsoft.com/office/drawing/2010/slicer">
              <sle:slicer xmlns:sle="http://schemas.microsoft.com/office/drawing/2010/slicer" name="Mes Inscrito 5"/>
            </a:graphicData>
          </a:graphic>
        </xdr:graphicFrame>
      </mc:Choice>
      <mc:Fallback xmlns="">
        <xdr:sp macro="" textlink="">
          <xdr:nvSpPr>
            <xdr:cNvPr id="0" name=""/>
            <xdr:cNvSpPr>
              <a:spLocks noTextEdit="1"/>
            </xdr:cNvSpPr>
          </xdr:nvSpPr>
          <xdr:spPr>
            <a:xfrm>
              <a:off x="5331068" y="10340341"/>
              <a:ext cx="2724421" cy="13639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72</xdr:col>
      <xdr:colOff>718185</xdr:colOff>
      <xdr:row>56</xdr:row>
      <xdr:rowOff>99061</xdr:rowOff>
    </xdr:from>
    <xdr:to>
      <xdr:col>77</xdr:col>
      <xdr:colOff>188140</xdr:colOff>
      <xdr:row>62</xdr:row>
      <xdr:rowOff>175260</xdr:rowOff>
    </xdr:to>
    <mc:AlternateContent xmlns:mc="http://schemas.openxmlformats.org/markup-compatibility/2006" xmlns:a14="http://schemas.microsoft.com/office/drawing/2010/main">
      <mc:Choice Requires="a14">
        <xdr:graphicFrame macro="">
          <xdr:nvGraphicFramePr>
            <xdr:cNvPr id="4" name="Tipo Incrito 2">
              <a:extLst>
                <a:ext uri="{FF2B5EF4-FFF2-40B4-BE49-F238E27FC236}">
                  <a16:creationId xmlns:a16="http://schemas.microsoft.com/office/drawing/2014/main" id="{B9086CA7-B18D-4BFF-B6E1-A28C57CC0C95}"/>
                </a:ext>
                <a:ext uri="{147F2762-F138-4A5C-976F-8EAC2B608ADB}">
                  <a16:predDERef xmlns:a16="http://schemas.microsoft.com/office/drawing/2014/main" pred="{1EB67FB2-4F81-4F9F-A147-9C7FA9B97F9B}"/>
                </a:ext>
              </a:extLst>
            </xdr:cNvPr>
            <xdr:cNvGraphicFramePr/>
          </xdr:nvGraphicFramePr>
          <xdr:xfrm>
            <a:off x="0" y="0"/>
            <a:ext cx="0" cy="0"/>
          </xdr:xfrm>
          <a:graphic>
            <a:graphicData uri="http://schemas.microsoft.com/office/drawing/2010/slicer">
              <sle:slicer xmlns:sle="http://schemas.microsoft.com/office/drawing/2010/slicer" name="Tipo Incrito 2"/>
            </a:graphicData>
          </a:graphic>
        </xdr:graphicFrame>
      </mc:Choice>
      <mc:Fallback xmlns="">
        <xdr:sp macro="" textlink="">
          <xdr:nvSpPr>
            <xdr:cNvPr id="0" name=""/>
            <xdr:cNvSpPr>
              <a:spLocks noTextEdit="1"/>
            </xdr:cNvSpPr>
          </xdr:nvSpPr>
          <xdr:spPr>
            <a:xfrm>
              <a:off x="13809345" y="10340341"/>
              <a:ext cx="3310436" cy="11734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61</xdr:col>
      <xdr:colOff>314960</xdr:colOff>
      <xdr:row>56</xdr:row>
      <xdr:rowOff>99061</xdr:rowOff>
    </xdr:from>
    <xdr:to>
      <xdr:col>62</xdr:col>
      <xdr:colOff>939800</xdr:colOff>
      <xdr:row>63</xdr:row>
      <xdr:rowOff>106680</xdr:rowOff>
    </xdr:to>
    <mc:AlternateContent xmlns:mc="http://schemas.openxmlformats.org/markup-compatibility/2006" xmlns:a14="http://schemas.microsoft.com/office/drawing/2010/main">
      <mc:Choice Requires="a14">
        <xdr:graphicFrame macro="">
          <xdr:nvGraphicFramePr>
            <xdr:cNvPr id="5" name="Curso 3">
              <a:extLst>
                <a:ext uri="{FF2B5EF4-FFF2-40B4-BE49-F238E27FC236}">
                  <a16:creationId xmlns:a16="http://schemas.microsoft.com/office/drawing/2014/main" id="{B6352298-F17E-4717-B488-631B1C75E756}"/>
                </a:ext>
              </a:extLst>
            </xdr:cNvPr>
            <xdr:cNvGraphicFramePr/>
          </xdr:nvGraphicFramePr>
          <xdr:xfrm>
            <a:off x="0" y="0"/>
            <a:ext cx="0" cy="0"/>
          </xdr:xfrm>
          <a:graphic>
            <a:graphicData uri="http://schemas.microsoft.com/office/drawing/2010/slicer">
              <sle:slicer xmlns:sle="http://schemas.microsoft.com/office/drawing/2010/slicer" name="Curso 3"/>
            </a:graphicData>
          </a:graphic>
        </xdr:graphicFrame>
      </mc:Choice>
      <mc:Fallback xmlns="">
        <xdr:sp macro="" textlink="">
          <xdr:nvSpPr>
            <xdr:cNvPr id="0" name=""/>
            <xdr:cNvSpPr>
              <a:spLocks noTextEdit="1"/>
            </xdr:cNvSpPr>
          </xdr:nvSpPr>
          <xdr:spPr>
            <a:xfrm>
              <a:off x="2722880" y="10340341"/>
              <a:ext cx="1828801" cy="12877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61</xdr:col>
      <xdr:colOff>177800</xdr:colOff>
      <xdr:row>68</xdr:row>
      <xdr:rowOff>35560</xdr:rowOff>
    </xdr:from>
    <xdr:to>
      <xdr:col>87</xdr:col>
      <xdr:colOff>38100</xdr:colOff>
      <xdr:row>96</xdr:row>
      <xdr:rowOff>27940</xdr:rowOff>
    </xdr:to>
    <xdr:graphicFrame macro="">
      <xdr:nvGraphicFramePr>
        <xdr:cNvPr id="6" name="Gráfico 5">
          <a:extLst>
            <a:ext uri="{FF2B5EF4-FFF2-40B4-BE49-F238E27FC236}">
              <a16:creationId xmlns:a16="http://schemas.microsoft.com/office/drawing/2014/main" id="{51306A35-B7EE-4711-8781-E85DE2F07349}"/>
            </a:ext>
            <a:ext uri="{147F2762-F138-4A5C-976F-8EAC2B608ADB}">
              <a16:predDERef xmlns:a16="http://schemas.microsoft.com/office/drawing/2014/main" pred="{B6352298-F17E-4717-B488-631B1C75E7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61</xdr:col>
      <xdr:colOff>358775</xdr:colOff>
      <xdr:row>11</xdr:row>
      <xdr:rowOff>117475</xdr:rowOff>
    </xdr:from>
    <xdr:to>
      <xdr:col>87</xdr:col>
      <xdr:colOff>130175</xdr:colOff>
      <xdr:row>42</xdr:row>
      <xdr:rowOff>53975</xdr:rowOff>
    </xdr:to>
    <xdr:graphicFrame macro="">
      <xdr:nvGraphicFramePr>
        <xdr:cNvPr id="7" name="Gráfico 6">
          <a:extLst>
            <a:ext uri="{FF2B5EF4-FFF2-40B4-BE49-F238E27FC236}">
              <a16:creationId xmlns:a16="http://schemas.microsoft.com/office/drawing/2014/main" id="{CEF057F4-91B1-4320-8FA2-CBC291CD9C33}"/>
            </a:ext>
            <a:ext uri="{147F2762-F138-4A5C-976F-8EAC2B608ADB}">
              <a16:predDERef xmlns:a16="http://schemas.microsoft.com/office/drawing/2014/main" pred="{51306A35-B7EE-4711-8781-E85DE2F07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63</xdr:col>
      <xdr:colOff>930584</xdr:colOff>
      <xdr:row>1</xdr:row>
      <xdr:rowOff>0</xdr:rowOff>
    </xdr:from>
    <xdr:to>
      <xdr:col>66</xdr:col>
      <xdr:colOff>13643</xdr:colOff>
      <xdr:row>8</xdr:row>
      <xdr:rowOff>101599</xdr:rowOff>
    </xdr:to>
    <mc:AlternateContent xmlns:mc="http://schemas.openxmlformats.org/markup-compatibility/2006" xmlns:a14="http://schemas.microsoft.com/office/drawing/2010/main">
      <mc:Choice Requires="a14">
        <xdr:graphicFrame macro="">
          <xdr:nvGraphicFramePr>
            <xdr:cNvPr id="8" name="Mes Inscrito 3">
              <a:extLst>
                <a:ext uri="{FF2B5EF4-FFF2-40B4-BE49-F238E27FC236}">
                  <a16:creationId xmlns:a16="http://schemas.microsoft.com/office/drawing/2014/main" id="{5BC168C9-E91A-47AA-AC39-6B621E336E66}"/>
                </a:ext>
              </a:extLst>
            </xdr:cNvPr>
            <xdr:cNvGraphicFramePr/>
          </xdr:nvGraphicFramePr>
          <xdr:xfrm>
            <a:off x="0" y="0"/>
            <a:ext cx="0" cy="0"/>
          </xdr:xfrm>
          <a:graphic>
            <a:graphicData uri="http://schemas.microsoft.com/office/drawing/2010/slicer">
              <sle:slicer xmlns:sle="http://schemas.microsoft.com/office/drawing/2010/slicer" name="Mes Inscrito 3"/>
            </a:graphicData>
          </a:graphic>
        </xdr:graphicFrame>
      </mc:Choice>
      <mc:Fallback xmlns="">
        <xdr:sp macro="" textlink="">
          <xdr:nvSpPr>
            <xdr:cNvPr id="0" name=""/>
            <xdr:cNvSpPr>
              <a:spLocks noTextEdit="1"/>
            </xdr:cNvSpPr>
          </xdr:nvSpPr>
          <xdr:spPr>
            <a:xfrm>
              <a:off x="65765898" y="185057"/>
              <a:ext cx="2686231" cy="139699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72</xdr:col>
      <xdr:colOff>180631</xdr:colOff>
      <xdr:row>1</xdr:row>
      <xdr:rowOff>1</xdr:rowOff>
    </xdr:from>
    <xdr:to>
      <xdr:col>75</xdr:col>
      <xdr:colOff>269894</xdr:colOff>
      <xdr:row>9</xdr:row>
      <xdr:rowOff>109221</xdr:rowOff>
    </xdr:to>
    <mc:AlternateContent xmlns:mc="http://schemas.openxmlformats.org/markup-compatibility/2006" xmlns:a14="http://schemas.microsoft.com/office/drawing/2010/main">
      <mc:Choice Requires="a14">
        <xdr:graphicFrame macro="">
          <xdr:nvGraphicFramePr>
            <xdr:cNvPr id="9" name="Dia de clases Inscrito 2">
              <a:extLst>
                <a:ext uri="{FF2B5EF4-FFF2-40B4-BE49-F238E27FC236}">
                  <a16:creationId xmlns:a16="http://schemas.microsoft.com/office/drawing/2014/main" id="{AD966A14-B871-4755-8B49-B7E2C1BD11A6}"/>
                </a:ext>
              </a:extLst>
            </xdr:cNvPr>
            <xdr:cNvGraphicFramePr/>
          </xdr:nvGraphicFramePr>
          <xdr:xfrm>
            <a:off x="0" y="0"/>
            <a:ext cx="0" cy="0"/>
          </xdr:xfrm>
          <a:graphic>
            <a:graphicData uri="http://schemas.microsoft.com/office/drawing/2010/slicer">
              <sle:slicer xmlns:sle="http://schemas.microsoft.com/office/drawing/2010/slicer" name="Dia de clases Inscrito 2"/>
            </a:graphicData>
          </a:graphic>
        </xdr:graphicFrame>
      </mc:Choice>
      <mc:Fallback xmlns="">
        <xdr:sp macro="" textlink="">
          <xdr:nvSpPr>
            <xdr:cNvPr id="0" name=""/>
            <xdr:cNvSpPr>
              <a:spLocks noTextEdit="1"/>
            </xdr:cNvSpPr>
          </xdr:nvSpPr>
          <xdr:spPr>
            <a:xfrm>
              <a:off x="13271791" y="182881"/>
              <a:ext cx="2436223" cy="157226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76</xdr:col>
      <xdr:colOff>212418</xdr:colOff>
      <xdr:row>1</xdr:row>
      <xdr:rowOff>1</xdr:rowOff>
    </xdr:from>
    <xdr:to>
      <xdr:col>80</xdr:col>
      <xdr:colOff>26997</xdr:colOff>
      <xdr:row>9</xdr:row>
      <xdr:rowOff>58421</xdr:rowOff>
    </xdr:to>
    <mc:AlternateContent xmlns:mc="http://schemas.openxmlformats.org/markup-compatibility/2006" xmlns:a14="http://schemas.microsoft.com/office/drawing/2010/main">
      <mc:Choice Requires="a14">
        <xdr:graphicFrame macro="">
          <xdr:nvGraphicFramePr>
            <xdr:cNvPr id="10" name="Horario Inscrito 2">
              <a:extLst>
                <a:ext uri="{FF2B5EF4-FFF2-40B4-BE49-F238E27FC236}">
                  <a16:creationId xmlns:a16="http://schemas.microsoft.com/office/drawing/2014/main" id="{58E4E3FF-9860-414F-87EB-ABD36D56785F}"/>
                </a:ext>
              </a:extLst>
            </xdr:cNvPr>
            <xdr:cNvGraphicFramePr/>
          </xdr:nvGraphicFramePr>
          <xdr:xfrm>
            <a:off x="0" y="0"/>
            <a:ext cx="0" cy="0"/>
          </xdr:xfrm>
          <a:graphic>
            <a:graphicData uri="http://schemas.microsoft.com/office/drawing/2010/slicer">
              <sle:slicer xmlns:sle="http://schemas.microsoft.com/office/drawing/2010/slicer" name="Horario Inscrito 2"/>
            </a:graphicData>
          </a:graphic>
        </xdr:graphicFrame>
      </mc:Choice>
      <mc:Fallback xmlns="">
        <xdr:sp macro="" textlink="">
          <xdr:nvSpPr>
            <xdr:cNvPr id="0" name=""/>
            <xdr:cNvSpPr>
              <a:spLocks noTextEdit="1"/>
            </xdr:cNvSpPr>
          </xdr:nvSpPr>
          <xdr:spPr>
            <a:xfrm>
              <a:off x="16382058" y="182881"/>
              <a:ext cx="2923539" cy="152146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66</xdr:col>
      <xdr:colOff>382887</xdr:colOff>
      <xdr:row>1</xdr:row>
      <xdr:rowOff>1</xdr:rowOff>
    </xdr:from>
    <xdr:to>
      <xdr:col>71</xdr:col>
      <xdr:colOff>299068</xdr:colOff>
      <xdr:row>9</xdr:row>
      <xdr:rowOff>91441</xdr:rowOff>
    </xdr:to>
    <mc:AlternateContent xmlns:mc="http://schemas.openxmlformats.org/markup-compatibility/2006" xmlns:a14="http://schemas.microsoft.com/office/drawing/2010/main">
      <mc:Choice Requires="a14">
        <xdr:graphicFrame macro="">
          <xdr:nvGraphicFramePr>
            <xdr:cNvPr id="11" name="Fecha Inicio grupo 4">
              <a:extLst>
                <a:ext uri="{FF2B5EF4-FFF2-40B4-BE49-F238E27FC236}">
                  <a16:creationId xmlns:a16="http://schemas.microsoft.com/office/drawing/2014/main" id="{AD4F5B56-0C9D-400E-AA45-D4045CBED9AC}"/>
                </a:ext>
              </a:extLst>
            </xdr:cNvPr>
            <xdr:cNvGraphicFramePr/>
          </xdr:nvGraphicFramePr>
          <xdr:xfrm>
            <a:off x="0" y="0"/>
            <a:ext cx="0" cy="0"/>
          </xdr:xfrm>
          <a:graphic>
            <a:graphicData uri="http://schemas.microsoft.com/office/drawing/2010/slicer">
              <sle:slicer xmlns:sle="http://schemas.microsoft.com/office/drawing/2010/slicer" name="Fecha Inicio grupo 4"/>
            </a:graphicData>
          </a:graphic>
        </xdr:graphicFrame>
      </mc:Choice>
      <mc:Fallback xmlns="">
        <xdr:sp macro="" textlink="">
          <xdr:nvSpPr>
            <xdr:cNvPr id="0" name=""/>
            <xdr:cNvSpPr>
              <a:spLocks noTextEdit="1"/>
            </xdr:cNvSpPr>
          </xdr:nvSpPr>
          <xdr:spPr>
            <a:xfrm>
              <a:off x="8719167" y="182881"/>
              <a:ext cx="3878580" cy="155448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80</xdr:col>
      <xdr:colOff>701040</xdr:colOff>
      <xdr:row>1</xdr:row>
      <xdr:rowOff>1</xdr:rowOff>
    </xdr:from>
    <xdr:to>
      <xdr:col>87</xdr:col>
      <xdr:colOff>104140</xdr:colOff>
      <xdr:row>9</xdr:row>
      <xdr:rowOff>1</xdr:rowOff>
    </xdr:to>
    <mc:AlternateContent xmlns:mc="http://schemas.openxmlformats.org/markup-compatibility/2006" xmlns:a14="http://schemas.microsoft.com/office/drawing/2010/main">
      <mc:Choice Requires="a14">
        <xdr:graphicFrame macro="">
          <xdr:nvGraphicFramePr>
            <xdr:cNvPr id="12" name="Tipo Inscrito  2">
              <a:extLst>
                <a:ext uri="{FF2B5EF4-FFF2-40B4-BE49-F238E27FC236}">
                  <a16:creationId xmlns:a16="http://schemas.microsoft.com/office/drawing/2014/main" id="{B457DC21-4BF7-4806-99B7-FB0BFAF643B0}"/>
                </a:ext>
              </a:extLst>
            </xdr:cNvPr>
            <xdr:cNvGraphicFramePr/>
          </xdr:nvGraphicFramePr>
          <xdr:xfrm>
            <a:off x="0" y="0"/>
            <a:ext cx="0" cy="0"/>
          </xdr:xfrm>
          <a:graphic>
            <a:graphicData uri="http://schemas.microsoft.com/office/drawing/2010/slicer">
              <sle:slicer xmlns:sle="http://schemas.microsoft.com/office/drawing/2010/slicer" name="Tipo Inscrito  2"/>
            </a:graphicData>
          </a:graphic>
        </xdr:graphicFrame>
      </mc:Choice>
      <mc:Fallback xmlns="">
        <xdr:sp macro="" textlink="">
          <xdr:nvSpPr>
            <xdr:cNvPr id="0" name=""/>
            <xdr:cNvSpPr>
              <a:spLocks noTextEdit="1"/>
            </xdr:cNvSpPr>
          </xdr:nvSpPr>
          <xdr:spPr>
            <a:xfrm>
              <a:off x="19979640" y="182881"/>
              <a:ext cx="4950460" cy="146304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61</xdr:col>
      <xdr:colOff>330200</xdr:colOff>
      <xdr:row>1</xdr:row>
      <xdr:rowOff>0</xdr:rowOff>
    </xdr:from>
    <xdr:to>
      <xdr:col>63</xdr:col>
      <xdr:colOff>711199</xdr:colOff>
      <xdr:row>8</xdr:row>
      <xdr:rowOff>126999</xdr:rowOff>
    </xdr:to>
    <mc:AlternateContent xmlns:mc="http://schemas.openxmlformats.org/markup-compatibility/2006" xmlns:a14="http://schemas.microsoft.com/office/drawing/2010/main">
      <mc:Choice Requires="a14">
        <xdr:graphicFrame macro="">
          <xdr:nvGraphicFramePr>
            <xdr:cNvPr id="13" name="Curso 4">
              <a:extLst>
                <a:ext uri="{FF2B5EF4-FFF2-40B4-BE49-F238E27FC236}">
                  <a16:creationId xmlns:a16="http://schemas.microsoft.com/office/drawing/2014/main" id="{C2EBBD38-3063-4200-8B38-3B4CC914540D}"/>
                </a:ext>
              </a:extLst>
            </xdr:cNvPr>
            <xdr:cNvGraphicFramePr/>
          </xdr:nvGraphicFramePr>
          <xdr:xfrm>
            <a:off x="0" y="0"/>
            <a:ext cx="0" cy="0"/>
          </xdr:xfrm>
          <a:graphic>
            <a:graphicData uri="http://schemas.microsoft.com/office/drawing/2010/slicer">
              <sle:slicer xmlns:sle="http://schemas.microsoft.com/office/drawing/2010/slicer" name="Curso 4"/>
            </a:graphicData>
          </a:graphic>
        </xdr:graphicFrame>
      </mc:Choice>
      <mc:Fallback xmlns="">
        <xdr:sp macro="" textlink="">
          <xdr:nvSpPr>
            <xdr:cNvPr id="0" name=""/>
            <xdr:cNvSpPr>
              <a:spLocks noTextEdit="1"/>
            </xdr:cNvSpPr>
          </xdr:nvSpPr>
          <xdr:spPr>
            <a:xfrm>
              <a:off x="2847340" y="182881"/>
              <a:ext cx="1826260" cy="103124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91</xdr:col>
      <xdr:colOff>1334407</xdr:colOff>
      <xdr:row>1</xdr:row>
      <xdr:rowOff>94707</xdr:rowOff>
    </xdr:from>
    <xdr:to>
      <xdr:col>97</xdr:col>
      <xdr:colOff>402227</xdr:colOff>
      <xdr:row>8</xdr:row>
      <xdr:rowOff>109946</xdr:rowOff>
    </xdr:to>
    <mc:AlternateContent xmlns:mc="http://schemas.openxmlformats.org/markup-compatibility/2006" xmlns:a14="http://schemas.microsoft.com/office/drawing/2010/main">
      <mc:Choice Requires="a14">
        <xdr:graphicFrame macro="">
          <xdr:nvGraphicFramePr>
            <xdr:cNvPr id="15" name="Fecha Inicio grupo 1">
              <a:extLst>
                <a:ext uri="{FF2B5EF4-FFF2-40B4-BE49-F238E27FC236}">
                  <a16:creationId xmlns:a16="http://schemas.microsoft.com/office/drawing/2014/main" id="{FBE3AEF8-7241-4786-87F6-91229FB8C995}"/>
                </a:ext>
              </a:extLst>
            </xdr:cNvPr>
            <xdr:cNvGraphicFramePr/>
          </xdr:nvGraphicFramePr>
          <xdr:xfrm>
            <a:off x="0" y="0"/>
            <a:ext cx="0" cy="0"/>
          </xdr:xfrm>
          <a:graphic>
            <a:graphicData uri="http://schemas.microsoft.com/office/drawing/2010/slicer">
              <sle:slicer xmlns:sle="http://schemas.microsoft.com/office/drawing/2010/slicer" name="Fecha Inicio grupo 1"/>
            </a:graphicData>
          </a:graphic>
        </xdr:graphicFrame>
      </mc:Choice>
      <mc:Fallback xmlns="">
        <xdr:sp macro="" textlink="">
          <xdr:nvSpPr>
            <xdr:cNvPr id="0" name=""/>
            <xdr:cNvSpPr>
              <a:spLocks noTextEdit="1"/>
            </xdr:cNvSpPr>
          </xdr:nvSpPr>
          <xdr:spPr>
            <a:xfrm>
              <a:off x="89878807" y="279764"/>
              <a:ext cx="4521563" cy="131063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104</xdr:col>
      <xdr:colOff>566057</xdr:colOff>
      <xdr:row>1</xdr:row>
      <xdr:rowOff>94707</xdr:rowOff>
    </xdr:from>
    <xdr:to>
      <xdr:col>108</xdr:col>
      <xdr:colOff>171993</xdr:colOff>
      <xdr:row>9</xdr:row>
      <xdr:rowOff>173446</xdr:rowOff>
    </xdr:to>
    <mc:AlternateContent xmlns:mc="http://schemas.openxmlformats.org/markup-compatibility/2006" xmlns:a14="http://schemas.microsoft.com/office/drawing/2010/main">
      <mc:Choice Requires="a14">
        <xdr:graphicFrame macro="">
          <xdr:nvGraphicFramePr>
            <xdr:cNvPr id="16" name="Tipo Incrito">
              <a:extLst>
                <a:ext uri="{FF2B5EF4-FFF2-40B4-BE49-F238E27FC236}">
                  <a16:creationId xmlns:a16="http://schemas.microsoft.com/office/drawing/2014/main" id="{6258205D-0FC7-4369-8FFF-01507DFB2B7D}"/>
                </a:ext>
              </a:extLst>
            </xdr:cNvPr>
            <xdr:cNvGraphicFramePr/>
          </xdr:nvGraphicFramePr>
          <xdr:xfrm>
            <a:off x="0" y="0"/>
            <a:ext cx="0" cy="0"/>
          </xdr:xfrm>
          <a:graphic>
            <a:graphicData uri="http://schemas.microsoft.com/office/drawing/2010/slicer">
              <sle:slicer xmlns:sle="http://schemas.microsoft.com/office/drawing/2010/slicer" name="Tipo Incrito"/>
            </a:graphicData>
          </a:graphic>
        </xdr:graphicFrame>
      </mc:Choice>
      <mc:Fallback xmlns="">
        <xdr:sp macro="" textlink="">
          <xdr:nvSpPr>
            <xdr:cNvPr id="0" name=""/>
            <xdr:cNvSpPr>
              <a:spLocks noTextEdit="1"/>
            </xdr:cNvSpPr>
          </xdr:nvSpPr>
          <xdr:spPr>
            <a:xfrm>
              <a:off x="98907600" y="279764"/>
              <a:ext cx="2087880" cy="1559196"/>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100</xdr:col>
      <xdr:colOff>385535</xdr:colOff>
      <xdr:row>1</xdr:row>
      <xdr:rowOff>94707</xdr:rowOff>
    </xdr:from>
    <xdr:to>
      <xdr:col>104</xdr:col>
      <xdr:colOff>309335</xdr:colOff>
      <xdr:row>9</xdr:row>
      <xdr:rowOff>82006</xdr:rowOff>
    </xdr:to>
    <mc:AlternateContent xmlns:mc="http://schemas.openxmlformats.org/markup-compatibility/2006" xmlns:a14="http://schemas.microsoft.com/office/drawing/2010/main">
      <mc:Choice Requires="a14">
        <xdr:graphicFrame macro="">
          <xdr:nvGraphicFramePr>
            <xdr:cNvPr id="17" name="Mes Inscrito 2">
              <a:extLst>
                <a:ext uri="{FF2B5EF4-FFF2-40B4-BE49-F238E27FC236}">
                  <a16:creationId xmlns:a16="http://schemas.microsoft.com/office/drawing/2014/main" id="{542836B5-AF92-4D6B-B630-124787CFCC32}"/>
                </a:ext>
              </a:extLst>
            </xdr:cNvPr>
            <xdr:cNvGraphicFramePr/>
          </xdr:nvGraphicFramePr>
          <xdr:xfrm>
            <a:off x="0" y="0"/>
            <a:ext cx="0" cy="0"/>
          </xdr:xfrm>
          <a:graphic>
            <a:graphicData uri="http://schemas.microsoft.com/office/drawing/2010/slicer">
              <sle:slicer xmlns:sle="http://schemas.microsoft.com/office/drawing/2010/slicer" name="Mes Inscrito 2"/>
            </a:graphicData>
          </a:graphic>
        </xdr:graphicFrame>
      </mc:Choice>
      <mc:Fallback xmlns="">
        <xdr:sp macro="" textlink="">
          <xdr:nvSpPr>
            <xdr:cNvPr id="0" name=""/>
            <xdr:cNvSpPr>
              <a:spLocks noTextEdit="1"/>
            </xdr:cNvSpPr>
          </xdr:nvSpPr>
          <xdr:spPr>
            <a:xfrm>
              <a:off x="96245135" y="279764"/>
              <a:ext cx="2405743" cy="1467756"/>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90</xdr:col>
      <xdr:colOff>76200</xdr:colOff>
      <xdr:row>1</xdr:row>
      <xdr:rowOff>94707</xdr:rowOff>
    </xdr:from>
    <xdr:to>
      <xdr:col>91</xdr:col>
      <xdr:colOff>1077686</xdr:colOff>
      <xdr:row>9</xdr:row>
      <xdr:rowOff>3267</xdr:rowOff>
    </xdr:to>
    <mc:AlternateContent xmlns:mc="http://schemas.openxmlformats.org/markup-compatibility/2006" xmlns:a14="http://schemas.microsoft.com/office/drawing/2010/main">
      <mc:Choice Requires="a14">
        <xdr:graphicFrame macro="">
          <xdr:nvGraphicFramePr>
            <xdr:cNvPr id="18" name="Curso 5">
              <a:extLst>
                <a:ext uri="{FF2B5EF4-FFF2-40B4-BE49-F238E27FC236}">
                  <a16:creationId xmlns:a16="http://schemas.microsoft.com/office/drawing/2014/main" id="{B20E5B55-BAE3-48BC-A0FF-182C0873681C}"/>
                </a:ext>
              </a:extLst>
            </xdr:cNvPr>
            <xdr:cNvGraphicFramePr/>
          </xdr:nvGraphicFramePr>
          <xdr:xfrm>
            <a:off x="0" y="0"/>
            <a:ext cx="0" cy="0"/>
          </xdr:xfrm>
          <a:graphic>
            <a:graphicData uri="http://schemas.microsoft.com/office/drawing/2010/slicer">
              <sle:slicer xmlns:sle="http://schemas.microsoft.com/office/drawing/2010/slicer" name="Curso 5"/>
            </a:graphicData>
          </a:graphic>
        </xdr:graphicFrame>
      </mc:Choice>
      <mc:Fallback xmlns="">
        <xdr:sp macro="" textlink="">
          <xdr:nvSpPr>
            <xdr:cNvPr id="0" name=""/>
            <xdr:cNvSpPr>
              <a:spLocks noTextEdit="1"/>
            </xdr:cNvSpPr>
          </xdr:nvSpPr>
          <xdr:spPr>
            <a:xfrm>
              <a:off x="87172800" y="279764"/>
              <a:ext cx="2449286" cy="1389017"/>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89</xdr:col>
      <xdr:colOff>728982</xdr:colOff>
      <xdr:row>10</xdr:row>
      <xdr:rowOff>96520</xdr:rowOff>
    </xdr:from>
    <xdr:to>
      <xdr:col>108</xdr:col>
      <xdr:colOff>163285</xdr:colOff>
      <xdr:row>41</xdr:row>
      <xdr:rowOff>63500</xdr:rowOff>
    </xdr:to>
    <xdr:graphicFrame macro="">
      <xdr:nvGraphicFramePr>
        <xdr:cNvPr id="19" name="Gráfico 18">
          <a:extLst>
            <a:ext uri="{FF2B5EF4-FFF2-40B4-BE49-F238E27FC236}">
              <a16:creationId xmlns:a16="http://schemas.microsoft.com/office/drawing/2014/main" id="{B1D50C49-50FA-BD33-8BE5-6EA98C83E7B9}"/>
            </a:ext>
            <a:ext uri="{147F2762-F138-4A5C-976F-8EAC2B608ADB}">
              <a16:predDERef xmlns:a16="http://schemas.microsoft.com/office/drawing/2014/main" pred="{B20E5B55-BAE3-48BC-A0FF-182C087368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98</xdr:col>
      <xdr:colOff>38462</xdr:colOff>
      <xdr:row>1</xdr:row>
      <xdr:rowOff>94707</xdr:rowOff>
    </xdr:from>
    <xdr:to>
      <xdr:col>100</xdr:col>
      <xdr:colOff>128815</xdr:colOff>
      <xdr:row>7</xdr:row>
      <xdr:rowOff>170906</xdr:rowOff>
    </xdr:to>
    <mc:AlternateContent xmlns:mc="http://schemas.openxmlformats.org/markup-compatibility/2006" xmlns:a14="http://schemas.microsoft.com/office/drawing/2010/main">
      <mc:Choice Requires="a14">
        <xdr:graphicFrame macro="">
          <xdr:nvGraphicFramePr>
            <xdr:cNvPr id="14" name="Año Inscrito">
              <a:extLst>
                <a:ext uri="{FF2B5EF4-FFF2-40B4-BE49-F238E27FC236}">
                  <a16:creationId xmlns:a16="http://schemas.microsoft.com/office/drawing/2014/main" id="{853B6279-FF3D-DF3C-6A9F-5E9ECE7D2E60}"/>
                </a:ext>
              </a:extLst>
            </xdr:cNvPr>
            <xdr:cNvGraphicFramePr/>
          </xdr:nvGraphicFramePr>
          <xdr:xfrm>
            <a:off x="0" y="0"/>
            <a:ext cx="0" cy="0"/>
          </xdr:xfrm>
          <a:graphic>
            <a:graphicData uri="http://schemas.microsoft.com/office/drawing/2010/slicer">
              <sle:slicer xmlns:sle="http://schemas.microsoft.com/office/drawing/2010/slicer" name="Año Inscrito"/>
            </a:graphicData>
          </a:graphic>
        </xdr:graphicFrame>
      </mc:Choice>
      <mc:Fallback xmlns="">
        <xdr:sp macro="" textlink="">
          <xdr:nvSpPr>
            <xdr:cNvPr id="0" name=""/>
            <xdr:cNvSpPr>
              <a:spLocks noTextEdit="1"/>
            </xdr:cNvSpPr>
          </xdr:nvSpPr>
          <xdr:spPr>
            <a:xfrm>
              <a:off x="94657091" y="279764"/>
              <a:ext cx="1331323" cy="1186542"/>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17</xdr:col>
      <xdr:colOff>141884</xdr:colOff>
      <xdr:row>0</xdr:row>
      <xdr:rowOff>55245</xdr:rowOff>
    </xdr:from>
    <xdr:to>
      <xdr:col>24</xdr:col>
      <xdr:colOff>761610</xdr:colOff>
      <xdr:row>16</xdr:row>
      <xdr:rowOff>3933</xdr:rowOff>
    </xdr:to>
    <xdr:pic>
      <xdr:nvPicPr>
        <xdr:cNvPr id="2" name="Imagen 1">
          <a:extLst>
            <a:ext uri="{FF2B5EF4-FFF2-40B4-BE49-F238E27FC236}">
              <a16:creationId xmlns:a16="http://schemas.microsoft.com/office/drawing/2014/main" id="{3F240CE3-985C-D619-17EA-CBAD1CAB7EFA}"/>
            </a:ext>
          </a:extLst>
        </xdr:cNvPr>
        <xdr:cNvPicPr>
          <a:picLocks noChangeAspect="1"/>
        </xdr:cNvPicPr>
      </xdr:nvPicPr>
      <xdr:blipFill>
        <a:blip xmlns:r="http://schemas.openxmlformats.org/officeDocument/2006/relationships" r:embed="rId1"/>
        <a:stretch>
          <a:fillRect/>
        </a:stretch>
      </xdr:blipFill>
      <xdr:spPr>
        <a:xfrm>
          <a:off x="11648084" y="55245"/>
          <a:ext cx="5953726" cy="2844288"/>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sta 1" id="{86EF2F21-3060-44FF-BFD9-F18AE0760E5F}">
    <nsvFilter filterId="{00000000-0009-0000-0100-000001000000}" ref="A3:BK1113" tableId="1"/>
  </namedSheetView>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sta 1" id="{E2109DE1-8181-493B-862A-233F6A9C87E0}"/>
</namedSheetView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10.544897916669" createdVersion="8" refreshedVersion="8" minRefreshableVersion="3" recordCount="1110" xr:uid="{1B515AF2-89D0-4428-9A76-D7C4C2026FE5}">
  <cacheSource type="worksheet">
    <worksheetSource name="Tabla1[[Curso]:[Fecha Alta como miembro]]"/>
  </cacheSource>
  <cacheFields count="64">
    <cacheField name="Curso" numFmtId="0">
      <sharedItems containsBlank="1"/>
    </cacheField>
    <cacheField name="Mes Inscrito" numFmtId="0">
      <sharedItems containsBlank="1"/>
    </cacheField>
    <cacheField name="Dia de clases Inscrito" numFmtId="49">
      <sharedItems containsBlank="1"/>
    </cacheField>
    <cacheField name="Horario Inscrito" numFmtId="49">
      <sharedItems containsBlank="1" count="4">
        <s v="7:00 - 9:00 p.m. "/>
        <m/>
        <s v="7:00 - 9:00 p.m."/>
        <s v="6:00 - 8:00 pm"/>
      </sharedItems>
    </cacheField>
    <cacheField name="Fecha Inicio grupo" numFmtId="0">
      <sharedItems containsNonDate="0" containsDate="1" containsString="0" containsBlank="1" minDate="2025-01-13T00:00:00" maxDate="2025-02-14T00:00:00" count="5">
        <d v="2025-01-13T00:00:00"/>
        <m/>
        <d v="2025-01-14T00:00:00"/>
        <d v="2025-02-12T00:00:00"/>
        <d v="2025-02-13T00:00:00"/>
      </sharedItems>
      <fieldGroup par="63"/>
    </cacheField>
    <cacheField name="Asistente del Grupo" numFmtId="14">
      <sharedItems containsBlank="1"/>
    </cacheField>
    <cacheField name="DNI / CE" numFmtId="49">
      <sharedItems containsBlank="1"/>
    </cacheField>
    <cacheField name="Nombres" numFmtId="0">
      <sharedItems containsBlank="1"/>
    </cacheField>
    <cacheField name="Apellidos" numFmtId="0">
      <sharedItems containsBlank="1"/>
    </cacheField>
    <cacheField name="Celular" numFmtId="0">
      <sharedItems containsString="0" containsBlank="1" containsNumber="1" containsInteger="1" minValue="907742499" maxValue="999285911"/>
    </cacheField>
    <cacheField name="Correo" numFmtId="0">
      <sharedItems containsBlank="1"/>
    </cacheField>
    <cacheField name="Fecha de nac" numFmtId="14">
      <sharedItems containsDate="1" containsBlank="1" containsMixedTypes="1" minDate="1955-02-19T00:00:00" maxDate="2013-06-18T00:00:00"/>
    </cacheField>
    <cacheField name="Edad" numFmtId="0">
      <sharedItems containsBlank="1" containsMixedTypes="1" containsNumber="1" containsInteger="1" minValue="11" maxValue="70"/>
    </cacheField>
    <cacheField name="Grupo" numFmtId="0">
      <sharedItems containsBlank="1"/>
    </cacheField>
    <cacheField name="Tipo Incrito" numFmtId="0">
      <sharedItems containsBlank="1"/>
    </cacheField>
    <cacheField name="Fecha Cambio Grupo" numFmtId="0">
      <sharedItems containsNonDate="0" containsString="0" containsBlank="1"/>
    </cacheField>
    <cacheField name="Mes  _x000a_(1er grupo inscrito)" numFmtId="0">
      <sharedItems containsNonDate="0" containsString="0" containsBlank="1"/>
    </cacheField>
    <cacheField name="Dia Clases_x000a_(1er grupo inscrito)" numFmtId="0">
      <sharedItems containsNonDate="0" containsString="0" containsBlank="1"/>
    </cacheField>
    <cacheField name="Horario_x000a_(1er grupo inscrito)" numFmtId="0">
      <sharedItems containsNonDate="0" containsString="0" containsBlank="1"/>
    </cacheField>
    <cacheField name="Fecha 3ra clase" numFmtId="14">
      <sharedItems containsDate="1" containsBlank="1" containsMixedTypes="1" minDate="2025-01-27T00:00:00" maxDate="2025-02-28T00:00:00"/>
    </cacheField>
    <cacheField name="Fecha Finalización" numFmtId="14">
      <sharedItems containsDate="1" containsBlank="1" containsMixedTypes="1" minDate="2025-04-13T00:00:00" maxDate="2025-05-14T00:00:00"/>
    </cacheField>
    <cacheField name="Ética" numFmtId="0">
      <sharedItems containsBlank="1"/>
    </cacheField>
    <cacheField name="Soc - FH" numFmtId="0">
      <sharedItems containsBlank="1"/>
    </cacheField>
    <cacheField name="sem 01" numFmtId="0">
      <sharedItems containsBlank="1"/>
    </cacheField>
    <cacheField name="sem 02" numFmtId="0">
      <sharedItems containsBlank="1"/>
    </cacheField>
    <cacheField name="sem 03" numFmtId="0">
      <sharedItems containsBlank="1"/>
    </cacheField>
    <cacheField name="sem 04" numFmtId="0">
      <sharedItems containsBlank="1"/>
    </cacheField>
    <cacheField name="sem 05" numFmtId="0">
      <sharedItems containsBlank="1"/>
    </cacheField>
    <cacheField name="sem 06" numFmtId="0">
      <sharedItems containsBlank="1"/>
    </cacheField>
    <cacheField name="sem 07" numFmtId="0">
      <sharedItems containsNonDate="0" containsString="0" containsBlank="1"/>
    </cacheField>
    <cacheField name="sem 08" numFmtId="0">
      <sharedItems containsNonDate="0" containsString="0" containsBlank="1"/>
    </cacheField>
    <cacheField name="sem 09" numFmtId="0">
      <sharedItems containsNonDate="0" containsString="0" containsBlank="1"/>
    </cacheField>
    <cacheField name="sem 10" numFmtId="0">
      <sharedItems containsNonDate="0" containsString="0" containsBlank="1"/>
    </cacheField>
    <cacheField name="sem 11" numFmtId="0">
      <sharedItems containsNonDate="0" containsString="0" containsBlank="1"/>
    </cacheField>
    <cacheField name="sem 12" numFmtId="0">
      <sharedItems containsNonDate="0" containsString="0" containsBlank="1"/>
    </cacheField>
    <cacheField name="sem 13" numFmtId="0">
      <sharedItems containsNonDate="0" containsString="0" containsBlank="1"/>
    </cacheField>
    <cacheField name="sem 14" numFmtId="0">
      <sharedItems containsNonDate="0" containsString="0" containsBlank="1"/>
    </cacheField>
    <cacheField name="sem 15" numFmtId="0">
      <sharedItems containsNonDate="0" containsString="0" containsBlank="1"/>
    </cacheField>
    <cacheField name="sem 16" numFmtId="0">
      <sharedItems containsNonDate="0" containsString="0" containsBlank="1"/>
    </cacheField>
    <cacheField name="Fecha Baja Probacionista" numFmtId="0">
      <sharedItems containsNonDate="0" containsString="0" containsBlank="1"/>
    </cacheField>
    <cacheField name="Considerado en 3ra clase _x000a_(regla automática)" numFmtId="0">
      <sharedItems containsBlank="1"/>
    </cacheField>
    <cacheField name="¿Finalizó el Curso?" numFmtId="0">
      <sharedItems containsNonDate="0" containsString="0" containsBlank="1"/>
    </cacheField>
    <cacheField name="¿Pasó a miembro?" numFmtId="0">
      <sharedItems containsNonDate="0" containsString="0" containsBlank="1"/>
    </cacheField>
    <cacheField name="Mes de Alta como miembro" numFmtId="0">
      <sharedItems containsNonDate="0" containsString="0" containsBlank="1"/>
    </cacheField>
    <cacheField name="Motivo, en caso no pase a miembro o no concluya el curso" numFmtId="0">
      <sharedItems containsNonDate="0" containsString="0" containsBlank="1"/>
    </cacheField>
    <cacheField name="Comentario adicional" numFmtId="0">
      <sharedItems containsBlank="1"/>
    </cacheField>
    <cacheField name="Fecha 1er mes como miembro" numFmtId="0">
      <sharedItems containsNonDate="0" containsString="0" containsBlank="1"/>
    </cacheField>
    <cacheField name="¿Continúa como miembro al finalizar 1er mes?" numFmtId="0">
      <sharedItems containsNonDate="0" containsString="0" containsBlank="1"/>
    </cacheField>
    <cacheField name="Fecha 2do mes como miembro" numFmtId="14">
      <sharedItems containsDate="1" containsBlank="1" containsMixedTypes="1" minDate="2025-06-30T00:00:00" maxDate="2025-08-01T00:00:00"/>
    </cacheField>
    <cacheField name="¿Continúa como miembro al finalizar 2do mes?" numFmtId="0">
      <sharedItems containsNonDate="0" containsString="0" containsBlank="1"/>
    </cacheField>
    <cacheField name="Fecha 3er fin mes" numFmtId="14">
      <sharedItems containsDate="1" containsBlank="1" containsMixedTypes="1" minDate="2025-07-31T00:00:00" maxDate="2025-09-01T00:00:00"/>
    </cacheField>
    <cacheField name="¿Continúa como miembro al finalizar 3er mes?" numFmtId="0">
      <sharedItems containsNonDate="0" containsString="0" containsBlank="1"/>
    </cacheField>
    <cacheField name="Expectativa" numFmtId="0">
      <sharedItems containsNonDate="0" containsString="0" containsBlank="1"/>
    </cacheField>
    <cacheField name="Medio por el que se inscribio" numFmtId="0">
      <sharedItems containsBlank="1"/>
    </cacheField>
    <cacheField name="Uso Sistemas" numFmtId="0">
      <sharedItems/>
    </cacheField>
    <cacheField name="Llave grupo" numFmtId="0">
      <sharedItems/>
    </cacheField>
    <cacheField name="Curso2" numFmtId="0">
      <sharedItems/>
    </cacheField>
    <cacheField name="llave2" numFmtId="0">
      <sharedItems/>
    </cacheField>
    <cacheField name="¿Cambió de Grupo/Local?" numFmtId="0">
      <sharedItems/>
    </cacheField>
    <cacheField name="Fecha Alta 4ta o 8va sem." numFmtId="166">
      <sharedItems containsDate="1" containsMixedTypes="1" minDate="2025-02-03T00:00:00" maxDate="2025-02-05T00:00:00"/>
    </cacheField>
    <cacheField name="Es Alta a 4ta o 8va semana?" numFmtId="166">
      <sharedItems/>
    </cacheField>
    <cacheField name="Fecha Alta como miembro" numFmtId="166">
      <sharedItems/>
    </cacheField>
    <cacheField name="Días (Fecha Inicio grupo)" numFmtId="0" databaseField="0">
      <fieldGroup base="4">
        <rangePr groupBy="days" startDate="2025-01-13T00:00:00" endDate="2025-02-14T00:00:00"/>
        <groupItems count="368">
          <s v="&lt;13/01/2025"/>
          <s v="1-Ene"/>
          <s v="2-Ene"/>
          <s v="3-Ene"/>
          <s v="4-Ene"/>
          <s v="5-Ene"/>
          <s v="6-Ene"/>
          <s v="7-Ene"/>
          <s v="8-Ene"/>
          <s v="9-Ene"/>
          <s v="10-Ene"/>
          <s v="11-Ene"/>
          <s v="12-Ene"/>
          <s v="13-Ene"/>
          <s v="14-Ene"/>
          <s v="15-Ene"/>
          <s v="16-Ene"/>
          <s v="17-Ene"/>
          <s v="18-Ene"/>
          <s v="19-Ene"/>
          <s v="20-Ene"/>
          <s v="21-Ene"/>
          <s v="22-Ene"/>
          <s v="23-Ene"/>
          <s v="24-Ene"/>
          <s v="25-Ene"/>
          <s v="26-Ene"/>
          <s v="27-Ene"/>
          <s v="28-Ene"/>
          <s v="29-Ene"/>
          <s v="30-Ene"/>
          <s v="31-Ene"/>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br"/>
          <s v="2-Abr"/>
          <s v="3-Abr"/>
          <s v="4-Abr"/>
          <s v="5-Abr"/>
          <s v="6-Abr"/>
          <s v="7-Abr"/>
          <s v="8-Abr"/>
          <s v="9-Abr"/>
          <s v="10-Abr"/>
          <s v="11-Abr"/>
          <s v="12-Abr"/>
          <s v="13-Abr"/>
          <s v="14-Abr"/>
          <s v="15-Abr"/>
          <s v="16-Abr"/>
          <s v="17-Abr"/>
          <s v="18-Abr"/>
          <s v="19-Abr"/>
          <s v="20-Abr"/>
          <s v="21-Abr"/>
          <s v="22-Abr"/>
          <s v="23-Abr"/>
          <s v="24-Abr"/>
          <s v="25-Abr"/>
          <s v="26-Abr"/>
          <s v="27-Abr"/>
          <s v="28-Abr"/>
          <s v="29-Abr"/>
          <s v="30-Ab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go"/>
          <s v="2-Ago"/>
          <s v="3-Ago"/>
          <s v="4-Ago"/>
          <s v="5-Ago"/>
          <s v="6-Ago"/>
          <s v="7-Ago"/>
          <s v="8-Ago"/>
          <s v="9-Ago"/>
          <s v="10-Ago"/>
          <s v="11-Ago"/>
          <s v="12-Ago"/>
          <s v="13-Ago"/>
          <s v="14-Ago"/>
          <s v="15-Ago"/>
          <s v="16-Ago"/>
          <s v="17-Ago"/>
          <s v="18-Ago"/>
          <s v="19-Ago"/>
          <s v="20-Ago"/>
          <s v="21-Ago"/>
          <s v="22-Ago"/>
          <s v="23-Ago"/>
          <s v="24-Ago"/>
          <s v="25-Ago"/>
          <s v="26-Ago"/>
          <s v="27-Ago"/>
          <s v="28-Ago"/>
          <s v="29-Ago"/>
          <s v="30-Ago"/>
          <s v="31-Ago"/>
          <s v="1-Set"/>
          <s v="2-Set"/>
          <s v="3-Set"/>
          <s v="4-Set"/>
          <s v="5-Set"/>
          <s v="6-Set"/>
          <s v="7-Set"/>
          <s v="8-Set"/>
          <s v="9-Set"/>
          <s v="10-Set"/>
          <s v="11-Set"/>
          <s v="12-Set"/>
          <s v="13-Set"/>
          <s v="14-Set"/>
          <s v="15-Set"/>
          <s v="16-Set"/>
          <s v="17-Set"/>
          <s v="18-Set"/>
          <s v="19-Set"/>
          <s v="20-Set"/>
          <s v="21-Set"/>
          <s v="22-Set"/>
          <s v="23-Set"/>
          <s v="24-Set"/>
          <s v="25-Set"/>
          <s v="26-Set"/>
          <s v="27-Set"/>
          <s v="28-Set"/>
          <s v="29-Set"/>
          <s v="30-Set"/>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ic"/>
          <s v="2-Dic"/>
          <s v="3-Dic"/>
          <s v="4-Dic"/>
          <s v="5-Dic"/>
          <s v="6-Dic"/>
          <s v="7-Dic"/>
          <s v="8-Dic"/>
          <s v="9-Dic"/>
          <s v="10-Dic"/>
          <s v="11-Dic"/>
          <s v="12-Dic"/>
          <s v="13-Dic"/>
          <s v="14-Dic"/>
          <s v="15-Dic"/>
          <s v="16-Dic"/>
          <s v="17-Dic"/>
          <s v="18-Dic"/>
          <s v="19-Dic"/>
          <s v="20-Dic"/>
          <s v="21-Dic"/>
          <s v="22-Dic"/>
          <s v="23-Dic"/>
          <s v="24-Dic"/>
          <s v="25-Dic"/>
          <s v="26-Dic"/>
          <s v="27-Dic"/>
          <s v="28-Dic"/>
          <s v="29-Dic"/>
          <s v="30-Dic"/>
          <s v="31-Dic"/>
          <s v="&gt;14/02/2025"/>
        </groupItems>
      </fieldGroup>
    </cacheField>
    <cacheField name="Meses (Fecha Inicio grupo)" numFmtId="0" databaseField="0">
      <fieldGroup base="4">
        <rangePr groupBy="months" startDate="2025-01-13T00:00:00" endDate="2025-02-14T00:00:00"/>
        <groupItems count="14">
          <s v="&lt;13/01/2025"/>
          <s v="Ene"/>
          <s v="Feb"/>
          <s v="Mar"/>
          <s v="Abr"/>
          <s v="May"/>
          <s v="Jun"/>
          <s v="Jul"/>
          <s v="Ago"/>
          <s v="Set"/>
          <s v="Oct"/>
          <s v="Nov"/>
          <s v="Dic"/>
          <s v="&gt;14/02/2025"/>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10.544898148146" createdVersion="8" refreshedVersion="8" minRefreshableVersion="3" recordCount="145" xr:uid="{93666501-035A-4BA4-919B-725BD873B673}">
  <cacheSource type="worksheet">
    <worksheetSource ref="AA6:BA200" sheet="Gráficos_"/>
  </cacheSource>
  <cacheFields count="28">
    <cacheField name="Llave grupo" numFmtId="0">
      <sharedItems containsBlank="1" count="38">
        <s v="Huaraz-Enero-Lunes-7:00 - 9:00 p.m.-45670-Inscrito Nuevo"/>
        <s v="Huaraz-Enero-Martes-7:00 - 9:00 p.m.-45671-Inscrito Nuevo"/>
        <s v="Huaraz-Febrero-Miercoles-7:00 - 9:00 p.m.-45700-Inscrito Nuevo"/>
        <s v="Huaraz-Febrero-Jueves-6:00 - 8:00 pm-45701-Inscrito Nuevo"/>
        <s v=""/>
        <m/>
        <s v="Huaraz-Enero-Luns-7:00 - 9:00 p.m.-45670-Inscrito Nuevo" u="1"/>
        <s v="Huaraz-Enero-Martes-7:00 - 9:00 p.m.-45671-" u="1"/>
        <s v="Plantilla-Enero-lunes-7-9pm-45667-Inscrito Nuevo" u="1"/>
        <s v="Plantilla-Enero-Lunes - Miércoles-6:30 - 8:30-45306-Inscrito Nuevo" u="1"/>
        <s v="Plantilla-Enero-Martes - Jueves-6:30 - 8:30-45307-Inscrito Nuevo" u="1"/>
        <s v="Plantilla-Febrero-Martes - Jueves-4:00 - 5:50-45328-Inscrito Nuevo" u="1"/>
        <s v="Plantilla-Abril-Lunes - Miércoles-6:30 - 8:30-45406-Inscrito Nuevo" u="1"/>
        <s v="Plantilla-Mayo-Martes-6:30 - 8:30-45433-Inscrito Nuevo" u="1"/>
        <s v="Plantilla-Junio-Lunes - Miércoles-6:30 - 8:30-45462-Inscrito Nuevo" u="1"/>
        <s v="Plantilla-Julio-Lunes - Miércoles-6:30 - 8:30-45490-Inscrito Nuevo" u="1"/>
        <s v="Plantilla-Septiembre-Lunes - Miércoles-6:30 - 8:30-45551-Inscrito Nuevo" u="1"/>
        <s v="Plantilla-Octubre-Jueves-6:30 - 8:30-45575-Inscrito Nuevo" u="1"/>
        <s v="Plantilla-Noviembre-martes-7:30 a 9:30 p.m.-45601-Inscrito Nuevo" u="1"/>
        <s v="Plantilla-Noviembre-martes-7:30 a 9:30 p.m.-45601-Recuperado 2024" u="1"/>
        <s v="Plantilla-Noviembre-Lunes - Miércoles-6:30 - 8:30-45602-Inscrito Nuevo" u="1"/>
        <s v="Plantilla-Enero-miércoles-7:30 a 9:30 p.m.-45672-Recuperado otro año" u="1"/>
        <s v="Plantilla-Enero-sábado-7:30 a 9:30 p.m.-45672-Recuperado otro año" u="1"/>
        <s v="Ayacucho Norte-Enero-Lunes - Miércoles-6:30 - 8:30-45306-Inscrito Nuevo" u="1"/>
        <s v="Ayacucho Norte-Enero-Martes - Jueves-6:30 - 8:30-45307-Inscrito Nuevo" u="1"/>
        <s v="Ayacucho Norte-Febrero-Martes - Jueves-4:00 - 5:50-45328-Inscrito Nuevo" u="1"/>
        <s v="Ayacucho Norte-Abril-Lunes - Miércoles-6:30 - 8:30-45406-Inscrito Nuevo" u="1"/>
        <s v="Ayacucho Norte-Mayo-Martes-6:30 - 8:30-45433-Inscrito Nuevo" u="1"/>
        <s v="Ayacucho Norte-Junio-Lunes - Miércoles-6:30 - 8:30-45462-Inscrito Nuevo" u="1"/>
        <s v="Ayacucho Norte-Julio-Lunes - Miércoles-6:30 - 8:30-45490-Inscrito Nuevo" u="1"/>
        <s v="Ayacucho Norte-Septiembre-Lunes - Miércoles-6:30 - 8:30-45551-Inscrito Nuevo" u="1"/>
        <s v="Ayacucho Norte-Octubre-Jueves-6:30 - 8:30-45575-Inscrito Nuevo" u="1"/>
        <s v="Ayacucho Norte-Noviembre-Lunes - Miércoles-6:30 - 8:30-45602-Inscrito Nuevo" u="1"/>
        <s v="Ayacucho Norte-Junio-Lunes - Miércoles-6:30 - 8:30-45461-Inscrito Nuevo" u="1"/>
        <s v="Ayacucho Norte-Julio-Lunes - Miércoles-6:30 - 8:31-45490-Inscrito Nuevo" u="1"/>
        <s v="Ayacucho Norte-Julio-Lunes - Miércoles-6:30 - 8:32-45490-Inscrito Nuevo" u="1"/>
        <s v="Ayacucho Norte-Julio-Lunes - Miércoles-6:30 - 8:33-45490-Inscrito Nuevo" u="1"/>
        <s v="Ayacucho Norte-Julio-Lunes - Miércoles-6:30 - 8:34-45490-Inscrito Nuevo" u="1"/>
      </sharedItems>
    </cacheField>
    <cacheField name="Curso" numFmtId="0">
      <sharedItems containsBlank="1" count="6">
        <s v="Conócete a ti mismo"/>
        <s v=""/>
        <m/>
        <s v="Oratoria y Filosofía" u="1"/>
        <s v="Conócete a Ti Mismo y Oratoria" u="1"/>
        <s v="(blank)" u="1"/>
      </sharedItems>
    </cacheField>
    <cacheField name="Fecha Inicio grupo" numFmtId="0">
      <sharedItems containsDate="1" containsBlank="1" containsMixedTypes="1" minDate="2024-01-15T00:00:00" maxDate="2025-02-14T00:00:00" count="21">
        <d v="2025-01-13T00:00:00"/>
        <d v="2025-01-14T00:00:00"/>
        <d v="2025-02-12T00:00:00"/>
        <d v="2025-02-13T00:00:00"/>
        <s v=""/>
        <m/>
        <d v="2025-01-10T00:00:00" u="1"/>
        <d v="2024-01-15T00:00:00" u="1"/>
        <d v="2024-01-16T00:00:00" u="1"/>
        <d v="2024-02-06T00:00:00" u="1"/>
        <d v="2024-04-24T00:00:00" u="1"/>
        <d v="2024-05-21T00:00:00" u="1"/>
        <d v="2024-06-19T00:00:00" u="1"/>
        <d v="2024-07-17T00:00:00" u="1"/>
        <d v="2024-09-16T00:00:00" u="1"/>
        <d v="2024-10-10T00:00:00" u="1"/>
        <d v="2024-11-05T00:00:00" u="1"/>
        <d v="2024-11-06T00:00:00" u="1"/>
        <d v="2025-01-15T00:00:00" u="1"/>
        <s v="(blank)" u="1"/>
        <d v="2024-06-18T00:00:00" u="1"/>
      </sharedItems>
    </cacheField>
    <cacheField name="Mes Inscrito" numFmtId="0">
      <sharedItems containsBlank="1" count="22">
        <s v="Enero"/>
        <s v="Febrero"/>
        <s v=""/>
        <m/>
        <s v="January" u="1"/>
        <s v="February" u="1"/>
        <s v="Abril" u="1"/>
        <s v="Mayo" u="1"/>
        <s v="Junio" u="1"/>
        <s v="Julio" u="1"/>
        <s v="Setiembre" u="1"/>
        <s v="Octubre" u="1"/>
        <s v="Noviembre" u="1"/>
        <s v="(blank)" u="1"/>
        <s v="septiembre" u="1"/>
        <s v="April" u="1"/>
        <s v="May" u="1"/>
        <s v="June" u="1"/>
        <s v="July" u="1"/>
        <s v="September" u="1"/>
        <s v="October" u="1"/>
        <s v="November" u="1"/>
      </sharedItems>
    </cacheField>
    <cacheField name="Año Inscrito" numFmtId="0">
      <sharedItems containsBlank="1" count="4">
        <s v="2025"/>
        <s v=""/>
        <m/>
        <s v="2024" u="1"/>
      </sharedItems>
    </cacheField>
    <cacheField name="Tipo Incrito" numFmtId="0">
      <sharedItems containsBlank="1" count="6">
        <s v="Inscrito Nuevo"/>
        <s v=""/>
        <m/>
        <s v="Recuperado 2024" u="1"/>
        <s v="Recuperado otro año" u="1"/>
        <s v="(blank)" u="1"/>
      </sharedItems>
    </cacheField>
    <cacheField name="Ética" numFmtId="0">
      <sharedItems containsBlank="1"/>
    </cacheField>
    <cacheField name="Soc - FH" numFmtId="0">
      <sharedItems containsBlank="1"/>
    </cacheField>
    <cacheField name="Cant. Inscritos" numFmtId="0">
      <sharedItems containsBlank="1" containsMixedTypes="1" containsNumber="1" containsInteger="1" minValue="3" maxValue="12"/>
    </cacheField>
    <cacheField name="I" numFmtId="0">
      <sharedItems containsNonDate="0" containsString="0" containsBlank="1"/>
    </cacheField>
    <cacheField name="Sem. 01" numFmtId="0">
      <sharedItems containsBlank="1" containsMixedTypes="1" containsNumber="1" containsInteger="1" minValue="0" maxValue="10"/>
    </cacheField>
    <cacheField name="Sem. 02" numFmtId="0">
      <sharedItems containsBlank="1" containsMixedTypes="1" containsNumber="1" containsInteger="1" minValue="0" maxValue="7"/>
    </cacheField>
    <cacheField name="Sem. 03" numFmtId="0">
      <sharedItems containsBlank="1" containsMixedTypes="1" containsNumber="1" containsInteger="1" minValue="0" maxValue="8"/>
    </cacheField>
    <cacheField name="Sem. 04" numFmtId="0">
      <sharedItems containsBlank="1" containsMixedTypes="1" containsNumber="1" containsInteger="1" minValue="0" maxValue="8"/>
    </cacheField>
    <cacheField name="Sem. 05" numFmtId="0">
      <sharedItems containsBlank="1" containsMixedTypes="1" containsNumber="1" containsInteger="1" minValue="0" maxValue="6"/>
    </cacheField>
    <cacheField name="Sem. 06" numFmtId="0">
      <sharedItems containsBlank="1" containsMixedTypes="1" containsNumber="1" containsInteger="1" minValue="0" maxValue="9"/>
    </cacheField>
    <cacheField name="Sem. 07" numFmtId="0">
      <sharedItems containsBlank="1" containsMixedTypes="1" containsNumber="1" containsInteger="1" minValue="0" maxValue="0"/>
    </cacheField>
    <cacheField name="Sem. 08" numFmtId="0">
      <sharedItems containsBlank="1" containsMixedTypes="1" containsNumber="1" containsInteger="1" minValue="0" maxValue="0"/>
    </cacheField>
    <cacheField name="Sem. 09" numFmtId="0">
      <sharedItems containsBlank="1" containsMixedTypes="1" containsNumber="1" containsInteger="1" minValue="0" maxValue="0"/>
    </cacheField>
    <cacheField name="Sem. 10" numFmtId="0">
      <sharedItems containsBlank="1" containsMixedTypes="1" containsNumber="1" containsInteger="1" minValue="0" maxValue="0"/>
    </cacheField>
    <cacheField name="Sem. 11" numFmtId="0">
      <sharedItems containsBlank="1" containsMixedTypes="1" containsNumber="1" containsInteger="1" minValue="0" maxValue="0"/>
    </cacheField>
    <cacheField name="Sem. 12" numFmtId="0">
      <sharedItems containsBlank="1" containsMixedTypes="1" containsNumber="1" containsInteger="1" minValue="0" maxValue="0"/>
    </cacheField>
    <cacheField name="Sem. 13" numFmtId="0">
      <sharedItems containsBlank="1" containsMixedTypes="1" containsNumber="1" containsInteger="1" minValue="0" maxValue="0"/>
    </cacheField>
    <cacheField name="Sem. 14" numFmtId="0">
      <sharedItems containsBlank="1" containsMixedTypes="1" containsNumber="1" containsInteger="1" minValue="0" maxValue="0"/>
    </cacheField>
    <cacheField name="Sem. 15" numFmtId="0">
      <sharedItems containsBlank="1" containsMixedTypes="1" containsNumber="1" containsInteger="1" minValue="0" maxValue="0"/>
    </cacheField>
    <cacheField name="Sem. 16" numFmtId="0">
      <sharedItems containsBlank="1" containsMixedTypes="1" containsNumber="1" containsInteger="1" minValue="0" maxValue="0"/>
    </cacheField>
    <cacheField name="Pasaron a miembro" numFmtId="0">
      <sharedItems containsBlank="1" containsMixedTypes="1" containsNumber="1" containsInteger="1" minValue="0" maxValue="0"/>
    </cacheField>
    <cacheField name="% pasaron" numFmtId="0" formula="'Pasaron a miembro'/'Cant. Inscritos'" databaseField="0"/>
  </cacheFields>
  <extLst>
    <ext xmlns:x14="http://schemas.microsoft.com/office/spreadsheetml/2009/9/main" uri="{725AE2AE-9491-48be-B2B4-4EB974FC3084}">
      <x14:pivotCacheDefinition pivotCacheId="101906328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10.544898148146" createdVersion="8" refreshedVersion="8" minRefreshableVersion="3" recordCount="144" xr:uid="{B6B3588D-8425-4E45-AA0B-BAE5D918F905}">
  <cacheSource type="worksheet">
    <worksheetSource ref="AA6:BA150" sheet="Gráficos_"/>
  </cacheSource>
  <cacheFields count="27">
    <cacheField name="Llave grupo" numFmtId="0">
      <sharedItems/>
    </cacheField>
    <cacheField name="Curso" numFmtId="0">
      <sharedItems count="4">
        <s v="Conócete a ti mismo"/>
        <s v=""/>
        <s v="Oratoria y Filosofía" u="1"/>
        <s v="Conócete a Ti Mismo y Oratoria" u="1"/>
      </sharedItems>
    </cacheField>
    <cacheField name="Fecha Inicio grupo" numFmtId="0">
      <sharedItems containsDate="1" containsMixedTypes="1" minDate="2024-01-15T00:00:00" maxDate="2025-02-14T00:00:00" count="18">
        <d v="2025-01-13T00:00:00"/>
        <d v="2025-01-14T00:00:00"/>
        <d v="2025-02-12T00:00:00"/>
        <d v="2025-02-13T00:00:00"/>
        <s v=""/>
        <d v="2025-01-10T00:00:00" u="1"/>
        <d v="2024-01-15T00:00:00" u="1"/>
        <d v="2024-01-16T00:00:00" u="1"/>
        <d v="2024-02-06T00:00:00" u="1"/>
        <d v="2024-04-24T00:00:00" u="1"/>
        <d v="2024-05-21T00:00:00" u="1"/>
        <d v="2024-06-19T00:00:00" u="1"/>
        <d v="2024-07-17T00:00:00" u="1"/>
        <d v="2024-09-16T00:00:00" u="1"/>
        <d v="2024-10-10T00:00:00" u="1"/>
        <d v="2024-11-05T00:00:00" u="1"/>
        <d v="2024-11-06T00:00:00" u="1"/>
        <d v="2025-01-15T00:00:00" u="1"/>
      </sharedItems>
    </cacheField>
    <cacheField name="Mes Inscrito" numFmtId="0">
      <sharedItems count="12">
        <s v="Enero"/>
        <s v="Febrero"/>
        <s v=""/>
        <s v="January" u="1"/>
        <s v="February" u="1"/>
        <s v="Abril" u="1"/>
        <s v="Mayo" u="1"/>
        <s v="Junio" u="1"/>
        <s v="Julio" u="1"/>
        <s v="Setiembre" u="1"/>
        <s v="Octubre" u="1"/>
        <s v="Noviembre" u="1"/>
      </sharedItems>
    </cacheField>
    <cacheField name="Año Inscrito" numFmtId="0">
      <sharedItems containsBlank="1"/>
    </cacheField>
    <cacheField name="Tipo Incrito" numFmtId="0">
      <sharedItems count="4">
        <s v="Inscrito Nuevo"/>
        <s v=""/>
        <s v="Recuperado 2024" u="1"/>
        <s v="Recuperado otro año" u="1"/>
      </sharedItems>
    </cacheField>
    <cacheField name="Ética" numFmtId="0">
      <sharedItems count="10">
        <s v="Brenda Medoza"/>
        <s v="Karenth Llanos"/>
        <s v="Carolina León "/>
        <s v=""/>
        <s v="Erick" u="1"/>
        <s v="Rosmery Ruiz Cuarez " u="1"/>
        <s v="Yeni R. Arce Prado" u="1"/>
        <s v="Erick F. Meza Macedo" u="1"/>
        <s v="Daniel J. CHico Vallejo" u="1"/>
        <s v="Angélica del C." u="1"/>
      </sharedItems>
    </cacheField>
    <cacheField name="Soc - FH" numFmtId="0">
      <sharedItems count="11">
        <s v="José Flores"/>
        <s v="Mavel Villavicencio"/>
        <s v="Luis Chinchay"/>
        <s v="Brenda Medoza"/>
        <s v=""/>
        <s v="Pedro" u="1"/>
        <s v="Rosmery Ruiz Cuarez " u="1"/>
        <s v="Daniel J. CHico Vallejo" u="1"/>
        <s v="Erick F. Meza Macedo" u="1"/>
        <s v="Yeni R. Arce Prado" u="1"/>
        <s v="Silvia AyL" u="1"/>
      </sharedItems>
    </cacheField>
    <cacheField name="Cant. Inscritos" numFmtId="0">
      <sharedItems containsMixedTypes="1" containsNumber="1" containsInteger="1" minValue="3" maxValue="12"/>
    </cacheField>
    <cacheField name="I" numFmtId="0">
      <sharedItems containsNonDate="0" containsString="0" containsBlank="1"/>
    </cacheField>
    <cacheField name="Sem. 01" numFmtId="0">
      <sharedItems containsMixedTypes="1" containsNumber="1" containsInteger="1" minValue="0" maxValue="10"/>
    </cacheField>
    <cacheField name="Sem. 02" numFmtId="0">
      <sharedItems containsMixedTypes="1" containsNumber="1" containsInteger="1" minValue="0" maxValue="7"/>
    </cacheField>
    <cacheField name="Sem. 03" numFmtId="0">
      <sharedItems containsMixedTypes="1" containsNumber="1" containsInteger="1" minValue="0" maxValue="8"/>
    </cacheField>
    <cacheField name="Sem. 04" numFmtId="0">
      <sharedItems containsMixedTypes="1" containsNumber="1" containsInteger="1" minValue="0" maxValue="8"/>
    </cacheField>
    <cacheField name="Sem. 05" numFmtId="0">
      <sharedItems containsMixedTypes="1" containsNumber="1" containsInteger="1" minValue="0" maxValue="6"/>
    </cacheField>
    <cacheField name="Sem. 06" numFmtId="0">
      <sharedItems containsMixedTypes="1" containsNumber="1" containsInteger="1" minValue="0" maxValue="9"/>
    </cacheField>
    <cacheField name="Sem. 07" numFmtId="0">
      <sharedItems containsMixedTypes="1" containsNumber="1" containsInteger="1" minValue="0" maxValue="0"/>
    </cacheField>
    <cacheField name="Sem. 08" numFmtId="0">
      <sharedItems containsMixedTypes="1" containsNumber="1" containsInteger="1" minValue="0" maxValue="0"/>
    </cacheField>
    <cacheField name="Sem. 09" numFmtId="0">
      <sharedItems containsMixedTypes="1" containsNumber="1" containsInteger="1" minValue="0" maxValue="0"/>
    </cacheField>
    <cacheField name="Sem. 10" numFmtId="0">
      <sharedItems containsMixedTypes="1" containsNumber="1" containsInteger="1" minValue="0" maxValue="0"/>
    </cacheField>
    <cacheField name="Sem. 11" numFmtId="0">
      <sharedItems containsMixedTypes="1" containsNumber="1" containsInteger="1" minValue="0" maxValue="0"/>
    </cacheField>
    <cacheField name="Sem. 12" numFmtId="0">
      <sharedItems containsMixedTypes="1" containsNumber="1" containsInteger="1" minValue="0" maxValue="0"/>
    </cacheField>
    <cacheField name="Sem. 13" numFmtId="0">
      <sharedItems containsBlank="1" containsMixedTypes="1" containsNumber="1" containsInteger="1" minValue="0" maxValue="0"/>
    </cacheField>
    <cacheField name="Sem. 14" numFmtId="0">
      <sharedItems containsBlank="1" containsMixedTypes="1" containsNumber="1" containsInteger="1" minValue="0" maxValue="0"/>
    </cacheField>
    <cacheField name="Sem. 15" numFmtId="0">
      <sharedItems containsBlank="1" containsMixedTypes="1" containsNumber="1" containsInteger="1" minValue="0" maxValue="0"/>
    </cacheField>
    <cacheField name="Sem. 16" numFmtId="0">
      <sharedItems containsBlank="1" containsMixedTypes="1" containsNumber="1" containsInteger="1" minValue="0" maxValue="0"/>
    </cacheField>
    <cacheField name="Pasaron a miembro" numFmtId="0">
      <sharedItems containsMixedTypes="1" containsNumber="1" containsInteger="1" minValue="0" maxValue="0"/>
    </cacheField>
  </cacheFields>
  <extLst>
    <ext xmlns:x14="http://schemas.microsoft.com/office/spreadsheetml/2009/9/main" uri="{725AE2AE-9491-48be-B2B4-4EB974FC3084}">
      <x14:pivotCacheDefinition pivotCacheId="696074493"/>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10.544898148146" createdVersion="8" refreshedVersion="8" minRefreshableVersion="3" recordCount="1110" xr:uid="{DF98248B-F611-4D63-8D53-48C0B1B855EC}">
  <cacheSource type="worksheet">
    <worksheetSource name="Tabla1[[Curso]:[¿Cambió de Grupo/Local?]]"/>
  </cacheSource>
  <cacheFields count="61">
    <cacheField name="Curso" numFmtId="0">
      <sharedItems containsBlank="1" count="4">
        <s v="Conócete a ti mismo"/>
        <m/>
        <s v="Oratoria y Filosofía" u="1"/>
        <s v="Conócete a Ti Mismo y Oratoria" u="1"/>
      </sharedItems>
    </cacheField>
    <cacheField name="Mes Inscrito" numFmtId="0">
      <sharedItems containsBlank="1" count="10">
        <s v="Enero"/>
        <m/>
        <s v="Febrero"/>
        <s v="Abril" u="1"/>
        <s v="Mayo" u="1"/>
        <s v="Junio" u="1"/>
        <s v="Julio" u="1"/>
        <s v="Septiembre" u="1"/>
        <s v="Octubre" u="1"/>
        <s v="Noviembre" u="1"/>
      </sharedItems>
    </cacheField>
    <cacheField name="Dia de clases Inscrito" numFmtId="49">
      <sharedItems containsBlank="1" count="12">
        <s v="Lunes "/>
        <s v="Lunes"/>
        <m/>
        <s v="Martes"/>
        <s v="Martes "/>
        <s v="Miercoles "/>
        <s v="Jueves"/>
        <s v="Luns" u="1"/>
        <s v="Lunes - Miércoles" u="1"/>
        <s v="Martes - Jueves" u="1"/>
        <s v="miércoles" u="1"/>
        <s v="sábado" u="1"/>
      </sharedItems>
    </cacheField>
    <cacheField name="Horario Inscrito" numFmtId="49">
      <sharedItems containsBlank="1" count="8">
        <s v="7:00 - 9:00 p.m. "/>
        <m/>
        <s v="7:00 - 9:00 p.m."/>
        <s v="6:00 - 8:00 pm"/>
        <s v="7-9pm" u="1"/>
        <s v="6:30 - 8:30" u="1"/>
        <s v="4:00 - 5:50" u="1"/>
        <s v="7:30 a 9:30 p.m." u="1"/>
      </sharedItems>
    </cacheField>
    <cacheField name="Fecha Inicio grupo" numFmtId="0">
      <sharedItems containsNonDate="0" containsDate="1" containsString="0" containsBlank="1" minDate="2024-01-15T00:00:00" maxDate="2025-02-14T00:00:00" count="19">
        <d v="2025-01-13T00:00:00"/>
        <m/>
        <d v="2025-01-14T00:00:00"/>
        <d v="2025-02-12T00:00:00"/>
        <d v="2025-02-13T00:00:00"/>
        <d v="2025-01-10T00:00:00" u="1"/>
        <d v="2024-01-15T00:00:00" u="1"/>
        <d v="2024-01-16T00:00:00" u="1"/>
        <d v="2024-02-06T00:00:00" u="1"/>
        <d v="2024-04-24T00:00:00" u="1"/>
        <d v="2024-05-21T00:00:00" u="1"/>
        <d v="2024-06-19T00:00:00" u="1"/>
        <d v="2024-07-17T00:00:00" u="1"/>
        <d v="2024-09-16T00:00:00" u="1"/>
        <d v="2024-10-10T00:00:00" u="1"/>
        <d v="2024-11-06T00:00:00" u="1"/>
        <d v="2024-11-05T00:00:00" u="1"/>
        <d v="2025-01-15T00:00:00" u="1"/>
        <d v="2025-01-18T00:00:00" u="1"/>
      </sharedItems>
      <fieldGroup par="60"/>
    </cacheField>
    <cacheField name="Asistente del Grupo" numFmtId="14">
      <sharedItems containsBlank="1"/>
    </cacheField>
    <cacheField name="DNI / CE" numFmtId="49">
      <sharedItems containsBlank="1"/>
    </cacheField>
    <cacheField name="Nombres" numFmtId="0">
      <sharedItems containsBlank="1"/>
    </cacheField>
    <cacheField name="Apellidos" numFmtId="0">
      <sharedItems containsBlank="1"/>
    </cacheField>
    <cacheField name="Celular" numFmtId="0">
      <sharedItems containsString="0" containsBlank="1" containsNumber="1" containsInteger="1" minValue="907742499" maxValue="999285911"/>
    </cacheField>
    <cacheField name="Correo" numFmtId="0">
      <sharedItems containsBlank="1"/>
    </cacheField>
    <cacheField name="Fecha de nac" numFmtId="14">
      <sharedItems containsDate="1" containsBlank="1" containsMixedTypes="1" minDate="1955-02-19T00:00:00" maxDate="2013-06-18T00:00:00"/>
    </cacheField>
    <cacheField name="Edad" numFmtId="0">
      <sharedItems containsBlank="1" containsMixedTypes="1" containsNumber="1" containsInteger="1" minValue="11" maxValue="70"/>
    </cacheField>
    <cacheField name="Grupo" numFmtId="0">
      <sharedItems containsBlank="1"/>
    </cacheField>
    <cacheField name="Tipo Incrito" numFmtId="0">
      <sharedItems containsBlank="1" count="4">
        <s v="Inscrito Nuevo"/>
        <m/>
        <s v="Recuperado 2024" u="1"/>
        <s v="Recuperado otro año" u="1"/>
      </sharedItems>
    </cacheField>
    <cacheField name="Fecha Cambio Grupo" numFmtId="0">
      <sharedItems containsNonDate="0" containsString="0" containsBlank="1"/>
    </cacheField>
    <cacheField name="Mes  _x000a_(1er grupo inscrito)" numFmtId="0">
      <sharedItems containsNonDate="0" containsString="0" containsBlank="1"/>
    </cacheField>
    <cacheField name="Dia Clases_x000a_(1er grupo inscrito)" numFmtId="0">
      <sharedItems containsNonDate="0" containsString="0" containsBlank="1"/>
    </cacheField>
    <cacheField name="Horario_x000a_(1er grupo inscrito)" numFmtId="0">
      <sharedItems containsNonDate="0" containsString="0" containsBlank="1"/>
    </cacheField>
    <cacheField name="Fecha 3ra clase" numFmtId="14">
      <sharedItems containsDate="1" containsBlank="1" containsMixedTypes="1" minDate="2025-01-27T00:00:00" maxDate="2025-02-28T00:00:00"/>
    </cacheField>
    <cacheField name="Fecha Finalización" numFmtId="14">
      <sharedItems containsDate="1" containsBlank="1" containsMixedTypes="1" minDate="2025-04-13T00:00:00" maxDate="2025-05-14T00:00:00"/>
    </cacheField>
    <cacheField name="Ética" numFmtId="0">
      <sharedItems containsBlank="1" count="10">
        <s v="Brenda Medoza"/>
        <m/>
        <s v="Karenth Llanos"/>
        <s v="Carolina León "/>
        <s v="Erick" u="1"/>
        <s v="Rosmery Ruiz Cuarez " u="1"/>
        <s v="Yeni R. Arce Prado" u="1"/>
        <s v="Erick F. Meza Macedo" u="1"/>
        <s v="Daniel J. CHico Vallejo" u="1"/>
        <s v="Angélica del C." u="1"/>
      </sharedItems>
    </cacheField>
    <cacheField name="Soc - FH" numFmtId="0">
      <sharedItems containsBlank="1" count="11">
        <s v="José Flores"/>
        <m/>
        <s v="Mavel Villavicencio"/>
        <s v="Luis Chinchay"/>
        <s v="Brenda Medoza"/>
        <s v="Pedro" u="1"/>
        <s v="Rosmery Ruiz Cuarez " u="1"/>
        <s v="Daniel J. CHico Vallejo" u="1"/>
        <s v="Erick F. Meza Macedo" u="1"/>
        <s v="Yeni R. Arce Prado" u="1"/>
        <s v="Silvia AyL" u="1"/>
      </sharedItems>
    </cacheField>
    <cacheField name="sem 01" numFmtId="0">
      <sharedItems containsBlank="1"/>
    </cacheField>
    <cacheField name="sem 02" numFmtId="0">
      <sharedItems containsBlank="1"/>
    </cacheField>
    <cacheField name="sem 03" numFmtId="0">
      <sharedItems containsBlank="1"/>
    </cacheField>
    <cacheField name="sem 04" numFmtId="0">
      <sharedItems containsBlank="1"/>
    </cacheField>
    <cacheField name="sem 05" numFmtId="0">
      <sharedItems containsBlank="1"/>
    </cacheField>
    <cacheField name="sem 06" numFmtId="0">
      <sharedItems containsBlank="1"/>
    </cacheField>
    <cacheField name="sem 07" numFmtId="0">
      <sharedItems containsNonDate="0" containsString="0" containsBlank="1"/>
    </cacheField>
    <cacheField name="sem 08" numFmtId="0">
      <sharedItems containsNonDate="0" containsString="0" containsBlank="1"/>
    </cacheField>
    <cacheField name="sem 09" numFmtId="0">
      <sharedItems containsNonDate="0" containsString="0" containsBlank="1"/>
    </cacheField>
    <cacheField name="sem 10" numFmtId="0">
      <sharedItems containsNonDate="0" containsString="0" containsBlank="1"/>
    </cacheField>
    <cacheField name="sem 11" numFmtId="0">
      <sharedItems containsNonDate="0" containsString="0" containsBlank="1"/>
    </cacheField>
    <cacheField name="sem 12" numFmtId="0">
      <sharedItems containsNonDate="0" containsString="0" containsBlank="1"/>
    </cacheField>
    <cacheField name="sem 13" numFmtId="0">
      <sharedItems containsNonDate="0" containsString="0" containsBlank="1"/>
    </cacheField>
    <cacheField name="sem 14" numFmtId="0">
      <sharedItems containsNonDate="0" containsString="0" containsBlank="1"/>
    </cacheField>
    <cacheField name="sem 15" numFmtId="0">
      <sharedItems containsNonDate="0" containsString="0" containsBlank="1"/>
    </cacheField>
    <cacheField name="sem 16" numFmtId="0">
      <sharedItems containsNonDate="0" containsString="0" containsBlank="1"/>
    </cacheField>
    <cacheField name="Fecha Baja Probacionista" numFmtId="0">
      <sharedItems containsNonDate="0" containsString="0" containsBlank="1"/>
    </cacheField>
    <cacheField name="Considerado en 3ra clase _x000a_(regla automática)" numFmtId="0">
      <sharedItems containsBlank="1"/>
    </cacheField>
    <cacheField name="¿Finalizó el Curso?" numFmtId="0">
      <sharedItems containsNonDate="0" containsString="0" containsBlank="1"/>
    </cacheField>
    <cacheField name="¿Pasó a miembro?" numFmtId="0">
      <sharedItems containsNonDate="0" containsString="0" containsBlank="1"/>
    </cacheField>
    <cacheField name="Mes de Alta como miembro" numFmtId="0">
      <sharedItems containsNonDate="0" containsString="0" containsBlank="1"/>
    </cacheField>
    <cacheField name="Motivo, en caso no pase a miembro o no concluya el curso" numFmtId="0">
      <sharedItems containsNonDate="0" containsString="0" containsBlank="1"/>
    </cacheField>
    <cacheField name="Comentario adicional" numFmtId="0">
      <sharedItems containsBlank="1"/>
    </cacheField>
    <cacheField name="Fecha 1er mes como miembro" numFmtId="0">
      <sharedItems containsNonDate="0" containsString="0" containsBlank="1"/>
    </cacheField>
    <cacheField name="¿Continúa como miembro al finalizar 1er mes?" numFmtId="0">
      <sharedItems containsNonDate="0" containsString="0" containsBlank="1"/>
    </cacheField>
    <cacheField name="Fecha 2do mes como miembro" numFmtId="14">
      <sharedItems containsDate="1" containsBlank="1" containsMixedTypes="1" minDate="2025-06-30T00:00:00" maxDate="2025-08-01T00:00:00"/>
    </cacheField>
    <cacheField name="¿Continúa como miembro al finalizar 2do mes?" numFmtId="0">
      <sharedItems containsNonDate="0" containsString="0" containsBlank="1"/>
    </cacheField>
    <cacheField name="Fecha 3er fin mes" numFmtId="14">
      <sharedItems containsDate="1" containsBlank="1" containsMixedTypes="1" minDate="2025-07-31T00:00:00" maxDate="2025-09-01T00:00:00"/>
    </cacheField>
    <cacheField name="¿Continúa como miembro al finalizar 3er mes?" numFmtId="0">
      <sharedItems containsNonDate="0" containsString="0" containsBlank="1"/>
    </cacheField>
    <cacheField name="Expectativa" numFmtId="0">
      <sharedItems containsNonDate="0" containsString="0" containsBlank="1"/>
    </cacheField>
    <cacheField name="Medio por el que se inscribio" numFmtId="0">
      <sharedItems containsBlank="1"/>
    </cacheField>
    <cacheField name="Uso Sistemas" numFmtId="0">
      <sharedItems/>
    </cacheField>
    <cacheField name="Llave grupo" numFmtId="0">
      <sharedItems/>
    </cacheField>
    <cacheField name="Curso2" numFmtId="0">
      <sharedItems/>
    </cacheField>
    <cacheField name="llave2" numFmtId="0">
      <sharedItems containsBlank="1" count="24">
        <s v="Huaraz-Enero-Lunes-7:00 - 9:00 p.m.-45670-Inscrito Nuevo"/>
        <s v=""/>
        <s v="Huaraz-Enero-Martes-7:00 - 9:00 p.m.-45671-Inscrito Nuevo"/>
        <s v="Huaraz-Febrero-Miercoles-7:00 - 9:00 p.m.-45700-Inscrito Nuevo"/>
        <s v="Huaraz-Febrero-Jueves-6:00 - 8:00 pm-45701-Inscrito Nuevo"/>
        <s v="Huaraz-Enero-Luns-7:00 - 9:00 p.m.-45670-Inscrito Nuevo" u="1"/>
        <s v="Huaraz-Enero-Martes-7:00 - 9:00 p.m.-45671-" u="1"/>
        <m u="1"/>
        <s v="Plantilla-Enero-lunes-7-9pm-45667-Inscrito Nuevo" u="1"/>
        <s v="Plantilla-Enero-Lunes - Miércoles-6:30 - 8:30-45306-Inscrito Nuevo" u="1"/>
        <s v="Plantilla-Enero-Martes - Jueves-6:30 - 8:30-45307-Inscrito Nuevo" u="1"/>
        <s v="Plantilla-Febrero-Martes - Jueves-4:00 - 5:50-45328-Inscrito Nuevo" u="1"/>
        <s v="Plantilla-Abril-Lunes - Miércoles-6:30 - 8:30-45406-Inscrito Nuevo" u="1"/>
        <s v="Plantilla-Mayo-Martes-6:30 - 8:30-45433-Inscrito Nuevo" u="1"/>
        <s v="Plantilla-Junio-Lunes - Miércoles-6:30 - 8:30-45462-Inscrito Nuevo" u="1"/>
        <s v="Plantilla-Julio-Lunes - Miércoles-6:30 - 8:30-45490-Inscrito Nuevo" u="1"/>
        <s v="Plantilla-Septiembre-Lunes - Miércoles-6:30 - 8:30-45551-Inscrito Nuevo" u="1"/>
        <s v="Plantilla-Octubre-Jueves-6:30 - 8:30-45575-Inscrito Nuevo" u="1"/>
        <s v="Plantilla-Noviembre-Lunes - Miércoles-6:30 - 8:30-45602-Inscrito Nuevo" u="1"/>
        <s v="Plantilla-Noviembre-martes-7:30 a 9:30 p.m.-45601-Inscrito Nuevo" u="1"/>
        <s v="Plantilla-Noviembre-martes-7:30 a 9:30 p.m.-45601-Recuperado 2024" u="1"/>
        <s v="Plantilla-Enero-miércoles-7:30 a 9:30 p.m.-45672-Recuperado otro año" u="1"/>
        <s v="Plantilla-Enero-sábado-7:30 a 9:30 p.m.-45672-Recuperado otro año" u="1"/>
        <s v="Plantilla-Enero-sábado-7:30 a 9:30 p.m.-45675-Recuperado otro año" u="1"/>
      </sharedItems>
    </cacheField>
    <cacheField name="¿Cambió de Grupo/Local?" numFmtId="0">
      <sharedItems containsBlank="1" count="4">
        <b v="0"/>
        <s v=""/>
        <m u="1"/>
        <b v="1" u="1"/>
      </sharedItems>
    </cacheField>
    <cacheField name="Días (Fecha Inicio grupo)" numFmtId="0" databaseField="0">
      <fieldGroup base="4">
        <rangePr groupBy="days" startDate="2025-01-13T00:00:00" endDate="2025-02-14T00:00:00"/>
        <groupItems count="368">
          <s v="&lt;13/01/2025"/>
          <s v="1-Ene"/>
          <s v="2-Ene"/>
          <s v="3-Ene"/>
          <s v="4-Ene"/>
          <s v="5-Ene"/>
          <s v="6-Ene"/>
          <s v="7-Ene"/>
          <s v="8-Ene"/>
          <s v="9-Ene"/>
          <s v="10-Ene"/>
          <s v="11-Ene"/>
          <s v="12-Ene"/>
          <s v="13-Ene"/>
          <s v="14-Ene"/>
          <s v="15-Ene"/>
          <s v="16-Ene"/>
          <s v="17-Ene"/>
          <s v="18-Ene"/>
          <s v="19-Ene"/>
          <s v="20-Ene"/>
          <s v="21-Ene"/>
          <s v="22-Ene"/>
          <s v="23-Ene"/>
          <s v="24-Ene"/>
          <s v="25-Ene"/>
          <s v="26-Ene"/>
          <s v="27-Ene"/>
          <s v="28-Ene"/>
          <s v="29-Ene"/>
          <s v="30-Ene"/>
          <s v="31-Ene"/>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br"/>
          <s v="2-Abr"/>
          <s v="3-Abr"/>
          <s v="4-Abr"/>
          <s v="5-Abr"/>
          <s v="6-Abr"/>
          <s v="7-Abr"/>
          <s v="8-Abr"/>
          <s v="9-Abr"/>
          <s v="10-Abr"/>
          <s v="11-Abr"/>
          <s v="12-Abr"/>
          <s v="13-Abr"/>
          <s v="14-Abr"/>
          <s v="15-Abr"/>
          <s v="16-Abr"/>
          <s v="17-Abr"/>
          <s v="18-Abr"/>
          <s v="19-Abr"/>
          <s v="20-Abr"/>
          <s v="21-Abr"/>
          <s v="22-Abr"/>
          <s v="23-Abr"/>
          <s v="24-Abr"/>
          <s v="25-Abr"/>
          <s v="26-Abr"/>
          <s v="27-Abr"/>
          <s v="28-Abr"/>
          <s v="29-Abr"/>
          <s v="30-Ab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go"/>
          <s v="2-Ago"/>
          <s v="3-Ago"/>
          <s v="4-Ago"/>
          <s v="5-Ago"/>
          <s v="6-Ago"/>
          <s v="7-Ago"/>
          <s v="8-Ago"/>
          <s v="9-Ago"/>
          <s v="10-Ago"/>
          <s v="11-Ago"/>
          <s v="12-Ago"/>
          <s v="13-Ago"/>
          <s v="14-Ago"/>
          <s v="15-Ago"/>
          <s v="16-Ago"/>
          <s v="17-Ago"/>
          <s v="18-Ago"/>
          <s v="19-Ago"/>
          <s v="20-Ago"/>
          <s v="21-Ago"/>
          <s v="22-Ago"/>
          <s v="23-Ago"/>
          <s v="24-Ago"/>
          <s v="25-Ago"/>
          <s v="26-Ago"/>
          <s v="27-Ago"/>
          <s v="28-Ago"/>
          <s v="29-Ago"/>
          <s v="30-Ago"/>
          <s v="31-Ago"/>
          <s v="1-Set"/>
          <s v="2-Set"/>
          <s v="3-Set"/>
          <s v="4-Set"/>
          <s v="5-Set"/>
          <s v="6-Set"/>
          <s v="7-Set"/>
          <s v="8-Set"/>
          <s v="9-Set"/>
          <s v="10-Set"/>
          <s v="11-Set"/>
          <s v="12-Set"/>
          <s v="13-Set"/>
          <s v="14-Set"/>
          <s v="15-Set"/>
          <s v="16-Set"/>
          <s v="17-Set"/>
          <s v="18-Set"/>
          <s v="19-Set"/>
          <s v="20-Set"/>
          <s v="21-Set"/>
          <s v="22-Set"/>
          <s v="23-Set"/>
          <s v="24-Set"/>
          <s v="25-Set"/>
          <s v="26-Set"/>
          <s v="27-Set"/>
          <s v="28-Set"/>
          <s v="29-Set"/>
          <s v="30-Set"/>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ic"/>
          <s v="2-Dic"/>
          <s v="3-Dic"/>
          <s v="4-Dic"/>
          <s v="5-Dic"/>
          <s v="6-Dic"/>
          <s v="7-Dic"/>
          <s v="8-Dic"/>
          <s v="9-Dic"/>
          <s v="10-Dic"/>
          <s v="11-Dic"/>
          <s v="12-Dic"/>
          <s v="13-Dic"/>
          <s v="14-Dic"/>
          <s v="15-Dic"/>
          <s v="16-Dic"/>
          <s v="17-Dic"/>
          <s v="18-Dic"/>
          <s v="19-Dic"/>
          <s v="20-Dic"/>
          <s v="21-Dic"/>
          <s v="22-Dic"/>
          <s v="23-Dic"/>
          <s v="24-Dic"/>
          <s v="25-Dic"/>
          <s v="26-Dic"/>
          <s v="27-Dic"/>
          <s v="28-Dic"/>
          <s v="29-Dic"/>
          <s v="30-Dic"/>
          <s v="31-Dic"/>
          <s v="&gt;14/02/2025"/>
        </groupItems>
      </fieldGroup>
    </cacheField>
    <cacheField name="Meses (Fecha Inicio grupo)" numFmtId="0" databaseField="0">
      <fieldGroup base="4">
        <rangePr groupBy="months" startDate="2025-01-13T00:00:00" endDate="2025-02-14T00:00:00"/>
        <groupItems count="14">
          <s v="&lt;13/01/2025"/>
          <s v="Ene"/>
          <s v="Feb"/>
          <s v="Mar"/>
          <s v="Abr"/>
          <s v="May"/>
          <s v="Jun"/>
          <s v="Jul"/>
          <s v="Ago"/>
          <s v="Set"/>
          <s v="Oct"/>
          <s v="Nov"/>
          <s v="Dic"/>
          <s v="&gt;14/02/2025"/>
        </groupItems>
      </fieldGroup>
    </cacheField>
  </cacheFields>
  <extLst>
    <ext xmlns:x14="http://schemas.microsoft.com/office/spreadsheetml/2009/9/main" uri="{725AE2AE-9491-48be-B2B4-4EB974FC3084}">
      <x14:pivotCacheDefinition pivotCacheId="19542860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10">
  <r>
    <s v="Conócete a ti mismo"/>
    <s v="Enero"/>
    <s v="Lunes "/>
    <x v="0"/>
    <x v="0"/>
    <s v="Karenth Llanos"/>
    <s v="61880296"/>
    <s v="Ariana Lucero"/>
    <s v="Dávila Salas"/>
    <n v="968257466"/>
    <s v="malechita.2005@gmail.com"/>
    <d v="2009-11-26T00:00:00"/>
    <n v="15"/>
    <s v="Nuth I"/>
    <s v="Inscrito Nuevo"/>
    <m/>
    <m/>
    <m/>
    <m/>
    <d v="2025-01-27T00:00:00"/>
    <d v="2025-04-13T00:00:00"/>
    <s v="Brenda Medoza"/>
    <s v="José Flores"/>
    <s v="P"/>
    <s v="P"/>
    <s v="P"/>
    <s v="P"/>
    <s v="P"/>
    <s v="P"/>
    <m/>
    <m/>
    <m/>
    <m/>
    <m/>
    <m/>
    <m/>
    <m/>
    <m/>
    <m/>
    <m/>
    <s v="Asistió"/>
    <m/>
    <m/>
    <m/>
    <m/>
    <m/>
    <m/>
    <m/>
    <d v="2025-06-30T00:00:00"/>
    <m/>
    <d v="2025-07-31T00:00:00"/>
    <m/>
    <m/>
    <s v="Contacto Personal"/>
    <s v="PPP"/>
    <s v="Huaraz-Enero-Lunes-7:00-9:00p.m.-45670"/>
    <s v="Conócete a ti mismo"/>
    <s v="Huaraz-Enero-Lunes-7:00 - 9:00 p.m.-45670-Inscrito Nuevo"/>
    <b v="0"/>
    <d v="2025-02-03T00:00:00"/>
    <s v="ALTA"/>
    <s v="01/01/1900"/>
  </r>
  <r>
    <s v="Conócete a ti mismo"/>
    <s v="Enero"/>
    <s v="Lunes "/>
    <x v="0"/>
    <x v="0"/>
    <s v="Karenth Llanos"/>
    <s v="72516565"/>
    <s v="Angela Milagros"/>
    <s v="Egúsquiza Egúsquiza"/>
    <n v="913383747"/>
    <s v="angeegusquiza@gmail.com"/>
    <d v="2001-01-19T00:00:00"/>
    <n v="24"/>
    <s v="Nuth I"/>
    <s v="Inscrito Nuevo"/>
    <m/>
    <m/>
    <m/>
    <m/>
    <d v="2025-01-27T00:00:00"/>
    <d v="2025-04-13T00:00:00"/>
    <s v="Brenda Medoza"/>
    <s v="José Flores"/>
    <s v="P"/>
    <s v="F"/>
    <s v="F"/>
    <s v="F"/>
    <s v="F"/>
    <s v="F"/>
    <m/>
    <m/>
    <m/>
    <m/>
    <m/>
    <m/>
    <m/>
    <m/>
    <m/>
    <m/>
    <m/>
    <s v="No Asistió"/>
    <m/>
    <m/>
    <m/>
    <m/>
    <m/>
    <m/>
    <m/>
    <d v="2025-06-30T00:00:00"/>
    <m/>
    <d v="2025-07-31T00:00:00"/>
    <m/>
    <m/>
    <s v="Contacto Personal"/>
    <s v="PFF"/>
    <s v="Huaraz-Enero-Lunes-7:00-9:00p.m.-45670"/>
    <s v="Conócete a ti mismo"/>
    <s v="Huaraz-Enero-Lunes-7:00 - 9:00 p.m.-45670-Inscrito Nuevo"/>
    <b v="0"/>
    <d v="2025-02-03T00:00:00"/>
    <s v="ALTA"/>
    <s v="01/01/1900"/>
  </r>
  <r>
    <s v="Conócete a ti mismo"/>
    <s v="Enero"/>
    <s v="Lunes"/>
    <x v="0"/>
    <x v="0"/>
    <s v="Karenth Llanos"/>
    <s v="31672473"/>
    <s v="Duver Santiago "/>
    <s v="Gonzales Pajuelo"/>
    <n v="924378954"/>
    <s v="duver-12@hotmail.com"/>
    <d v="1977-07-14T00:00:00"/>
    <n v="47"/>
    <s v="Nuth I"/>
    <s v="Inscrito Nuevo"/>
    <m/>
    <m/>
    <m/>
    <m/>
    <d v="2025-01-27T00:00:00"/>
    <d v="2025-04-13T00:00:00"/>
    <s v="Brenda Medoza"/>
    <s v="José Flores"/>
    <s v="P"/>
    <s v="P"/>
    <s v="P"/>
    <s v="P"/>
    <s v="P"/>
    <s v="P"/>
    <m/>
    <m/>
    <m/>
    <m/>
    <m/>
    <m/>
    <m/>
    <m/>
    <m/>
    <m/>
    <m/>
    <s v="Asistió"/>
    <m/>
    <m/>
    <m/>
    <m/>
    <m/>
    <m/>
    <m/>
    <d v="2025-06-30T00:00:00"/>
    <m/>
    <d v="2025-07-31T00:00:00"/>
    <m/>
    <m/>
    <s v="Propag.Impresa"/>
    <s v="PPP"/>
    <s v="Huaraz-Enero-Lunes-7:00-9:00p.m.-45670"/>
    <s v="Conócete a ti mismo"/>
    <s v="Huaraz-Enero-Lunes-7:00 - 9:00 p.m.-45670-Inscrito Nuevo"/>
    <b v="0"/>
    <d v="2025-02-03T00:00:00"/>
    <s v="ALTA"/>
    <s v="01/01/1900"/>
  </r>
  <r>
    <s v="Conócete a ti mismo"/>
    <s v="Enero"/>
    <s v="Lunes"/>
    <x v="0"/>
    <x v="0"/>
    <s v="Karenth Llanos"/>
    <s v="70576827"/>
    <s v="Robert Adrián "/>
    <s v="Quiñones Trejo"/>
    <n v="929028149"/>
    <s v="robert.quino14@gmail.com"/>
    <d v="1993-03-14T00:00:00"/>
    <n v="31"/>
    <s v="Nuth I"/>
    <s v="Inscrito Nuevo"/>
    <m/>
    <m/>
    <m/>
    <m/>
    <d v="2025-01-27T00:00:00"/>
    <d v="2025-04-13T00:00:00"/>
    <s v="Brenda Medoza"/>
    <s v="José Flores"/>
    <s v="P"/>
    <s v="P"/>
    <s v="P"/>
    <s v="P"/>
    <s v="F"/>
    <s v="P"/>
    <m/>
    <m/>
    <m/>
    <m/>
    <m/>
    <m/>
    <m/>
    <m/>
    <m/>
    <m/>
    <m/>
    <s v="Asistió"/>
    <m/>
    <m/>
    <m/>
    <m/>
    <m/>
    <m/>
    <m/>
    <d v="2025-06-30T00:00:00"/>
    <m/>
    <d v="2025-07-31T00:00:00"/>
    <m/>
    <m/>
    <s v="Redes sociales"/>
    <s v="PPP"/>
    <s v="Huaraz-Enero-Lunes-7:00-9:00p.m.-45670"/>
    <s v="Conócete a ti mismo"/>
    <s v="Huaraz-Enero-Lunes-7:00 - 9:00 p.m.-45670-Inscrito Nuevo"/>
    <b v="0"/>
    <d v="2025-02-03T00:00:00"/>
    <s v="ALTA"/>
    <s v="01/01/1900"/>
  </r>
  <r>
    <s v="Conócete a ti mismo"/>
    <s v="Enero"/>
    <s v="Lunes"/>
    <x v="0"/>
    <x v="0"/>
    <s v="Karenth Llanos"/>
    <s v="47025431"/>
    <s v="Kenyo Adalberto"/>
    <s v="Campos Rivera"/>
    <n v="962960608"/>
    <s v="yerupaja@gmail.com"/>
    <d v="1991-05-18T00:00:00"/>
    <n v="33"/>
    <s v="Nuth I"/>
    <s v="Inscrito Nuevo"/>
    <m/>
    <m/>
    <m/>
    <m/>
    <d v="2025-01-27T00:00:00"/>
    <d v="2025-04-13T00:00:00"/>
    <s v="Brenda Medoza"/>
    <s v="José Flores"/>
    <s v="P"/>
    <s v="F"/>
    <s v="F"/>
    <s v="P"/>
    <s v="P"/>
    <s v="P"/>
    <m/>
    <m/>
    <m/>
    <m/>
    <m/>
    <m/>
    <m/>
    <m/>
    <m/>
    <m/>
    <m/>
    <s v="No Asistió"/>
    <m/>
    <m/>
    <m/>
    <m/>
    <m/>
    <m/>
    <m/>
    <d v="2025-06-30T00:00:00"/>
    <m/>
    <d v="2025-07-31T00:00:00"/>
    <m/>
    <m/>
    <s v="Redes sociales"/>
    <s v="PFF"/>
    <s v="Huaraz-Enero-Lunes-7:00-9:00p.m.-45670"/>
    <s v="Conócete a ti mismo"/>
    <s v="Huaraz-Enero-Lunes-7:00 - 9:00 p.m.-45670-Inscrito Nuevo"/>
    <b v="0"/>
    <d v="2025-02-03T00:00:00"/>
    <s v="ALTA"/>
    <s v="01/01/1900"/>
  </r>
  <r>
    <s v="Conócete a ti mismo"/>
    <s v="Enero"/>
    <s v="Lunes"/>
    <x v="0"/>
    <x v="0"/>
    <s v="Karenth Llanos"/>
    <s v="71386455"/>
    <s v="Flor de Liz"/>
    <s v="Villadeza Heredio"/>
    <n v="928724827"/>
    <s v="myflorvilla16@gmail.com"/>
    <d v="2000-11-15T00:00:00"/>
    <n v="24"/>
    <s v="Nuth I"/>
    <s v="Inscrito Nuevo"/>
    <m/>
    <m/>
    <m/>
    <m/>
    <d v="2025-01-27T00:00:00"/>
    <d v="2025-04-13T00:00:00"/>
    <s v="Brenda Medoza"/>
    <s v="José Flores"/>
    <s v="P"/>
    <s v="P"/>
    <s v="F"/>
    <s v="F"/>
    <s v="F"/>
    <s v="F"/>
    <m/>
    <m/>
    <m/>
    <m/>
    <m/>
    <m/>
    <m/>
    <m/>
    <m/>
    <m/>
    <m/>
    <s v="Asistió"/>
    <m/>
    <m/>
    <m/>
    <m/>
    <m/>
    <m/>
    <m/>
    <d v="2025-06-30T00:00:00"/>
    <m/>
    <d v="2025-07-31T00:00:00"/>
    <m/>
    <m/>
    <s v="Redes sociales"/>
    <s v="PPF"/>
    <s v="Huaraz-Enero-Lunes-7:00-9:00p.m.-45670"/>
    <s v="Conócete a ti mismo"/>
    <s v="Huaraz-Enero-Lunes-7:00 - 9:00 p.m.-45670-Inscrito Nuevo"/>
    <b v="0"/>
    <d v="2025-02-03T00:00:00"/>
    <s v="ALTA"/>
    <s v="01/01/1900"/>
  </r>
  <r>
    <s v="Conócete a ti mismo"/>
    <s v="Enero"/>
    <s v="Lunes"/>
    <x v="0"/>
    <x v="0"/>
    <s v="Karenth Llanos"/>
    <s v="75060064"/>
    <s v="Jessica Yuliana"/>
    <s v="Inocente Casquin "/>
    <n v="947313573"/>
    <s v="jessinocentecasquin@gmail.com"/>
    <d v="2000-03-21T00:00:00"/>
    <n v="24"/>
    <s v="Nuth I"/>
    <s v="Inscrito Nuevo"/>
    <m/>
    <m/>
    <m/>
    <m/>
    <d v="2025-01-27T00:00:00"/>
    <d v="2025-04-13T00:00:00"/>
    <s v="Brenda Medoza"/>
    <s v="José Flores"/>
    <s v="P"/>
    <s v="F"/>
    <s v="P"/>
    <s v="P"/>
    <s v="P"/>
    <s v="P"/>
    <m/>
    <m/>
    <m/>
    <m/>
    <m/>
    <m/>
    <m/>
    <m/>
    <m/>
    <m/>
    <m/>
    <s v="Asistió"/>
    <m/>
    <m/>
    <m/>
    <m/>
    <m/>
    <m/>
    <m/>
    <d v="2025-06-30T00:00:00"/>
    <m/>
    <d v="2025-07-31T00:00:00"/>
    <m/>
    <m/>
    <s v="Redes sociales"/>
    <s v="PFP"/>
    <s v="Huaraz-Enero-Lunes-7:00-9:00p.m.-45670"/>
    <s v="Conócete a ti mismo"/>
    <s v="Huaraz-Enero-Lunes-7:00 - 9:00 p.m.-45670-Inscrito Nuevo"/>
    <b v="0"/>
    <d v="2025-02-03T00:00:00"/>
    <s v="ALTA"/>
    <s v="01/01/1900"/>
  </r>
  <r>
    <s v="Conócete a ti mismo"/>
    <s v="Enero"/>
    <s v="Lunes"/>
    <x v="0"/>
    <x v="0"/>
    <s v="Karenth Llanos"/>
    <s v="74157858"/>
    <s v="Giovana "/>
    <s v="Damián Abarca"/>
    <n v="969371410"/>
    <s v="giovanadamian41@gmail.com"/>
    <d v="2003-10-06T00:00:00"/>
    <n v="21"/>
    <s v="Nuth I"/>
    <s v="Inscrito Nuevo"/>
    <m/>
    <m/>
    <m/>
    <m/>
    <d v="2025-01-27T00:00:00"/>
    <d v="2025-04-13T00:00:00"/>
    <s v="Brenda Medoza"/>
    <s v="José Flores"/>
    <s v="P"/>
    <s v="P"/>
    <s v="F"/>
    <s v="F"/>
    <s v="F"/>
    <s v="F"/>
    <m/>
    <m/>
    <m/>
    <m/>
    <m/>
    <m/>
    <m/>
    <m/>
    <m/>
    <m/>
    <m/>
    <s v="Asistió"/>
    <m/>
    <m/>
    <m/>
    <m/>
    <m/>
    <m/>
    <m/>
    <d v="2025-06-30T00:00:00"/>
    <m/>
    <d v="2025-07-31T00:00:00"/>
    <m/>
    <m/>
    <s v="Redes sociales"/>
    <s v="PPF"/>
    <s v="Huaraz-Enero-Lunes-7:00-9:00p.m.-45670"/>
    <s v="Conócete a ti mismo"/>
    <s v="Huaraz-Enero-Lunes-7:00 - 9:00 p.m.-45670-Inscrito Nuevo"/>
    <b v="0"/>
    <d v="2025-02-03T00:00:00"/>
    <s v="ALTA"/>
    <s v="01/01/1900"/>
  </r>
  <r>
    <m/>
    <m/>
    <m/>
    <x v="1"/>
    <x v="1"/>
    <m/>
    <m/>
    <m/>
    <m/>
    <m/>
    <m/>
    <m/>
    <m/>
    <m/>
    <m/>
    <m/>
    <m/>
    <m/>
    <m/>
    <m/>
    <m/>
    <m/>
    <m/>
    <m/>
    <m/>
    <m/>
    <m/>
    <m/>
    <m/>
    <m/>
    <m/>
    <m/>
    <m/>
    <m/>
    <m/>
    <m/>
    <m/>
    <m/>
    <m/>
    <m/>
    <m/>
    <m/>
    <m/>
    <m/>
    <m/>
    <s v=""/>
    <m/>
    <m/>
    <s v=""/>
    <m/>
    <s v=""/>
    <m/>
    <m/>
    <s v="Actividades"/>
    <s v=""/>
    <s v=""/>
    <s v=""/>
    <s v=""/>
    <s v=""/>
    <s v=""/>
    <s v=""/>
    <s v=""/>
  </r>
  <r>
    <m/>
    <m/>
    <m/>
    <x v="1"/>
    <x v="1"/>
    <m/>
    <m/>
    <m/>
    <m/>
    <m/>
    <m/>
    <m/>
    <m/>
    <m/>
    <m/>
    <m/>
    <m/>
    <m/>
    <m/>
    <m/>
    <m/>
    <m/>
    <m/>
    <m/>
    <m/>
    <m/>
    <m/>
    <m/>
    <m/>
    <m/>
    <m/>
    <m/>
    <m/>
    <m/>
    <m/>
    <m/>
    <m/>
    <m/>
    <m/>
    <m/>
    <m/>
    <m/>
    <m/>
    <m/>
    <m/>
    <m/>
    <m/>
    <m/>
    <m/>
    <m/>
    <m/>
    <m/>
    <m/>
    <m/>
    <s v=""/>
    <s v=""/>
    <s v=""/>
    <s v=""/>
    <s v=""/>
    <s v=""/>
    <s v=""/>
    <s v=""/>
  </r>
  <r>
    <s v="Conócete a ti mismo"/>
    <s v="Enero"/>
    <s v="Martes"/>
    <x v="0"/>
    <x v="2"/>
    <s v="Eva Zarzosa"/>
    <s v="40987452"/>
    <s v="Lizzeth Karen"/>
    <s v="Avendaño Macedo "/>
    <n v="943613996"/>
    <s v="lizzethkarenam@gmail.com"/>
    <d v="1981-06-16T00:00:00"/>
    <n v="43"/>
    <s v="Anubis I"/>
    <s v="Inscrito Nuevo"/>
    <m/>
    <m/>
    <m/>
    <m/>
    <d v="2025-01-28T00:00:00"/>
    <d v="2025-04-14T00:00:00"/>
    <s v="Karenth Llanos"/>
    <s v="Mavel Villavicencio"/>
    <s v="P"/>
    <s v="P"/>
    <s v="P"/>
    <s v="P"/>
    <s v="P"/>
    <s v="P"/>
    <m/>
    <m/>
    <m/>
    <m/>
    <m/>
    <m/>
    <m/>
    <m/>
    <m/>
    <m/>
    <m/>
    <s v="Asistió"/>
    <m/>
    <m/>
    <m/>
    <m/>
    <m/>
    <m/>
    <m/>
    <d v="2025-06-30T00:00:00"/>
    <m/>
    <d v="2025-07-31T00:00:00"/>
    <m/>
    <m/>
    <s v="Propag.Impresa"/>
    <s v="PPP"/>
    <s v="Huaraz-Enero-Martes-7:00-9:00p.m.-45671"/>
    <s v="Conócete a ti mismo"/>
    <s v="Huaraz-Enero-Martes-7:00 - 9:00 p.m.-45671-Inscrito Nuevo"/>
    <b v="0"/>
    <d v="2025-02-04T00:00:00"/>
    <s v="ALTA"/>
    <s v="01/01/1900"/>
  </r>
  <r>
    <s v="Conócete a ti mismo"/>
    <s v="Enero"/>
    <s v="Martes"/>
    <x v="0"/>
    <x v="2"/>
    <s v="Eva Zarzosa"/>
    <s v="31663573"/>
    <s v="Esther Gladys "/>
    <s v="Huamán Torre"/>
    <n v="910294380"/>
    <s v="esther_1505@hotmail.com"/>
    <d v="1974-05-15T00:00:00"/>
    <n v="50"/>
    <s v="Anubis I"/>
    <s v="Inscrito Nuevo"/>
    <m/>
    <m/>
    <m/>
    <m/>
    <d v="2025-01-28T00:00:00"/>
    <d v="2025-04-14T00:00:00"/>
    <s v="Karenth Llanos"/>
    <s v="Mavel Villavicencio"/>
    <s v="P"/>
    <s v="F"/>
    <s v="P"/>
    <s v="P"/>
    <s v="F"/>
    <s v="P"/>
    <m/>
    <m/>
    <m/>
    <m/>
    <m/>
    <m/>
    <m/>
    <m/>
    <m/>
    <m/>
    <m/>
    <s v="Asistió"/>
    <m/>
    <m/>
    <m/>
    <m/>
    <m/>
    <m/>
    <m/>
    <d v="2025-06-30T00:00:00"/>
    <m/>
    <d v="2025-07-31T00:00:00"/>
    <m/>
    <m/>
    <s v="Redes sociales"/>
    <s v="PFP"/>
    <s v="Huaraz-Enero-Martes-7:00-9:00p.m.-45671"/>
    <s v="Conócete a ti mismo"/>
    <s v="Huaraz-Enero-Martes-7:00 - 9:00 p.m.-45671-Inscrito Nuevo"/>
    <b v="0"/>
    <d v="2025-02-04T00:00:00"/>
    <s v="ALTA"/>
    <s v="01/01/1900"/>
  </r>
  <r>
    <s v="Conócete a ti mismo"/>
    <s v="Enero"/>
    <s v="Martes"/>
    <x v="0"/>
    <x v="2"/>
    <s v="Eva Zarzosa"/>
    <s v="72874003"/>
    <s v="Brenda Jennifer Delfina"/>
    <s v="Vidal Vidal "/>
    <n v="907742499"/>
    <s v="quepasasi@gmail.com"/>
    <d v="2003-07-08T00:00:00"/>
    <n v="21"/>
    <s v="Anubis I"/>
    <s v="Inscrito Nuevo"/>
    <m/>
    <m/>
    <m/>
    <m/>
    <d v="2025-01-28T00:00:00"/>
    <d v="2025-04-14T00:00:00"/>
    <s v="Karenth Llanos"/>
    <s v="Mavel Villavicencio"/>
    <s v="P"/>
    <s v="P"/>
    <s v="P"/>
    <s v="P"/>
    <s v="P"/>
    <s v="P"/>
    <m/>
    <m/>
    <m/>
    <m/>
    <m/>
    <m/>
    <m/>
    <m/>
    <m/>
    <m/>
    <m/>
    <s v="Asistió"/>
    <m/>
    <m/>
    <m/>
    <m/>
    <m/>
    <m/>
    <m/>
    <d v="2025-06-30T00:00:00"/>
    <m/>
    <d v="2025-07-31T00:00:00"/>
    <m/>
    <m/>
    <s v="Redes sociales"/>
    <s v="PPP"/>
    <s v="Huaraz-Enero-Martes-7:00-9:00p.m.-45671"/>
    <s v="Conócete a ti mismo"/>
    <s v="Huaraz-Enero-Martes-7:00 - 9:00 p.m.-45671-Inscrito Nuevo"/>
    <b v="0"/>
    <d v="2025-02-04T00:00:00"/>
    <s v="ALTA"/>
    <s v="01/01/1900"/>
  </r>
  <r>
    <s v="Conócete a ti mismo"/>
    <s v="Enero"/>
    <s v="Martes"/>
    <x v="0"/>
    <x v="2"/>
    <s v="Eva Zarzosa"/>
    <s v="61822474"/>
    <s v="Aime Coralyne"/>
    <s v="Ortega Huamán"/>
    <n v="999285911"/>
    <s v="aimeortega663@gmail.com"/>
    <d v="2009-08-18T00:00:00"/>
    <n v="15"/>
    <s v="Anubis I"/>
    <s v="Inscrito Nuevo"/>
    <m/>
    <m/>
    <m/>
    <m/>
    <d v="2025-01-28T00:00:00"/>
    <d v="2025-04-14T00:00:00"/>
    <s v="Karenth Llanos"/>
    <s v="Mavel Villavicencio"/>
    <s v="P"/>
    <s v="F"/>
    <s v="P"/>
    <s v="P"/>
    <s v="F"/>
    <s v="P"/>
    <m/>
    <m/>
    <m/>
    <m/>
    <m/>
    <m/>
    <m/>
    <m/>
    <m/>
    <m/>
    <m/>
    <s v="Asistió"/>
    <m/>
    <m/>
    <m/>
    <m/>
    <m/>
    <m/>
    <m/>
    <d v="2025-06-30T00:00:00"/>
    <m/>
    <d v="2025-07-31T00:00:00"/>
    <m/>
    <m/>
    <s v="Propag.Impresa"/>
    <s v="PFP"/>
    <s v="Huaraz-Enero-Martes-7:00-9:00p.m.-45671"/>
    <s v="Conócete a ti mismo"/>
    <s v="Huaraz-Enero-Martes-7:00 - 9:00 p.m.-45671-Inscrito Nuevo"/>
    <b v="0"/>
    <d v="2025-02-04T00:00:00"/>
    <s v="ALTA"/>
    <s v="01/01/1900"/>
  </r>
  <r>
    <s v="Conócete a ti mismo"/>
    <s v="Enero"/>
    <s v="Martes"/>
    <x v="0"/>
    <x v="2"/>
    <s v="Eva Zarzosa"/>
    <s v="78168848"/>
    <s v="Sabrina Sakae"/>
    <s v="Ortega Huamán"/>
    <n v="951515824"/>
    <s v="no tiene"/>
    <d v="2013-06-17T00:00:00"/>
    <n v="11"/>
    <s v="Anubis I"/>
    <s v="Inscrito Nuevo"/>
    <m/>
    <m/>
    <m/>
    <m/>
    <d v="2025-01-28T00:00:00"/>
    <d v="2025-04-14T00:00:00"/>
    <s v="Karenth Llanos"/>
    <s v="Mavel Villavicencio"/>
    <s v="P"/>
    <s v="F"/>
    <s v="P"/>
    <s v="F"/>
    <s v="F"/>
    <s v="P"/>
    <m/>
    <m/>
    <m/>
    <m/>
    <m/>
    <m/>
    <m/>
    <m/>
    <m/>
    <m/>
    <m/>
    <s v="Asistió"/>
    <m/>
    <m/>
    <m/>
    <m/>
    <m/>
    <m/>
    <m/>
    <d v="2025-06-30T00:00:00"/>
    <m/>
    <d v="2025-07-31T00:00:00"/>
    <m/>
    <m/>
    <s v="Propag.Impresa"/>
    <s v="PFP"/>
    <s v="Huaraz-Enero-Martes-7:00-9:00p.m.-45671"/>
    <s v="Conócete a ti mismo"/>
    <s v="Huaraz-Enero-Martes-7:00 - 9:00 p.m.-45671-Inscrito Nuevo"/>
    <b v="0"/>
    <d v="2025-02-04T00:00:00"/>
    <s v="ALTA"/>
    <s v="01/01/1900"/>
  </r>
  <r>
    <s v="Conócete a ti mismo"/>
    <s v="Enero"/>
    <s v="Martes"/>
    <x v="0"/>
    <x v="2"/>
    <s v="Eva Zarzosa"/>
    <s v="76314477"/>
    <s v="Sergio Marcelo"/>
    <s v="Reyes  Marquina "/>
    <n v="913021491"/>
    <s v="reyesmarquinamarcelo@gmail.com"/>
    <d v="1999-09-27T00:00:00"/>
    <n v="25"/>
    <s v="Anubis I"/>
    <s v="Inscrito Nuevo"/>
    <m/>
    <m/>
    <m/>
    <m/>
    <d v="2025-01-28T00:00:00"/>
    <d v="2025-04-14T00:00:00"/>
    <s v="Karenth Llanos"/>
    <s v="Mavel Villavicencio"/>
    <s v="P"/>
    <s v="P"/>
    <s v="F"/>
    <s v="P"/>
    <s v="F"/>
    <s v="P"/>
    <m/>
    <m/>
    <m/>
    <m/>
    <m/>
    <m/>
    <m/>
    <m/>
    <m/>
    <m/>
    <m/>
    <s v="Asistió"/>
    <m/>
    <m/>
    <m/>
    <m/>
    <m/>
    <m/>
    <m/>
    <d v="2025-06-30T00:00:00"/>
    <m/>
    <d v="2025-07-31T00:00:00"/>
    <m/>
    <m/>
    <s v="Contacto Personal"/>
    <s v="PPF"/>
    <s v="Huaraz-Enero-Martes-7:00-9:00p.m.-45671"/>
    <s v="Conócete a ti mismo"/>
    <s v="Huaraz-Enero-Martes-7:00 - 9:00 p.m.-45671-Inscrito Nuevo"/>
    <b v="0"/>
    <d v="2025-02-04T00:00:00"/>
    <s v="ALTA"/>
    <s v="01/01/1900"/>
  </r>
  <r>
    <s v="Conócete a ti mismo"/>
    <s v="Enero"/>
    <s v="Martes"/>
    <x v="0"/>
    <x v="2"/>
    <s v="Eva Zarzosa"/>
    <s v="76050297"/>
    <s v="Victor Jorge"/>
    <s v="Solis Leiva"/>
    <n v="927380977"/>
    <s v="jaisemfhm0523@gmail.com"/>
    <d v="1999-12-02T00:00:00"/>
    <n v="25"/>
    <s v="Anubis I"/>
    <s v="Inscrito Nuevo"/>
    <m/>
    <m/>
    <m/>
    <m/>
    <d v="2025-01-28T00:00:00"/>
    <d v="2025-04-14T00:00:00"/>
    <s v="Karenth Llanos"/>
    <s v="Mavel Villavicencio"/>
    <s v="P"/>
    <s v="P"/>
    <s v="P"/>
    <s v="F"/>
    <s v="P"/>
    <s v="P"/>
    <m/>
    <m/>
    <m/>
    <m/>
    <m/>
    <m/>
    <m/>
    <m/>
    <m/>
    <m/>
    <m/>
    <s v="Asistió"/>
    <m/>
    <m/>
    <m/>
    <m/>
    <m/>
    <m/>
    <m/>
    <d v="2025-06-30T00:00:00"/>
    <m/>
    <d v="2025-07-31T00:00:00"/>
    <m/>
    <m/>
    <s v="Contacto Personal"/>
    <s v="PPP"/>
    <s v="Huaraz-Enero-Martes-7:00-9:00p.m.-45671"/>
    <s v="Conócete a ti mismo"/>
    <s v="Huaraz-Enero-Martes-7:00 - 9:00 p.m.-45671-Inscrito Nuevo"/>
    <b v="0"/>
    <d v="2025-02-04T00:00:00"/>
    <s v="ALTA"/>
    <s v="01/01/1900"/>
  </r>
  <r>
    <s v="Conócete a ti mismo"/>
    <s v="Enero"/>
    <s v="Martes"/>
    <x v="0"/>
    <x v="2"/>
    <s v="Eva Zarzosa"/>
    <s v="62354672"/>
    <s v="Naylin Clara"/>
    <s v="Narváez Marchena"/>
    <n v="962024346"/>
    <s v="naylinnarvaez19@gmail.com"/>
    <d v="2010-01-19T00:00:00"/>
    <n v="15"/>
    <s v="Anubis I"/>
    <s v="Inscrito Nuevo"/>
    <m/>
    <m/>
    <m/>
    <m/>
    <d v="2025-01-28T00:00:00"/>
    <d v="2025-04-14T00:00:00"/>
    <s v="Karenth Llanos"/>
    <s v="Mavel Villavicencio"/>
    <s v="P"/>
    <s v="P"/>
    <s v="P"/>
    <s v="P"/>
    <s v="P"/>
    <s v="P"/>
    <m/>
    <m/>
    <m/>
    <m/>
    <m/>
    <m/>
    <m/>
    <m/>
    <m/>
    <m/>
    <m/>
    <s v="Asistió"/>
    <m/>
    <m/>
    <m/>
    <m/>
    <m/>
    <m/>
    <m/>
    <d v="2025-06-30T00:00:00"/>
    <m/>
    <d v="2025-07-31T00:00:00"/>
    <m/>
    <m/>
    <s v="Contacto Personal"/>
    <s v="PPP"/>
    <s v="Huaraz-Enero-Martes-7:00-9:00p.m.-45671"/>
    <s v="Conócete a ti mismo"/>
    <s v="Huaraz-Enero-Martes-7:00 - 9:00 p.m.-45671-Inscrito Nuevo"/>
    <b v="0"/>
    <d v="2025-02-04T00:00:00"/>
    <s v="ALTA"/>
    <s v="01/01/1900"/>
  </r>
  <r>
    <s v="Conócete a ti mismo"/>
    <s v="Enero"/>
    <s v="Lunes "/>
    <x v="0"/>
    <x v="0"/>
    <s v="Karenth Llanos"/>
    <s v="31633386"/>
    <s v="Eda Norma "/>
    <s v="Robles Villanueva"/>
    <n v="948708930"/>
    <s v="edaroblesv@gmail.com"/>
    <d v="1955-02-19T00:00:00"/>
    <n v="70"/>
    <s v="Nuth I"/>
    <s v="Inscrito Nuevo"/>
    <m/>
    <m/>
    <m/>
    <m/>
    <d v="2025-01-27T00:00:00"/>
    <d v="2025-04-13T00:00:00"/>
    <s v="Brenda Medoza"/>
    <s v="José Flores"/>
    <s v="N"/>
    <s v="P"/>
    <s v="P"/>
    <s v="F"/>
    <s v="P"/>
    <s v="P"/>
    <m/>
    <m/>
    <m/>
    <m/>
    <m/>
    <m/>
    <m/>
    <m/>
    <m/>
    <m/>
    <m/>
    <s v="Asistió"/>
    <m/>
    <m/>
    <m/>
    <m/>
    <m/>
    <m/>
    <m/>
    <d v="2025-06-30T00:00:00"/>
    <m/>
    <d v="2025-07-31T00:00:00"/>
    <m/>
    <m/>
    <s v="Redes sociales"/>
    <s v="NPP"/>
    <s v="Huaraz-Enero-Lunes-7:00-9:00p.m.-45670"/>
    <s v="Conócete a ti mismo"/>
    <s v="Huaraz-Enero-Lunes-7:00 - 9:00 p.m.-45670-Inscrito Nuevo"/>
    <b v="0"/>
    <d v="2025-02-03T00:00:00"/>
    <s v="ALTA"/>
    <s v="01/01/1900"/>
  </r>
  <r>
    <s v="Conócete a ti mismo"/>
    <s v="Enero"/>
    <s v="Lunes "/>
    <x v="0"/>
    <x v="0"/>
    <s v="Karenth Llanos"/>
    <s v="76321496"/>
    <s v="Jhosep"/>
    <s v="Gamboa Sotelo"/>
    <n v="930675962"/>
    <s v="lads95p@gmail.com"/>
    <d v="1998-08-15T00:00:00"/>
    <n v="26"/>
    <s v="Nuth I"/>
    <s v="Inscrito Nuevo"/>
    <m/>
    <m/>
    <m/>
    <m/>
    <d v="2025-01-27T00:00:00"/>
    <d v="2025-04-13T00:00:00"/>
    <s v="Brenda Medoza"/>
    <s v="José Flores"/>
    <s v="N"/>
    <s v="P"/>
    <s v="P"/>
    <s v="P"/>
    <s v="F"/>
    <s v="F"/>
    <m/>
    <m/>
    <m/>
    <m/>
    <m/>
    <m/>
    <m/>
    <m/>
    <m/>
    <m/>
    <m/>
    <s v="Asistió"/>
    <m/>
    <m/>
    <m/>
    <m/>
    <m/>
    <m/>
    <m/>
    <d v="2025-06-30T00:00:00"/>
    <m/>
    <d v="2025-07-31T00:00:00"/>
    <m/>
    <m/>
    <s v="Propag.Impresa"/>
    <s v="NPP"/>
    <s v="Huaraz-Enero-Lunes-7:00-9:00p.m.-45670"/>
    <s v="Conócete a ti mismo"/>
    <s v="Huaraz-Enero-Lunes-7:00 - 9:00 p.m.-45670-Inscrito Nuevo"/>
    <b v="0"/>
    <d v="2025-02-03T00:00:00"/>
    <s v="ALTA"/>
    <s v="01/01/1900"/>
  </r>
  <r>
    <s v="Conócete a ti mismo"/>
    <s v="Enero"/>
    <s v="Martes "/>
    <x v="0"/>
    <x v="2"/>
    <s v="Eva Zarzosa"/>
    <s v="72392486"/>
    <s v="Thalia Delina"/>
    <s v="Ortiz Alvaro"/>
    <n v="966909843"/>
    <s v=" thalitah.ortiz@gmail.com "/>
    <d v="2000-10-29T00:00:00"/>
    <n v="24"/>
    <s v="Anubis I"/>
    <s v="Inscrito Nuevo"/>
    <m/>
    <m/>
    <m/>
    <m/>
    <d v="2025-01-28T00:00:00"/>
    <d v="2025-04-14T00:00:00"/>
    <s v="Karenth Llanos"/>
    <s v="Mavel Villavicencio"/>
    <s v="P"/>
    <s v="P"/>
    <s v="P"/>
    <s v="P"/>
    <s v="P"/>
    <s v="P"/>
    <m/>
    <m/>
    <m/>
    <m/>
    <m/>
    <m/>
    <m/>
    <m/>
    <m/>
    <m/>
    <m/>
    <s v="Asistió"/>
    <m/>
    <m/>
    <m/>
    <m/>
    <m/>
    <m/>
    <m/>
    <d v="2025-06-30T00:00:00"/>
    <m/>
    <d v="2025-07-31T00:00:00"/>
    <m/>
    <m/>
    <s v="Contacto Personal"/>
    <s v="PPP"/>
    <s v="Huaraz-Enero-Martes-7:00-9:00p.m.-45671"/>
    <s v="Conócete a ti mismo"/>
    <s v="Huaraz-Enero-Martes-7:00 - 9:00 p.m.-45671-Inscrito Nuevo"/>
    <b v="0"/>
    <d v="2025-02-04T00:00:00"/>
    <s v="ALTA"/>
    <s v="01/01/1900"/>
  </r>
  <r>
    <s v="Conócete a ti mismo"/>
    <s v="Enero"/>
    <s v="Lunes"/>
    <x v="0"/>
    <x v="0"/>
    <s v="Karenth Llanos"/>
    <s v="31682794"/>
    <s v="Luis "/>
    <s v="Pineda Rodríguez"/>
    <n v="937529313"/>
    <s v="lupiro2604@gmail.com"/>
    <d v="1977-09-04T00:00:00"/>
    <n v="47"/>
    <s v="Nuth I"/>
    <s v="Inscrito Nuevo"/>
    <m/>
    <m/>
    <m/>
    <m/>
    <d v="2025-01-27T00:00:00"/>
    <d v="2025-04-13T00:00:00"/>
    <s v="Brenda Medoza"/>
    <s v="José Flores"/>
    <s v="P"/>
    <s v="F"/>
    <s v="F"/>
    <s v="P"/>
    <s v="F"/>
    <s v="P"/>
    <m/>
    <m/>
    <m/>
    <m/>
    <m/>
    <m/>
    <m/>
    <m/>
    <m/>
    <m/>
    <m/>
    <s v="No Asistió"/>
    <m/>
    <m/>
    <m/>
    <m/>
    <m/>
    <m/>
    <m/>
    <d v="2025-06-30T00:00:00"/>
    <m/>
    <d v="2025-07-31T00:00:00"/>
    <m/>
    <m/>
    <s v="Actividades"/>
    <s v="PFF"/>
    <s v="Huaraz-Enero-Lunes-7:00-9:00p.m.-45670"/>
    <s v="Conócete a ti mismo"/>
    <s v="Huaraz-Enero-Lunes-7:00 - 9:00 p.m.-45670-Inscrito Nuevo"/>
    <b v="0"/>
    <d v="2025-02-03T00:00:00"/>
    <s v="ALTA"/>
    <s v="01/01/1900"/>
  </r>
  <r>
    <s v="Conócete a ti mismo"/>
    <s v="Enero"/>
    <s v="Lunes"/>
    <x v="0"/>
    <x v="0"/>
    <s v="Karenth Llanos"/>
    <s v="47040808"/>
    <s v="Mari Carmen"/>
    <s v="León Cerna"/>
    <n v="943057283"/>
    <s v="esperansa85@gmail.com"/>
    <d v="1991-04-10T00:00:00"/>
    <n v="33"/>
    <s v="Nuth I"/>
    <s v="Inscrito Nuevo"/>
    <m/>
    <m/>
    <m/>
    <m/>
    <d v="2025-01-27T00:00:00"/>
    <d v="2025-04-13T00:00:00"/>
    <s v="Brenda Medoza"/>
    <s v="José Flores"/>
    <s v="P"/>
    <s v="F"/>
    <s v="P"/>
    <s v="P"/>
    <s v="P"/>
    <s v="P"/>
    <m/>
    <m/>
    <m/>
    <m/>
    <m/>
    <m/>
    <m/>
    <m/>
    <m/>
    <m/>
    <m/>
    <s v="Asistió"/>
    <m/>
    <m/>
    <m/>
    <m/>
    <m/>
    <m/>
    <m/>
    <d v="2025-06-30T00:00:00"/>
    <m/>
    <d v="2025-07-31T00:00:00"/>
    <m/>
    <m/>
    <s v="Actividades"/>
    <s v="PFP"/>
    <s v="Huaraz-Enero-Lunes-7:00-9:00p.m.-45670"/>
    <s v="Conócete a ti mismo"/>
    <s v="Huaraz-Enero-Lunes-7:00 - 9:00 p.m.-45670-Inscrito Nuevo"/>
    <b v="0"/>
    <d v="2025-02-03T00:00:00"/>
    <s v="ALTA"/>
    <s v="01/01/1900"/>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m/>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m/>
    <m/>
    <m/>
    <x v="1"/>
    <x v="1"/>
    <m/>
    <m/>
    <m/>
    <m/>
    <m/>
    <m/>
    <m/>
    <s v=""/>
    <m/>
    <m/>
    <m/>
    <m/>
    <m/>
    <m/>
    <s v=""/>
    <s v=""/>
    <m/>
    <m/>
    <m/>
    <m/>
    <m/>
    <m/>
    <m/>
    <m/>
    <m/>
    <m/>
    <m/>
    <m/>
    <m/>
    <m/>
    <m/>
    <m/>
    <m/>
    <m/>
    <m/>
    <s v=""/>
    <m/>
    <m/>
    <m/>
    <m/>
    <s v=""/>
    <m/>
    <m/>
    <s v=""/>
    <m/>
    <s v=""/>
    <m/>
    <m/>
    <m/>
    <s v=""/>
    <s v=""/>
    <s v=""/>
    <s v=""/>
    <s v=""/>
    <s v=""/>
    <s v=""/>
    <s v=""/>
  </r>
  <r>
    <s v="Conócete a ti mismo"/>
    <s v="Febrero"/>
    <s v="Miercoles "/>
    <x v="2"/>
    <x v="3"/>
    <s v="Guadalupe Serkovic"/>
    <s v="76274542"/>
    <s v="Cristian Alonso"/>
    <s v="Leiva Castillo"/>
    <n v="921525135"/>
    <s v="leivacristian003@gmail.com"/>
    <d v="2004-01-14T00:00:00"/>
    <n v="21"/>
    <s v="Xexostris I"/>
    <s v="Inscrito Nuevo"/>
    <m/>
    <m/>
    <m/>
    <m/>
    <d v="2025-02-26T00:00:00"/>
    <d v="2025-05-12T00:00:00"/>
    <s v="Karenth Llanos"/>
    <s v="Luis Chinchay"/>
    <m/>
    <m/>
    <m/>
    <m/>
    <m/>
    <m/>
    <m/>
    <m/>
    <m/>
    <m/>
    <m/>
    <m/>
    <m/>
    <m/>
    <m/>
    <m/>
    <m/>
    <s v="No Asistió"/>
    <m/>
    <m/>
    <m/>
    <m/>
    <s v=""/>
    <m/>
    <m/>
    <d v="2025-07-31T00:00:00"/>
    <m/>
    <d v="2025-08-31T00:00:00"/>
    <m/>
    <m/>
    <m/>
    <s v=""/>
    <s v="Huaraz-Febrero-Miercoles -7:00 - 9:00 p.m.-45700"/>
    <s v="Conócete a ti mismo"/>
    <s v="Huaraz-Febrero-Miercoles-7:00 - 9:00 p.m.-45700-Inscrito Nuevo"/>
    <b v="0"/>
    <s v="01/01/1900"/>
    <s v="No asistió 1er mes"/>
    <s v="01/01/1900"/>
  </r>
  <r>
    <s v="Conócete a ti mismo"/>
    <s v="Febrero"/>
    <s v="Miercoles "/>
    <x v="2"/>
    <x v="3"/>
    <s v="Guadalupe Serkovic"/>
    <s v="47667750"/>
    <s v="Maycol"/>
    <s v="Milla Dueña"/>
    <n v="949978840"/>
    <s v="graszrodri@gmail.com"/>
    <d v="1993-03-21T00:00:00"/>
    <n v="31"/>
    <s v="Xexostris I"/>
    <s v="Inscrito Nuevo"/>
    <m/>
    <m/>
    <m/>
    <m/>
    <d v="2025-02-26T00:00:00"/>
    <d v="2025-05-12T00:00:00"/>
    <s v="Karenth Llanos"/>
    <s v="Luis Chinchay"/>
    <m/>
    <m/>
    <m/>
    <m/>
    <m/>
    <m/>
    <m/>
    <m/>
    <m/>
    <m/>
    <m/>
    <m/>
    <m/>
    <m/>
    <m/>
    <m/>
    <m/>
    <s v="No Asistió"/>
    <m/>
    <m/>
    <m/>
    <m/>
    <s v=""/>
    <m/>
    <m/>
    <d v="2025-07-31T00:00:00"/>
    <m/>
    <d v="2025-08-31T00:00:00"/>
    <m/>
    <m/>
    <m/>
    <s v=""/>
    <s v="Huaraz-Febrero-Miercoles -7:00 - 9:00 p.m.-45700"/>
    <s v="Conócete a ti mismo"/>
    <s v="Huaraz-Febrero-Miercoles-7:00 - 9:00 p.m.-45700-Inscrito Nuevo"/>
    <b v="0"/>
    <s v="01/01/1900"/>
    <s v="No asistió 1er mes"/>
    <s v="01/01/1900"/>
  </r>
  <r>
    <s v="Conócete a ti mismo"/>
    <s v="Febrero"/>
    <s v="Miercoles "/>
    <x v="2"/>
    <x v="3"/>
    <s v="Guadalupe Serkovic"/>
    <s v="71960324"/>
    <s v="Luis Gustavo"/>
    <s v="Escudero Jamanca"/>
    <n v="945545998"/>
    <s v="gustavoescuderojamanca@gmail.com"/>
    <d v="2004-11-08T00:00:00"/>
    <n v="20"/>
    <s v="Xexostris I"/>
    <s v="Inscrito Nuevo"/>
    <m/>
    <m/>
    <m/>
    <m/>
    <d v="2025-02-26T00:00:00"/>
    <d v="2025-05-12T00:00:00"/>
    <s v="Karenth Llanos"/>
    <s v="Luis Chinchay"/>
    <m/>
    <m/>
    <m/>
    <m/>
    <m/>
    <m/>
    <m/>
    <m/>
    <m/>
    <m/>
    <m/>
    <m/>
    <m/>
    <m/>
    <m/>
    <m/>
    <m/>
    <s v="No Asistió"/>
    <m/>
    <m/>
    <m/>
    <m/>
    <s v=""/>
    <m/>
    <m/>
    <d v="2025-07-31T00:00:00"/>
    <m/>
    <d v="2025-08-31T00:00:00"/>
    <m/>
    <m/>
    <m/>
    <s v=""/>
    <s v="Huaraz-Febrero-Miercoles -7:00 - 9:00 p.m.-45700"/>
    <s v="Conócete a ti mismo"/>
    <s v="Huaraz-Febrero-Miercoles-7:00 - 9:00 p.m.-45700-Inscrito Nuevo"/>
    <b v="0"/>
    <s v="01/01/1900"/>
    <s v="No asistió 1er mes"/>
    <s v="01/01/1900"/>
  </r>
  <r>
    <s v="Conócete a ti mismo"/>
    <s v="Febrero"/>
    <s v="Miercoles "/>
    <x v="2"/>
    <x v="3"/>
    <s v="Guadalupe Serkovic"/>
    <s v="77696078"/>
    <s v="Percy"/>
    <m/>
    <m/>
    <m/>
    <m/>
    <s v=""/>
    <s v="Xexostris I"/>
    <s v="Inscrito Nuevo"/>
    <m/>
    <m/>
    <m/>
    <m/>
    <d v="2025-02-26T00:00:00"/>
    <d v="2025-05-12T00:00:00"/>
    <s v="Karenth Llanos"/>
    <s v="Luis Chinchay"/>
    <m/>
    <m/>
    <m/>
    <m/>
    <m/>
    <m/>
    <m/>
    <m/>
    <m/>
    <m/>
    <m/>
    <m/>
    <m/>
    <m/>
    <m/>
    <m/>
    <m/>
    <s v="No Asistió"/>
    <m/>
    <m/>
    <m/>
    <m/>
    <s v=""/>
    <m/>
    <m/>
    <d v="2025-07-31T00:00:00"/>
    <m/>
    <d v="2025-08-31T00:00:00"/>
    <m/>
    <m/>
    <m/>
    <s v=""/>
    <s v="Huaraz-Febrero-Miercoles -7:00 - 9:00 p.m.-45700"/>
    <s v="Conócete a ti mismo"/>
    <s v="Huaraz-Febrero-Miercoles-7:00 - 9:00 p.m.-45700-Inscrito Nuevo"/>
    <b v="0"/>
    <s v="01/01/1900"/>
    <s v="No asistió 1er mes"/>
    <s v="01/01/1900"/>
  </r>
  <r>
    <s v="Conócete a ti mismo"/>
    <s v="Febrero"/>
    <s v="Jueves"/>
    <x v="3"/>
    <x v="4"/>
    <s v="Guadalupe Serkovic"/>
    <s v="70114292"/>
    <s v="Lizbeth María"/>
    <s v="Solis Chavez"/>
    <n v="916042648"/>
    <s v="lizbethsolischavez@gmail.com"/>
    <d v="1998-03-06T00:00:00"/>
    <n v="26"/>
    <s v="Amon II"/>
    <s v="Inscrito Nuevo"/>
    <m/>
    <m/>
    <m/>
    <m/>
    <d v="2025-02-27T00:00:00"/>
    <d v="2025-05-13T00:00:00"/>
    <s v="Carolina León "/>
    <s v="Brenda Medoza"/>
    <m/>
    <m/>
    <m/>
    <m/>
    <m/>
    <m/>
    <m/>
    <m/>
    <m/>
    <m/>
    <m/>
    <m/>
    <m/>
    <m/>
    <m/>
    <m/>
    <m/>
    <s v="No Asistió"/>
    <m/>
    <m/>
    <m/>
    <m/>
    <s v=""/>
    <m/>
    <m/>
    <d v="2025-07-31T00:00:00"/>
    <m/>
    <d v="2025-08-31T00:00:00"/>
    <m/>
    <m/>
    <m/>
    <s v=""/>
    <s v="Huaraz-Febrero-Jueves-6:00 - 8:00 pm-45701"/>
    <s v="Conócete a ti mismo"/>
    <s v="Huaraz-Febrero-Jueves-6:00 - 8:00 pm-45701-Inscrito Nuevo"/>
    <b v="0"/>
    <s v="01/01/1900"/>
    <s v="No asistió 1er mes"/>
    <s v="01/01/1900"/>
  </r>
  <r>
    <s v="Conócete a ti mismo"/>
    <s v="Febrero"/>
    <s v="Jueves"/>
    <x v="3"/>
    <x v="4"/>
    <s v="Guadalupe Serkovic"/>
    <s v="25831034"/>
    <s v="Cecilia Esther"/>
    <s v="Jamanca Cuevas"/>
    <n v="947620059"/>
    <s v="cecijc19@hotmail.com"/>
    <d v="1977-12-03T00:00:00"/>
    <n v="47"/>
    <s v="Amon II"/>
    <s v="Inscrito Nuevo"/>
    <m/>
    <m/>
    <m/>
    <m/>
    <d v="2025-02-27T00:00:00"/>
    <d v="2025-05-13T00:00:00"/>
    <s v="Carolina León "/>
    <s v="Brenda Medoza"/>
    <m/>
    <m/>
    <m/>
    <m/>
    <m/>
    <m/>
    <m/>
    <m/>
    <m/>
    <m/>
    <m/>
    <m/>
    <m/>
    <m/>
    <m/>
    <m/>
    <m/>
    <s v="No Asistió"/>
    <m/>
    <m/>
    <m/>
    <m/>
    <s v=""/>
    <m/>
    <m/>
    <d v="2025-07-31T00:00:00"/>
    <m/>
    <d v="2025-08-31T00:00:00"/>
    <m/>
    <m/>
    <m/>
    <s v=""/>
    <s v="Huaraz-Febrero-Jueves-6:00 - 8:00 pm-45701"/>
    <s v="Conócete a ti mismo"/>
    <s v="Huaraz-Febrero-Jueves-6:00 - 8:00 pm-45701-Inscrito Nuevo"/>
    <b v="0"/>
    <s v="01/01/1900"/>
    <s v="No asistió 1er mes"/>
    <s v="01/01/1900"/>
  </r>
  <r>
    <s v="Conócete a ti mismo"/>
    <s v="Febrero"/>
    <s v="Jueves"/>
    <x v="3"/>
    <x v="4"/>
    <s v="Guadalupe Serkovic"/>
    <s v="70947872"/>
    <s v="Nisseth Estefani "/>
    <s v="Lazaro Bejar"/>
    <n v="929345546"/>
    <s v="lozanonisseth@gmail.com"/>
    <d v="1999-01-13T00:00:00"/>
    <n v="26"/>
    <s v="Amon II"/>
    <s v="Inscrito Nuevo"/>
    <m/>
    <m/>
    <m/>
    <m/>
    <d v="2025-02-27T00:00:00"/>
    <d v="2025-05-13T00:00:00"/>
    <s v="Carolina León "/>
    <s v="Brenda Medoza"/>
    <m/>
    <m/>
    <m/>
    <m/>
    <m/>
    <m/>
    <m/>
    <m/>
    <m/>
    <m/>
    <m/>
    <m/>
    <m/>
    <m/>
    <m/>
    <m/>
    <m/>
    <s v="No Asistió"/>
    <m/>
    <m/>
    <m/>
    <m/>
    <s v=""/>
    <m/>
    <m/>
    <d v="2025-07-31T00:00:00"/>
    <m/>
    <d v="2025-08-31T00:00:00"/>
    <m/>
    <m/>
    <m/>
    <s v=""/>
    <s v="Huaraz-Febrero-Jueves-6:00 - 8:00 pm-45701"/>
    <s v="Conócete a ti mismo"/>
    <s v="Huaraz-Febrero-Jueves-6:00 - 8:00 pm-45701-Inscrito Nuevo"/>
    <b v="0"/>
    <s v="01/01/1900"/>
    <s v="No asistió 1er mes"/>
    <s v="01/01/1900"/>
  </r>
  <r>
    <s v="Conócete a ti mismo"/>
    <s v="Febrero"/>
    <s v="Jueves"/>
    <x v="3"/>
    <x v="4"/>
    <s v="Guadalupe Serkovic"/>
    <s v="75759503"/>
    <s v="Estefany Solaynsh"/>
    <s v="Silva Acuña"/>
    <n v="941891651"/>
    <s v="silvaacunaestefany@gmail.com"/>
    <d v="2002-05-18T00:00:00"/>
    <n v="22"/>
    <s v="Amon II"/>
    <s v="Inscrito Nuevo"/>
    <m/>
    <m/>
    <m/>
    <m/>
    <d v="2025-02-27T00:00:00"/>
    <d v="2025-05-13T00:00:00"/>
    <s v="Carolina León "/>
    <s v="Brenda Medoza"/>
    <m/>
    <m/>
    <m/>
    <m/>
    <m/>
    <m/>
    <m/>
    <m/>
    <m/>
    <m/>
    <m/>
    <m/>
    <m/>
    <m/>
    <m/>
    <m/>
    <m/>
    <s v="No Asistió"/>
    <m/>
    <m/>
    <m/>
    <m/>
    <s v=""/>
    <m/>
    <m/>
    <d v="2025-07-31T00:00:00"/>
    <m/>
    <d v="2025-08-31T00:00:00"/>
    <m/>
    <m/>
    <m/>
    <s v=""/>
    <s v="Huaraz-Febrero-Jueves-6:00 - 8:00 pm-45701"/>
    <s v="Conócete a ti mismo"/>
    <s v="Huaraz-Febrero-Jueves-6:00 - 8:00 pm-45701-Inscrito Nuevo"/>
    <b v="0"/>
    <s v="01/01/1900"/>
    <s v="No asistió 1er mes"/>
    <s v="01/01/1900"/>
  </r>
  <r>
    <s v="Conócete a ti mismo"/>
    <s v="Febrero"/>
    <s v="Jueves"/>
    <x v="3"/>
    <x v="4"/>
    <s v="Guadalupe Serkovic"/>
    <s v="71526998"/>
    <s v="Matt"/>
    <s v="Vergara Segura"/>
    <n v="968306252"/>
    <s v="ymari2010@gmail.com"/>
    <d v="2003-09-01T00:00:00"/>
    <n v="21"/>
    <s v="Amon II"/>
    <s v="Inscrito Nuevo"/>
    <m/>
    <m/>
    <m/>
    <m/>
    <d v="2025-02-27T00:00:00"/>
    <d v="2025-05-13T00:00:00"/>
    <s v="Carolina León "/>
    <s v="Brenda Medoza"/>
    <m/>
    <m/>
    <m/>
    <m/>
    <m/>
    <m/>
    <m/>
    <m/>
    <m/>
    <m/>
    <m/>
    <m/>
    <m/>
    <m/>
    <m/>
    <m/>
    <m/>
    <s v="No Asistió"/>
    <m/>
    <m/>
    <m/>
    <m/>
    <s v=""/>
    <m/>
    <m/>
    <d v="2025-07-31T00:00:00"/>
    <m/>
    <d v="2025-08-31T00:00:00"/>
    <m/>
    <m/>
    <m/>
    <s v=""/>
    <s v="Huaraz-Febrero-Jueves-6:00 - 8:00 pm-45701"/>
    <s v="Conócete a ti mismo"/>
    <s v="Huaraz-Febrero-Jueves-6:00 - 8:00 pm-45701-Inscrito Nuevo"/>
    <b v="0"/>
    <s v="01/01/1900"/>
    <s v="No asistió 1er mes"/>
    <s v="01/01/1900"/>
  </r>
  <r>
    <s v="Conócete a ti mismo"/>
    <s v="Febrero"/>
    <s v="Jueves"/>
    <x v="3"/>
    <x v="4"/>
    <s v="Guadalupe Serkovic"/>
    <s v="70673181"/>
    <s v="David  Jhonatan"/>
    <s v="Maquiña Huamán"/>
    <n v="975415566"/>
    <s v="davidmaguina942@gmail.com"/>
    <s v="24/07"/>
    <e v="#NUM!"/>
    <s v="Amon II"/>
    <s v="Inscrito Nuevo"/>
    <m/>
    <m/>
    <m/>
    <m/>
    <d v="2025-02-27T00:00:00"/>
    <d v="2025-05-13T00:00:00"/>
    <s v="Carolina León "/>
    <s v="Brenda Medoza"/>
    <m/>
    <m/>
    <m/>
    <m/>
    <m/>
    <m/>
    <m/>
    <m/>
    <m/>
    <m/>
    <m/>
    <m/>
    <m/>
    <m/>
    <m/>
    <m/>
    <m/>
    <s v="No Asistió"/>
    <m/>
    <m/>
    <m/>
    <m/>
    <s v=""/>
    <m/>
    <m/>
    <d v="2025-07-31T00:00:00"/>
    <m/>
    <d v="2025-08-31T00:00:00"/>
    <m/>
    <m/>
    <m/>
    <s v=""/>
    <s v="Huaraz-Febrero-Jueves-6:00 - 8:00 pm-45701"/>
    <s v="Conócete a ti mismo"/>
    <s v="Huaraz-Febrero-Jueves-6:00 - 8:00 pm-45701-Inscrito Nuevo"/>
    <b v="0"/>
    <s v="01/01/1900"/>
    <s v="No asistió 1er mes"/>
    <s v="01/01/1900"/>
  </r>
  <r>
    <m/>
    <m/>
    <m/>
    <x v="1"/>
    <x v="1"/>
    <m/>
    <m/>
    <m/>
    <m/>
    <m/>
    <m/>
    <m/>
    <s v=""/>
    <m/>
    <m/>
    <m/>
    <m/>
    <m/>
    <m/>
    <s v=""/>
    <s v=""/>
    <m/>
    <m/>
    <m/>
    <m/>
    <m/>
    <m/>
    <m/>
    <m/>
    <m/>
    <m/>
    <m/>
    <m/>
    <m/>
    <m/>
    <m/>
    <m/>
    <m/>
    <m/>
    <m/>
    <s v="No Asistió"/>
    <m/>
    <m/>
    <m/>
    <m/>
    <s v=""/>
    <m/>
    <m/>
    <s v=""/>
    <m/>
    <s v=""/>
    <m/>
    <m/>
    <m/>
    <s v=""/>
    <s v=""/>
    <s v=""/>
    <s v=""/>
    <s v=""/>
    <s v=""/>
    <s v=""/>
    <s v=""/>
  </r>
  <r>
    <m/>
    <m/>
    <m/>
    <x v="1"/>
    <x v="1"/>
    <m/>
    <m/>
    <m/>
    <m/>
    <m/>
    <m/>
    <m/>
    <s v=""/>
    <m/>
    <m/>
    <m/>
    <m/>
    <m/>
    <m/>
    <s v=""/>
    <s v=""/>
    <m/>
    <m/>
    <m/>
    <m/>
    <m/>
    <m/>
    <m/>
    <m/>
    <m/>
    <m/>
    <m/>
    <m/>
    <m/>
    <m/>
    <m/>
    <m/>
    <m/>
    <m/>
    <m/>
    <s v="No Asistió"/>
    <m/>
    <m/>
    <m/>
    <m/>
    <s v=""/>
    <m/>
    <m/>
    <s v=""/>
    <m/>
    <s v=""/>
    <m/>
    <m/>
    <m/>
    <s v=""/>
    <s v=""/>
    <s v=""/>
    <s v=""/>
    <s v=""/>
    <s v=""/>
    <s v=""/>
    <s v=""/>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
  <r>
    <x v="0"/>
    <x v="0"/>
    <x v="0"/>
    <x v="0"/>
    <x v="0"/>
    <x v="0"/>
    <s v="Brenda Medoza"/>
    <s v="José Flores"/>
    <n v="12"/>
    <m/>
    <n v="10"/>
    <n v="7"/>
    <n v="7"/>
    <n v="8"/>
    <n v="6"/>
    <n v="8"/>
    <n v="0"/>
    <n v="0"/>
    <n v="0"/>
    <n v="0"/>
    <n v="0"/>
    <n v="0"/>
    <n v="0"/>
    <n v="0"/>
    <n v="0"/>
    <n v="0"/>
    <n v="0"/>
  </r>
  <r>
    <x v="1"/>
    <x v="0"/>
    <x v="1"/>
    <x v="0"/>
    <x v="0"/>
    <x v="0"/>
    <s v="Karenth Llanos"/>
    <s v="Mavel Villavicencio"/>
    <n v="9"/>
    <m/>
    <n v="9"/>
    <n v="6"/>
    <n v="8"/>
    <n v="7"/>
    <n v="5"/>
    <n v="9"/>
    <n v="0"/>
    <n v="0"/>
    <n v="0"/>
    <n v="0"/>
    <n v="0"/>
    <n v="0"/>
    <n v="0"/>
    <n v="0"/>
    <n v="0"/>
    <n v="0"/>
    <n v="0"/>
  </r>
  <r>
    <x v="2"/>
    <x v="0"/>
    <x v="2"/>
    <x v="1"/>
    <x v="0"/>
    <x v="0"/>
    <s v="Karenth Llanos"/>
    <s v="Luis Chinchay"/>
    <n v="3"/>
    <m/>
    <n v="0"/>
    <n v="0"/>
    <n v="0"/>
    <n v="0"/>
    <n v="0"/>
    <n v="0"/>
    <n v="0"/>
    <n v="0"/>
    <n v="0"/>
    <n v="0"/>
    <n v="0"/>
    <n v="0"/>
    <n v="0"/>
    <n v="0"/>
    <n v="0"/>
    <n v="0"/>
    <n v="0"/>
  </r>
  <r>
    <x v="3"/>
    <x v="0"/>
    <x v="3"/>
    <x v="1"/>
    <x v="0"/>
    <x v="0"/>
    <s v="Carolina León "/>
    <s v="Brenda Medoza"/>
    <n v="6"/>
    <m/>
    <n v="0"/>
    <n v="0"/>
    <n v="0"/>
    <n v="0"/>
    <n v="0"/>
    <n v="0"/>
    <n v="0"/>
    <n v="0"/>
    <n v="0"/>
    <n v="0"/>
    <n v="0"/>
    <n v="0"/>
    <n v="0"/>
    <n v="0"/>
    <n v="0"/>
    <n v="0"/>
    <n v="0"/>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1"/>
    <x v="1"/>
    <s v=""/>
    <s v=""/>
    <s v=""/>
    <m/>
    <s v=""/>
    <s v=""/>
    <s v=""/>
    <s v=""/>
    <s v=""/>
    <s v=""/>
    <s v=""/>
    <s v=""/>
    <s v=""/>
    <s v=""/>
    <s v=""/>
    <s v=""/>
    <s v=""/>
    <s v=""/>
    <s v=""/>
    <s v=""/>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4"/>
    <x v="1"/>
    <x v="4"/>
    <x v="2"/>
    <x v="2"/>
    <x v="1"/>
    <s v=""/>
    <s v=""/>
    <s v=""/>
    <m/>
    <s v=""/>
    <s v=""/>
    <s v=""/>
    <s v=""/>
    <s v=""/>
    <s v=""/>
    <s v=""/>
    <s v=""/>
    <s v=""/>
    <s v=""/>
    <s v=""/>
    <s v=""/>
    <m/>
    <m/>
    <m/>
    <m/>
    <s v=""/>
  </r>
  <r>
    <x v="5"/>
    <x v="2"/>
    <x v="5"/>
    <x v="3"/>
    <x v="2"/>
    <x v="2"/>
    <m/>
    <m/>
    <m/>
    <m/>
    <m/>
    <m/>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4">
  <r>
    <s v="Huaraz-Enero-Lunes-7:00 - 9:00 p.m.-45670-Inscrito Nuevo"/>
    <x v="0"/>
    <x v="0"/>
    <x v="0"/>
    <s v="2025"/>
    <x v="0"/>
    <x v="0"/>
    <x v="0"/>
    <n v="12"/>
    <m/>
    <n v="10"/>
    <n v="7"/>
    <n v="7"/>
    <n v="8"/>
    <n v="6"/>
    <n v="8"/>
    <n v="0"/>
    <n v="0"/>
    <n v="0"/>
    <n v="0"/>
    <n v="0"/>
    <n v="0"/>
    <n v="0"/>
    <n v="0"/>
    <n v="0"/>
    <n v="0"/>
    <n v="0"/>
  </r>
  <r>
    <s v="Huaraz-Enero-Martes-7:00 - 9:00 p.m.-45671-Inscrito Nuevo"/>
    <x v="0"/>
    <x v="1"/>
    <x v="0"/>
    <s v="2025"/>
    <x v="0"/>
    <x v="1"/>
    <x v="1"/>
    <n v="9"/>
    <m/>
    <n v="9"/>
    <n v="6"/>
    <n v="8"/>
    <n v="7"/>
    <n v="5"/>
    <n v="9"/>
    <n v="0"/>
    <n v="0"/>
    <n v="0"/>
    <n v="0"/>
    <n v="0"/>
    <n v="0"/>
    <n v="0"/>
    <n v="0"/>
    <n v="0"/>
    <n v="0"/>
    <n v="0"/>
  </r>
  <r>
    <s v="Huaraz-Febrero-Miercoles-7:00 - 9:00 p.m.-45700-Inscrito Nuevo"/>
    <x v="0"/>
    <x v="2"/>
    <x v="1"/>
    <s v="2025"/>
    <x v="0"/>
    <x v="1"/>
    <x v="2"/>
    <n v="3"/>
    <m/>
    <n v="0"/>
    <n v="0"/>
    <n v="0"/>
    <n v="0"/>
    <n v="0"/>
    <n v="0"/>
    <n v="0"/>
    <n v="0"/>
    <n v="0"/>
    <n v="0"/>
    <n v="0"/>
    <n v="0"/>
    <n v="0"/>
    <n v="0"/>
    <n v="0"/>
    <n v="0"/>
    <n v="0"/>
  </r>
  <r>
    <s v="Huaraz-Febrero-Jueves-6:00 - 8:00 pm-45701-Inscrito Nuevo"/>
    <x v="0"/>
    <x v="3"/>
    <x v="1"/>
    <s v="2025"/>
    <x v="0"/>
    <x v="2"/>
    <x v="3"/>
    <n v="6"/>
    <m/>
    <n v="0"/>
    <n v="0"/>
    <n v="0"/>
    <n v="0"/>
    <n v="0"/>
    <n v="0"/>
    <n v="0"/>
    <n v="0"/>
    <n v="0"/>
    <n v="0"/>
    <n v="0"/>
    <n v="0"/>
    <n v="0"/>
    <n v="0"/>
    <n v="0"/>
    <n v="0"/>
    <n v="0"/>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s v=""/>
    <x v="1"/>
    <x v="3"/>
    <x v="4"/>
    <s v=""/>
    <m/>
    <s v=""/>
    <s v=""/>
    <s v=""/>
    <s v=""/>
    <s v=""/>
    <s v=""/>
    <s v=""/>
    <s v=""/>
    <s v=""/>
    <s v=""/>
    <s v=""/>
    <s v=""/>
    <s v=""/>
    <s v=""/>
    <s v=""/>
    <s v=""/>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r>
    <s v=""/>
    <x v="1"/>
    <x v="4"/>
    <x v="2"/>
    <m/>
    <x v="1"/>
    <x v="3"/>
    <x v="4"/>
    <s v=""/>
    <m/>
    <s v=""/>
    <s v=""/>
    <s v=""/>
    <s v=""/>
    <s v=""/>
    <s v=""/>
    <s v=""/>
    <s v=""/>
    <s v=""/>
    <s v=""/>
    <s v=""/>
    <s v=""/>
    <m/>
    <m/>
    <m/>
    <m/>
    <s v=""/>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10">
  <r>
    <x v="0"/>
    <x v="0"/>
    <x v="0"/>
    <x v="0"/>
    <x v="0"/>
    <s v="Karenth Llanos"/>
    <s v="61880296"/>
    <s v="Ariana Lucero"/>
    <s v="Dávila Salas"/>
    <n v="968257466"/>
    <s v="malechita.2005@gmail.com"/>
    <d v="2009-11-26T00:00:00"/>
    <n v="15"/>
    <s v="Nuth I"/>
    <x v="0"/>
    <m/>
    <m/>
    <m/>
    <m/>
    <d v="2025-01-27T00:00:00"/>
    <d v="2025-04-13T00:00:00"/>
    <x v="0"/>
    <x v="0"/>
    <s v="P"/>
    <s v="P"/>
    <s v="P"/>
    <s v="P"/>
    <s v="P"/>
    <s v="P"/>
    <m/>
    <m/>
    <m/>
    <m/>
    <m/>
    <m/>
    <m/>
    <m/>
    <m/>
    <m/>
    <m/>
    <s v="Asistió"/>
    <m/>
    <m/>
    <m/>
    <m/>
    <m/>
    <m/>
    <m/>
    <d v="2025-06-30T00:00:00"/>
    <m/>
    <d v="2025-07-31T00:00:00"/>
    <m/>
    <m/>
    <s v="Contacto Personal"/>
    <s v="PPP"/>
    <s v="Huaraz-Enero-Lunes-7:00-9:00p.m.-45670"/>
    <s v="Conócete a ti mismo"/>
    <x v="0"/>
    <x v="0"/>
  </r>
  <r>
    <x v="0"/>
    <x v="0"/>
    <x v="0"/>
    <x v="0"/>
    <x v="0"/>
    <s v="Karenth Llanos"/>
    <s v="72516565"/>
    <s v="Angela Milagros"/>
    <s v="Egúsquiza Egúsquiza"/>
    <n v="913383747"/>
    <s v="angeegusquiza@gmail.com"/>
    <d v="2001-01-19T00:00:00"/>
    <n v="24"/>
    <s v="Nuth I"/>
    <x v="0"/>
    <m/>
    <m/>
    <m/>
    <m/>
    <d v="2025-01-27T00:00:00"/>
    <d v="2025-04-13T00:00:00"/>
    <x v="0"/>
    <x v="0"/>
    <s v="P"/>
    <s v="F"/>
    <s v="F"/>
    <s v="F"/>
    <s v="F"/>
    <s v="F"/>
    <m/>
    <m/>
    <m/>
    <m/>
    <m/>
    <m/>
    <m/>
    <m/>
    <m/>
    <m/>
    <m/>
    <s v="No Asistió"/>
    <m/>
    <m/>
    <m/>
    <m/>
    <m/>
    <m/>
    <m/>
    <d v="2025-06-30T00:00:00"/>
    <m/>
    <d v="2025-07-31T00:00:00"/>
    <m/>
    <m/>
    <s v="Contacto Personal"/>
    <s v="PFF"/>
    <s v="Huaraz-Enero-Lunes-7:00-9:00p.m.-45670"/>
    <s v="Conócete a ti mismo"/>
    <x v="0"/>
    <x v="0"/>
  </r>
  <r>
    <x v="0"/>
    <x v="0"/>
    <x v="1"/>
    <x v="0"/>
    <x v="0"/>
    <s v="Karenth Llanos"/>
    <s v="31672473"/>
    <s v="Duver Santiago "/>
    <s v="Gonzales Pajuelo"/>
    <n v="924378954"/>
    <s v="duver-12@hotmail.com"/>
    <d v="1977-07-14T00:00:00"/>
    <n v="47"/>
    <s v="Nuth I"/>
    <x v="0"/>
    <m/>
    <m/>
    <m/>
    <m/>
    <d v="2025-01-27T00:00:00"/>
    <d v="2025-04-13T00:00:00"/>
    <x v="0"/>
    <x v="0"/>
    <s v="P"/>
    <s v="P"/>
    <s v="P"/>
    <s v="P"/>
    <s v="P"/>
    <s v="P"/>
    <m/>
    <m/>
    <m/>
    <m/>
    <m/>
    <m/>
    <m/>
    <m/>
    <m/>
    <m/>
    <m/>
    <s v="Asistió"/>
    <m/>
    <m/>
    <m/>
    <m/>
    <m/>
    <m/>
    <m/>
    <d v="2025-06-30T00:00:00"/>
    <m/>
    <d v="2025-07-31T00:00:00"/>
    <m/>
    <m/>
    <s v="Propag.Impresa"/>
    <s v="PPP"/>
    <s v="Huaraz-Enero-Lunes-7:00-9:00p.m.-45670"/>
    <s v="Conócete a ti mismo"/>
    <x v="0"/>
    <x v="0"/>
  </r>
  <r>
    <x v="0"/>
    <x v="0"/>
    <x v="1"/>
    <x v="0"/>
    <x v="0"/>
    <s v="Karenth Llanos"/>
    <s v="70576827"/>
    <s v="Robert Adrián "/>
    <s v="Quiñones Trejo"/>
    <n v="929028149"/>
    <s v="robert.quino14@gmail.com"/>
    <d v="1993-03-14T00:00:00"/>
    <n v="31"/>
    <s v="Nuth I"/>
    <x v="0"/>
    <m/>
    <m/>
    <m/>
    <m/>
    <d v="2025-01-27T00:00:00"/>
    <d v="2025-04-13T00:00:00"/>
    <x v="0"/>
    <x v="0"/>
    <s v="P"/>
    <s v="P"/>
    <s v="P"/>
    <s v="P"/>
    <s v="F"/>
    <s v="P"/>
    <m/>
    <m/>
    <m/>
    <m/>
    <m/>
    <m/>
    <m/>
    <m/>
    <m/>
    <m/>
    <m/>
    <s v="Asistió"/>
    <m/>
    <m/>
    <m/>
    <m/>
    <m/>
    <m/>
    <m/>
    <d v="2025-06-30T00:00:00"/>
    <m/>
    <d v="2025-07-31T00:00:00"/>
    <m/>
    <m/>
    <s v="Redes sociales"/>
    <s v="PPP"/>
    <s v="Huaraz-Enero-Lunes-7:00-9:00p.m.-45670"/>
    <s v="Conócete a ti mismo"/>
    <x v="0"/>
    <x v="0"/>
  </r>
  <r>
    <x v="0"/>
    <x v="0"/>
    <x v="1"/>
    <x v="0"/>
    <x v="0"/>
    <s v="Karenth Llanos"/>
    <s v="47025431"/>
    <s v="Kenyo Adalberto"/>
    <s v="Campos Rivera"/>
    <n v="962960608"/>
    <s v="yerupaja@gmail.com"/>
    <d v="1991-05-18T00:00:00"/>
    <n v="33"/>
    <s v="Nuth I"/>
    <x v="0"/>
    <m/>
    <m/>
    <m/>
    <m/>
    <d v="2025-01-27T00:00:00"/>
    <d v="2025-04-13T00:00:00"/>
    <x v="0"/>
    <x v="0"/>
    <s v="P"/>
    <s v="F"/>
    <s v="F"/>
    <s v="P"/>
    <s v="P"/>
    <s v="P"/>
    <m/>
    <m/>
    <m/>
    <m/>
    <m/>
    <m/>
    <m/>
    <m/>
    <m/>
    <m/>
    <m/>
    <s v="No Asistió"/>
    <m/>
    <m/>
    <m/>
    <m/>
    <m/>
    <m/>
    <m/>
    <d v="2025-06-30T00:00:00"/>
    <m/>
    <d v="2025-07-31T00:00:00"/>
    <m/>
    <m/>
    <s v="Redes sociales"/>
    <s v="PFF"/>
    <s v="Huaraz-Enero-Lunes-7:00-9:00p.m.-45670"/>
    <s v="Conócete a ti mismo"/>
    <x v="0"/>
    <x v="0"/>
  </r>
  <r>
    <x v="0"/>
    <x v="0"/>
    <x v="1"/>
    <x v="0"/>
    <x v="0"/>
    <s v="Karenth Llanos"/>
    <s v="71386455"/>
    <s v="Flor de Liz"/>
    <s v="Villadeza Heredio"/>
    <n v="928724827"/>
    <s v="myflorvilla16@gmail.com"/>
    <d v="2000-11-15T00:00:00"/>
    <n v="24"/>
    <s v="Nuth I"/>
    <x v="0"/>
    <m/>
    <m/>
    <m/>
    <m/>
    <d v="2025-01-27T00:00:00"/>
    <d v="2025-04-13T00:00:00"/>
    <x v="0"/>
    <x v="0"/>
    <s v="P"/>
    <s v="P"/>
    <s v="F"/>
    <s v="F"/>
    <s v="F"/>
    <s v="F"/>
    <m/>
    <m/>
    <m/>
    <m/>
    <m/>
    <m/>
    <m/>
    <m/>
    <m/>
    <m/>
    <m/>
    <s v="Asistió"/>
    <m/>
    <m/>
    <m/>
    <m/>
    <m/>
    <m/>
    <m/>
    <d v="2025-06-30T00:00:00"/>
    <m/>
    <d v="2025-07-31T00:00:00"/>
    <m/>
    <m/>
    <s v="Redes sociales"/>
    <s v="PPF"/>
    <s v="Huaraz-Enero-Lunes-7:00-9:00p.m.-45670"/>
    <s v="Conócete a ti mismo"/>
    <x v="0"/>
    <x v="0"/>
  </r>
  <r>
    <x v="0"/>
    <x v="0"/>
    <x v="1"/>
    <x v="0"/>
    <x v="0"/>
    <s v="Karenth Llanos"/>
    <s v="75060064"/>
    <s v="Jessica Yuliana"/>
    <s v="Inocente Casquin "/>
    <n v="947313573"/>
    <s v="jessinocentecasquin@gmail.com"/>
    <d v="2000-03-21T00:00:00"/>
    <n v="24"/>
    <s v="Nuth I"/>
    <x v="0"/>
    <m/>
    <m/>
    <m/>
    <m/>
    <d v="2025-01-27T00:00:00"/>
    <d v="2025-04-13T00:00:00"/>
    <x v="0"/>
    <x v="0"/>
    <s v="P"/>
    <s v="F"/>
    <s v="P"/>
    <s v="P"/>
    <s v="P"/>
    <s v="P"/>
    <m/>
    <m/>
    <m/>
    <m/>
    <m/>
    <m/>
    <m/>
    <m/>
    <m/>
    <m/>
    <m/>
    <s v="Asistió"/>
    <m/>
    <m/>
    <m/>
    <m/>
    <m/>
    <m/>
    <m/>
    <d v="2025-06-30T00:00:00"/>
    <m/>
    <d v="2025-07-31T00:00:00"/>
    <m/>
    <m/>
    <s v="Redes sociales"/>
    <s v="PFP"/>
    <s v="Huaraz-Enero-Lunes-7:00-9:00p.m.-45670"/>
    <s v="Conócete a ti mismo"/>
    <x v="0"/>
    <x v="0"/>
  </r>
  <r>
    <x v="0"/>
    <x v="0"/>
    <x v="1"/>
    <x v="0"/>
    <x v="0"/>
    <s v="Karenth Llanos"/>
    <s v="74157858"/>
    <s v="Giovana "/>
    <s v="Damián Abarca"/>
    <n v="969371410"/>
    <s v="giovanadamian41@gmail.com"/>
    <d v="2003-10-06T00:00:00"/>
    <n v="21"/>
    <s v="Nuth I"/>
    <x v="0"/>
    <m/>
    <m/>
    <m/>
    <m/>
    <d v="2025-01-27T00:00:00"/>
    <d v="2025-04-13T00:00:00"/>
    <x v="0"/>
    <x v="0"/>
    <s v="P"/>
    <s v="P"/>
    <s v="F"/>
    <s v="F"/>
    <s v="F"/>
    <s v="F"/>
    <m/>
    <m/>
    <m/>
    <m/>
    <m/>
    <m/>
    <m/>
    <m/>
    <m/>
    <m/>
    <m/>
    <s v="Asistió"/>
    <m/>
    <m/>
    <m/>
    <m/>
    <m/>
    <m/>
    <m/>
    <d v="2025-06-30T00:00:00"/>
    <m/>
    <d v="2025-07-31T00:00:00"/>
    <m/>
    <m/>
    <s v="Redes sociales"/>
    <s v="PPF"/>
    <s v="Huaraz-Enero-Lunes-7:00-9:00p.m.-45670"/>
    <s v="Conócete a ti mismo"/>
    <x v="0"/>
    <x v="0"/>
  </r>
  <r>
    <x v="1"/>
    <x v="1"/>
    <x v="2"/>
    <x v="1"/>
    <x v="1"/>
    <m/>
    <m/>
    <m/>
    <m/>
    <m/>
    <m/>
    <m/>
    <m/>
    <m/>
    <x v="1"/>
    <m/>
    <m/>
    <m/>
    <m/>
    <m/>
    <m/>
    <x v="1"/>
    <x v="1"/>
    <m/>
    <m/>
    <m/>
    <m/>
    <m/>
    <m/>
    <m/>
    <m/>
    <m/>
    <m/>
    <m/>
    <m/>
    <m/>
    <m/>
    <m/>
    <m/>
    <m/>
    <m/>
    <m/>
    <m/>
    <m/>
    <m/>
    <s v=""/>
    <m/>
    <m/>
    <s v=""/>
    <m/>
    <s v=""/>
    <m/>
    <m/>
    <s v="Actividades"/>
    <s v=""/>
    <s v=""/>
    <s v=""/>
    <x v="1"/>
    <x v="1"/>
  </r>
  <r>
    <x v="1"/>
    <x v="1"/>
    <x v="2"/>
    <x v="1"/>
    <x v="1"/>
    <m/>
    <m/>
    <m/>
    <m/>
    <m/>
    <m/>
    <m/>
    <m/>
    <m/>
    <x v="1"/>
    <m/>
    <m/>
    <m/>
    <m/>
    <m/>
    <m/>
    <x v="1"/>
    <x v="1"/>
    <m/>
    <m/>
    <m/>
    <m/>
    <m/>
    <m/>
    <m/>
    <m/>
    <m/>
    <m/>
    <m/>
    <m/>
    <m/>
    <m/>
    <m/>
    <m/>
    <m/>
    <m/>
    <m/>
    <m/>
    <m/>
    <m/>
    <m/>
    <m/>
    <m/>
    <m/>
    <m/>
    <m/>
    <m/>
    <m/>
    <m/>
    <s v=""/>
    <s v=""/>
    <s v=""/>
    <x v="1"/>
    <x v="1"/>
  </r>
  <r>
    <x v="0"/>
    <x v="0"/>
    <x v="3"/>
    <x v="0"/>
    <x v="2"/>
    <s v="Eva Zarzosa"/>
    <s v="40987452"/>
    <s v="Lizzeth Karen"/>
    <s v="Avendaño Macedo "/>
    <n v="943613996"/>
    <s v="lizzethkarenam@gmail.com"/>
    <d v="1981-06-16T00:00:00"/>
    <n v="43"/>
    <s v="Anubis I"/>
    <x v="0"/>
    <m/>
    <m/>
    <m/>
    <m/>
    <d v="2025-01-28T00:00:00"/>
    <d v="2025-04-14T00:00:00"/>
    <x v="2"/>
    <x v="2"/>
    <s v="P"/>
    <s v="P"/>
    <s v="P"/>
    <s v="P"/>
    <s v="P"/>
    <s v="P"/>
    <m/>
    <m/>
    <m/>
    <m/>
    <m/>
    <m/>
    <m/>
    <m/>
    <m/>
    <m/>
    <m/>
    <s v="Asistió"/>
    <m/>
    <m/>
    <m/>
    <m/>
    <m/>
    <m/>
    <m/>
    <d v="2025-06-30T00:00:00"/>
    <m/>
    <d v="2025-07-31T00:00:00"/>
    <m/>
    <m/>
    <s v="Propag.Impresa"/>
    <s v="PPP"/>
    <s v="Huaraz-Enero-Martes-7:00-9:00p.m.-45671"/>
    <s v="Conócete a ti mismo"/>
    <x v="2"/>
    <x v="0"/>
  </r>
  <r>
    <x v="0"/>
    <x v="0"/>
    <x v="3"/>
    <x v="0"/>
    <x v="2"/>
    <s v="Eva Zarzosa"/>
    <s v="31663573"/>
    <s v="Esther Gladys "/>
    <s v="Huamán Torre"/>
    <n v="910294380"/>
    <s v="esther_1505@hotmail.com"/>
    <d v="1974-05-15T00:00:00"/>
    <n v="50"/>
    <s v="Anubis I"/>
    <x v="0"/>
    <m/>
    <m/>
    <m/>
    <m/>
    <d v="2025-01-28T00:00:00"/>
    <d v="2025-04-14T00:00:00"/>
    <x v="2"/>
    <x v="2"/>
    <s v="P"/>
    <s v="F"/>
    <s v="P"/>
    <s v="P"/>
    <s v="F"/>
    <s v="P"/>
    <m/>
    <m/>
    <m/>
    <m/>
    <m/>
    <m/>
    <m/>
    <m/>
    <m/>
    <m/>
    <m/>
    <s v="Asistió"/>
    <m/>
    <m/>
    <m/>
    <m/>
    <m/>
    <m/>
    <m/>
    <d v="2025-06-30T00:00:00"/>
    <m/>
    <d v="2025-07-31T00:00:00"/>
    <m/>
    <m/>
    <s v="Redes sociales"/>
    <s v="PFP"/>
    <s v="Huaraz-Enero-Martes-7:00-9:00p.m.-45671"/>
    <s v="Conócete a ti mismo"/>
    <x v="2"/>
    <x v="0"/>
  </r>
  <r>
    <x v="0"/>
    <x v="0"/>
    <x v="3"/>
    <x v="0"/>
    <x v="2"/>
    <s v="Eva Zarzosa"/>
    <s v="72874003"/>
    <s v="Brenda Jennifer Delfina"/>
    <s v="Vidal Vidal "/>
    <n v="907742499"/>
    <s v="quepasasi@gmail.com"/>
    <d v="2003-07-08T00:00:00"/>
    <n v="21"/>
    <s v="Anubis I"/>
    <x v="0"/>
    <m/>
    <m/>
    <m/>
    <m/>
    <d v="2025-01-28T00:00:00"/>
    <d v="2025-04-14T00:00:00"/>
    <x v="2"/>
    <x v="2"/>
    <s v="P"/>
    <s v="P"/>
    <s v="P"/>
    <s v="P"/>
    <s v="P"/>
    <s v="P"/>
    <m/>
    <m/>
    <m/>
    <m/>
    <m/>
    <m/>
    <m/>
    <m/>
    <m/>
    <m/>
    <m/>
    <s v="Asistió"/>
    <m/>
    <m/>
    <m/>
    <m/>
    <m/>
    <m/>
    <m/>
    <d v="2025-06-30T00:00:00"/>
    <m/>
    <d v="2025-07-31T00:00:00"/>
    <m/>
    <m/>
    <s v="Redes sociales"/>
    <s v="PPP"/>
    <s v="Huaraz-Enero-Martes-7:00-9:00p.m.-45671"/>
    <s v="Conócete a ti mismo"/>
    <x v="2"/>
    <x v="0"/>
  </r>
  <r>
    <x v="0"/>
    <x v="0"/>
    <x v="3"/>
    <x v="0"/>
    <x v="2"/>
    <s v="Eva Zarzosa"/>
    <s v="61822474"/>
    <s v="Aime Coralyne"/>
    <s v="Ortega Huamán"/>
    <n v="999285911"/>
    <s v="aimeortega663@gmail.com"/>
    <d v="2009-08-18T00:00:00"/>
    <n v="15"/>
    <s v="Anubis I"/>
    <x v="0"/>
    <m/>
    <m/>
    <m/>
    <m/>
    <d v="2025-01-28T00:00:00"/>
    <d v="2025-04-14T00:00:00"/>
    <x v="2"/>
    <x v="2"/>
    <s v="P"/>
    <s v="F"/>
    <s v="P"/>
    <s v="P"/>
    <s v="F"/>
    <s v="P"/>
    <m/>
    <m/>
    <m/>
    <m/>
    <m/>
    <m/>
    <m/>
    <m/>
    <m/>
    <m/>
    <m/>
    <s v="Asistió"/>
    <m/>
    <m/>
    <m/>
    <m/>
    <m/>
    <m/>
    <m/>
    <d v="2025-06-30T00:00:00"/>
    <m/>
    <d v="2025-07-31T00:00:00"/>
    <m/>
    <m/>
    <s v="Propag.Impresa"/>
    <s v="PFP"/>
    <s v="Huaraz-Enero-Martes-7:00-9:00p.m.-45671"/>
    <s v="Conócete a ti mismo"/>
    <x v="2"/>
    <x v="0"/>
  </r>
  <r>
    <x v="0"/>
    <x v="0"/>
    <x v="3"/>
    <x v="0"/>
    <x v="2"/>
    <s v="Eva Zarzosa"/>
    <s v="78168848"/>
    <s v="Sabrina Sakae"/>
    <s v="Ortega Huamán"/>
    <n v="951515824"/>
    <s v="no tiene"/>
    <d v="2013-06-17T00:00:00"/>
    <n v="11"/>
    <s v="Anubis I"/>
    <x v="0"/>
    <m/>
    <m/>
    <m/>
    <m/>
    <d v="2025-01-28T00:00:00"/>
    <d v="2025-04-14T00:00:00"/>
    <x v="2"/>
    <x v="2"/>
    <s v="P"/>
    <s v="F"/>
    <s v="P"/>
    <s v="F"/>
    <s v="F"/>
    <s v="P"/>
    <m/>
    <m/>
    <m/>
    <m/>
    <m/>
    <m/>
    <m/>
    <m/>
    <m/>
    <m/>
    <m/>
    <s v="Asistió"/>
    <m/>
    <m/>
    <m/>
    <m/>
    <m/>
    <m/>
    <m/>
    <d v="2025-06-30T00:00:00"/>
    <m/>
    <d v="2025-07-31T00:00:00"/>
    <m/>
    <m/>
    <s v="Propag.Impresa"/>
    <s v="PFP"/>
    <s v="Huaraz-Enero-Martes-7:00-9:00p.m.-45671"/>
    <s v="Conócete a ti mismo"/>
    <x v="2"/>
    <x v="0"/>
  </r>
  <r>
    <x v="0"/>
    <x v="0"/>
    <x v="3"/>
    <x v="0"/>
    <x v="2"/>
    <s v="Eva Zarzosa"/>
    <s v="76314477"/>
    <s v="Sergio Marcelo"/>
    <s v="Reyes  Marquina "/>
    <n v="913021491"/>
    <s v="reyesmarquinamarcelo@gmail.com"/>
    <d v="1999-09-27T00:00:00"/>
    <n v="25"/>
    <s v="Anubis I"/>
    <x v="0"/>
    <m/>
    <m/>
    <m/>
    <m/>
    <d v="2025-01-28T00:00:00"/>
    <d v="2025-04-14T00:00:00"/>
    <x v="2"/>
    <x v="2"/>
    <s v="P"/>
    <s v="P"/>
    <s v="F"/>
    <s v="P"/>
    <s v="F"/>
    <s v="P"/>
    <m/>
    <m/>
    <m/>
    <m/>
    <m/>
    <m/>
    <m/>
    <m/>
    <m/>
    <m/>
    <m/>
    <s v="Asistió"/>
    <m/>
    <m/>
    <m/>
    <m/>
    <m/>
    <m/>
    <m/>
    <d v="2025-06-30T00:00:00"/>
    <m/>
    <d v="2025-07-31T00:00:00"/>
    <m/>
    <m/>
    <s v="Contacto Personal"/>
    <s v="PPF"/>
    <s v="Huaraz-Enero-Martes-7:00-9:00p.m.-45671"/>
    <s v="Conócete a ti mismo"/>
    <x v="2"/>
    <x v="0"/>
  </r>
  <r>
    <x v="0"/>
    <x v="0"/>
    <x v="3"/>
    <x v="0"/>
    <x v="2"/>
    <s v="Eva Zarzosa"/>
    <s v="76050297"/>
    <s v="Victor Jorge"/>
    <s v="Solis Leiva"/>
    <n v="927380977"/>
    <s v="jaisemfhm0523@gmail.com"/>
    <d v="1999-12-02T00:00:00"/>
    <n v="25"/>
    <s v="Anubis I"/>
    <x v="0"/>
    <m/>
    <m/>
    <m/>
    <m/>
    <d v="2025-01-28T00:00:00"/>
    <d v="2025-04-14T00:00:00"/>
    <x v="2"/>
    <x v="2"/>
    <s v="P"/>
    <s v="P"/>
    <s v="P"/>
    <s v="F"/>
    <s v="P"/>
    <s v="P"/>
    <m/>
    <m/>
    <m/>
    <m/>
    <m/>
    <m/>
    <m/>
    <m/>
    <m/>
    <m/>
    <m/>
    <s v="Asistió"/>
    <m/>
    <m/>
    <m/>
    <m/>
    <m/>
    <m/>
    <m/>
    <d v="2025-06-30T00:00:00"/>
    <m/>
    <d v="2025-07-31T00:00:00"/>
    <m/>
    <m/>
    <s v="Contacto Personal"/>
    <s v="PPP"/>
    <s v="Huaraz-Enero-Martes-7:00-9:00p.m.-45671"/>
    <s v="Conócete a ti mismo"/>
    <x v="2"/>
    <x v="0"/>
  </r>
  <r>
    <x v="0"/>
    <x v="0"/>
    <x v="3"/>
    <x v="0"/>
    <x v="2"/>
    <s v="Eva Zarzosa"/>
    <s v="62354672"/>
    <s v="Naylin Clara"/>
    <s v="Narváez Marchena"/>
    <n v="962024346"/>
    <s v="naylinnarvaez19@gmail.com"/>
    <d v="2010-01-19T00:00:00"/>
    <n v="15"/>
    <s v="Anubis I"/>
    <x v="0"/>
    <m/>
    <m/>
    <m/>
    <m/>
    <d v="2025-01-28T00:00:00"/>
    <d v="2025-04-14T00:00:00"/>
    <x v="2"/>
    <x v="2"/>
    <s v="P"/>
    <s v="P"/>
    <s v="P"/>
    <s v="P"/>
    <s v="P"/>
    <s v="P"/>
    <m/>
    <m/>
    <m/>
    <m/>
    <m/>
    <m/>
    <m/>
    <m/>
    <m/>
    <m/>
    <m/>
    <s v="Asistió"/>
    <m/>
    <m/>
    <m/>
    <m/>
    <m/>
    <m/>
    <m/>
    <d v="2025-06-30T00:00:00"/>
    <m/>
    <d v="2025-07-31T00:00:00"/>
    <m/>
    <m/>
    <s v="Contacto Personal"/>
    <s v="PPP"/>
    <s v="Huaraz-Enero-Martes-7:00-9:00p.m.-45671"/>
    <s v="Conócete a ti mismo"/>
    <x v="2"/>
    <x v="0"/>
  </r>
  <r>
    <x v="0"/>
    <x v="0"/>
    <x v="0"/>
    <x v="0"/>
    <x v="0"/>
    <s v="Karenth Llanos"/>
    <s v="31633386"/>
    <s v="Eda Norma "/>
    <s v="Robles Villanueva"/>
    <n v="948708930"/>
    <s v="edaroblesv@gmail.com"/>
    <d v="1955-02-19T00:00:00"/>
    <n v="70"/>
    <s v="Nuth I"/>
    <x v="0"/>
    <m/>
    <m/>
    <m/>
    <m/>
    <d v="2025-01-27T00:00:00"/>
    <d v="2025-04-13T00:00:00"/>
    <x v="0"/>
    <x v="0"/>
    <s v="N"/>
    <s v="P"/>
    <s v="P"/>
    <s v="F"/>
    <s v="P"/>
    <s v="P"/>
    <m/>
    <m/>
    <m/>
    <m/>
    <m/>
    <m/>
    <m/>
    <m/>
    <m/>
    <m/>
    <m/>
    <s v="Asistió"/>
    <m/>
    <m/>
    <m/>
    <m/>
    <m/>
    <m/>
    <m/>
    <d v="2025-06-30T00:00:00"/>
    <m/>
    <d v="2025-07-31T00:00:00"/>
    <m/>
    <m/>
    <s v="Redes sociales"/>
    <s v="NPP"/>
    <s v="Huaraz-Enero-Lunes-7:00-9:00p.m.-45670"/>
    <s v="Conócete a ti mismo"/>
    <x v="0"/>
    <x v="0"/>
  </r>
  <r>
    <x v="0"/>
    <x v="0"/>
    <x v="0"/>
    <x v="0"/>
    <x v="0"/>
    <s v="Karenth Llanos"/>
    <s v="76321496"/>
    <s v="Jhosep"/>
    <s v="Gamboa Sotelo"/>
    <n v="930675962"/>
    <s v="lads95p@gmail.com"/>
    <d v="1998-08-15T00:00:00"/>
    <n v="26"/>
    <s v="Nuth I"/>
    <x v="0"/>
    <m/>
    <m/>
    <m/>
    <m/>
    <d v="2025-01-27T00:00:00"/>
    <d v="2025-04-13T00:00:00"/>
    <x v="0"/>
    <x v="0"/>
    <s v="N"/>
    <s v="P"/>
    <s v="P"/>
    <s v="P"/>
    <s v="F"/>
    <s v="F"/>
    <m/>
    <m/>
    <m/>
    <m/>
    <m/>
    <m/>
    <m/>
    <m/>
    <m/>
    <m/>
    <m/>
    <s v="Asistió"/>
    <m/>
    <m/>
    <m/>
    <m/>
    <m/>
    <m/>
    <m/>
    <d v="2025-06-30T00:00:00"/>
    <m/>
    <d v="2025-07-31T00:00:00"/>
    <m/>
    <m/>
    <s v="Propag.Impresa"/>
    <s v="NPP"/>
    <s v="Huaraz-Enero-Lunes-7:00-9:00p.m.-45670"/>
    <s v="Conócete a ti mismo"/>
    <x v="0"/>
    <x v="0"/>
  </r>
  <r>
    <x v="0"/>
    <x v="0"/>
    <x v="4"/>
    <x v="0"/>
    <x v="2"/>
    <s v="Eva Zarzosa"/>
    <s v="72392486"/>
    <s v="Thalia Delina"/>
    <s v="Ortiz Alvaro"/>
    <n v="966909843"/>
    <s v=" thalitah.ortiz@gmail.com "/>
    <d v="2000-10-29T00:00:00"/>
    <n v="24"/>
    <s v="Anubis I"/>
    <x v="0"/>
    <m/>
    <m/>
    <m/>
    <m/>
    <d v="2025-01-28T00:00:00"/>
    <d v="2025-04-14T00:00:00"/>
    <x v="2"/>
    <x v="2"/>
    <s v="P"/>
    <s v="P"/>
    <s v="P"/>
    <s v="P"/>
    <s v="P"/>
    <s v="P"/>
    <m/>
    <m/>
    <m/>
    <m/>
    <m/>
    <m/>
    <m/>
    <m/>
    <m/>
    <m/>
    <m/>
    <s v="Asistió"/>
    <m/>
    <m/>
    <m/>
    <m/>
    <m/>
    <m/>
    <m/>
    <d v="2025-06-30T00:00:00"/>
    <m/>
    <d v="2025-07-31T00:00:00"/>
    <m/>
    <m/>
    <s v="Contacto Personal"/>
    <s v="PPP"/>
    <s v="Huaraz-Enero-Martes-7:00-9:00p.m.-45671"/>
    <s v="Conócete a ti mismo"/>
    <x v="2"/>
    <x v="0"/>
  </r>
  <r>
    <x v="0"/>
    <x v="0"/>
    <x v="1"/>
    <x v="0"/>
    <x v="0"/>
    <s v="Karenth Llanos"/>
    <s v="31682794"/>
    <s v="Luis "/>
    <s v="Pineda Rodríguez"/>
    <n v="937529313"/>
    <s v="lupiro2604@gmail.com"/>
    <d v="1977-09-04T00:00:00"/>
    <n v="47"/>
    <s v="Nuth I"/>
    <x v="0"/>
    <m/>
    <m/>
    <m/>
    <m/>
    <d v="2025-01-27T00:00:00"/>
    <d v="2025-04-13T00:00:00"/>
    <x v="0"/>
    <x v="0"/>
    <s v="P"/>
    <s v="F"/>
    <s v="F"/>
    <s v="P"/>
    <s v="F"/>
    <s v="P"/>
    <m/>
    <m/>
    <m/>
    <m/>
    <m/>
    <m/>
    <m/>
    <m/>
    <m/>
    <m/>
    <m/>
    <s v="No Asistió"/>
    <m/>
    <m/>
    <m/>
    <m/>
    <m/>
    <m/>
    <m/>
    <d v="2025-06-30T00:00:00"/>
    <m/>
    <d v="2025-07-31T00:00:00"/>
    <m/>
    <m/>
    <s v="Actividades"/>
    <s v="PFF"/>
    <s v="Huaraz-Enero-Lunes-7:00-9:00p.m.-45670"/>
    <s v="Conócete a ti mismo"/>
    <x v="0"/>
    <x v="0"/>
  </r>
  <r>
    <x v="0"/>
    <x v="0"/>
    <x v="1"/>
    <x v="0"/>
    <x v="0"/>
    <s v="Karenth Llanos"/>
    <s v="47040808"/>
    <s v="Mari Carmen"/>
    <s v="León Cerna"/>
    <n v="943057283"/>
    <s v="esperansa85@gmail.com"/>
    <d v="1991-04-10T00:00:00"/>
    <n v="33"/>
    <s v="Nuth I"/>
    <x v="0"/>
    <m/>
    <m/>
    <m/>
    <m/>
    <d v="2025-01-27T00:00:00"/>
    <d v="2025-04-13T00:00:00"/>
    <x v="0"/>
    <x v="0"/>
    <s v="P"/>
    <s v="F"/>
    <s v="P"/>
    <s v="P"/>
    <s v="P"/>
    <s v="P"/>
    <m/>
    <m/>
    <m/>
    <m/>
    <m/>
    <m/>
    <m/>
    <m/>
    <m/>
    <m/>
    <m/>
    <s v="Asistió"/>
    <m/>
    <m/>
    <m/>
    <m/>
    <m/>
    <m/>
    <m/>
    <d v="2025-06-30T00:00:00"/>
    <m/>
    <d v="2025-07-31T00:00:00"/>
    <m/>
    <m/>
    <s v="Actividades"/>
    <s v="PFP"/>
    <s v="Huaraz-Enero-Lunes-7:00-9:00p.m.-45670"/>
    <s v="Conócete a ti mismo"/>
    <x v="0"/>
    <x v="0"/>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m/>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1"/>
    <x v="1"/>
    <x v="2"/>
    <x v="1"/>
    <x v="1"/>
    <m/>
    <m/>
    <m/>
    <m/>
    <m/>
    <m/>
    <m/>
    <s v=""/>
    <m/>
    <x v="1"/>
    <m/>
    <m/>
    <m/>
    <m/>
    <s v=""/>
    <s v=""/>
    <x v="1"/>
    <x v="1"/>
    <m/>
    <m/>
    <m/>
    <m/>
    <m/>
    <m/>
    <m/>
    <m/>
    <m/>
    <m/>
    <m/>
    <m/>
    <m/>
    <m/>
    <m/>
    <m/>
    <m/>
    <s v=""/>
    <m/>
    <m/>
    <m/>
    <m/>
    <s v=""/>
    <m/>
    <m/>
    <s v=""/>
    <m/>
    <s v=""/>
    <m/>
    <m/>
    <m/>
    <s v=""/>
    <s v=""/>
    <s v=""/>
    <x v="1"/>
    <x v="1"/>
  </r>
  <r>
    <x v="0"/>
    <x v="2"/>
    <x v="5"/>
    <x v="2"/>
    <x v="3"/>
    <s v="Guadalupe Serkovic"/>
    <s v="76274542"/>
    <s v="Cristian Alonso"/>
    <s v="Leiva Castillo"/>
    <n v="921525135"/>
    <s v="leivacristian003@gmail.com"/>
    <d v="2004-01-14T00:00:00"/>
    <n v="21"/>
    <s v="Xexostris I"/>
    <x v="0"/>
    <m/>
    <m/>
    <m/>
    <m/>
    <d v="2025-02-26T00:00:00"/>
    <d v="2025-05-12T00:00:00"/>
    <x v="2"/>
    <x v="3"/>
    <m/>
    <m/>
    <m/>
    <m/>
    <m/>
    <m/>
    <m/>
    <m/>
    <m/>
    <m/>
    <m/>
    <m/>
    <m/>
    <m/>
    <m/>
    <m/>
    <m/>
    <s v="No Asistió"/>
    <m/>
    <m/>
    <m/>
    <m/>
    <s v=""/>
    <m/>
    <m/>
    <d v="2025-07-31T00:00:00"/>
    <m/>
    <d v="2025-08-31T00:00:00"/>
    <m/>
    <m/>
    <m/>
    <s v=""/>
    <s v="Huaraz-Febrero-Miercoles -7:00 - 9:00 p.m.-45700"/>
    <s v="Conócete a ti mismo"/>
    <x v="3"/>
    <x v="0"/>
  </r>
  <r>
    <x v="0"/>
    <x v="2"/>
    <x v="5"/>
    <x v="2"/>
    <x v="3"/>
    <s v="Guadalupe Serkovic"/>
    <s v="47667750"/>
    <s v="Maycol"/>
    <s v="Milla Dueña"/>
    <n v="949978840"/>
    <s v="graszrodri@gmail.com"/>
    <d v="1993-03-21T00:00:00"/>
    <n v="31"/>
    <s v="Xexostris I"/>
    <x v="0"/>
    <m/>
    <m/>
    <m/>
    <m/>
    <d v="2025-02-26T00:00:00"/>
    <d v="2025-05-12T00:00:00"/>
    <x v="2"/>
    <x v="3"/>
    <m/>
    <m/>
    <m/>
    <m/>
    <m/>
    <m/>
    <m/>
    <m/>
    <m/>
    <m/>
    <m/>
    <m/>
    <m/>
    <m/>
    <m/>
    <m/>
    <m/>
    <s v="No Asistió"/>
    <m/>
    <m/>
    <m/>
    <m/>
    <s v=""/>
    <m/>
    <m/>
    <d v="2025-07-31T00:00:00"/>
    <m/>
    <d v="2025-08-31T00:00:00"/>
    <m/>
    <m/>
    <m/>
    <s v=""/>
    <s v="Huaraz-Febrero-Miercoles -7:00 - 9:00 p.m.-45700"/>
    <s v="Conócete a ti mismo"/>
    <x v="3"/>
    <x v="0"/>
  </r>
  <r>
    <x v="0"/>
    <x v="2"/>
    <x v="5"/>
    <x v="2"/>
    <x v="3"/>
    <s v="Guadalupe Serkovic"/>
    <s v="71960324"/>
    <s v="Luis Gustavo"/>
    <s v="Escudero Jamanca"/>
    <n v="945545998"/>
    <s v="gustavoescuderojamanca@gmail.com"/>
    <d v="2004-11-08T00:00:00"/>
    <n v="20"/>
    <s v="Xexostris I"/>
    <x v="0"/>
    <m/>
    <m/>
    <m/>
    <m/>
    <d v="2025-02-26T00:00:00"/>
    <d v="2025-05-12T00:00:00"/>
    <x v="2"/>
    <x v="3"/>
    <m/>
    <m/>
    <m/>
    <m/>
    <m/>
    <m/>
    <m/>
    <m/>
    <m/>
    <m/>
    <m/>
    <m/>
    <m/>
    <m/>
    <m/>
    <m/>
    <m/>
    <s v="No Asistió"/>
    <m/>
    <m/>
    <m/>
    <m/>
    <s v=""/>
    <m/>
    <m/>
    <d v="2025-07-31T00:00:00"/>
    <m/>
    <d v="2025-08-31T00:00:00"/>
    <m/>
    <m/>
    <m/>
    <s v=""/>
    <s v="Huaraz-Febrero-Miercoles -7:00 - 9:00 p.m.-45700"/>
    <s v="Conócete a ti mismo"/>
    <x v="3"/>
    <x v="0"/>
  </r>
  <r>
    <x v="0"/>
    <x v="2"/>
    <x v="5"/>
    <x v="2"/>
    <x v="3"/>
    <s v="Guadalupe Serkovic"/>
    <s v="77696078"/>
    <s v="Percy"/>
    <m/>
    <m/>
    <m/>
    <m/>
    <s v=""/>
    <s v="Xexostris I"/>
    <x v="0"/>
    <m/>
    <m/>
    <m/>
    <m/>
    <d v="2025-02-26T00:00:00"/>
    <d v="2025-05-12T00:00:00"/>
    <x v="2"/>
    <x v="3"/>
    <m/>
    <m/>
    <m/>
    <m/>
    <m/>
    <m/>
    <m/>
    <m/>
    <m/>
    <m/>
    <m/>
    <m/>
    <m/>
    <m/>
    <m/>
    <m/>
    <m/>
    <s v="No Asistió"/>
    <m/>
    <m/>
    <m/>
    <m/>
    <s v=""/>
    <m/>
    <m/>
    <d v="2025-07-31T00:00:00"/>
    <m/>
    <d v="2025-08-31T00:00:00"/>
    <m/>
    <m/>
    <m/>
    <s v=""/>
    <s v="Huaraz-Febrero-Miercoles -7:00 - 9:00 p.m.-45700"/>
    <s v="Conócete a ti mismo"/>
    <x v="3"/>
    <x v="0"/>
  </r>
  <r>
    <x v="0"/>
    <x v="2"/>
    <x v="6"/>
    <x v="3"/>
    <x v="4"/>
    <s v="Guadalupe Serkovic"/>
    <s v="70114292"/>
    <s v="Lizbeth María"/>
    <s v="Solis Chavez"/>
    <n v="916042648"/>
    <s v="lizbethsolischavez@gmail.com"/>
    <d v="1998-03-06T00:00:00"/>
    <n v="26"/>
    <s v="Amon II"/>
    <x v="0"/>
    <m/>
    <m/>
    <m/>
    <m/>
    <d v="2025-02-27T00:00:00"/>
    <d v="2025-05-13T00:00:00"/>
    <x v="3"/>
    <x v="4"/>
    <m/>
    <m/>
    <m/>
    <m/>
    <m/>
    <m/>
    <m/>
    <m/>
    <m/>
    <m/>
    <m/>
    <m/>
    <m/>
    <m/>
    <m/>
    <m/>
    <m/>
    <s v="No Asistió"/>
    <m/>
    <m/>
    <m/>
    <m/>
    <s v=""/>
    <m/>
    <m/>
    <d v="2025-07-31T00:00:00"/>
    <m/>
    <d v="2025-08-31T00:00:00"/>
    <m/>
    <m/>
    <m/>
    <s v=""/>
    <s v="Huaraz-Febrero-Jueves-6:00 - 8:00 pm-45701"/>
    <s v="Conócete a ti mismo"/>
    <x v="4"/>
    <x v="0"/>
  </r>
  <r>
    <x v="0"/>
    <x v="2"/>
    <x v="6"/>
    <x v="3"/>
    <x v="4"/>
    <s v="Guadalupe Serkovic"/>
    <s v="25831034"/>
    <s v="Cecilia Esther"/>
    <s v="Jamanca Cuevas"/>
    <n v="947620059"/>
    <s v="cecijc19@hotmail.com"/>
    <d v="1977-12-03T00:00:00"/>
    <n v="47"/>
    <s v="Amon II"/>
    <x v="0"/>
    <m/>
    <m/>
    <m/>
    <m/>
    <d v="2025-02-27T00:00:00"/>
    <d v="2025-05-13T00:00:00"/>
    <x v="3"/>
    <x v="4"/>
    <m/>
    <m/>
    <m/>
    <m/>
    <m/>
    <m/>
    <m/>
    <m/>
    <m/>
    <m/>
    <m/>
    <m/>
    <m/>
    <m/>
    <m/>
    <m/>
    <m/>
    <s v="No Asistió"/>
    <m/>
    <m/>
    <m/>
    <m/>
    <s v=""/>
    <m/>
    <m/>
    <d v="2025-07-31T00:00:00"/>
    <m/>
    <d v="2025-08-31T00:00:00"/>
    <m/>
    <m/>
    <m/>
    <s v=""/>
    <s v="Huaraz-Febrero-Jueves-6:00 - 8:00 pm-45701"/>
    <s v="Conócete a ti mismo"/>
    <x v="4"/>
    <x v="0"/>
  </r>
  <r>
    <x v="0"/>
    <x v="2"/>
    <x v="6"/>
    <x v="3"/>
    <x v="4"/>
    <s v="Guadalupe Serkovic"/>
    <s v="70947872"/>
    <s v="Nisseth Estefani "/>
    <s v="Lazaro Bejar"/>
    <n v="929345546"/>
    <s v="lozanonisseth@gmail.com"/>
    <d v="1999-01-13T00:00:00"/>
    <n v="26"/>
    <s v="Amon II"/>
    <x v="0"/>
    <m/>
    <m/>
    <m/>
    <m/>
    <d v="2025-02-27T00:00:00"/>
    <d v="2025-05-13T00:00:00"/>
    <x v="3"/>
    <x v="4"/>
    <m/>
    <m/>
    <m/>
    <m/>
    <m/>
    <m/>
    <m/>
    <m/>
    <m/>
    <m/>
    <m/>
    <m/>
    <m/>
    <m/>
    <m/>
    <m/>
    <m/>
    <s v="No Asistió"/>
    <m/>
    <m/>
    <m/>
    <m/>
    <s v=""/>
    <m/>
    <m/>
    <d v="2025-07-31T00:00:00"/>
    <m/>
    <d v="2025-08-31T00:00:00"/>
    <m/>
    <m/>
    <m/>
    <s v=""/>
    <s v="Huaraz-Febrero-Jueves-6:00 - 8:00 pm-45701"/>
    <s v="Conócete a ti mismo"/>
    <x v="4"/>
    <x v="0"/>
  </r>
  <r>
    <x v="0"/>
    <x v="2"/>
    <x v="6"/>
    <x v="3"/>
    <x v="4"/>
    <s v="Guadalupe Serkovic"/>
    <s v="75759503"/>
    <s v="Estefany Solaynsh"/>
    <s v="Silva Acuña"/>
    <n v="941891651"/>
    <s v="silvaacunaestefany@gmail.com"/>
    <d v="2002-05-18T00:00:00"/>
    <n v="22"/>
    <s v="Amon II"/>
    <x v="0"/>
    <m/>
    <m/>
    <m/>
    <m/>
    <d v="2025-02-27T00:00:00"/>
    <d v="2025-05-13T00:00:00"/>
    <x v="3"/>
    <x v="4"/>
    <m/>
    <m/>
    <m/>
    <m/>
    <m/>
    <m/>
    <m/>
    <m/>
    <m/>
    <m/>
    <m/>
    <m/>
    <m/>
    <m/>
    <m/>
    <m/>
    <m/>
    <s v="No Asistió"/>
    <m/>
    <m/>
    <m/>
    <m/>
    <s v=""/>
    <m/>
    <m/>
    <d v="2025-07-31T00:00:00"/>
    <m/>
    <d v="2025-08-31T00:00:00"/>
    <m/>
    <m/>
    <m/>
    <s v=""/>
    <s v="Huaraz-Febrero-Jueves-6:00 - 8:00 pm-45701"/>
    <s v="Conócete a ti mismo"/>
    <x v="4"/>
    <x v="0"/>
  </r>
  <r>
    <x v="0"/>
    <x v="2"/>
    <x v="6"/>
    <x v="3"/>
    <x v="4"/>
    <s v="Guadalupe Serkovic"/>
    <s v="71526998"/>
    <s v="Matt"/>
    <s v="Vergara Segura"/>
    <n v="968306252"/>
    <s v="ymari2010@gmail.com"/>
    <d v="2003-09-01T00:00:00"/>
    <n v="21"/>
    <s v="Amon II"/>
    <x v="0"/>
    <m/>
    <m/>
    <m/>
    <m/>
    <d v="2025-02-27T00:00:00"/>
    <d v="2025-05-13T00:00:00"/>
    <x v="3"/>
    <x v="4"/>
    <m/>
    <m/>
    <m/>
    <m/>
    <m/>
    <m/>
    <m/>
    <m/>
    <m/>
    <m/>
    <m/>
    <m/>
    <m/>
    <m/>
    <m/>
    <m/>
    <m/>
    <s v="No Asistió"/>
    <m/>
    <m/>
    <m/>
    <m/>
    <s v=""/>
    <m/>
    <m/>
    <d v="2025-07-31T00:00:00"/>
    <m/>
    <d v="2025-08-31T00:00:00"/>
    <m/>
    <m/>
    <m/>
    <s v=""/>
    <s v="Huaraz-Febrero-Jueves-6:00 - 8:00 pm-45701"/>
    <s v="Conócete a ti mismo"/>
    <x v="4"/>
    <x v="0"/>
  </r>
  <r>
    <x v="0"/>
    <x v="2"/>
    <x v="6"/>
    <x v="3"/>
    <x v="4"/>
    <s v="Guadalupe Serkovic"/>
    <s v="70673181"/>
    <s v="David  Jhonatan"/>
    <s v="Maquiña Huamán"/>
    <n v="975415566"/>
    <s v="davidmaguina942@gmail.com"/>
    <s v="24/07"/>
    <e v="#NUM!"/>
    <s v="Amon II"/>
    <x v="0"/>
    <m/>
    <m/>
    <m/>
    <m/>
    <d v="2025-02-27T00:00:00"/>
    <d v="2025-05-13T00:00:00"/>
    <x v="3"/>
    <x v="4"/>
    <m/>
    <m/>
    <m/>
    <m/>
    <m/>
    <m/>
    <m/>
    <m/>
    <m/>
    <m/>
    <m/>
    <m/>
    <m/>
    <m/>
    <m/>
    <m/>
    <m/>
    <s v="No Asistió"/>
    <m/>
    <m/>
    <m/>
    <m/>
    <s v=""/>
    <m/>
    <m/>
    <d v="2025-07-31T00:00:00"/>
    <m/>
    <d v="2025-08-31T00:00:00"/>
    <m/>
    <m/>
    <m/>
    <s v=""/>
    <s v="Huaraz-Febrero-Jueves-6:00 - 8:00 pm-45701"/>
    <s v="Conócete a ti mismo"/>
    <x v="4"/>
    <x v="0"/>
  </r>
  <r>
    <x v="1"/>
    <x v="1"/>
    <x v="2"/>
    <x v="1"/>
    <x v="1"/>
    <m/>
    <m/>
    <m/>
    <m/>
    <m/>
    <m/>
    <m/>
    <s v=""/>
    <m/>
    <x v="1"/>
    <m/>
    <m/>
    <m/>
    <m/>
    <s v=""/>
    <s v=""/>
    <x v="1"/>
    <x v="1"/>
    <m/>
    <m/>
    <m/>
    <m/>
    <m/>
    <m/>
    <m/>
    <m/>
    <m/>
    <m/>
    <m/>
    <m/>
    <m/>
    <m/>
    <m/>
    <m/>
    <m/>
    <s v="No Asistió"/>
    <m/>
    <m/>
    <m/>
    <m/>
    <s v=""/>
    <m/>
    <m/>
    <s v=""/>
    <m/>
    <s v=""/>
    <m/>
    <m/>
    <m/>
    <s v=""/>
    <s v=""/>
    <s v=""/>
    <x v="1"/>
    <x v="1"/>
  </r>
  <r>
    <x v="1"/>
    <x v="1"/>
    <x v="2"/>
    <x v="1"/>
    <x v="1"/>
    <m/>
    <m/>
    <m/>
    <m/>
    <m/>
    <m/>
    <m/>
    <s v=""/>
    <m/>
    <x v="1"/>
    <m/>
    <m/>
    <m/>
    <m/>
    <s v=""/>
    <s v=""/>
    <x v="1"/>
    <x v="1"/>
    <m/>
    <m/>
    <m/>
    <m/>
    <m/>
    <m/>
    <m/>
    <m/>
    <m/>
    <m/>
    <m/>
    <m/>
    <m/>
    <m/>
    <m/>
    <m/>
    <m/>
    <s v="No Asistió"/>
    <m/>
    <m/>
    <m/>
    <m/>
    <s v=""/>
    <m/>
    <m/>
    <s v=""/>
    <m/>
    <s v=""/>
    <m/>
    <m/>
    <m/>
    <s v=""/>
    <s v=""/>
    <s v=""/>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9DAB9B-C0FD-413A-9C08-176FEDD96CDE}" name="TablaDinámica3" cacheId="1588" applyNumberFormats="0" applyBorderFormats="0" applyFontFormats="0" applyPatternFormats="0" applyAlignmentFormats="0" applyWidthHeightFormats="1" dataCaption="Valores" updatedVersion="8" minRefreshableVersion="3" useAutoFormatting="1" rowGrandTotals="0" colGrandTotals="0" itemPrintTitles="1" createdVersion="8" indent="0" compact="0" compactData="0" multipleFieldFilters="0">
  <location ref="H5:I10" firstHeaderRow="1" firstDataRow="1" firstDataCol="2"/>
  <pivotFields count="64">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5">
        <item x="1"/>
        <item x="0"/>
        <item x="2"/>
        <item x="3"/>
        <item t="default"/>
      </items>
      <extLst>
        <ext xmlns:x14="http://schemas.microsoft.com/office/spreadsheetml/2009/9/main" uri="{2946ED86-A175-432a-8AC1-64E0C546D7DE}">
          <x14:pivotField fillDownLabels="1"/>
        </ext>
      </extLst>
    </pivotField>
    <pivotField name="sem 01" axis="axisRow" compact="0" numFmtId="14" outline="0" showAll="0" sortType="ascending" defaultSubtotal="0">
      <items count="5">
        <item x="0"/>
        <item x="2"/>
        <item x="3"/>
        <item x="4"/>
        <item x="1"/>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sem 012"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s>
  <rowFields count="2">
    <field x="4"/>
    <field x="3"/>
  </rowFields>
  <rowItems count="5">
    <i>
      <x/>
      <x v="1"/>
    </i>
    <i>
      <x v="1"/>
      <x v="1"/>
    </i>
    <i>
      <x v="2"/>
      <x v="2"/>
    </i>
    <i>
      <x v="3"/>
      <x v="3"/>
    </i>
    <i>
      <x v="4"/>
      <x/>
    </i>
  </rowItems>
  <colItems count="1">
    <i/>
  </colItems>
  <formats count="9">
    <format dxfId="99">
      <pivotArea field="4" type="button" dataOnly="0" labelOnly="1" outline="0" axis="axisRow" fieldPosition="0"/>
    </format>
    <format dxfId="100">
      <pivotArea field="4" type="button" dataOnly="0" labelOnly="1" outline="0" axis="axisRow" fieldPosition="0"/>
    </format>
    <format dxfId="101">
      <pivotArea type="all" dataOnly="0" outline="0" fieldPosition="0"/>
    </format>
    <format dxfId="102">
      <pivotArea field="4" type="button" dataOnly="0" labelOnly="1" outline="0" axis="axisRow" fieldPosition="0"/>
    </format>
    <format dxfId="103">
      <pivotArea field="3" type="button" dataOnly="0" labelOnly="1" outline="0" axis="axisRow" fieldPosition="1"/>
    </format>
    <format dxfId="104">
      <pivotArea dataOnly="0" labelOnly="1" outline="0" fieldPosition="0">
        <references count="1">
          <reference field="4" count="0"/>
        </references>
      </pivotArea>
    </format>
    <format dxfId="105">
      <pivotArea dataOnly="0" labelOnly="1" outline="0" fieldPosition="0">
        <references count="2">
          <reference field="3" count="1">
            <x v="1"/>
          </reference>
          <reference field="4" count="1" selected="0">
            <x v="0"/>
          </reference>
        </references>
      </pivotArea>
    </format>
    <format dxfId="106">
      <pivotArea dataOnly="0" labelOnly="1" outline="0" fieldPosition="0">
        <references count="2">
          <reference field="3" count="1">
            <x v="1"/>
          </reference>
          <reference field="4" count="1" selected="0">
            <x v="1"/>
          </reference>
        </references>
      </pivotArea>
    </format>
    <format dxfId="107">
      <pivotArea dataOnly="0" labelOnly="1" outline="0" fieldPosition="0">
        <references count="2">
          <reference field="3" count="1">
            <x v="0"/>
          </reference>
          <reference field="4"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D788D1-C1DA-408B-B5E0-73061F82A92F}" name="TablaDinámica2" cacheId="1619" applyNumberFormats="0" applyBorderFormats="0" applyFontFormats="0" applyPatternFormats="0" applyAlignmentFormats="0" applyWidthHeightFormats="1" dataCaption="Valores" updatedVersion="8" minRefreshableVersion="3" useAutoFormatting="1" rowGrandTotals="0" colGrandTotals="0" itemPrintTitles="1" createdVersion="8" indent="0" compact="0" compactData="0" multipleFieldFilters="0">
  <location ref="B6:H10" firstHeaderRow="1" firstDataRow="1" firstDataCol="6" rowPageCount="2" colPageCount="1"/>
  <pivotFields count="61">
    <pivotField axis="axisRow" compact="0" outline="0" showAll="0" defaultSubtotal="0">
      <items count="4">
        <item x="1"/>
        <item m="1" x="2"/>
        <item x="0"/>
        <item m="1" x="3"/>
      </items>
      <extLst>
        <ext xmlns:x14="http://schemas.microsoft.com/office/spreadsheetml/2009/9/main" uri="{2946ED86-A175-432a-8AC1-64E0C546D7DE}">
          <x14:pivotField fillDownLabels="1"/>
        </ext>
      </extLst>
    </pivotField>
    <pivotField axis="axisPage" compact="0" outline="0" showAll="0">
      <items count="11">
        <item x="0"/>
        <item x="2"/>
        <item m="1" x="3"/>
        <item x="1"/>
        <item m="1" x="4"/>
        <item m="1" x="5"/>
        <item m="1" x="6"/>
        <item m="1" x="7"/>
        <item m="1" x="8"/>
        <item m="1" x="9"/>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sortType="ascending" defaultSubtotal="0">
      <items count="19">
        <item m="1" x="6"/>
        <item m="1" x="7"/>
        <item m="1" x="8"/>
        <item m="1" x="9"/>
        <item m="1" x="10"/>
        <item m="1" x="11"/>
        <item m="1" x="12"/>
        <item m="1" x="13"/>
        <item m="1" x="14"/>
        <item m="1" x="16"/>
        <item m="1" x="15"/>
        <item m="1" x="5"/>
        <item x="0"/>
        <item x="2"/>
        <item m="1" x="17"/>
        <item m="1" x="18"/>
        <item x="3"/>
        <item x="4"/>
        <item x="1"/>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Tipo Inscrito " axis="axisRow" compact="0" outline="0" showAll="0" defaultSubtotal="0">
      <items count="4">
        <item x="0"/>
        <item x="1"/>
        <item m="1" x="2"/>
        <item m="1" x="3"/>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10">
        <item x="1"/>
        <item m="1" x="5"/>
        <item m="1" x="6"/>
        <item m="1" x="7"/>
        <item m="1" x="8"/>
        <item m="1" x="9"/>
        <item m="1" x="4"/>
        <item x="0"/>
        <item x="2"/>
        <item x="3"/>
      </items>
      <extLst>
        <ext xmlns:x14="http://schemas.microsoft.com/office/spreadsheetml/2009/9/main" uri="{2946ED86-A175-432a-8AC1-64E0C546D7DE}">
          <x14:pivotField fillDownLabels="1"/>
        </ext>
      </extLst>
    </pivotField>
    <pivotField axis="axisRow" compact="0" outline="0" showAll="0" defaultSubtotal="0">
      <items count="11">
        <item x="1"/>
        <item m="1" x="6"/>
        <item m="1" x="7"/>
        <item m="1" x="8"/>
        <item m="1" x="9"/>
        <item m="1" x="10"/>
        <item m="1" x="5"/>
        <item x="0"/>
        <item x="2"/>
        <item x="3"/>
        <item x="4"/>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24">
        <item x="1"/>
        <item m="1" x="9"/>
        <item m="1" x="10"/>
        <item m="1" x="11"/>
        <item m="1" x="12"/>
        <item m="1" x="13"/>
        <item m="1" x="14"/>
        <item m="1" x="15"/>
        <item m="1" x="16"/>
        <item m="1" x="17"/>
        <item m="1" x="18"/>
        <item m="1" x="19"/>
        <item m="1" x="20"/>
        <item m="1" x="21"/>
        <item m="1" x="23"/>
        <item m="1" x="22"/>
        <item m="1" x="8"/>
        <item x="0"/>
        <item m="1" x="7"/>
        <item x="2"/>
        <item m="1" x="6"/>
        <item m="1" x="5"/>
        <item x="3"/>
        <item x="4"/>
      </items>
      <extLst>
        <ext xmlns:x14="http://schemas.microsoft.com/office/spreadsheetml/2009/9/main" uri="{2946ED86-A175-432a-8AC1-64E0C546D7DE}">
          <x14:pivotField fillDownLabels="1"/>
        </ext>
      </extLst>
    </pivotField>
    <pivotField axis="axisPage" compact="0" outline="0" multipleItemSelectionAllowed="1" showAll="0">
      <items count="5">
        <item h="1" x="1"/>
        <item x="0"/>
        <item h="1" m="1" x="3"/>
        <item h="1" m="1" x="2"/>
        <item t="default"/>
      </items>
      <extLst>
        <ext xmlns:x14="http://schemas.microsoft.com/office/spreadsheetml/2009/9/main" uri="{2946ED86-A175-432a-8AC1-64E0C546D7DE}">
          <x14:pivotField fillDownLabels="1"/>
        </ext>
      </extLst>
    </pivotField>
    <pivotField compact="0" outline="0" showAll="0">
      <items count="369">
        <item sd="0" x="41"/>
        <item sd="0" x="42"/>
        <item sd="0" x="43"/>
        <item sd="0" x="44"/>
        <item sd="0" x="45"/>
        <item sd="0" x="46"/>
        <item sd="0" x="47"/>
        <item sd="0" x="48"/>
        <item sd="0" x="49"/>
        <item sd="0" x="50"/>
        <item sd="0" x="51"/>
        <item sd="0" x="52"/>
        <item sd="0" x="53"/>
        <item sd="0" x="54"/>
        <item sd="0" x="55"/>
        <item sd="0" x="56"/>
        <item sd="0" x="57"/>
        <item sd="0" x="58"/>
        <item sd="0" x="59"/>
        <item sd="0" x="60"/>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x="32"/>
        <item x="33"/>
        <item x="34"/>
        <item x="35"/>
        <item x="36"/>
        <item x="37"/>
        <item x="38"/>
        <item x="39"/>
        <item x="40"/>
        <item x="61"/>
        <item x="62"/>
        <item x="63"/>
        <item x="64"/>
        <item x="65"/>
        <item x="66"/>
        <item x="67"/>
        <item x="68"/>
        <item x="69"/>
        <item x="122"/>
        <item x="123"/>
        <item x="124"/>
        <item x="125"/>
        <item x="126"/>
        <item x="127"/>
        <item x="128"/>
        <item x="129"/>
        <item x="130"/>
        <item x="153"/>
        <item x="154"/>
        <item x="155"/>
        <item x="156"/>
        <item x="157"/>
        <item x="158"/>
        <item x="159"/>
        <item x="160"/>
        <item x="161"/>
        <item x="183"/>
        <item x="184"/>
        <item x="185"/>
        <item x="186"/>
        <item x="187"/>
        <item x="188"/>
        <item x="189"/>
        <item x="190"/>
        <item x="191"/>
        <item x="275"/>
        <item x="276"/>
        <item x="277"/>
        <item x="278"/>
        <item x="279"/>
        <item x="280"/>
        <item x="281"/>
        <item x="282"/>
        <item x="283"/>
        <item x="306"/>
        <item x="307"/>
        <item x="308"/>
        <item x="309"/>
        <item x="310"/>
        <item x="311"/>
        <item x="312"/>
        <item x="313"/>
        <item x="3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extLst>
        <ext xmlns:x14="http://schemas.microsoft.com/office/spreadsheetml/2009/9/main" uri="{2946ED86-A175-432a-8AC1-64E0C546D7DE}">
          <x14:pivotField fillDownLabels="1"/>
        </ext>
      </extLst>
    </pivotField>
    <pivotField compact="0" outline="0" showAll="0">
      <items count="15">
        <item sd="0" x="0"/>
        <item sd="0" x="1"/>
        <item sd="0" x="2"/>
        <item sd="0" x="3"/>
        <item sd="0" x="4"/>
        <item sd="0" x="5"/>
        <item sd="0" x="6"/>
        <item sd="0" x="7"/>
        <item sd="0" x="8"/>
        <item sd="0" x="9"/>
        <item sd="0" x="10"/>
        <item sd="0" x="11"/>
        <item sd="0" x="12"/>
        <item sd="0" x="13"/>
        <item t="default"/>
      </items>
      <extLst>
        <ext xmlns:x14="http://schemas.microsoft.com/office/spreadsheetml/2009/9/main" uri="{2946ED86-A175-432a-8AC1-64E0C546D7DE}">
          <x14:pivotField fillDownLabels="1"/>
        </ext>
      </extLst>
    </pivotField>
  </pivotFields>
  <rowFields count="6">
    <field x="4"/>
    <field x="57"/>
    <field x="0"/>
    <field x="14"/>
    <field x="21"/>
    <field x="22"/>
  </rowFields>
  <rowItems count="4">
    <i>
      <x v="12"/>
      <x v="17"/>
      <x v="2"/>
      <x/>
      <x v="7"/>
      <x v="7"/>
    </i>
    <i>
      <x v="13"/>
      <x v="19"/>
      <x v="2"/>
      <x/>
      <x v="8"/>
      <x v="8"/>
    </i>
    <i>
      <x v="16"/>
      <x v="22"/>
      <x v="2"/>
      <x/>
      <x v="8"/>
      <x v="9"/>
    </i>
    <i>
      <x v="17"/>
      <x v="23"/>
      <x v="2"/>
      <x/>
      <x v="9"/>
      <x v="10"/>
    </i>
  </rowItems>
  <colItems count="1">
    <i/>
  </colItems>
  <pageFields count="2">
    <pageField fld="1" hier="-1"/>
    <pageField fld="58" hier="-1"/>
  </pageFields>
  <dataFields count="1">
    <dataField name="Cant. Inscritos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7B2F95-8E90-46C1-B434-4F377B9D8CF6}" name="TablaDinámica34" cacheId="1597" applyNumberFormats="0" applyBorderFormats="0" applyFontFormats="0" applyPatternFormats="0" applyAlignmentFormats="0" applyWidthHeightFormats="1" dataCaption="Valores" updatedVersion="8" minRefreshableVersion="3" itemPrintTitles="1" createdVersion="8" indent="0" compact="0" compactData="0" multipleFieldFilters="0" chartFormat="27">
  <location ref="CM44:CR51" firstHeaderRow="0" firstDataRow="1" firstDataCol="3"/>
  <pivotFields count="28">
    <pivotField name="Grupo" axis="axisRow" compact="0" outline="0" showAll="0" defaultSubtotal="0">
      <items count="38">
        <item x="4"/>
        <item m="1" x="23"/>
        <item m="1" x="24"/>
        <item m="1" x="25"/>
        <item m="1" x="26"/>
        <item m="1" x="27"/>
        <item m="1" x="33"/>
        <item m="1" x="28"/>
        <item m="1" x="29"/>
        <item m="1" x="34"/>
        <item m="1" x="35"/>
        <item m="1" x="36"/>
        <item m="1" x="37"/>
        <item x="5"/>
        <item m="1" x="30"/>
        <item m="1" x="31"/>
        <item m="1" x="32"/>
        <item m="1" x="9"/>
        <item m="1" x="10"/>
        <item m="1" x="11"/>
        <item m="1" x="12"/>
        <item m="1" x="13"/>
        <item m="1" x="14"/>
        <item m="1" x="15"/>
        <item m="1" x="16"/>
        <item m="1" x="17"/>
        <item m="1" x="20"/>
        <item m="1" x="18"/>
        <item m="1" x="19"/>
        <item m="1" x="21"/>
        <item m="1" x="22"/>
        <item m="1" x="8"/>
        <item x="0"/>
        <item x="1"/>
        <item m="1" x="7"/>
        <item m="1" x="6"/>
        <item x="2"/>
        <item x="3"/>
      </items>
      <extLst>
        <ext xmlns:x14="http://schemas.microsoft.com/office/spreadsheetml/2009/9/main" uri="{2946ED86-A175-432a-8AC1-64E0C546D7DE}">
          <x14:pivotField fillDownLabels="1"/>
        </ext>
      </extLst>
    </pivotField>
    <pivotField compact="0" outline="0" showAll="0">
      <items count="7">
        <item x="1"/>
        <item m="1" x="5"/>
        <item x="0"/>
        <item m="1" x="4"/>
        <item m="1" x="3"/>
        <item x="2"/>
        <item t="default"/>
      </items>
      <extLst>
        <ext xmlns:x14="http://schemas.microsoft.com/office/spreadsheetml/2009/9/main" uri="{2946ED86-A175-432a-8AC1-64E0C546D7DE}">
          <x14:pivotField fillDownLabels="1"/>
        </ext>
      </extLst>
    </pivotField>
    <pivotField axis="axisRow" compact="0" outline="0" showAll="0" sortType="ascending" defaultSubtotal="0">
      <items count="21">
        <item x="4"/>
        <item m="1" x="19"/>
        <item m="1" x="7"/>
        <item m="1" x="8"/>
        <item m="1" x="9"/>
        <item m="1" x="10"/>
        <item m="1" x="11"/>
        <item m="1" x="20"/>
        <item m="1" x="12"/>
        <item m="1" x="13"/>
        <item m="1" x="14"/>
        <item m="1" x="15"/>
        <item m="1" x="16"/>
        <item m="1" x="17"/>
        <item m="1" x="6"/>
        <item x="0"/>
        <item x="1"/>
        <item m="1" x="18"/>
        <item x="2"/>
        <item x="3"/>
        <item x="5"/>
      </items>
      <extLst>
        <ext xmlns:x14="http://schemas.microsoft.com/office/spreadsheetml/2009/9/main" uri="{2946ED86-A175-432a-8AC1-64E0C546D7DE}">
          <x14:pivotField fillDownLabels="1"/>
        </ext>
      </extLst>
    </pivotField>
    <pivotField compact="0" outline="0" showAll="0">
      <items count="23">
        <item x="0"/>
        <item x="1"/>
        <item m="1" x="4"/>
        <item m="1" x="5"/>
        <item m="1" x="15"/>
        <item m="1" x="16"/>
        <item m="1" x="17"/>
        <item m="1" x="18"/>
        <item m="1" x="19"/>
        <item m="1" x="6"/>
        <item m="1" x="7"/>
        <item m="1" x="20"/>
        <item m="1" x="21"/>
        <item m="1" x="8"/>
        <item m="1" x="9"/>
        <item m="1" x="10"/>
        <item m="1" x="11"/>
        <item m="1" x="12"/>
        <item x="2"/>
        <item m="1" x="13"/>
        <item m="1" x="14"/>
        <item x="3"/>
        <item t="default"/>
      </items>
      <extLst>
        <ext xmlns:x14="http://schemas.microsoft.com/office/spreadsheetml/2009/9/main" uri="{2946ED86-A175-432a-8AC1-64E0C546D7DE}">
          <x14:pivotField fillDownLabels="1"/>
        </ext>
      </extLst>
    </pivotField>
    <pivotField compact="0" outline="0" showAll="0">
      <items count="5">
        <item x="1"/>
        <item m="1" x="3"/>
        <item x="0"/>
        <item x="2"/>
        <item t="default"/>
      </items>
      <extLst>
        <ext xmlns:x14="http://schemas.microsoft.com/office/spreadsheetml/2009/9/main" uri="{2946ED86-A175-432a-8AC1-64E0C546D7DE}">
          <x14:pivotField fillDownLabels="1"/>
        </ext>
      </extLst>
    </pivotField>
    <pivotField axis="axisRow" compact="0" outline="0" showAll="0">
      <items count="7">
        <item x="1"/>
        <item x="0"/>
        <item x="2"/>
        <item m="1" x="5"/>
        <item m="1" x="3"/>
        <item m="1" x="4"/>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s>
  <rowFields count="3">
    <field x="2"/>
    <field x="0"/>
    <field x="5"/>
  </rowFields>
  <rowItems count="7">
    <i>
      <x/>
      <x/>
      <x/>
    </i>
    <i>
      <x v="15"/>
      <x v="32"/>
      <x v="1"/>
    </i>
    <i>
      <x v="16"/>
      <x v="33"/>
      <x v="1"/>
    </i>
    <i>
      <x v="18"/>
      <x v="36"/>
      <x v="1"/>
    </i>
    <i>
      <x v="19"/>
      <x v="37"/>
      <x v="1"/>
    </i>
    <i>
      <x v="20"/>
      <x v="13"/>
      <x v="2"/>
    </i>
    <i t="grand">
      <x/>
    </i>
  </rowItems>
  <colFields count="1">
    <field x="-2"/>
  </colFields>
  <colItems count="3">
    <i>
      <x/>
    </i>
    <i i="1">
      <x v="1"/>
    </i>
    <i i="2">
      <x v="2"/>
    </i>
  </colItems>
  <dataFields count="3">
    <dataField name=" Cant. Inscritos" fld="8" baseField="0" baseItem="3"/>
    <dataField name=" Pasaron a miembro" fld="26" baseField="0" baseItem="0"/>
    <dataField name=" % pasaron a miembros" fld="27" baseField="0" baseItem="0" numFmtId="9"/>
  </dataFields>
  <formats count="1">
    <format dxfId="98">
      <pivotArea outline="0" fieldPosition="0">
        <references count="1">
          <reference field="4294967294" count="1" selected="0">
            <x v="2"/>
          </reference>
        </references>
      </pivotArea>
    </format>
  </formats>
  <chartFormats count="6">
    <chartFormat chart="0" format="1"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2"/>
          </reference>
        </references>
      </pivotArea>
    </chartFormat>
    <chartFormat chart="26"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1"/>
          </reference>
        </references>
      </pivotArea>
    </chartFormat>
    <chartFormat chart="26" format="2" series="1">
      <pivotArea type="data" outline="0" fieldPosition="0">
        <references count="1">
          <reference field="4294967294" count="1" selected="0">
            <x v="2"/>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829A283-1350-4A4B-A6A5-74E6B21145E0}" name="TablaDinámica4" cacheId="1619" applyNumberFormats="0" applyBorderFormats="0" applyFontFormats="0" applyPatternFormats="0" applyAlignmentFormats="0" applyWidthHeightFormats="1" dataCaption="Valores" updatedVersion="8" minRefreshableVersion="3" rowGrandTotals="0" colGrandTotals="0" itemPrintTitles="1" createdVersion="8" indent="0" compact="0" compactData="0" multipleFieldFilters="0" chartFormat="10">
  <location ref="BB7:BG11" firstHeaderRow="1" firstDataRow="1" firstDataCol="5" rowPageCount="2" colPageCount="1"/>
  <pivotFields count="61">
    <pivotField axis="axisRow" compact="0" outline="0" showAll="0" defaultSubtotal="0">
      <items count="4">
        <item m="1" x="2"/>
        <item x="0"/>
        <item m="1" x="3"/>
        <item x="1"/>
      </items>
      <extLst>
        <ext xmlns:x14="http://schemas.microsoft.com/office/spreadsheetml/2009/9/main" uri="{2946ED86-A175-432a-8AC1-64E0C546D7DE}">
          <x14:pivotField fillDownLabels="1"/>
        </ext>
      </extLst>
    </pivotField>
    <pivotField axis="axisPage" compact="0" outline="0" multipleItemSelectionAllowed="1" showAll="0">
      <items count="11">
        <item x="0"/>
        <item x="2"/>
        <item m="1" x="3"/>
        <item m="1" x="4"/>
        <item m="1" x="5"/>
        <item m="1" x="6"/>
        <item m="1" x="7"/>
        <item m="1" x="8"/>
        <item m="1" x="9"/>
        <item x="1"/>
        <item t="default"/>
      </items>
      <extLst>
        <ext xmlns:x14="http://schemas.microsoft.com/office/spreadsheetml/2009/9/main" uri="{2946ED86-A175-432a-8AC1-64E0C546D7DE}">
          <x14:pivotField fillDownLabels="1"/>
        </ext>
      </extLst>
    </pivotField>
    <pivotField compact="0" outline="0" showAll="0">
      <items count="13">
        <item x="1"/>
        <item x="3"/>
        <item m="1" x="10"/>
        <item x="6"/>
        <item m="1" x="11"/>
        <item x="0"/>
        <item m="1" x="8"/>
        <item m="1" x="7"/>
        <item x="4"/>
        <item m="1" x="9"/>
        <item x="5"/>
        <item x="2"/>
        <item t="default"/>
      </items>
      <extLst>
        <ext xmlns:x14="http://schemas.microsoft.com/office/spreadsheetml/2009/9/main" uri="{2946ED86-A175-432a-8AC1-64E0C546D7DE}">
          <x14:pivotField fillDownLabels="1"/>
        </ext>
      </extLst>
    </pivotField>
    <pivotField compact="0" outline="0" showAll="0">
      <items count="9">
        <item m="1" x="6"/>
        <item x="3"/>
        <item m="1" x="5"/>
        <item x="2"/>
        <item x="0"/>
        <item m="1" x="7"/>
        <item m="1" x="4"/>
        <item x="1"/>
        <item t="default"/>
      </items>
      <extLst>
        <ext xmlns:x14="http://schemas.microsoft.com/office/spreadsheetml/2009/9/main" uri="{2946ED86-A175-432a-8AC1-64E0C546D7DE}">
          <x14:pivotField fillDownLabels="1"/>
        </ext>
      </extLst>
    </pivotField>
    <pivotField axis="axisRow" compact="0" outline="0" showAll="0" sortType="ascending" defaultSubtotal="0">
      <items count="19">
        <item m="1" x="6"/>
        <item m="1" x="7"/>
        <item m="1" x="8"/>
        <item m="1" x="9"/>
        <item m="1" x="10"/>
        <item m="1" x="11"/>
        <item m="1" x="12"/>
        <item m="1" x="13"/>
        <item m="1" x="14"/>
        <item m="1" x="16"/>
        <item m="1" x="15"/>
        <item m="1" x="5"/>
        <item x="0"/>
        <item x="2"/>
        <item m="1" x="17"/>
        <item m="1" x="18"/>
        <item x="3"/>
        <item x="4"/>
        <item x="1"/>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Tipo Inscrito " axis="axisRow" compact="0" outline="0" showAll="0" defaultSubtotal="0">
      <items count="4">
        <item x="0"/>
        <item x="1"/>
        <item m="1" x="2"/>
        <item m="1" x="3"/>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10">
        <item m="1" x="5"/>
        <item m="1" x="6"/>
        <item m="1" x="7"/>
        <item m="1" x="8"/>
        <item x="1"/>
        <item m="1" x="9"/>
        <item m="1" x="4"/>
        <item x="0"/>
        <item x="2"/>
        <item x="3"/>
      </items>
      <extLst>
        <ext xmlns:x14="http://schemas.microsoft.com/office/spreadsheetml/2009/9/main" uri="{2946ED86-A175-432a-8AC1-64E0C546D7DE}">
          <x14:pivotField fillDownLabels="1"/>
        </ext>
      </extLst>
    </pivotField>
    <pivotField axis="axisRow" compact="0" outline="0" showAll="0">
      <items count="12">
        <item m="1" x="6"/>
        <item m="1" x="7"/>
        <item m="1" x="8"/>
        <item m="1" x="9"/>
        <item x="1"/>
        <item m="1" x="10"/>
        <item m="1" x="5"/>
        <item x="0"/>
        <item x="2"/>
        <item x="3"/>
        <item x="4"/>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Page" compact="0" outline="0" showAll="0">
      <items count="5">
        <item x="1"/>
        <item x="0"/>
        <item m="1" x="3"/>
        <item m="1"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s>
  <rowFields count="5">
    <field x="4"/>
    <field x="0"/>
    <field x="14"/>
    <field x="21"/>
    <field x="22"/>
  </rowFields>
  <rowItems count="4">
    <i>
      <x v="12"/>
      <x v="1"/>
      <x/>
      <x v="7"/>
      <x v="7"/>
    </i>
    <i>
      <x v="13"/>
      <x v="1"/>
      <x/>
      <x v="8"/>
      <x v="8"/>
    </i>
    <i>
      <x v="16"/>
      <x v="1"/>
      <x/>
      <x v="8"/>
      <x v="9"/>
    </i>
    <i>
      <x v="17"/>
      <x v="1"/>
      <x/>
      <x v="9"/>
      <x v="10"/>
    </i>
  </rowItems>
  <colItems count="1">
    <i/>
  </colItems>
  <pageFields count="2">
    <pageField fld="1" hier="-1"/>
    <pageField fld="58" item="1" hier="-1"/>
  </pageFields>
  <dataFields count="1">
    <dataField name="Cant. Inscritos " fld="8" subtotal="count" baseField="0" baseItem="0"/>
  </dataFields>
  <chartFormats count="6">
    <chartFormat chart="1"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693D26B-025A-4924-A9C1-E4E1E9800E36}" name="TablaDinámica3" cacheId="1606" applyNumberFormats="0" applyBorderFormats="0" applyFontFormats="0" applyPatternFormats="0" applyAlignmentFormats="0" applyWidthHeightFormats="1" dataCaption="Valores" updatedVersion="8" minRefreshableVersion="3" itemPrintTitles="1" createdVersion="5" indent="0" compact="0" compactData="0" multipleFieldFilters="0" chartFormat="24">
  <location ref="BK103:CA109" firstHeaderRow="0" firstDataRow="1" firstDataCol="5" rowPageCount="1" colPageCount="1"/>
  <pivotFields count="27">
    <pivotField compact="0" outline="0" showAll="0" defaultSubtotal="0">
      <extLst>
        <ext xmlns:x14="http://schemas.microsoft.com/office/spreadsheetml/2009/9/main" uri="{2946ED86-A175-432a-8AC1-64E0C546D7DE}">
          <x14:pivotField fillDownLabels="1"/>
        </ext>
      </extLst>
    </pivotField>
    <pivotField axis="axisPage" compact="0" outline="0" multipleItemSelectionAllowed="1" showAll="0">
      <items count="5">
        <item x="1"/>
        <item m="1" x="2"/>
        <item x="0"/>
        <item m="1" x="3"/>
        <item t="default"/>
      </items>
      <extLst>
        <ext xmlns:x14="http://schemas.microsoft.com/office/spreadsheetml/2009/9/main" uri="{2946ED86-A175-432a-8AC1-64E0C546D7DE}">
          <x14:pivotField fillDownLabels="1"/>
        </ext>
      </extLst>
    </pivotField>
    <pivotField axis="axisRow" compact="0" outline="0" showAll="0" sortType="ascending" defaultSubtotal="0">
      <items count="18">
        <item x="4"/>
        <item m="1" x="6"/>
        <item m="1" x="7"/>
        <item m="1" x="8"/>
        <item m="1" x="9"/>
        <item m="1" x="10"/>
        <item m="1" x="11"/>
        <item m="1" x="12"/>
        <item m="1" x="13"/>
        <item m="1" x="14"/>
        <item m="1" x="15"/>
        <item m="1" x="16"/>
        <item m="1" x="5"/>
        <item x="0"/>
        <item x="1"/>
        <item m="1" x="17"/>
        <item x="2"/>
        <item x="3"/>
      </items>
      <extLst>
        <ext xmlns:x14="http://schemas.microsoft.com/office/spreadsheetml/2009/9/main" uri="{2946ED86-A175-432a-8AC1-64E0C546D7DE}">
          <x14:pivotField fillDownLabels="1"/>
        </ext>
      </extLst>
    </pivotField>
    <pivotField axis="axisRow" compact="0" outline="0" showAll="0" defaultSubtotal="0">
      <items count="12">
        <item x="2"/>
        <item x="1"/>
        <item x="0"/>
        <item m="1" x="5"/>
        <item m="1" x="6"/>
        <item m="1" x="7"/>
        <item m="1" x="8"/>
        <item m="1" x="9"/>
        <item m="1" x="10"/>
        <item m="1" x="11"/>
        <item m="1" x="3"/>
        <item m="1" x="4"/>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4">
        <item x="1"/>
        <item x="0"/>
        <item m="1" x="2"/>
        <item m="1" x="3"/>
      </items>
      <extLst>
        <ext xmlns:x14="http://schemas.microsoft.com/office/spreadsheetml/2009/9/main" uri="{2946ED86-A175-432a-8AC1-64E0C546D7DE}">
          <x14:pivotField fillDownLabels="1"/>
        </ext>
      </extLst>
    </pivotField>
    <pivotField axis="axisRow" compact="0" outline="0" showAll="0" defaultSubtotal="0">
      <items count="10">
        <item x="3"/>
        <item m="1" x="5"/>
        <item m="1" x="6"/>
        <item m="1" x="7"/>
        <item m="1" x="8"/>
        <item m="1" x="9"/>
        <item m="1" x="4"/>
        <item x="0"/>
        <item x="1"/>
        <item x="2"/>
      </items>
      <extLst>
        <ext xmlns:x14="http://schemas.microsoft.com/office/spreadsheetml/2009/9/main" uri="{2946ED86-A175-432a-8AC1-64E0C546D7DE}">
          <x14:pivotField fillDownLabels="1"/>
        </ext>
      </extLst>
    </pivotField>
    <pivotField axis="axisRow" compact="0" outline="0" showAll="0">
      <items count="12">
        <item x="4"/>
        <item m="1" x="6"/>
        <item m="1" x="7"/>
        <item m="1" x="8"/>
        <item m="1" x="9"/>
        <item m="1" x="10"/>
        <item m="1" x="5"/>
        <item x="0"/>
        <item x="1"/>
        <item x="2"/>
        <item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5">
    <field x="2"/>
    <field x="3"/>
    <field x="5"/>
    <field x="6"/>
    <field x="7"/>
  </rowFields>
  <rowItems count="6">
    <i>
      <x/>
      <x/>
      <x/>
      <x/>
      <x/>
    </i>
    <i>
      <x v="13"/>
      <x v="2"/>
      <x v="1"/>
      <x v="7"/>
      <x v="7"/>
    </i>
    <i>
      <x v="14"/>
      <x v="2"/>
      <x v="1"/>
      <x v="8"/>
      <x v="8"/>
    </i>
    <i>
      <x v="16"/>
      <x v="1"/>
      <x v="1"/>
      <x v="8"/>
      <x v="9"/>
    </i>
    <i>
      <x v="17"/>
      <x v="1"/>
      <x v="1"/>
      <x v="9"/>
      <x v="10"/>
    </i>
    <i t="grand">
      <x/>
    </i>
  </rowItems>
  <colFields count="1">
    <field x="-2"/>
  </colFields>
  <colItems count="12">
    <i>
      <x/>
    </i>
    <i i="1">
      <x v="1"/>
    </i>
    <i i="2">
      <x v="2"/>
    </i>
    <i i="3">
      <x v="3"/>
    </i>
    <i i="4">
      <x v="4"/>
    </i>
    <i i="5">
      <x v="5"/>
    </i>
    <i i="6">
      <x v="6"/>
    </i>
    <i i="7">
      <x v="7"/>
    </i>
    <i i="8">
      <x v="8"/>
    </i>
    <i i="9">
      <x v="9"/>
    </i>
    <i i="10">
      <x v="10"/>
    </i>
    <i i="11">
      <x v="11"/>
    </i>
  </colItems>
  <pageFields count="1">
    <pageField fld="1" hier="-1"/>
  </pageFields>
  <dataFields count="12">
    <dataField name=" Sem. 01" fld="10" baseField="0" baseItem="3"/>
    <dataField name=" Sem. 02" fld="11" baseField="0" baseItem="3"/>
    <dataField name=" Sem. 03" fld="12" baseField="0" baseItem="3"/>
    <dataField name=" Sem. 04" fld="13" baseField="0" baseItem="3"/>
    <dataField name=" Sem. 05" fld="14" baseField="0" baseItem="1"/>
    <dataField name=" Sem. 06" fld="15" baseField="0" baseItem="1"/>
    <dataField name=" Sem. 07" fld="16" baseField="0" baseItem="1"/>
    <dataField name=" Sem. 08" fld="17" baseField="0" baseItem="1"/>
    <dataField name=" Sem. 09" fld="18" baseField="0" baseItem="1"/>
    <dataField name=" Sem. 10" fld="19" baseField="0" baseItem="1"/>
    <dataField name=" Sem. 11" fld="20" baseField="0" baseItem="1"/>
    <dataField name=" Sem. 12" fld="21" baseField="0" baseItem="1"/>
  </dataFields>
  <chartFormats count="18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0" format="9" series="1">
      <pivotArea type="data" outline="0" fieldPosition="0">
        <references count="1">
          <reference field="4294967294" count="1" selected="0">
            <x v="9"/>
          </reference>
        </references>
      </pivotArea>
    </chartFormat>
    <chartFormat chart="0" format="10" series="1">
      <pivotArea type="data" outline="0" fieldPosition="0">
        <references count="1">
          <reference field="4294967294" count="1" selected="0">
            <x v="10"/>
          </reference>
        </references>
      </pivotArea>
    </chartFormat>
    <chartFormat chart="0" format="11" series="1">
      <pivotArea type="data" outline="0" fieldPosition="0">
        <references count="1">
          <reference field="4294967294" count="1" selected="0">
            <x v="11"/>
          </reference>
        </references>
      </pivotArea>
    </chartFormat>
    <chartFormat chart="3" format="12"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1"/>
          </reference>
        </references>
      </pivotArea>
    </chartFormat>
    <chartFormat chart="3" format="14" series="1">
      <pivotArea type="data" outline="0" fieldPosition="0">
        <references count="1">
          <reference field="4294967294" count="1" selected="0">
            <x v="2"/>
          </reference>
        </references>
      </pivotArea>
    </chartFormat>
    <chartFormat chart="3" format="15" series="1">
      <pivotArea type="data" outline="0" fieldPosition="0">
        <references count="1">
          <reference field="4294967294" count="1" selected="0">
            <x v="3"/>
          </reference>
        </references>
      </pivotArea>
    </chartFormat>
    <chartFormat chart="3" format="16" series="1">
      <pivotArea type="data" outline="0" fieldPosition="0">
        <references count="1">
          <reference field="4294967294" count="1" selected="0">
            <x v="4"/>
          </reference>
        </references>
      </pivotArea>
    </chartFormat>
    <chartFormat chart="3" format="17" series="1">
      <pivotArea type="data" outline="0" fieldPosition="0">
        <references count="1">
          <reference field="4294967294" count="1" selected="0">
            <x v="5"/>
          </reference>
        </references>
      </pivotArea>
    </chartFormat>
    <chartFormat chart="3" format="18" series="1">
      <pivotArea type="data" outline="0" fieldPosition="0">
        <references count="1">
          <reference field="4294967294" count="1" selected="0">
            <x v="6"/>
          </reference>
        </references>
      </pivotArea>
    </chartFormat>
    <chartFormat chart="3" format="19" series="1">
      <pivotArea type="data" outline="0" fieldPosition="0">
        <references count="1">
          <reference field="4294967294" count="1" selected="0">
            <x v="7"/>
          </reference>
        </references>
      </pivotArea>
    </chartFormat>
    <chartFormat chart="3" format="20" series="1">
      <pivotArea type="data" outline="0" fieldPosition="0">
        <references count="1">
          <reference field="4294967294" count="1" selected="0">
            <x v="8"/>
          </reference>
        </references>
      </pivotArea>
    </chartFormat>
    <chartFormat chart="3" format="21" series="1">
      <pivotArea type="data" outline="0" fieldPosition="0">
        <references count="1">
          <reference field="4294967294" count="1" selected="0">
            <x v="9"/>
          </reference>
        </references>
      </pivotArea>
    </chartFormat>
    <chartFormat chart="3" format="22" series="1">
      <pivotArea type="data" outline="0" fieldPosition="0">
        <references count="1">
          <reference field="4294967294" count="1" selected="0">
            <x v="10"/>
          </reference>
        </references>
      </pivotArea>
    </chartFormat>
    <chartFormat chart="3" format="23" series="1">
      <pivotArea type="data" outline="0" fieldPosition="0">
        <references count="1">
          <reference field="4294967294" count="1" selected="0">
            <x v="11"/>
          </reference>
        </references>
      </pivotArea>
    </chartFormat>
    <chartFormat chart="4" format="24" series="1">
      <pivotArea type="data" outline="0" fieldPosition="0">
        <references count="1">
          <reference field="4294967294" count="1" selected="0">
            <x v="0"/>
          </reference>
        </references>
      </pivotArea>
    </chartFormat>
    <chartFormat chart="4" format="25" series="1">
      <pivotArea type="data" outline="0" fieldPosition="0">
        <references count="1">
          <reference field="4294967294" count="1" selected="0">
            <x v="1"/>
          </reference>
        </references>
      </pivotArea>
    </chartFormat>
    <chartFormat chart="4" format="26" series="1">
      <pivotArea type="data" outline="0" fieldPosition="0">
        <references count="1">
          <reference field="4294967294" count="1" selected="0">
            <x v="2"/>
          </reference>
        </references>
      </pivotArea>
    </chartFormat>
    <chartFormat chart="4" format="27" series="1">
      <pivotArea type="data" outline="0" fieldPosition="0">
        <references count="1">
          <reference field="4294967294" count="1" selected="0">
            <x v="3"/>
          </reference>
        </references>
      </pivotArea>
    </chartFormat>
    <chartFormat chart="4" format="28" series="1">
      <pivotArea type="data" outline="0" fieldPosition="0">
        <references count="1">
          <reference field="4294967294" count="1" selected="0">
            <x v="4"/>
          </reference>
        </references>
      </pivotArea>
    </chartFormat>
    <chartFormat chart="4" format="29" series="1">
      <pivotArea type="data" outline="0" fieldPosition="0">
        <references count="1">
          <reference field="4294967294" count="1" selected="0">
            <x v="5"/>
          </reference>
        </references>
      </pivotArea>
    </chartFormat>
    <chartFormat chart="4" format="30" series="1">
      <pivotArea type="data" outline="0" fieldPosition="0">
        <references count="1">
          <reference field="4294967294" count="1" selected="0">
            <x v="6"/>
          </reference>
        </references>
      </pivotArea>
    </chartFormat>
    <chartFormat chart="4" format="31" series="1">
      <pivotArea type="data" outline="0" fieldPosition="0">
        <references count="1">
          <reference field="4294967294" count="1" selected="0">
            <x v="7"/>
          </reference>
        </references>
      </pivotArea>
    </chartFormat>
    <chartFormat chart="4" format="32" series="1">
      <pivotArea type="data" outline="0" fieldPosition="0">
        <references count="1">
          <reference field="4294967294" count="1" selected="0">
            <x v="8"/>
          </reference>
        </references>
      </pivotArea>
    </chartFormat>
    <chartFormat chart="4" format="33" series="1">
      <pivotArea type="data" outline="0" fieldPosition="0">
        <references count="1">
          <reference field="4294967294" count="1" selected="0">
            <x v="9"/>
          </reference>
        </references>
      </pivotArea>
    </chartFormat>
    <chartFormat chart="4" format="34" series="1">
      <pivotArea type="data" outline="0" fieldPosition="0">
        <references count="1">
          <reference field="4294967294" count="1" selected="0">
            <x v="10"/>
          </reference>
        </references>
      </pivotArea>
    </chartFormat>
    <chartFormat chart="4" format="35" series="1">
      <pivotArea type="data" outline="0" fieldPosition="0">
        <references count="1">
          <reference field="4294967294" count="1" selected="0">
            <x v="11"/>
          </reference>
        </references>
      </pivotArea>
    </chartFormat>
    <chartFormat chart="5" format="36" series="1">
      <pivotArea type="data" outline="0" fieldPosition="0">
        <references count="1">
          <reference field="4294967294" count="1" selected="0">
            <x v="0"/>
          </reference>
        </references>
      </pivotArea>
    </chartFormat>
    <chartFormat chart="5" format="37" series="1">
      <pivotArea type="data" outline="0" fieldPosition="0">
        <references count="1">
          <reference field="4294967294" count="1" selected="0">
            <x v="1"/>
          </reference>
        </references>
      </pivotArea>
    </chartFormat>
    <chartFormat chart="5" format="38" series="1">
      <pivotArea type="data" outline="0" fieldPosition="0">
        <references count="1">
          <reference field="4294967294" count="1" selected="0">
            <x v="2"/>
          </reference>
        </references>
      </pivotArea>
    </chartFormat>
    <chartFormat chart="5" format="39" series="1">
      <pivotArea type="data" outline="0" fieldPosition="0">
        <references count="1">
          <reference field="4294967294" count="1" selected="0">
            <x v="3"/>
          </reference>
        </references>
      </pivotArea>
    </chartFormat>
    <chartFormat chart="5" format="40" series="1">
      <pivotArea type="data" outline="0" fieldPosition="0">
        <references count="1">
          <reference field="4294967294" count="1" selected="0">
            <x v="4"/>
          </reference>
        </references>
      </pivotArea>
    </chartFormat>
    <chartFormat chart="5" format="41" series="1">
      <pivotArea type="data" outline="0" fieldPosition="0">
        <references count="1">
          <reference field="4294967294" count="1" selected="0">
            <x v="5"/>
          </reference>
        </references>
      </pivotArea>
    </chartFormat>
    <chartFormat chart="5" format="42" series="1">
      <pivotArea type="data" outline="0" fieldPosition="0">
        <references count="1">
          <reference field="4294967294" count="1" selected="0">
            <x v="6"/>
          </reference>
        </references>
      </pivotArea>
    </chartFormat>
    <chartFormat chart="5" format="43" series="1">
      <pivotArea type="data" outline="0" fieldPosition="0">
        <references count="1">
          <reference field="4294967294" count="1" selected="0">
            <x v="7"/>
          </reference>
        </references>
      </pivotArea>
    </chartFormat>
    <chartFormat chart="5" format="44" series="1">
      <pivotArea type="data" outline="0" fieldPosition="0">
        <references count="1">
          <reference field="4294967294" count="1" selected="0">
            <x v="8"/>
          </reference>
        </references>
      </pivotArea>
    </chartFormat>
    <chartFormat chart="5" format="45" series="1">
      <pivotArea type="data" outline="0" fieldPosition="0">
        <references count="1">
          <reference field="4294967294" count="1" selected="0">
            <x v="9"/>
          </reference>
        </references>
      </pivotArea>
    </chartFormat>
    <chartFormat chart="5" format="46" series="1">
      <pivotArea type="data" outline="0" fieldPosition="0">
        <references count="1">
          <reference field="4294967294" count="1" selected="0">
            <x v="10"/>
          </reference>
        </references>
      </pivotArea>
    </chartFormat>
    <chartFormat chart="5" format="47" series="1">
      <pivotArea type="data" outline="0" fieldPosition="0">
        <references count="1">
          <reference field="4294967294" count="1" selected="0">
            <x v="11"/>
          </reference>
        </references>
      </pivotArea>
    </chartFormat>
    <chartFormat chart="6" format="48" series="1">
      <pivotArea type="data" outline="0" fieldPosition="0">
        <references count="1">
          <reference field="4294967294" count="1" selected="0">
            <x v="0"/>
          </reference>
        </references>
      </pivotArea>
    </chartFormat>
    <chartFormat chart="6" format="49" series="1">
      <pivotArea type="data" outline="0" fieldPosition="0">
        <references count="1">
          <reference field="4294967294" count="1" selected="0">
            <x v="1"/>
          </reference>
        </references>
      </pivotArea>
    </chartFormat>
    <chartFormat chart="6" format="50" series="1">
      <pivotArea type="data" outline="0" fieldPosition="0">
        <references count="1">
          <reference field="4294967294" count="1" selected="0">
            <x v="2"/>
          </reference>
        </references>
      </pivotArea>
    </chartFormat>
    <chartFormat chart="6" format="51" series="1">
      <pivotArea type="data" outline="0" fieldPosition="0">
        <references count="1">
          <reference field="4294967294" count="1" selected="0">
            <x v="3"/>
          </reference>
        </references>
      </pivotArea>
    </chartFormat>
    <chartFormat chart="6" format="52" series="1">
      <pivotArea type="data" outline="0" fieldPosition="0">
        <references count="1">
          <reference field="4294967294" count="1" selected="0">
            <x v="4"/>
          </reference>
        </references>
      </pivotArea>
    </chartFormat>
    <chartFormat chart="6" format="53" series="1">
      <pivotArea type="data" outline="0" fieldPosition="0">
        <references count="1">
          <reference field="4294967294" count="1" selected="0">
            <x v="5"/>
          </reference>
        </references>
      </pivotArea>
    </chartFormat>
    <chartFormat chart="6" format="54" series="1">
      <pivotArea type="data" outline="0" fieldPosition="0">
        <references count="1">
          <reference field="4294967294" count="1" selected="0">
            <x v="6"/>
          </reference>
        </references>
      </pivotArea>
    </chartFormat>
    <chartFormat chart="6" format="55" series="1">
      <pivotArea type="data" outline="0" fieldPosition="0">
        <references count="1">
          <reference field="4294967294" count="1" selected="0">
            <x v="7"/>
          </reference>
        </references>
      </pivotArea>
    </chartFormat>
    <chartFormat chart="6" format="56" series="1">
      <pivotArea type="data" outline="0" fieldPosition="0">
        <references count="1">
          <reference field="4294967294" count="1" selected="0">
            <x v="8"/>
          </reference>
        </references>
      </pivotArea>
    </chartFormat>
    <chartFormat chart="6" format="57" series="1">
      <pivotArea type="data" outline="0" fieldPosition="0">
        <references count="1">
          <reference field="4294967294" count="1" selected="0">
            <x v="9"/>
          </reference>
        </references>
      </pivotArea>
    </chartFormat>
    <chartFormat chart="6" format="58" series="1">
      <pivotArea type="data" outline="0" fieldPosition="0">
        <references count="1">
          <reference field="4294967294" count="1" selected="0">
            <x v="10"/>
          </reference>
        </references>
      </pivotArea>
    </chartFormat>
    <chartFormat chart="6" format="59" series="1">
      <pivotArea type="data" outline="0" fieldPosition="0">
        <references count="1">
          <reference field="4294967294" count="1" selected="0">
            <x v="11"/>
          </reference>
        </references>
      </pivotArea>
    </chartFormat>
    <chartFormat chart="8" format="60" series="1">
      <pivotArea type="data" outline="0" fieldPosition="0">
        <references count="1">
          <reference field="4294967294" count="1" selected="0">
            <x v="0"/>
          </reference>
        </references>
      </pivotArea>
    </chartFormat>
    <chartFormat chart="8" format="61" series="1">
      <pivotArea type="data" outline="0" fieldPosition="0">
        <references count="1">
          <reference field="4294967294" count="1" selected="0">
            <x v="1"/>
          </reference>
        </references>
      </pivotArea>
    </chartFormat>
    <chartFormat chart="8" format="62" series="1">
      <pivotArea type="data" outline="0" fieldPosition="0">
        <references count="1">
          <reference field="4294967294" count="1" selected="0">
            <x v="2"/>
          </reference>
        </references>
      </pivotArea>
    </chartFormat>
    <chartFormat chart="8" format="63" series="1">
      <pivotArea type="data" outline="0" fieldPosition="0">
        <references count="1">
          <reference field="4294967294" count="1" selected="0">
            <x v="3"/>
          </reference>
        </references>
      </pivotArea>
    </chartFormat>
    <chartFormat chart="8" format="64" series="1">
      <pivotArea type="data" outline="0" fieldPosition="0">
        <references count="1">
          <reference field="4294967294" count="1" selected="0">
            <x v="4"/>
          </reference>
        </references>
      </pivotArea>
    </chartFormat>
    <chartFormat chart="8" format="65" series="1">
      <pivotArea type="data" outline="0" fieldPosition="0">
        <references count="1">
          <reference field="4294967294" count="1" selected="0">
            <x v="5"/>
          </reference>
        </references>
      </pivotArea>
    </chartFormat>
    <chartFormat chart="8" format="66" series="1">
      <pivotArea type="data" outline="0" fieldPosition="0">
        <references count="1">
          <reference field="4294967294" count="1" selected="0">
            <x v="6"/>
          </reference>
        </references>
      </pivotArea>
    </chartFormat>
    <chartFormat chart="8" format="67" series="1">
      <pivotArea type="data" outline="0" fieldPosition="0">
        <references count="1">
          <reference field="4294967294" count="1" selected="0">
            <x v="7"/>
          </reference>
        </references>
      </pivotArea>
    </chartFormat>
    <chartFormat chart="8" format="68" series="1">
      <pivotArea type="data" outline="0" fieldPosition="0">
        <references count="1">
          <reference field="4294967294" count="1" selected="0">
            <x v="8"/>
          </reference>
        </references>
      </pivotArea>
    </chartFormat>
    <chartFormat chart="8" format="69" series="1">
      <pivotArea type="data" outline="0" fieldPosition="0">
        <references count="1">
          <reference field="4294967294" count="1" selected="0">
            <x v="9"/>
          </reference>
        </references>
      </pivotArea>
    </chartFormat>
    <chartFormat chart="8" format="70" series="1">
      <pivotArea type="data" outline="0" fieldPosition="0">
        <references count="1">
          <reference field="4294967294" count="1" selected="0">
            <x v="10"/>
          </reference>
        </references>
      </pivotArea>
    </chartFormat>
    <chartFormat chart="8" format="71" series="1">
      <pivotArea type="data" outline="0" fieldPosition="0">
        <references count="1">
          <reference field="4294967294" count="1" selected="0">
            <x v="11"/>
          </reference>
        </references>
      </pivotArea>
    </chartFormat>
    <chartFormat chart="10" format="84" series="1">
      <pivotArea type="data" outline="0" fieldPosition="0">
        <references count="1">
          <reference field="4294967294" count="1" selected="0">
            <x v="0"/>
          </reference>
        </references>
      </pivotArea>
    </chartFormat>
    <chartFormat chart="10" format="85" series="1">
      <pivotArea type="data" outline="0" fieldPosition="0">
        <references count="1">
          <reference field="4294967294" count="1" selected="0">
            <x v="1"/>
          </reference>
        </references>
      </pivotArea>
    </chartFormat>
    <chartFormat chart="10" format="86" series="1">
      <pivotArea type="data" outline="0" fieldPosition="0">
        <references count="1">
          <reference field="4294967294" count="1" selected="0">
            <x v="2"/>
          </reference>
        </references>
      </pivotArea>
    </chartFormat>
    <chartFormat chart="10" format="87" series="1">
      <pivotArea type="data" outline="0" fieldPosition="0">
        <references count="1">
          <reference field="4294967294" count="1" selected="0">
            <x v="3"/>
          </reference>
        </references>
      </pivotArea>
    </chartFormat>
    <chartFormat chart="10" format="88" series="1">
      <pivotArea type="data" outline="0" fieldPosition="0">
        <references count="1">
          <reference field="4294967294" count="1" selected="0">
            <x v="4"/>
          </reference>
        </references>
      </pivotArea>
    </chartFormat>
    <chartFormat chart="10" format="89" series="1">
      <pivotArea type="data" outline="0" fieldPosition="0">
        <references count="1">
          <reference field="4294967294" count="1" selected="0">
            <x v="5"/>
          </reference>
        </references>
      </pivotArea>
    </chartFormat>
    <chartFormat chart="10" format="90" series="1">
      <pivotArea type="data" outline="0" fieldPosition="0">
        <references count="1">
          <reference field="4294967294" count="1" selected="0">
            <x v="6"/>
          </reference>
        </references>
      </pivotArea>
    </chartFormat>
    <chartFormat chart="10" format="91" series="1">
      <pivotArea type="data" outline="0" fieldPosition="0">
        <references count="1">
          <reference field="4294967294" count="1" selected="0">
            <x v="7"/>
          </reference>
        </references>
      </pivotArea>
    </chartFormat>
    <chartFormat chart="10" format="92" series="1">
      <pivotArea type="data" outline="0" fieldPosition="0">
        <references count="1">
          <reference field="4294967294" count="1" selected="0">
            <x v="8"/>
          </reference>
        </references>
      </pivotArea>
    </chartFormat>
    <chartFormat chart="10" format="93" series="1">
      <pivotArea type="data" outline="0" fieldPosition="0">
        <references count="1">
          <reference field="4294967294" count="1" selected="0">
            <x v="9"/>
          </reference>
        </references>
      </pivotArea>
    </chartFormat>
    <chartFormat chart="10" format="94" series="1">
      <pivotArea type="data" outline="0" fieldPosition="0">
        <references count="1">
          <reference field="4294967294" count="1" selected="0">
            <x v="10"/>
          </reference>
        </references>
      </pivotArea>
    </chartFormat>
    <chartFormat chart="10" format="95" series="1">
      <pivotArea type="data" outline="0" fieldPosition="0">
        <references count="1">
          <reference field="4294967294" count="1" selected="0">
            <x v="1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2"/>
          </reference>
        </references>
      </pivotArea>
    </chartFormat>
    <chartFormat chart="11" format="3" series="1">
      <pivotArea type="data" outline="0" fieldPosition="0">
        <references count="1">
          <reference field="4294967294" count="1" selected="0">
            <x v="3"/>
          </reference>
        </references>
      </pivotArea>
    </chartFormat>
    <chartFormat chart="11" format="4" series="1">
      <pivotArea type="data" outline="0" fieldPosition="0">
        <references count="1">
          <reference field="4294967294" count="1" selected="0">
            <x v="4"/>
          </reference>
        </references>
      </pivotArea>
    </chartFormat>
    <chartFormat chart="11" format="5" series="1">
      <pivotArea type="data" outline="0" fieldPosition="0">
        <references count="1">
          <reference field="4294967294" count="1" selected="0">
            <x v="5"/>
          </reference>
        </references>
      </pivotArea>
    </chartFormat>
    <chartFormat chart="11" format="6" series="1">
      <pivotArea type="data" outline="0" fieldPosition="0">
        <references count="1">
          <reference field="4294967294" count="1" selected="0">
            <x v="6"/>
          </reference>
        </references>
      </pivotArea>
    </chartFormat>
    <chartFormat chart="11" format="7" series="1">
      <pivotArea type="data" outline="0" fieldPosition="0">
        <references count="1">
          <reference field="4294967294" count="1" selected="0">
            <x v="7"/>
          </reference>
        </references>
      </pivotArea>
    </chartFormat>
    <chartFormat chart="11" format="8" series="1">
      <pivotArea type="data" outline="0" fieldPosition="0">
        <references count="1">
          <reference field="4294967294" count="1" selected="0">
            <x v="8"/>
          </reference>
        </references>
      </pivotArea>
    </chartFormat>
    <chartFormat chart="11" format="9" series="1">
      <pivotArea type="data" outline="0" fieldPosition="0">
        <references count="1">
          <reference field="4294967294" count="1" selected="0">
            <x v="9"/>
          </reference>
        </references>
      </pivotArea>
    </chartFormat>
    <chartFormat chart="11" format="10" series="1">
      <pivotArea type="data" outline="0" fieldPosition="0">
        <references count="1">
          <reference field="4294967294" count="1" selected="0">
            <x v="10"/>
          </reference>
        </references>
      </pivotArea>
    </chartFormat>
    <chartFormat chart="11" format="11" series="1">
      <pivotArea type="data" outline="0" fieldPosition="0">
        <references count="1">
          <reference field="4294967294" count="1" selected="0">
            <x v="11"/>
          </reference>
        </references>
      </pivotArea>
    </chartFormat>
    <chartFormat chart="17" format="12" series="1">
      <pivotArea type="data" outline="0" fieldPosition="0">
        <references count="1">
          <reference field="4294967294" count="1" selected="0">
            <x v="0"/>
          </reference>
        </references>
      </pivotArea>
    </chartFormat>
    <chartFormat chart="17" format="13" series="1">
      <pivotArea type="data" outline="0" fieldPosition="0">
        <references count="1">
          <reference field="4294967294" count="1" selected="0">
            <x v="1"/>
          </reference>
        </references>
      </pivotArea>
    </chartFormat>
    <chartFormat chart="17" format="14" series="1">
      <pivotArea type="data" outline="0" fieldPosition="0">
        <references count="1">
          <reference field="4294967294" count="1" selected="0">
            <x v="2"/>
          </reference>
        </references>
      </pivotArea>
    </chartFormat>
    <chartFormat chart="17" format="15" series="1">
      <pivotArea type="data" outline="0" fieldPosition="0">
        <references count="1">
          <reference field="4294967294" count="1" selected="0">
            <x v="3"/>
          </reference>
        </references>
      </pivotArea>
    </chartFormat>
    <chartFormat chart="17" format="16" series="1">
      <pivotArea type="data" outline="0" fieldPosition="0">
        <references count="1">
          <reference field="4294967294" count="1" selected="0">
            <x v="4"/>
          </reference>
        </references>
      </pivotArea>
    </chartFormat>
    <chartFormat chart="17" format="17" series="1">
      <pivotArea type="data" outline="0" fieldPosition="0">
        <references count="1">
          <reference field="4294967294" count="1" selected="0">
            <x v="5"/>
          </reference>
        </references>
      </pivotArea>
    </chartFormat>
    <chartFormat chart="17" format="18" series="1">
      <pivotArea type="data" outline="0" fieldPosition="0">
        <references count="1">
          <reference field="4294967294" count="1" selected="0">
            <x v="6"/>
          </reference>
        </references>
      </pivotArea>
    </chartFormat>
    <chartFormat chart="17" format="19" series="1">
      <pivotArea type="data" outline="0" fieldPosition="0">
        <references count="1">
          <reference field="4294967294" count="1" selected="0">
            <x v="7"/>
          </reference>
        </references>
      </pivotArea>
    </chartFormat>
    <chartFormat chart="17" format="20" series="1">
      <pivotArea type="data" outline="0" fieldPosition="0">
        <references count="1">
          <reference field="4294967294" count="1" selected="0">
            <x v="8"/>
          </reference>
        </references>
      </pivotArea>
    </chartFormat>
    <chartFormat chart="17" format="21" series="1">
      <pivotArea type="data" outline="0" fieldPosition="0">
        <references count="1">
          <reference field="4294967294" count="1" selected="0">
            <x v="9"/>
          </reference>
        </references>
      </pivotArea>
    </chartFormat>
    <chartFormat chart="17" format="22" series="1">
      <pivotArea type="data" outline="0" fieldPosition="0">
        <references count="1">
          <reference field="4294967294" count="1" selected="0">
            <x v="10"/>
          </reference>
        </references>
      </pivotArea>
    </chartFormat>
    <chartFormat chart="17" format="23" series="1">
      <pivotArea type="data" outline="0" fieldPosition="0">
        <references count="1">
          <reference field="4294967294" count="1" selected="0">
            <x v="11"/>
          </reference>
        </references>
      </pivotArea>
    </chartFormat>
    <chartFormat chart="18" format="24" series="1">
      <pivotArea type="data" outline="0" fieldPosition="0">
        <references count="1">
          <reference field="4294967294" count="1" selected="0">
            <x v="0"/>
          </reference>
        </references>
      </pivotArea>
    </chartFormat>
    <chartFormat chart="18" format="25" series="1">
      <pivotArea type="data" outline="0" fieldPosition="0">
        <references count="1">
          <reference field="4294967294" count="1" selected="0">
            <x v="1"/>
          </reference>
        </references>
      </pivotArea>
    </chartFormat>
    <chartFormat chart="18" format="26" series="1">
      <pivotArea type="data" outline="0" fieldPosition="0">
        <references count="1">
          <reference field="4294967294" count="1" selected="0">
            <x v="2"/>
          </reference>
        </references>
      </pivotArea>
    </chartFormat>
    <chartFormat chart="18" format="27" series="1">
      <pivotArea type="data" outline="0" fieldPosition="0">
        <references count="1">
          <reference field="4294967294" count="1" selected="0">
            <x v="3"/>
          </reference>
        </references>
      </pivotArea>
    </chartFormat>
    <chartFormat chart="18" format="28" series="1">
      <pivotArea type="data" outline="0" fieldPosition="0">
        <references count="1">
          <reference field="4294967294" count="1" selected="0">
            <x v="4"/>
          </reference>
        </references>
      </pivotArea>
    </chartFormat>
    <chartFormat chart="18" format="29" series="1">
      <pivotArea type="data" outline="0" fieldPosition="0">
        <references count="1">
          <reference field="4294967294" count="1" selected="0">
            <x v="5"/>
          </reference>
        </references>
      </pivotArea>
    </chartFormat>
    <chartFormat chart="18" format="30" series="1">
      <pivotArea type="data" outline="0" fieldPosition="0">
        <references count="1">
          <reference field="4294967294" count="1" selected="0">
            <x v="6"/>
          </reference>
        </references>
      </pivotArea>
    </chartFormat>
    <chartFormat chart="18" format="31" series="1">
      <pivotArea type="data" outline="0" fieldPosition="0">
        <references count="1">
          <reference field="4294967294" count="1" selected="0">
            <x v="7"/>
          </reference>
        </references>
      </pivotArea>
    </chartFormat>
    <chartFormat chart="18" format="32" series="1">
      <pivotArea type="data" outline="0" fieldPosition="0">
        <references count="1">
          <reference field="4294967294" count="1" selected="0">
            <x v="8"/>
          </reference>
        </references>
      </pivotArea>
    </chartFormat>
    <chartFormat chart="18" format="33" series="1">
      <pivotArea type="data" outline="0" fieldPosition="0">
        <references count="1">
          <reference field="4294967294" count="1" selected="0">
            <x v="9"/>
          </reference>
        </references>
      </pivotArea>
    </chartFormat>
    <chartFormat chart="18" format="34" series="1">
      <pivotArea type="data" outline="0" fieldPosition="0">
        <references count="1">
          <reference field="4294967294" count="1" selected="0">
            <x v="10"/>
          </reference>
        </references>
      </pivotArea>
    </chartFormat>
    <chartFormat chart="18" format="35" series="1">
      <pivotArea type="data" outline="0" fieldPosition="0">
        <references count="1">
          <reference field="4294967294" count="1" selected="0">
            <x v="11"/>
          </reference>
        </references>
      </pivotArea>
    </chartFormat>
    <chartFormat chart="19" format="36" series="1">
      <pivotArea type="data" outline="0" fieldPosition="0">
        <references count="1">
          <reference field="4294967294" count="1" selected="0">
            <x v="0"/>
          </reference>
        </references>
      </pivotArea>
    </chartFormat>
    <chartFormat chart="19" format="37" series="1">
      <pivotArea type="data" outline="0" fieldPosition="0">
        <references count="1">
          <reference field="4294967294" count="1" selected="0">
            <x v="1"/>
          </reference>
        </references>
      </pivotArea>
    </chartFormat>
    <chartFormat chart="19" format="38" series="1">
      <pivotArea type="data" outline="0" fieldPosition="0">
        <references count="1">
          <reference field="4294967294" count="1" selected="0">
            <x v="2"/>
          </reference>
        </references>
      </pivotArea>
    </chartFormat>
    <chartFormat chart="19" format="39" series="1">
      <pivotArea type="data" outline="0" fieldPosition="0">
        <references count="1">
          <reference field="4294967294" count="1" selected="0">
            <x v="3"/>
          </reference>
        </references>
      </pivotArea>
    </chartFormat>
    <chartFormat chart="19" format="40" series="1">
      <pivotArea type="data" outline="0" fieldPosition="0">
        <references count="1">
          <reference field="4294967294" count="1" selected="0">
            <x v="4"/>
          </reference>
        </references>
      </pivotArea>
    </chartFormat>
    <chartFormat chart="19" format="41" series="1">
      <pivotArea type="data" outline="0" fieldPosition="0">
        <references count="1">
          <reference field="4294967294" count="1" selected="0">
            <x v="5"/>
          </reference>
        </references>
      </pivotArea>
    </chartFormat>
    <chartFormat chart="19" format="42" series="1">
      <pivotArea type="data" outline="0" fieldPosition="0">
        <references count="1">
          <reference field="4294967294" count="1" selected="0">
            <x v="6"/>
          </reference>
        </references>
      </pivotArea>
    </chartFormat>
    <chartFormat chart="19" format="43" series="1">
      <pivotArea type="data" outline="0" fieldPosition="0">
        <references count="1">
          <reference field="4294967294" count="1" selected="0">
            <x v="7"/>
          </reference>
        </references>
      </pivotArea>
    </chartFormat>
    <chartFormat chart="19" format="44" series="1">
      <pivotArea type="data" outline="0" fieldPosition="0">
        <references count="1">
          <reference field="4294967294" count="1" selected="0">
            <x v="8"/>
          </reference>
        </references>
      </pivotArea>
    </chartFormat>
    <chartFormat chart="19" format="45" series="1">
      <pivotArea type="data" outline="0" fieldPosition="0">
        <references count="1">
          <reference field="4294967294" count="1" selected="0">
            <x v="9"/>
          </reference>
        </references>
      </pivotArea>
    </chartFormat>
    <chartFormat chart="19" format="46" series="1">
      <pivotArea type="data" outline="0" fieldPosition="0">
        <references count="1">
          <reference field="4294967294" count="1" selected="0">
            <x v="10"/>
          </reference>
        </references>
      </pivotArea>
    </chartFormat>
    <chartFormat chart="19" format="47" series="1">
      <pivotArea type="data" outline="0" fieldPosition="0">
        <references count="1">
          <reference field="4294967294" count="1" selected="0">
            <x v="11"/>
          </reference>
        </references>
      </pivotArea>
    </chartFormat>
    <chartFormat chart="20" format="48" series="1">
      <pivotArea type="data" outline="0" fieldPosition="0">
        <references count="1">
          <reference field="4294967294" count="1" selected="0">
            <x v="0"/>
          </reference>
        </references>
      </pivotArea>
    </chartFormat>
    <chartFormat chart="20" format="49" series="1">
      <pivotArea type="data" outline="0" fieldPosition="0">
        <references count="1">
          <reference field="4294967294" count="1" selected="0">
            <x v="1"/>
          </reference>
        </references>
      </pivotArea>
    </chartFormat>
    <chartFormat chart="20" format="50" series="1">
      <pivotArea type="data" outline="0" fieldPosition="0">
        <references count="1">
          <reference field="4294967294" count="1" selected="0">
            <x v="2"/>
          </reference>
        </references>
      </pivotArea>
    </chartFormat>
    <chartFormat chart="20" format="51" series="1">
      <pivotArea type="data" outline="0" fieldPosition="0">
        <references count="1">
          <reference field="4294967294" count="1" selected="0">
            <x v="3"/>
          </reference>
        </references>
      </pivotArea>
    </chartFormat>
    <chartFormat chart="20" format="52" series="1">
      <pivotArea type="data" outline="0" fieldPosition="0">
        <references count="1">
          <reference field="4294967294" count="1" selected="0">
            <x v="4"/>
          </reference>
        </references>
      </pivotArea>
    </chartFormat>
    <chartFormat chart="20" format="53" series="1">
      <pivotArea type="data" outline="0" fieldPosition="0">
        <references count="1">
          <reference field="4294967294" count="1" selected="0">
            <x v="5"/>
          </reference>
        </references>
      </pivotArea>
    </chartFormat>
    <chartFormat chart="20" format="54" series="1">
      <pivotArea type="data" outline="0" fieldPosition="0">
        <references count="1">
          <reference field="4294967294" count="1" selected="0">
            <x v="6"/>
          </reference>
        </references>
      </pivotArea>
    </chartFormat>
    <chartFormat chart="20" format="55" series="1">
      <pivotArea type="data" outline="0" fieldPosition="0">
        <references count="1">
          <reference field="4294967294" count="1" selected="0">
            <x v="7"/>
          </reference>
        </references>
      </pivotArea>
    </chartFormat>
    <chartFormat chart="20" format="56" series="1">
      <pivotArea type="data" outline="0" fieldPosition="0">
        <references count="1">
          <reference field="4294967294" count="1" selected="0">
            <x v="8"/>
          </reference>
        </references>
      </pivotArea>
    </chartFormat>
    <chartFormat chart="20" format="57" series="1">
      <pivotArea type="data" outline="0" fieldPosition="0">
        <references count="1">
          <reference field="4294967294" count="1" selected="0">
            <x v="9"/>
          </reference>
        </references>
      </pivotArea>
    </chartFormat>
    <chartFormat chart="20" format="58" series="1">
      <pivotArea type="data" outline="0" fieldPosition="0">
        <references count="1">
          <reference field="4294967294" count="1" selected="0">
            <x v="10"/>
          </reference>
        </references>
      </pivotArea>
    </chartFormat>
    <chartFormat chart="20" format="59" series="1">
      <pivotArea type="data" outline="0" fieldPosition="0">
        <references count="1">
          <reference field="4294967294" count="1" selected="0">
            <x v="11"/>
          </reference>
        </references>
      </pivotArea>
    </chartFormat>
    <chartFormat chart="21" format="60" series="1">
      <pivotArea type="data" outline="0" fieldPosition="0">
        <references count="1">
          <reference field="4294967294" count="1" selected="0">
            <x v="0"/>
          </reference>
        </references>
      </pivotArea>
    </chartFormat>
    <chartFormat chart="21" format="61" series="1">
      <pivotArea type="data" outline="0" fieldPosition="0">
        <references count="1">
          <reference field="4294967294" count="1" selected="0">
            <x v="1"/>
          </reference>
        </references>
      </pivotArea>
    </chartFormat>
    <chartFormat chart="21" format="62" series="1">
      <pivotArea type="data" outline="0" fieldPosition="0">
        <references count="1">
          <reference field="4294967294" count="1" selected="0">
            <x v="2"/>
          </reference>
        </references>
      </pivotArea>
    </chartFormat>
    <chartFormat chart="21" format="63" series="1">
      <pivotArea type="data" outline="0" fieldPosition="0">
        <references count="1">
          <reference field="4294967294" count="1" selected="0">
            <x v="3"/>
          </reference>
        </references>
      </pivotArea>
    </chartFormat>
    <chartFormat chart="21" format="64" series="1">
      <pivotArea type="data" outline="0" fieldPosition="0">
        <references count="1">
          <reference field="4294967294" count="1" selected="0">
            <x v="4"/>
          </reference>
        </references>
      </pivotArea>
    </chartFormat>
    <chartFormat chart="21" format="65" series="1">
      <pivotArea type="data" outline="0" fieldPosition="0">
        <references count="1">
          <reference field="4294967294" count="1" selected="0">
            <x v="5"/>
          </reference>
        </references>
      </pivotArea>
    </chartFormat>
    <chartFormat chart="21" format="66" series="1">
      <pivotArea type="data" outline="0" fieldPosition="0">
        <references count="1">
          <reference field="4294967294" count="1" selected="0">
            <x v="6"/>
          </reference>
        </references>
      </pivotArea>
    </chartFormat>
    <chartFormat chart="21" format="67" series="1">
      <pivotArea type="data" outline="0" fieldPosition="0">
        <references count="1">
          <reference field="4294967294" count="1" selected="0">
            <x v="7"/>
          </reference>
        </references>
      </pivotArea>
    </chartFormat>
    <chartFormat chart="21" format="68" series="1">
      <pivotArea type="data" outline="0" fieldPosition="0">
        <references count="1">
          <reference field="4294967294" count="1" selected="0">
            <x v="8"/>
          </reference>
        </references>
      </pivotArea>
    </chartFormat>
    <chartFormat chart="21" format="69" series="1">
      <pivotArea type="data" outline="0" fieldPosition="0">
        <references count="1">
          <reference field="4294967294" count="1" selected="0">
            <x v="9"/>
          </reference>
        </references>
      </pivotArea>
    </chartFormat>
    <chartFormat chart="21" format="70" series="1">
      <pivotArea type="data" outline="0" fieldPosition="0">
        <references count="1">
          <reference field="4294967294" count="1" selected="0">
            <x v="10"/>
          </reference>
        </references>
      </pivotArea>
    </chartFormat>
    <chartFormat chart="21" format="71" series="1">
      <pivotArea type="data" outline="0" fieldPosition="0">
        <references count="1">
          <reference field="4294967294" count="1" selected="0">
            <x v="11"/>
          </reference>
        </references>
      </pivotArea>
    </chartFormat>
    <chartFormat chart="22" format="72" series="1">
      <pivotArea type="data" outline="0" fieldPosition="0">
        <references count="1">
          <reference field="4294967294" count="1" selected="0">
            <x v="0"/>
          </reference>
        </references>
      </pivotArea>
    </chartFormat>
    <chartFormat chart="22" format="73" series="1">
      <pivotArea type="data" outline="0" fieldPosition="0">
        <references count="1">
          <reference field="4294967294" count="1" selected="0">
            <x v="1"/>
          </reference>
        </references>
      </pivotArea>
    </chartFormat>
    <chartFormat chart="22" format="74" series="1">
      <pivotArea type="data" outline="0" fieldPosition="0">
        <references count="1">
          <reference field="4294967294" count="1" selected="0">
            <x v="2"/>
          </reference>
        </references>
      </pivotArea>
    </chartFormat>
    <chartFormat chart="22" format="75" series="1">
      <pivotArea type="data" outline="0" fieldPosition="0">
        <references count="1">
          <reference field="4294967294" count="1" selected="0">
            <x v="3"/>
          </reference>
        </references>
      </pivotArea>
    </chartFormat>
    <chartFormat chart="22" format="76" series="1">
      <pivotArea type="data" outline="0" fieldPosition="0">
        <references count="1">
          <reference field="4294967294" count="1" selected="0">
            <x v="4"/>
          </reference>
        </references>
      </pivotArea>
    </chartFormat>
    <chartFormat chart="22" format="77" series="1">
      <pivotArea type="data" outline="0" fieldPosition="0">
        <references count="1">
          <reference field="4294967294" count="1" selected="0">
            <x v="5"/>
          </reference>
        </references>
      </pivotArea>
    </chartFormat>
    <chartFormat chart="22" format="78" series="1">
      <pivotArea type="data" outline="0" fieldPosition="0">
        <references count="1">
          <reference field="4294967294" count="1" selected="0">
            <x v="6"/>
          </reference>
        </references>
      </pivotArea>
    </chartFormat>
    <chartFormat chart="22" format="79" series="1">
      <pivotArea type="data" outline="0" fieldPosition="0">
        <references count="1">
          <reference field="4294967294" count="1" selected="0">
            <x v="7"/>
          </reference>
        </references>
      </pivotArea>
    </chartFormat>
    <chartFormat chart="22" format="80" series="1">
      <pivotArea type="data" outline="0" fieldPosition="0">
        <references count="1">
          <reference field="4294967294" count="1" selected="0">
            <x v="8"/>
          </reference>
        </references>
      </pivotArea>
    </chartFormat>
    <chartFormat chart="22" format="81" series="1">
      <pivotArea type="data" outline="0" fieldPosition="0">
        <references count="1">
          <reference field="4294967294" count="1" selected="0">
            <x v="9"/>
          </reference>
        </references>
      </pivotArea>
    </chartFormat>
    <chartFormat chart="22" format="82" series="1">
      <pivotArea type="data" outline="0" fieldPosition="0">
        <references count="1">
          <reference field="4294967294" count="1" selected="0">
            <x v="10"/>
          </reference>
        </references>
      </pivotArea>
    </chartFormat>
    <chartFormat chart="22" format="83" series="1">
      <pivotArea type="data" outline="0" fieldPosition="0">
        <references count="1">
          <reference field="4294967294" count="1" selected="0">
            <x v="11"/>
          </reference>
        </references>
      </pivotArea>
    </chartFormat>
    <chartFormat chart="23" format="84" series="1">
      <pivotArea type="data" outline="0" fieldPosition="0">
        <references count="1">
          <reference field="4294967294" count="1" selected="0">
            <x v="0"/>
          </reference>
        </references>
      </pivotArea>
    </chartFormat>
    <chartFormat chart="23" format="85" series="1">
      <pivotArea type="data" outline="0" fieldPosition="0">
        <references count="1">
          <reference field="4294967294" count="1" selected="0">
            <x v="1"/>
          </reference>
        </references>
      </pivotArea>
    </chartFormat>
    <chartFormat chart="23" format="86" series="1">
      <pivotArea type="data" outline="0" fieldPosition="0">
        <references count="1">
          <reference field="4294967294" count="1" selected="0">
            <x v="2"/>
          </reference>
        </references>
      </pivotArea>
    </chartFormat>
    <chartFormat chart="23" format="87" series="1">
      <pivotArea type="data" outline="0" fieldPosition="0">
        <references count="1">
          <reference field="4294967294" count="1" selected="0">
            <x v="3"/>
          </reference>
        </references>
      </pivotArea>
    </chartFormat>
    <chartFormat chart="23" format="88" series="1">
      <pivotArea type="data" outline="0" fieldPosition="0">
        <references count="1">
          <reference field="4294967294" count="1" selected="0">
            <x v="4"/>
          </reference>
        </references>
      </pivotArea>
    </chartFormat>
    <chartFormat chart="23" format="89" series="1">
      <pivotArea type="data" outline="0" fieldPosition="0">
        <references count="1">
          <reference field="4294967294" count="1" selected="0">
            <x v="5"/>
          </reference>
        </references>
      </pivotArea>
    </chartFormat>
    <chartFormat chart="23" format="90" series="1">
      <pivotArea type="data" outline="0" fieldPosition="0">
        <references count="1">
          <reference field="4294967294" count="1" selected="0">
            <x v="6"/>
          </reference>
        </references>
      </pivotArea>
    </chartFormat>
    <chartFormat chart="23" format="91" series="1">
      <pivotArea type="data" outline="0" fieldPosition="0">
        <references count="1">
          <reference field="4294967294" count="1" selected="0">
            <x v="7"/>
          </reference>
        </references>
      </pivotArea>
    </chartFormat>
    <chartFormat chart="23" format="92" series="1">
      <pivotArea type="data" outline="0" fieldPosition="0">
        <references count="1">
          <reference field="4294967294" count="1" selected="0">
            <x v="8"/>
          </reference>
        </references>
      </pivotArea>
    </chartFormat>
    <chartFormat chart="23" format="93" series="1">
      <pivotArea type="data" outline="0" fieldPosition="0">
        <references count="1">
          <reference field="4294967294" count="1" selected="0">
            <x v="9"/>
          </reference>
        </references>
      </pivotArea>
    </chartFormat>
    <chartFormat chart="23" format="94" series="1">
      <pivotArea type="data" outline="0" fieldPosition="0">
        <references count="1">
          <reference field="4294967294" count="1" selected="0">
            <x v="10"/>
          </reference>
        </references>
      </pivotArea>
    </chartFormat>
    <chartFormat chart="23" format="95" series="1">
      <pivotArea type="data" outline="0" fieldPosition="0">
        <references count="1">
          <reference field="4294967294" count="1" selected="0">
            <x v="1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11" xr10:uid="{D23CFD43-03A7-44EA-9CD4-D1008F938962}" sourceName="Fecha Inicio grupo">
  <pivotTables>
    <pivotTable tabId="7" name="TablaDinámica3"/>
  </pivotTables>
  <data>
    <tabular pivotCacheId="696074493">
      <items count="18">
        <i x="4" s="1"/>
        <i x="0" s="1"/>
        <i x="1" s="1"/>
        <i x="2" s="1"/>
        <i x="3" s="1"/>
        <i x="6" s="1" nd="1"/>
        <i x="7" s="1" nd="1"/>
        <i x="8" s="1" nd="1"/>
        <i x="9" s="1" nd="1"/>
        <i x="10" s="1" nd="1"/>
        <i x="11" s="1" nd="1"/>
        <i x="12" s="1" nd="1"/>
        <i x="13" s="1" nd="1"/>
        <i x="14" s="1" nd="1"/>
        <i x="15" s="1" nd="1"/>
        <i x="16" s="1" nd="1"/>
        <i x="5" s="1" nd="1"/>
        <i x="17"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1111" xr10:uid="{154D4940-AF69-4F62-83E6-195F5A095836}" sourceName="Mes Inscrito">
  <pivotTables>
    <pivotTable tabId="7" name="TablaDinámica3"/>
  </pivotTables>
  <data>
    <tabular pivotCacheId="696074493">
      <items count="12">
        <i x="0" s="1"/>
        <i x="1" s="1"/>
        <i x="2" s="1"/>
        <i x="3" s="1" nd="1"/>
        <i x="4" s="1" nd="1"/>
        <i x="5" s="1" nd="1"/>
        <i x="6" s="1" nd="1"/>
        <i x="7" s="1" nd="1"/>
        <i x="8" s="1" nd="1"/>
        <i x="9" s="1" nd="1"/>
        <i x="10" s="1" nd="1"/>
        <i x="11"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211" xr10:uid="{3F500457-8153-451D-A69E-74B0B28E7DF1}" sourceName="Tipo Incrito">
  <pivotTables>
    <pivotTable tabId="7" name="TablaDinámica3"/>
  </pivotTables>
  <data>
    <tabular pivotCacheId="696074493">
      <items count="4">
        <i x="1" s="1"/>
        <i x="0" s="1"/>
        <i x="2" s="1" nd="1"/>
        <i x="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12" xr10:uid="{2984F877-3D09-4B48-889C-91125A9BA951}" sourceName="Curso">
  <pivotTables>
    <pivotTable tabId="7" name="TablaDinámica3"/>
  </pivotTables>
  <data>
    <tabular pivotCacheId="696074493">
      <items count="4">
        <i x="1" s="1"/>
        <i x="0" s="1"/>
        <i x="3" s="1" nd="1"/>
        <i x="2"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21" xr10:uid="{2E04F32F-86FA-411F-A8F5-ED2859D00E67}" sourceName="Mes Inscrito">
  <pivotTables>
    <pivotTable tabId="7" name="TablaDinámica4"/>
  </pivotTables>
  <data>
    <tabular pivotCacheId="1954286075">
      <items count="10">
        <i x="0" s="1"/>
        <i x="2" s="1"/>
        <i x="3" s="1" nd="1"/>
        <i x="4" s="1" nd="1"/>
        <i x="5" s="1" nd="1"/>
        <i x="6" s="1" nd="1"/>
        <i x="8" s="1" nd="1"/>
        <i x="9" s="1" nd="1"/>
        <i x="7" s="1" nd="1"/>
        <i x="1"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a_de_clases_Inscrito11" xr10:uid="{018F9A73-0177-464B-B7CA-24FABEBDEF25}" sourceName="Dia de clases Inscrito">
  <pivotTables>
    <pivotTable tabId="7" name="TablaDinámica4"/>
  </pivotTables>
  <data>
    <tabular pivotCacheId="1954286075">
      <items count="12">
        <i x="1" s="1"/>
        <i x="3" s="1"/>
        <i x="6" s="1"/>
        <i x="0" s="1"/>
        <i x="4" s="1"/>
        <i x="5" s="1"/>
        <i x="10" s="1" nd="1"/>
        <i x="11" s="1" nd="1"/>
        <i x="8" s="1" nd="1"/>
        <i x="7" s="1" nd="1"/>
        <i x="9" s="1" nd="1"/>
        <i x="2"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Horario_Inscrito11" xr10:uid="{F3C25DD9-312A-46AF-98A4-9A9E432EEBE4}" sourceName="Horario Inscrito">
  <pivotTables>
    <pivotTable tabId="7" name="TablaDinámica4"/>
  </pivotTables>
  <data>
    <tabular pivotCacheId="1954286075">
      <items count="8">
        <i x="3" s="1"/>
        <i x="2" s="1"/>
        <i x="0" s="1"/>
        <i x="6" s="1" nd="1"/>
        <i x="5" s="1" nd="1"/>
        <i x="7" s="1" nd="1"/>
        <i x="4" s="1" nd="1"/>
        <i x="1" s="1" nd="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2" xr10:uid="{2D0D6A85-AC44-4983-A304-FA28672D3593}" sourceName="Fecha Inicio grupo">
  <pivotTables>
    <pivotTable tabId="7" name="TablaDinámica4"/>
  </pivotTables>
  <data>
    <tabular pivotCacheId="1954286075">
      <items count="19">
        <i x="0" s="1"/>
        <i x="2" s="1"/>
        <i x="3" s="1"/>
        <i x="4" s="1"/>
        <i x="6" s="1" nd="1"/>
        <i x="7" s="1" nd="1"/>
        <i x="8" s="1" nd="1"/>
        <i x="9" s="1" nd="1"/>
        <i x="10" s="1" nd="1"/>
        <i x="11" s="1" nd="1"/>
        <i x="12" s="1" nd="1"/>
        <i x="13" s="1" nd="1"/>
        <i x="14" s="1" nd="1"/>
        <i x="16" s="1" nd="1"/>
        <i x="15" s="1" nd="1"/>
        <i x="5" s="1" nd="1"/>
        <i x="17" s="1" nd="1"/>
        <i x="18" s="1" nd="1"/>
        <i x="1" s="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11" xr10:uid="{1BDCDC25-D7DF-488C-9393-126BFA644444}" sourceName="Tipo Incrito">
  <pivotTables>
    <pivotTable tabId="7" name="TablaDinámica4"/>
  </pivotTables>
  <data>
    <tabular pivotCacheId="1954286075">
      <items count="4">
        <i x="0" s="1"/>
        <i x="2" s="1" nd="1"/>
        <i x="3" s="1" nd="1"/>
        <i x="1" s="1" nd="1"/>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111" xr10:uid="{C2F01C95-97AE-4633-A75F-1EB28F39076C}" sourceName="Curso">
  <pivotTables>
    <pivotTable tabId="7" name="TablaDinámica4"/>
  </pivotTables>
  <data>
    <tabular pivotCacheId="1954286075">
      <items count="4">
        <i x="0" s="1"/>
        <i x="3" s="1" nd="1"/>
        <i x="2" s="1" nd="1"/>
        <i x="1" s="1" nd="1"/>
      </items>
    </tabular>
  </data>
  <extLs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 xr10:uid="{9833C0AA-C073-4EC6-A945-CBD95C7DBBDE}" sourceName="Fecha Inicio grupo">
  <pivotTables>
    <pivotTable tabId="7" name="TablaDinámica34"/>
  </pivotTables>
  <data>
    <tabular pivotCacheId="1019063283">
      <items count="21">
        <i x="4" s="1"/>
        <i x="0" s="1"/>
        <i x="1" s="1"/>
        <i x="2" s="1"/>
        <i x="3" s="1"/>
        <i x="5" s="1"/>
        <i x="19" s="1" nd="1"/>
        <i x="7" s="1" nd="1"/>
        <i x="8" s="1" nd="1"/>
        <i x="9" s="1" nd="1"/>
        <i x="10" s="1" nd="1"/>
        <i x="11" s="1" nd="1"/>
        <i x="20" s="1" nd="1"/>
        <i x="12" s="1" nd="1"/>
        <i x="13" s="1" nd="1"/>
        <i x="14" s="1" nd="1"/>
        <i x="15" s="1" nd="1"/>
        <i x="16" s="1" nd="1"/>
        <i x="17" s="1" nd="1"/>
        <i x="6" s="1" nd="1"/>
        <i x="18" s="1" nd="1"/>
      </items>
    </tabular>
  </data>
  <extLs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2" xr10:uid="{3063EC68-930F-4080-9D3E-A79279545F73}" sourceName="Tipo Incrito">
  <pivotTables>
    <pivotTable tabId="7" name="TablaDinámica34"/>
  </pivotTables>
  <data>
    <tabular pivotCacheId="1019063283">
      <items count="6">
        <i x="1" s="1"/>
        <i x="0" s="1"/>
        <i x="2" s="1"/>
        <i x="5" s="1" nd="1"/>
        <i x="3" s="1" nd="1"/>
        <i x="4" s="1" nd="1"/>
      </items>
    </tabular>
  </data>
  <extLs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2" xr10:uid="{F776DE4E-1AC4-42F1-8DF7-AA6654075DE5}" sourceName="Mes Inscrito">
  <pivotTables>
    <pivotTable tabId="7" name="TablaDinámica34"/>
  </pivotTables>
  <data>
    <tabular pivotCacheId="1019063283">
      <items count="22">
        <i x="0" s="1"/>
        <i x="1" s="1"/>
        <i x="2" s="1"/>
        <i x="3" s="1"/>
        <i x="6" s="1" nd="1"/>
        <i x="4" s="1" nd="1"/>
        <i x="5" s="1" nd="1"/>
        <i x="16" s="1" nd="1"/>
        <i x="17" s="1" nd="1"/>
        <i x="19" s="1" nd="1"/>
        <i x="20" s="1" nd="1"/>
        <i x="7" s="1" nd="1"/>
        <i x="18" s="1" nd="1"/>
        <i x="8" s="1" nd="1"/>
        <i x="9" s="1" nd="1"/>
        <i x="10" s="1" nd="1"/>
        <i x="15" s="1" nd="1"/>
        <i x="11" s="1" nd="1"/>
        <i x="21" s="1" nd="1"/>
        <i x="12" s="1" nd="1"/>
        <i x="13" s="1" nd="1"/>
        <i x="14" s="1"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2" xr10:uid="{723A5DCA-489C-4AA9-81AA-1632FF25DC4E}" sourceName="Curso">
  <pivotTables>
    <pivotTable tabId="7" name="TablaDinámica34"/>
  </pivotTables>
  <data>
    <tabular pivotCacheId="1019063283">
      <items count="6">
        <i x="1" s="1"/>
        <i x="0" s="1"/>
        <i x="2" s="1"/>
        <i x="5" s="1" nd="1"/>
        <i x="4" s="1" nd="1"/>
        <i x="3" s="1"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ño_Inscrito" xr10:uid="{5544D40F-16A7-42BB-BFA5-C87294C47053}" sourceName="Año Inscrito">
  <pivotTables>
    <pivotTable tabId="7" name="TablaDinámica34"/>
  </pivotTables>
  <data>
    <tabular pivotCacheId="1019063283">
      <items count="4">
        <i x="1" s="1"/>
        <i x="0" s="1"/>
        <i x="2" s="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echa Inicio grupo 3" xr10:uid="{1D37BCEA-5965-4D99-9BB7-590E6053648B}" cache="SegmentaciónDeDatos_Fecha_Inicio_grupo111" caption="Fecha Inicio grupo" columnCount="4" style="SlicerStyleDark6" rowHeight="234950"/>
  <slicer name="Mes Inscrito 5" xr10:uid="{FAFBEA89-A836-4634-8E3C-7FC9D3610F7A}" cache="SegmentaciónDeDatos_Mes_Inscrito1111" caption="Mes Inscrito" columnCount="3" style="SlicerStyleDark6" rowHeight="234950"/>
  <slicer name="Tipo Incrito 2" xr10:uid="{41136AFA-65E1-489D-BB7B-7E57EBDEA992}" cache="SegmentaciónDeDatos_Tipo_Incrito211" caption="Tipo Inscrito " columnCount="2" style="SlicerStyleDark6" rowHeight="234950"/>
  <slicer name="Curso 3" xr10:uid="{F86EC215-537B-4703-B1FF-E6DE214292BC}" cache="SegmentaciónDeDatos_Curso12" caption="Curso" style="SlicerStyleDark6" rowHeight="234950"/>
  <slicer name="Mes Inscrito 3" xr10:uid="{B0FD5053-862D-45B1-B637-19453E9ADE06}" cache="SegmentaciónDeDatos_Mes_Inscrito21" caption="Mes Inscrito" columnCount="3" style="SlicerStyleDark6" rowHeight="234950"/>
  <slicer name="Dia de clases Inscrito 2" xr10:uid="{6A41F48F-74F8-4FE6-B0A7-FECD099F2673}" cache="SegmentaciónDeDatos_Dia_de_clases_Inscrito11" caption="Dia de clases Inscrito" columnCount="2" style="SlicerStyleDark6" rowHeight="234950"/>
  <slicer name="Horario Inscrito 2" xr10:uid="{1E4512B6-759B-4ADA-9F21-2C1EDED24631}" cache="SegmentaciónDeDatos_Horario_Inscrito11" caption="Horario Inscrito" columnCount="2" style="SlicerStyleDark6" rowHeight="234950"/>
  <slicer name="Fecha Inicio grupo 4" xr10:uid="{400C5315-F663-49EE-A93D-B6F0D4B5BF1D}" cache="SegmentaciónDeDatos_Fecha_Inicio_grupo12" caption="Fecha Inicio grupo" columnCount="4" style="SlicerStyleDark6" rowHeight="234950"/>
  <slicer name="Tipo Inscrito  2" xr10:uid="{A15DC784-EEE3-4078-81B5-639D48F81B4D}" cache="SegmentaciónDeDatos_Tipo_Incrito11" caption="Tipo Inscrito " columnCount="3" style="SlicerStyleDark6" rowHeight="234950"/>
  <slicer name="Curso 4" xr10:uid="{EB8D350A-8581-4724-93C4-23CCFCF1F18E}" cache="SegmentaciónDeDatos_Curso111" caption="Curso" style="SlicerStyleDark6" rowHeight="234950"/>
  <slicer name="Fecha Inicio grupo 1" xr10:uid="{FE730A65-6CC9-459E-8C93-FF3CC0C12EC5}" cache="SegmentaciónDeDatos_Fecha_Inicio_grupo1" caption="Fecha Inicio grupo" columnCount="3" style="SlicerStyleDark6" rowHeight="234950"/>
  <slicer name="Tipo Incrito" xr10:uid="{CB94294F-786F-4295-9D4E-505BED9DB692}" cache="SegmentaciónDeDatos_Tipo_Incrito2" caption="Tipo Inscrito" style="SlicerStyleDark6" rowHeight="234950"/>
  <slicer name="Mes Inscrito 2" xr10:uid="{605DDC08-5FCE-4CFD-A9CD-71CB9BE00772}" cache="SegmentaciónDeDatos_Mes_Inscrito2" caption="Mes Inscrito" columnCount="3" style="SlicerStyleDark6" rowHeight="234950"/>
  <slicer name="Curso 5" xr10:uid="{644F6967-DAB3-4167-8E44-A1F1EB62117D}" cache="SegmentaciónDeDatos_Curso2" caption="Curso" style="SlicerStyleDark6" rowHeight="234950"/>
  <slicer name="Año Inscrito" xr10:uid="{41F2F954-1BAF-4BB0-9B32-32E060AF88E7}" cache="SegmentaciónDeDatos_Año_Inscrito" caption="Año Inscrito"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 displayName="Tabla1" ref="A3:BK1113" totalsRowShown="0" headerRowDxfId="68" dataDxfId="67" tableBorderDxfId="66">
  <autoFilter ref="A3:BK1113" xr:uid="{00000000-0009-0000-0100-000001000000}">
    <filterColumn colId="15">
      <filters>
        <filter val="Inscrito Nuevo"/>
      </filters>
    </filterColumn>
  </autoFilter>
  <tableColumns count="63">
    <tableColumn id="1" xr3:uid="{00000000-0010-0000-0000-000001000000}" name="Nro." dataDxfId="65"/>
    <tableColumn id="8" xr3:uid="{00000000-0010-0000-0000-000008000000}" name="Curso" dataDxfId="64"/>
    <tableColumn id="2" xr3:uid="{00000000-0010-0000-0000-000002000000}" name="Mes Inscrito" dataDxfId="63"/>
    <tableColumn id="37" xr3:uid="{00000000-0010-0000-0000-000025000000}" name="Dia de clases Inscrito" dataDxfId="62"/>
    <tableColumn id="38" xr3:uid="{00000000-0010-0000-0000-000026000000}" name="Horario Inscrito" dataDxfId="61"/>
    <tableColumn id="31" xr3:uid="{00000000-0010-0000-0000-00001F000000}" name="Fecha Inicio grupo" dataDxfId="60"/>
    <tableColumn id="58" xr3:uid="{698D8CEB-6FF4-431C-8DD6-3D7D5D311E12}" name="Asistente del Grupo" dataDxfId="59"/>
    <tableColumn id="3" xr3:uid="{00000000-0010-0000-0000-000003000000}" name="DNI / CE" dataDxfId="58"/>
    <tableColumn id="36" xr3:uid="{00000000-0010-0000-0000-000024000000}" name="Nombres" dataDxfId="57"/>
    <tableColumn id="4" xr3:uid="{00000000-0010-0000-0000-000004000000}" name="Apellidos" dataDxfId="56"/>
    <tableColumn id="41" xr3:uid="{00000000-0010-0000-0000-000029000000}" name="Celular" dataDxfId="55"/>
    <tableColumn id="46" xr3:uid="{3F3FD406-1DEC-4DAC-8028-AC57065A9653}" name="Correo" dataDxfId="54"/>
    <tableColumn id="5" xr3:uid="{00000000-0010-0000-0000-000005000000}" name="Fecha de nac" dataDxfId="53"/>
    <tableColumn id="6" xr3:uid="{00000000-0010-0000-0000-000006000000}" name="Edad" dataDxfId="52">
      <calculatedColumnFormula>IF(Tabla1[[#This Row],[Fecha de nac]]="","",IF(Tabla1[[#This Row],[Fecha Finalización]] &gt;=TODAY(), DATEDIF(Tabla1[[#This Row],[Fecha de nac]],TODAY(),"y"), ROUNDDOWN((Tabla1[[#This Row],[Fecha Finalización]] -Tabla1[[#This Row],[Fecha de nac]])/365,0)))</calculatedColumnFormula>
    </tableColumn>
    <tableColumn id="7" xr3:uid="{00000000-0010-0000-0000-000007000000}" name="Grupo" dataDxfId="51"/>
    <tableColumn id="45" xr3:uid="{00000000-0010-0000-0000-00002D000000}" name="Tipo Incrito" dataDxfId="50"/>
    <tableColumn id="44" xr3:uid="{00000000-0010-0000-0000-00002C000000}" name="Fecha Cambio Grupo" dataDxfId="49"/>
    <tableColumn id="50" xr3:uid="{00000000-0010-0000-0000-000032000000}" name="Mes  _x000a_(1er grupo inscrito)" dataDxfId="48"/>
    <tableColumn id="51" xr3:uid="{00000000-0010-0000-0000-000033000000}" name="Dia Clases_x000a_(1er grupo inscrito)" dataDxfId="47"/>
    <tableColumn id="52" xr3:uid="{00000000-0010-0000-0000-000034000000}" name="Horario_x000a_(1er grupo inscrito)" dataDxfId="46"/>
    <tableColumn id="30" xr3:uid="{00000000-0010-0000-0000-00001E000000}" name="Fecha 3ra clase" dataDxfId="45">
      <calculatedColumnFormula>IF(F4="","",Tabla1[[#This Row],[Fecha Inicio grupo]]+3*7-7)</calculatedColumnFormula>
    </tableColumn>
    <tableColumn id="32" xr3:uid="{00000000-0010-0000-0000-000020000000}" name="Fecha Finalización" dataDxfId="44">
      <calculatedColumnFormula>IF(F4="","",EDATE(Tabla1[[#This Row],[Fecha Inicio grupo]],3))</calculatedColumnFormula>
    </tableColumn>
    <tableColumn id="9" xr3:uid="{00000000-0010-0000-0000-000009000000}" name="Ética" dataDxfId="43"/>
    <tableColumn id="10" xr3:uid="{00000000-0010-0000-0000-00000A000000}" name="Soc - FH" dataDxfId="42"/>
    <tableColumn id="11" xr3:uid="{00000000-0010-0000-0000-00000B000000}" name="sem 01" dataDxfId="41"/>
    <tableColumn id="12" xr3:uid="{00000000-0010-0000-0000-00000C000000}" name="sem 02" dataDxfId="40"/>
    <tableColumn id="13" xr3:uid="{00000000-0010-0000-0000-00000D000000}" name="sem 03" dataDxfId="39"/>
    <tableColumn id="14" xr3:uid="{00000000-0010-0000-0000-00000E000000}" name="sem 04" dataDxfId="38"/>
    <tableColumn id="15" xr3:uid="{00000000-0010-0000-0000-00000F000000}" name="sem 05" dataDxfId="37"/>
    <tableColumn id="16" xr3:uid="{00000000-0010-0000-0000-000010000000}" name="sem 06" dataDxfId="36"/>
    <tableColumn id="17" xr3:uid="{00000000-0010-0000-0000-000011000000}" name="sem 07" dataDxfId="35"/>
    <tableColumn id="18" xr3:uid="{00000000-0010-0000-0000-000012000000}" name="sem 08" dataDxfId="34"/>
    <tableColumn id="19" xr3:uid="{00000000-0010-0000-0000-000013000000}" name="sem 09" dataDxfId="33"/>
    <tableColumn id="20" xr3:uid="{00000000-0010-0000-0000-000014000000}" name="sem 10" dataDxfId="32"/>
    <tableColumn id="21" xr3:uid="{00000000-0010-0000-0000-000015000000}" name="sem 11" dataDxfId="31"/>
    <tableColumn id="22" xr3:uid="{00000000-0010-0000-0000-000016000000}" name="sem 12" dataDxfId="30"/>
    <tableColumn id="57" xr3:uid="{2860B882-BC83-494C-8F3C-073EC98A9062}" name="sem 13" dataDxfId="29"/>
    <tableColumn id="56" xr3:uid="{33307C01-FDB7-4B13-A7A7-4C9C504E1816}" name="sem 14" dataDxfId="28"/>
    <tableColumn id="55" xr3:uid="{23871656-D363-4D54-B209-20E79A541335}" name="sem 15" dataDxfId="27"/>
    <tableColumn id="54" xr3:uid="{FD78D315-3F8F-48DD-9FA1-DE0ED3E15EB3}" name="sem 16" dataDxfId="26"/>
    <tableColumn id="60" xr3:uid="{6742346C-2EAC-49B0-9559-20523D2BF939}" name="Fecha Baja Probacionista" dataDxfId="25"/>
    <tableColumn id="29" xr3:uid="{00000000-0010-0000-0000-00001D000000}" name="Considerado en 3ra clase _x000a_(regla automática)" dataDxfId="24">
      <calculatedColumnFormula>+IF( OR(RIGHT(Tabla1[[#This Row],[sem 01]]&amp;Tabla1[[#This Row],[sem 02]]&amp;Tabla1[[#This Row],[sem 03]],1)="P",RIGHT(SUBSTITUTE(Tabla1[[#This Row],[sem 01]]&amp;Tabla1[[#This Row],[sem 02]]&amp;Tabla1[[#This Row],[sem 03]],"T","P"),1)="P", RIGHT(SUBSTITUTE(Tabla1[[#This Row],[sem 01]]&amp;Tabla1[[#This Row],[sem 02]]&amp;Tabla1[[#This Row],[sem 03]],"NI","F"),1)="P",LEFT(Tabla1[[#This Row],[sem 01]]&amp;Tabla1[[#This Row],[sem 02]]&amp;Tabla1[[#This Row],[sem 03]],2)="PP", LEFT(SUBSTITUTE(Tabla1[[#This Row],[sem 01]]&amp;Tabla1[[#This Row],[sem 02]]&amp;Tabla1[[#This Row],[sem 03]],"T","P"),2)="PP",LEFT(SUBSTITUTE(Tabla1[[#This Row],[sem 01]]&amp;Tabla1[[#This Row],[sem 02]]&amp;Tabla1[[#This Row],[sem 03]],"NI","F"),2)="PP"),"Asistió","No Asistió")</calculatedColumnFormula>
    </tableColumn>
    <tableColumn id="23" xr3:uid="{00000000-0010-0000-0000-000017000000}" name="¿Finalizó el Curso?" dataDxfId="23"/>
    <tableColumn id="24" xr3:uid="{00000000-0010-0000-0000-000018000000}" name="¿Pasó a miembro?" dataDxfId="22"/>
    <tableColumn id="47" xr3:uid="{5C673C8D-1AEC-4DCA-9138-7C135CAD101D}" name="Mes de Alta como miembro" dataDxfId="21"/>
    <tableColumn id="27" xr3:uid="{00000000-0010-0000-0000-00001B000000}" name="Motivo, en caso no pase a miembro o no concluya el curso" dataDxfId="20"/>
    <tableColumn id="26" xr3:uid="{00000000-0010-0000-0000-00001A000000}" name="Comentario adicional" dataDxfId="19">
      <calculatedColumnFormula>CONCATENATE(Tabla1[[#This Row],[sem 01]],Tabla1[[#This Row],[sem 02]],Tabla1[[#This Row],[sem 03]])</calculatedColumnFormula>
    </tableColumn>
    <tableColumn id="49" xr3:uid="{0D2367E4-7F82-442B-A8C4-CD2635401EC6}" name="Fecha 1er mes como miembro" dataDxfId="18"/>
    <tableColumn id="48" xr3:uid="{5D8F2618-676E-4F32-9EC1-8D8005E5B73E}" name="¿Continúa como miembro al finalizar 1er mes?" dataDxfId="17"/>
    <tableColumn id="39" xr3:uid="{00000000-0010-0000-0000-000027000000}" name="Fecha 2do mes como miembro" dataDxfId="16">
      <calculatedColumnFormula>IF(V4="","",EOMONTH(EDATE(Tabla1[[#This Row],[Fecha Finalización]],2),0))</calculatedColumnFormula>
    </tableColumn>
    <tableColumn id="25" xr3:uid="{00000000-0010-0000-0000-000019000000}" name="¿Continúa como miembro al finalizar 2do mes?" dataDxfId="15"/>
    <tableColumn id="43" xr3:uid="{00000000-0010-0000-0000-00002B000000}" name="Fecha 3er fin mes" dataDxfId="14">
      <calculatedColumnFormula>IF(V4="","",EOMONTH(EDATE(Tabla1[[#This Row],[Fecha Finalización]],3),0))</calculatedColumnFormula>
    </tableColumn>
    <tableColumn id="42" xr3:uid="{00000000-0010-0000-0000-00002A000000}" name="¿Continúa como miembro al finalizar 3er mes?" dataDxfId="13"/>
    <tableColumn id="40" xr3:uid="{00000000-0010-0000-0000-000028000000}" name="Expectativa" dataDxfId="12"/>
    <tableColumn id="28" xr3:uid="{00000000-0010-0000-0000-00001C000000}" name="Medio por el que se inscribio" dataDxfId="11"/>
    <tableColumn id="33" xr3:uid="{00000000-0010-0000-0000-000021000000}" name="Uso Sistemas" dataDxfId="10">
      <calculatedColumnFormula>IF(F4="","",Tabla1[[#This Row],[sem 01]]&amp;Tabla1[[#This Row],[sem 02]]&amp;Tabla1[[#This Row],[sem 03]])</calculatedColumnFormula>
    </tableColumn>
    <tableColumn id="34" xr3:uid="{00000000-0010-0000-0000-000022000000}" name="Llave grupo" dataDxfId="9">
      <calculatedColumnFormula>+IF(TRIM(F4)="","",$B$1&amp;"-"&amp;Tabla1[[#This Row],[Mes Inscrito]]&amp;"-"&amp;Tabla1[[#This Row],[Dia de clases Inscrito]]&amp;"-"&amp;Tabla1[[#This Row],[Horario Inscrito]]&amp;"-"&amp;Tabla1[[#This Row],[Fecha Inicio grupo]])</calculatedColumnFormula>
    </tableColumn>
    <tableColumn id="35" xr3:uid="{00000000-0010-0000-0000-000023000000}" name="Curso2" dataDxfId="8">
      <calculatedColumnFormula>IF(F4="","",Tabla1[[#This Row],[Curso]])</calculatedColumnFormula>
    </tableColumn>
    <tableColumn id="53" xr3:uid="{0D4F93CB-E41D-4F84-8D68-C7DD48C37F0B}" name="llave2" dataDxfId="7">
      <calculatedColumnFormula>+IF(TRIM(F4)="","",$B$1&amp;"-"&amp;TRIM(Tabla1[[#This Row],[Mes Inscrito]])&amp;"-"&amp;TRIM(Tabla1[[#This Row],[Dia de clases Inscrito]])&amp;"-"&amp;TRIM(Tabla1[[#This Row],[Horario Inscrito]])&amp;"-"&amp;TRIM(Tabla1[[#This Row],[Fecha Inicio grupo]])&amp;"-"&amp;TRIM(Tabla1[[#This Row],[Tipo Incrito]]))</calculatedColumnFormula>
    </tableColumn>
    <tableColumn id="59" xr3:uid="{A8046726-F381-4D4F-AC5E-EC211205FB5A}" name="¿Cambió de Grupo/Local?" dataDxfId="6">
      <calculatedColumnFormula>IF(F4="","",OR(IFERROR(SEARCH("CG",Tabla1[[#This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calculatedColumnFormula>
    </tableColumn>
    <tableColumn id="61" xr3:uid="{649AF988-7289-4BE3-8647-FE8D3015FC7E}" name="Fecha Alta 4ta o 8va sem." dataDxfId="5">
      <calculatedColumnFormula>IF(F4&lt;&gt;"",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calculatedColumnFormula>
    </tableColumn>
    <tableColumn id="62" xr3:uid="{73BAB1E2-9127-449F-B38E-97BACD4FDD17}" name="Es Alta a 4ta o 8va semana?" dataDxfId="4">
      <calculatedColumnFormula>IF(F4&lt;&gt;"",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calculatedColumnFormula>
    </tableColumn>
    <tableColumn id="63" xr3:uid="{1BEE3B02-87E5-4184-B5BC-8AD53C7FA17A}" name="Fecha Alta como miembro" dataDxfId="3">
      <calculatedColumnFormula>IF(Tabla1[[#This Row],[Fecha Inicio grupo]]="","",IFERROR(VLOOKUP(Tabla1[[#This Row],[Mes de Alta como miembro]],Parámetros!$AM$2:$AN$16,2,0),"01/01/1900"))</calculatedColumnFormula>
    </tableColumn>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58AA5CB-5576-49D2-BE3D-2724BE2C72EE}" name="Tabla2" displayName="Tabla2" ref="B5:C102" totalsRowShown="0" headerRowDxfId="2">
  <autoFilter ref="B5:C102" xr:uid="{C4FD57D3-6F2A-447A-8FCE-3E92FAF779C7}"/>
  <tableColumns count="2">
    <tableColumn id="1" xr3:uid="{921550AE-A9FA-4F25-9D9F-C35373CD9D57}" name="FERIADOS" dataDxfId="1"/>
    <tableColumn id="2" xr3:uid="{F0ABDB85-7258-4B7D-B9B0-783ACCDC201B}" name="Descripción"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8" Type="http://schemas.microsoft.com/office/2019/04/relationships/namedSheetView" Target="../namedSheetViews/namedSheetView2.xml"/><Relationship Id="rId3" Type="http://schemas.openxmlformats.org/officeDocument/2006/relationships/pivotTable" Target="../pivotTables/pivotTable4.xml"/><Relationship Id="rId7" Type="http://schemas.microsoft.com/office/2007/relationships/slicer" Target="../slicers/slicer1.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theme="9" tint="-0.499984740745262"/>
  </sheetPr>
  <dimension ref="A1:CA1124"/>
  <sheetViews>
    <sheetView tabSelected="1" zoomScale="90" zoomScaleNormal="90" workbookViewId="0">
      <pane xSplit="10" ySplit="3" topLeftCell="K21" activePane="bottomRight" state="frozen"/>
      <selection pane="bottomRight" activeCell="J1106" sqref="J1106"/>
      <selection pane="bottomLeft"/>
      <selection pane="topRight"/>
    </sheetView>
  </sheetViews>
  <sheetFormatPr defaultColWidth="11.42578125" defaultRowHeight="15" customHeight="1"/>
  <cols>
    <col min="1" max="1" width="5.42578125" style="83" customWidth="1"/>
    <col min="2" max="2" width="20" customWidth="1"/>
    <col min="3" max="3" width="9.28515625" style="25" customWidth="1"/>
    <col min="4" max="4" width="13.85546875" style="64" customWidth="1"/>
    <col min="5" max="5" width="12.28515625" style="64" customWidth="1"/>
    <col min="6" max="6" width="14.5703125" style="45" customWidth="1"/>
    <col min="7" max="7" width="13.7109375" style="45" customWidth="1"/>
    <col min="8" max="8" width="9.42578125" style="45" customWidth="1"/>
    <col min="9" max="9" width="16" style="34" customWidth="1"/>
    <col min="10" max="10" width="17.140625" style="34" customWidth="1"/>
    <col min="12" max="12" width="20.140625" customWidth="1"/>
    <col min="13" max="13" width="10.5703125" style="25" customWidth="1"/>
    <col min="14" max="14" width="8.28515625" style="25" customWidth="1"/>
    <col min="15" max="15" width="9.7109375" style="25" customWidth="1"/>
    <col min="16" max="16" width="15.5703125" style="41" bestFit="1" customWidth="1"/>
    <col min="17" max="17" width="12.7109375" style="25" customWidth="1"/>
    <col min="18" max="18" width="15.7109375" customWidth="1"/>
    <col min="19" max="19" width="10.28515625" customWidth="1"/>
    <col min="20" max="20" width="11" customWidth="1"/>
    <col min="21" max="21" width="11.28515625" customWidth="1"/>
    <col min="22" max="22" width="10.28515625" customWidth="1"/>
    <col min="23" max="23" width="17.85546875" style="45" bestFit="1" customWidth="1"/>
    <col min="24" max="24" width="19.28515625" style="1" customWidth="1"/>
    <col min="25" max="25" width="9" customWidth="1"/>
    <col min="26" max="26" width="9" style="44" customWidth="1"/>
    <col min="27" max="29" width="9" style="1" customWidth="1"/>
    <col min="30" max="40" width="8.7109375" style="1" customWidth="1"/>
    <col min="41" max="41" width="10.7109375" style="1" customWidth="1"/>
    <col min="42" max="42" width="8.7109375" style="1" customWidth="1"/>
    <col min="43" max="43" width="7.42578125" style="1" customWidth="1"/>
    <col min="44" max="44" width="12.5703125" style="1" customWidth="1"/>
    <col min="45" max="45" width="17" style="1" customWidth="1"/>
    <col min="48" max="48" width="19.140625" style="63" customWidth="1"/>
    <col min="49" max="51" width="18.140625" style="31" customWidth="1"/>
    <col min="52" max="52" width="13" style="39" customWidth="1"/>
    <col min="53" max="53" width="16.7109375" style="39" customWidth="1"/>
    <col min="54" max="54" width="11.28515625" style="45" customWidth="1"/>
    <col min="55" max="55" width="16.7109375" customWidth="1"/>
    <col min="56" max="56" width="8.7109375" style="63" customWidth="1"/>
    <col min="57" max="57" width="19.28515625" customWidth="1"/>
    <col min="58" max="58" width="14.7109375" style="63" customWidth="1"/>
    <col min="59" max="59" width="30.28515625" customWidth="1"/>
    <col min="60" max="60" width="13.42578125" customWidth="1"/>
    <col min="61" max="61" width="13" style="28" customWidth="1"/>
    <col min="62" max="62" width="14.140625" customWidth="1"/>
    <col min="63" max="63" width="13.42578125" customWidth="1"/>
    <col min="64" max="64" width="18.5703125" bestFit="1" customWidth="1"/>
  </cols>
  <sheetData>
    <row r="1" spans="1:79" ht="15.6">
      <c r="A1" s="215" t="s">
        <v>0</v>
      </c>
      <c r="B1" s="143" t="s">
        <v>1</v>
      </c>
      <c r="C1" s="24"/>
      <c r="H1" s="164"/>
      <c r="J1" s="25"/>
      <c r="K1" s="25"/>
      <c r="L1" s="25"/>
      <c r="M1" s="41"/>
      <c r="O1"/>
      <c r="P1"/>
      <c r="Q1" s="67"/>
      <c r="R1" s="67"/>
      <c r="S1" s="67"/>
      <c r="T1" s="67"/>
      <c r="U1" s="44"/>
      <c r="V1" s="45"/>
      <c r="W1"/>
      <c r="X1"/>
      <c r="Y1" s="1"/>
      <c r="Z1" s="1"/>
      <c r="AP1" s="31"/>
      <c r="AQ1" s="61"/>
      <c r="AR1" s="39"/>
      <c r="AS1" s="39"/>
      <c r="AV1"/>
      <c r="AW1"/>
      <c r="AX1" s="67"/>
      <c r="AY1"/>
      <c r="AZ1" s="67"/>
      <c r="BA1"/>
      <c r="BB1"/>
      <c r="BC1" s="28"/>
      <c r="BD1"/>
      <c r="BF1"/>
      <c r="BI1"/>
    </row>
    <row r="2" spans="1:79" ht="14.45">
      <c r="C2" s="383" t="s">
        <v>2</v>
      </c>
      <c r="D2" s="383"/>
      <c r="E2" s="383"/>
      <c r="F2" s="383"/>
      <c r="G2" s="213"/>
      <c r="H2" s="385" t="s">
        <v>3</v>
      </c>
      <c r="I2" s="386"/>
      <c r="J2" s="386"/>
      <c r="K2" s="386"/>
      <c r="L2" s="386"/>
      <c r="M2" s="386"/>
      <c r="N2" s="256" t="s">
        <v>4</v>
      </c>
      <c r="O2"/>
      <c r="P2"/>
      <c r="Q2" s="67"/>
      <c r="R2" s="384" t="s">
        <v>5</v>
      </c>
      <c r="S2" s="384"/>
      <c r="T2" s="384"/>
      <c r="U2" s="257" t="s">
        <v>6</v>
      </c>
      <c r="V2" s="257" t="s">
        <v>6</v>
      </c>
      <c r="W2" s="380" t="s">
        <v>7</v>
      </c>
      <c r="X2" s="381"/>
      <c r="Y2" s="1"/>
      <c r="Z2" s="1"/>
      <c r="AP2" s="258" t="s">
        <v>4</v>
      </c>
      <c r="AQ2"/>
      <c r="AR2"/>
      <c r="AS2" s="198" t="s">
        <v>8</v>
      </c>
      <c r="AV2" s="198" t="s">
        <v>8</v>
      </c>
      <c r="AW2" s="198" t="s">
        <v>8</v>
      </c>
      <c r="AX2" s="257" t="s">
        <v>6</v>
      </c>
      <c r="AY2"/>
      <c r="AZ2" s="257" t="s">
        <v>6</v>
      </c>
      <c r="BA2"/>
      <c r="BB2" s="382"/>
      <c r="BC2" s="382"/>
      <c r="BD2" s="259" t="s">
        <v>4</v>
      </c>
      <c r="BE2" s="259" t="s">
        <v>4</v>
      </c>
      <c r="BF2" s="259" t="s">
        <v>4</v>
      </c>
      <c r="BG2" s="259" t="s">
        <v>4</v>
      </c>
      <c r="BH2" s="259" t="s">
        <v>4</v>
      </c>
      <c r="BI2"/>
    </row>
    <row r="3" spans="1:79" s="32" customFormat="1" ht="55.5" customHeight="1">
      <c r="A3" s="75" t="s">
        <v>9</v>
      </c>
      <c r="B3" s="75" t="s">
        <v>10</v>
      </c>
      <c r="C3" s="75" t="s">
        <v>11</v>
      </c>
      <c r="D3" s="76" t="s">
        <v>12</v>
      </c>
      <c r="E3" s="76" t="s">
        <v>13</v>
      </c>
      <c r="F3" s="76" t="s">
        <v>14</v>
      </c>
      <c r="G3" s="214" t="s">
        <v>15</v>
      </c>
      <c r="H3" s="48" t="s">
        <v>16</v>
      </c>
      <c r="I3" s="49" t="s">
        <v>17</v>
      </c>
      <c r="J3" s="49" t="s">
        <v>18</v>
      </c>
      <c r="K3" s="212" t="s">
        <v>19</v>
      </c>
      <c r="L3" s="49" t="s">
        <v>20</v>
      </c>
      <c r="M3" s="212" t="s">
        <v>21</v>
      </c>
      <c r="N3" s="212" t="s">
        <v>22</v>
      </c>
      <c r="O3" s="76" t="s">
        <v>23</v>
      </c>
      <c r="P3" s="76" t="s">
        <v>24</v>
      </c>
      <c r="Q3" s="75" t="s">
        <v>25</v>
      </c>
      <c r="R3" s="75" t="s">
        <v>26</v>
      </c>
      <c r="S3" s="75" t="s">
        <v>27</v>
      </c>
      <c r="T3" s="75" t="s">
        <v>28</v>
      </c>
      <c r="U3" s="75" t="s">
        <v>29</v>
      </c>
      <c r="V3" s="75" t="s">
        <v>30</v>
      </c>
      <c r="W3" s="75" t="s">
        <v>31</v>
      </c>
      <c r="X3" s="75" t="s">
        <v>32</v>
      </c>
      <c r="Y3" s="268" t="s">
        <v>33</v>
      </c>
      <c r="Z3" s="268" t="s">
        <v>34</v>
      </c>
      <c r="AA3" s="268" t="s">
        <v>35</v>
      </c>
      <c r="AB3" s="268" t="s">
        <v>36</v>
      </c>
      <c r="AC3" s="268" t="s">
        <v>37</v>
      </c>
      <c r="AD3" s="159" t="s">
        <v>38</v>
      </c>
      <c r="AE3" s="268" t="s">
        <v>39</v>
      </c>
      <c r="AF3" s="268" t="s">
        <v>40</v>
      </c>
      <c r="AG3" s="268" t="s">
        <v>41</v>
      </c>
      <c r="AH3" s="268" t="s">
        <v>42</v>
      </c>
      <c r="AI3" s="268" t="s">
        <v>43</v>
      </c>
      <c r="AJ3" s="268" t="s">
        <v>44</v>
      </c>
      <c r="AK3" s="268" t="s">
        <v>45</v>
      </c>
      <c r="AL3" s="268" t="s">
        <v>46</v>
      </c>
      <c r="AM3" s="268" t="s">
        <v>47</v>
      </c>
      <c r="AN3" s="268" t="s">
        <v>48</v>
      </c>
      <c r="AO3" s="76" t="s">
        <v>49</v>
      </c>
      <c r="AP3" s="76" t="s">
        <v>50</v>
      </c>
      <c r="AQ3" s="76" t="s">
        <v>51</v>
      </c>
      <c r="AR3" s="199" t="s">
        <v>52</v>
      </c>
      <c r="AS3" s="200" t="s">
        <v>53</v>
      </c>
      <c r="AT3" s="201" t="s">
        <v>54</v>
      </c>
      <c r="AU3" s="76" t="s">
        <v>55</v>
      </c>
      <c r="AV3" s="200" t="s">
        <v>56</v>
      </c>
      <c r="AW3" s="200" t="s">
        <v>57</v>
      </c>
      <c r="AX3" s="203" t="s">
        <v>58</v>
      </c>
      <c r="AY3" s="197" t="s">
        <v>59</v>
      </c>
      <c r="AZ3" s="75" t="s">
        <v>60</v>
      </c>
      <c r="BA3" s="197" t="s">
        <v>61</v>
      </c>
      <c r="BB3" s="75" t="s">
        <v>62</v>
      </c>
      <c r="BC3" s="75" t="s">
        <v>63</v>
      </c>
      <c r="BD3" s="42" t="s">
        <v>64</v>
      </c>
      <c r="BE3" s="54" t="s">
        <v>65</v>
      </c>
      <c r="BF3" s="54" t="s">
        <v>66</v>
      </c>
      <c r="BG3" s="205" t="s">
        <v>67</v>
      </c>
      <c r="BH3" s="205" t="s">
        <v>68</v>
      </c>
      <c r="BI3" s="205" t="s">
        <v>69</v>
      </c>
      <c r="BJ3" s="205" t="s">
        <v>70</v>
      </c>
      <c r="BK3" s="205" t="s">
        <v>71</v>
      </c>
      <c r="BL3" s="66"/>
      <c r="BM3" s="66"/>
      <c r="BN3" s="66"/>
      <c r="BO3" s="66"/>
      <c r="BP3" s="66"/>
      <c r="BQ3" s="66"/>
      <c r="BR3" s="66"/>
      <c r="BS3" s="66"/>
      <c r="BT3" s="66"/>
      <c r="BU3" s="66"/>
      <c r="BV3" s="66"/>
      <c r="BW3" s="66"/>
      <c r="BX3" s="66"/>
      <c r="BY3" s="66"/>
      <c r="BZ3" s="66"/>
      <c r="CA3" s="66"/>
    </row>
    <row r="4" spans="1:79" s="25" customFormat="1" ht="12">
      <c r="A4" s="69">
        <v>1</v>
      </c>
      <c r="B4" s="35" t="s">
        <v>72</v>
      </c>
      <c r="C4" s="35" t="s">
        <v>73</v>
      </c>
      <c r="D4" s="43" t="s">
        <v>74</v>
      </c>
      <c r="E4" s="43" t="s">
        <v>75</v>
      </c>
      <c r="F4" s="46">
        <v>45670</v>
      </c>
      <c r="G4" s="46" t="s">
        <v>76</v>
      </c>
      <c r="H4" s="165" t="s">
        <v>77</v>
      </c>
      <c r="I4" s="43" t="s">
        <v>78</v>
      </c>
      <c r="J4" s="29" t="s">
        <v>79</v>
      </c>
      <c r="K4" s="260">
        <v>968257466</v>
      </c>
      <c r="L4" s="269" t="s">
        <v>80</v>
      </c>
      <c r="M4" s="261">
        <v>40143</v>
      </c>
      <c r="N4" s="240">
        <f ca="1">IF(Tabla1[[#This Row],[Fecha de nac]]="","",IF(Tabla1[[#This Row],[Fecha Finalización]] &gt;=TODAY(), DATEDIF(Tabla1[[#This Row],[Fecha de nac]],TODAY(),"y"), ROUNDDOWN((Tabla1[[#This Row],[Fecha Finalización]] -Tabla1[[#This Row],[Fecha de nac]])/365,0)))</f>
        <v>15</v>
      </c>
      <c r="O4" s="170" t="s">
        <v>81</v>
      </c>
      <c r="P4" s="73" t="s">
        <v>82</v>
      </c>
      <c r="Q4" s="74"/>
      <c r="R4" s="79"/>
      <c r="S4" s="79"/>
      <c r="T4" s="79"/>
      <c r="U4" s="242">
        <f>IF(F4="","",Tabla1[[#This Row],[Fecha Inicio grupo]]+3*7-7)</f>
        <v>45684</v>
      </c>
      <c r="V4" s="243">
        <f>IF(F4="","",EDATE(Tabla1[[#This Row],[Fecha Inicio grupo]],3))</f>
        <v>45760</v>
      </c>
      <c r="W4" s="35" t="s">
        <v>83</v>
      </c>
      <c r="X4" s="35" t="s">
        <v>84</v>
      </c>
      <c r="Y4" s="77" t="s">
        <v>85</v>
      </c>
      <c r="Z4" s="77" t="s">
        <v>85</v>
      </c>
      <c r="AA4" s="77" t="s">
        <v>85</v>
      </c>
      <c r="AB4" s="77" t="s">
        <v>85</v>
      </c>
      <c r="AC4" s="77" t="s">
        <v>85</v>
      </c>
      <c r="AD4" s="77" t="s">
        <v>85</v>
      </c>
      <c r="AE4" s="77"/>
      <c r="AF4" s="77"/>
      <c r="AG4" s="77"/>
      <c r="AH4" s="77"/>
      <c r="AI4" s="77"/>
      <c r="AJ4" s="77"/>
      <c r="AK4" s="77"/>
      <c r="AL4" s="77"/>
      <c r="AM4" s="77"/>
      <c r="AN4" s="77"/>
      <c r="AO4" s="146"/>
      <c r="AP4" s="248" t="str">
        <f>IF(F4="","",IFERROR(VLOOKUP(SUBSTITUTE(SUBSTITUTE(Tabla1[[#This Row],[Uso Sistemas]],"T","P"),"N","F"),Parámetros!$M$2:$N$17,2,0),"Completar hasta 3ra sem. para evaluar a Probacionista"))</f>
        <v>Asistió</v>
      </c>
      <c r="AQ4" s="40"/>
      <c r="AR4" s="202"/>
      <c r="AS4" s="202"/>
      <c r="AT4" s="29"/>
      <c r="AU4" s="29"/>
      <c r="AV4" s="204"/>
      <c r="AW4" s="204"/>
      <c r="AX4" s="246">
        <f>IF(V4="","",EOMONTH(EDATE(Tabla1[[#This Row],[Fecha Finalización]],2),0))</f>
        <v>45838</v>
      </c>
      <c r="AY4" s="40"/>
      <c r="AZ4" s="251">
        <f>IF(V4="","",EOMONTH(EDATE(Tabla1[[#This Row],[Fecha Finalización]],3),0))</f>
        <v>45869</v>
      </c>
      <c r="BA4" s="40"/>
      <c r="BB4" s="40"/>
      <c r="BC4" s="237" t="s">
        <v>86</v>
      </c>
      <c r="BD4" s="235" t="str">
        <f>IF(F4="","",Tabla1[[#This Row],[sem 01]]&amp;Tabla1[[#This Row],[sem 02]]&amp;Tabla1[[#This Row],[sem 03]])</f>
        <v>PPP</v>
      </c>
      <c r="BE4" s="236" t="str">
        <f>IF(TRIM(F4)="","",$B$1&amp;"-"&amp;SUBSTITUTE(Tabla1[[#This Row],[Mes Inscrito]]," ","")&amp;"-"&amp;SUBSTITUTE(Tabla1[[#This Row],[Dia de clases Inscrito]]," ","")&amp;"-"&amp;SUBSTITUTE(Tabla1[[#This Row],[Horario Inscrito]]," ","")&amp;"-"&amp;Tabla1[[#This Row],[Fecha Inicio grupo]])</f>
        <v>Huaraz-Enero-Lunes-7:00-9:00p.m.-45670</v>
      </c>
      <c r="BF4" s="253" t="str">
        <f>IF(F4="","",Tabla1[[#This Row],[Curso]])</f>
        <v>Conócete a ti mismo</v>
      </c>
      <c r="BG4" s="254" t="str">
        <f>+IF(TRIM(F4)="","",$B$1&amp;"-"&amp;TRIM(Tabla1[[#This Row],[Mes Inscrito]])&amp;"-"&amp;TRIM(Tabla1[[#This Row],[Dia de clases Inscrito]])&amp;"-"&amp;TRIM(Tabla1[[#This Row],[Horario Inscrito]])&amp;"-"&amp;TRIM(Tabla1[[#This Row],[Fecha Inicio grupo]])&amp;"-"&amp;TRIM(Tabla1[[#This Row],[Tipo Incrito]]))</f>
        <v>Huaraz-Enero-Lunes-7:00 - 9:00 p.m.-45670-Inscrito Nuevo</v>
      </c>
      <c r="BH4" s="319" t="b">
        <f>IF(F4="","",OR(IFERROR(SEARCH("CG",Tabla1[[#This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 s="320">
        <f>IF(F4&lt;&gt;"",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4" s="320" t="str">
        <f>IF(F4&lt;&gt;"",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 s="320" t="str">
        <f>IF(Tabla1[[#This Row],[Fecha Inicio grupo]]="","",IFERROR(VLOOKUP(Tabla1[[#This Row],[Mes de Alta como miembro]],Parámetros!$AM$2:$AN$16,2,0),"01/01/1900"))</f>
        <v>01/01/1900</v>
      </c>
    </row>
    <row r="5" spans="1:79" s="25" customFormat="1" ht="12">
      <c r="A5" s="69">
        <v>2</v>
      </c>
      <c r="B5" s="35" t="s">
        <v>72</v>
      </c>
      <c r="C5" s="35" t="s">
        <v>73</v>
      </c>
      <c r="D5" s="43" t="s">
        <v>74</v>
      </c>
      <c r="E5" s="43" t="s">
        <v>75</v>
      </c>
      <c r="F5" s="46">
        <v>45670</v>
      </c>
      <c r="G5" s="46" t="s">
        <v>76</v>
      </c>
      <c r="H5" s="165" t="s">
        <v>87</v>
      </c>
      <c r="I5" s="29" t="s">
        <v>88</v>
      </c>
      <c r="J5" s="29" t="s">
        <v>89</v>
      </c>
      <c r="K5" s="70">
        <v>913383747</v>
      </c>
      <c r="L5" s="69" t="s">
        <v>90</v>
      </c>
      <c r="M5" s="47">
        <v>36910</v>
      </c>
      <c r="N5" s="240">
        <f ca="1">IF(Tabla1[[#This Row],[Fecha de nac]]="","",IF(Tabla1[[#This Row],[Fecha Finalización]] &gt;=TODAY(), DATEDIF(Tabla1[[#This Row],[Fecha de nac]],TODAY(),"y"), ROUNDDOWN((Tabla1[[#This Row],[Fecha Finalización]] -Tabla1[[#This Row],[Fecha de nac]])/365,0)))</f>
        <v>24</v>
      </c>
      <c r="O5" s="170" t="s">
        <v>81</v>
      </c>
      <c r="P5" s="73" t="s">
        <v>82</v>
      </c>
      <c r="Q5" s="74"/>
      <c r="R5" s="79"/>
      <c r="S5" s="79"/>
      <c r="T5" s="79"/>
      <c r="U5" s="242">
        <f>IF(F5="","",Tabla1[[#This Row],[Fecha Inicio grupo]]+3*7-7)</f>
        <v>45684</v>
      </c>
      <c r="V5" s="243">
        <f>IF(F5="","",EDATE(Tabla1[[#This Row],[Fecha Inicio grupo]],3))</f>
        <v>45760</v>
      </c>
      <c r="W5" s="35" t="s">
        <v>83</v>
      </c>
      <c r="X5" s="35" t="s">
        <v>84</v>
      </c>
      <c r="Y5" s="77" t="s">
        <v>85</v>
      </c>
      <c r="Z5" s="77" t="s">
        <v>91</v>
      </c>
      <c r="AA5" s="77" t="s">
        <v>91</v>
      </c>
      <c r="AB5" s="77" t="s">
        <v>91</v>
      </c>
      <c r="AC5" s="77" t="s">
        <v>91</v>
      </c>
      <c r="AD5" s="77" t="s">
        <v>91</v>
      </c>
      <c r="AE5" s="77"/>
      <c r="AF5" s="77"/>
      <c r="AG5" s="77"/>
      <c r="AH5" s="77"/>
      <c r="AI5" s="77"/>
      <c r="AJ5" s="77"/>
      <c r="AK5" s="77"/>
      <c r="AL5" s="77"/>
      <c r="AM5" s="77"/>
      <c r="AN5" s="77"/>
      <c r="AO5" s="146"/>
      <c r="AP5" s="248" t="str">
        <f>IF(F5="","",IFERROR(VLOOKUP(SUBSTITUTE(SUBSTITUTE(Tabla1[[#This Row],[Uso Sistemas]],"T","P"),"N","F"),Parámetros!$M$2:$N$17,2,0),"Completar hasta 3ra sem. para evaluar a Probacionista"))</f>
        <v>No Asistió</v>
      </c>
      <c r="AQ5" s="40"/>
      <c r="AR5" s="202"/>
      <c r="AS5" s="40"/>
      <c r="AT5" s="29"/>
      <c r="AU5" s="29"/>
      <c r="AV5" s="29"/>
      <c r="AW5" s="29"/>
      <c r="AX5" s="246">
        <f>IF(V5="","",EOMONTH(EDATE(Tabla1[[#This Row],[Fecha Finalización]],2),0))</f>
        <v>45838</v>
      </c>
      <c r="AY5" s="40"/>
      <c r="AZ5" s="251">
        <f>IF(V5="","",EOMONTH(EDATE(Tabla1[[#This Row],[Fecha Finalización]],3),0))</f>
        <v>45869</v>
      </c>
      <c r="BA5" s="40"/>
      <c r="BB5" s="40"/>
      <c r="BC5" s="237" t="s">
        <v>86</v>
      </c>
      <c r="BD5" s="235" t="str">
        <f>IF(F5="","",Tabla1[[#This Row],[sem 01]]&amp;Tabla1[[#This Row],[sem 02]]&amp;Tabla1[[#This Row],[sem 03]])</f>
        <v>PFF</v>
      </c>
      <c r="BE5" s="236" t="str">
        <f>IF(TRIM(F5)="","",$B$1&amp;"-"&amp;SUBSTITUTE(Tabla1[[#This Row],[Mes Inscrito]]," ","")&amp;"-"&amp;SUBSTITUTE(Tabla1[[#This Row],[Dia de clases Inscrito]]," ","")&amp;"-"&amp;SUBSTITUTE(Tabla1[[#This Row],[Horario Inscrito]]," ","")&amp;"-"&amp;Tabla1[[#This Row],[Fecha Inicio grupo]])</f>
        <v>Huaraz-Enero-Lunes-7:00-9:00p.m.-45670</v>
      </c>
      <c r="BF5" s="253" t="str">
        <f>IF(F5="","",Tabla1[[#This Row],[Curso]])</f>
        <v>Conócete a ti mismo</v>
      </c>
      <c r="BG5" s="254" t="str">
        <f>+IF(TRIM(F5)="","",$B$1&amp;"-"&amp;TRIM(Tabla1[[#This Row],[Mes Inscrito]])&amp;"-"&amp;TRIM(Tabla1[[#This Row],[Dia de clases Inscrito]])&amp;"-"&amp;TRIM(Tabla1[[#This Row],[Horario Inscrito]])&amp;"-"&amp;TRIM(Tabla1[[#This Row],[Fecha Inicio grupo]])&amp;"-"&amp;TRIM(Tabla1[[#This Row],[Tipo Incrito]]))</f>
        <v>Huaraz-Enero-Lunes-7:00 - 9:00 p.m.-45670-Inscrito Nuevo</v>
      </c>
      <c r="BH5" s="319" t="b">
        <f>IF(F5="","",OR(IFERROR(SEARCH("CG",Tabla1[[#This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 s="320">
        <f>IF(F5&lt;&gt;"",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5" s="320" t="str">
        <f>IF(F5&lt;&gt;"",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 s="320" t="str">
        <f>IF(Tabla1[[#This Row],[Fecha Inicio grupo]]="","",IFERROR(VLOOKUP(Tabla1[[#This Row],[Mes de Alta como miembro]],Parámetros!$AM$2:$AN$16,2,0),"01/01/1900"))</f>
        <v>01/01/1900</v>
      </c>
    </row>
    <row r="6" spans="1:79" s="25" customFormat="1" ht="12">
      <c r="A6" s="69">
        <v>3</v>
      </c>
      <c r="B6" s="35" t="s">
        <v>72</v>
      </c>
      <c r="C6" s="35" t="s">
        <v>73</v>
      </c>
      <c r="D6" s="43" t="s">
        <v>92</v>
      </c>
      <c r="E6" s="43" t="s">
        <v>75</v>
      </c>
      <c r="F6" s="46">
        <v>45670</v>
      </c>
      <c r="G6" s="46" t="s">
        <v>76</v>
      </c>
      <c r="H6" s="165" t="s">
        <v>93</v>
      </c>
      <c r="I6" s="29" t="s">
        <v>94</v>
      </c>
      <c r="J6" s="29" t="s">
        <v>95</v>
      </c>
      <c r="K6" s="70">
        <v>924378954</v>
      </c>
      <c r="L6" s="69" t="s">
        <v>96</v>
      </c>
      <c r="M6" s="47">
        <v>28320</v>
      </c>
      <c r="N6" s="240">
        <f ca="1">IF(Tabla1[[#This Row],[Fecha de nac]]="","",IF(Tabla1[[#This Row],[Fecha Finalización]] &gt;=TODAY(), DATEDIF(Tabla1[[#This Row],[Fecha de nac]],TODAY(),"y"), ROUNDDOWN((Tabla1[[#This Row],[Fecha Finalización]] -Tabla1[[#This Row],[Fecha de nac]])/365,0)))</f>
        <v>47</v>
      </c>
      <c r="O6" s="170" t="s">
        <v>81</v>
      </c>
      <c r="P6" s="73" t="s">
        <v>82</v>
      </c>
      <c r="Q6" s="74"/>
      <c r="R6" s="73"/>
      <c r="S6" s="80"/>
      <c r="T6" s="80"/>
      <c r="U6" s="242">
        <f>IF(F6="","",Tabla1[[#This Row],[Fecha Inicio grupo]]+3*7-7)</f>
        <v>45684</v>
      </c>
      <c r="V6" s="243">
        <f>IF(F6="","",EDATE(Tabla1[[#This Row],[Fecha Inicio grupo]],3))</f>
        <v>45760</v>
      </c>
      <c r="W6" s="35" t="s">
        <v>83</v>
      </c>
      <c r="X6" s="35" t="s">
        <v>84</v>
      </c>
      <c r="Y6" s="77" t="s">
        <v>85</v>
      </c>
      <c r="Z6" s="77" t="s">
        <v>85</v>
      </c>
      <c r="AA6" s="77" t="s">
        <v>85</v>
      </c>
      <c r="AB6" s="77" t="s">
        <v>85</v>
      </c>
      <c r="AC6" s="77" t="s">
        <v>85</v>
      </c>
      <c r="AD6" s="77" t="s">
        <v>85</v>
      </c>
      <c r="AE6" s="77"/>
      <c r="AF6" s="77"/>
      <c r="AG6" s="77"/>
      <c r="AH6" s="77"/>
      <c r="AI6" s="77"/>
      <c r="AJ6" s="77"/>
      <c r="AK6" s="77"/>
      <c r="AL6" s="77"/>
      <c r="AM6" s="77"/>
      <c r="AN6" s="77"/>
      <c r="AO6" s="146"/>
      <c r="AP6" s="248" t="str">
        <f>IF(F6="","",IFERROR(VLOOKUP(SUBSTITUTE(SUBSTITUTE(Tabla1[[#This Row],[Uso Sistemas]],"T","P"),"N","F"),Parámetros!$M$2:$N$17,2,0),"Completar hasta 3ra sem. para evaluar a Probacionista"))</f>
        <v>Asistió</v>
      </c>
      <c r="AQ6" s="40"/>
      <c r="AR6" s="202"/>
      <c r="AS6" s="40"/>
      <c r="AT6" s="29"/>
      <c r="AU6" s="29"/>
      <c r="AV6" s="29"/>
      <c r="AW6" s="29"/>
      <c r="AX6" s="246">
        <f>IF(V6="","",EOMONTH(EDATE(Tabla1[[#This Row],[Fecha Finalización]],2),0))</f>
        <v>45838</v>
      </c>
      <c r="AY6" s="40"/>
      <c r="AZ6" s="251">
        <f>IF(V6="","",EOMONTH(EDATE(Tabla1[[#This Row],[Fecha Finalización]],3),0))</f>
        <v>45869</v>
      </c>
      <c r="BA6" s="40"/>
      <c r="BB6" s="40"/>
      <c r="BC6" s="237" t="s">
        <v>97</v>
      </c>
      <c r="BD6" s="235" t="str">
        <f>IF(F6="","",Tabla1[[#This Row],[sem 01]]&amp;Tabla1[[#This Row],[sem 02]]&amp;Tabla1[[#This Row],[sem 03]])</f>
        <v>PPP</v>
      </c>
      <c r="BE6" s="236" t="str">
        <f>IF(TRIM(F6)="","",$B$1&amp;"-"&amp;SUBSTITUTE(Tabla1[[#This Row],[Mes Inscrito]]," ","")&amp;"-"&amp;SUBSTITUTE(Tabla1[[#This Row],[Dia de clases Inscrito]]," ","")&amp;"-"&amp;SUBSTITUTE(Tabla1[[#This Row],[Horario Inscrito]]," ","")&amp;"-"&amp;Tabla1[[#This Row],[Fecha Inicio grupo]])</f>
        <v>Huaraz-Enero-Lunes-7:00-9:00p.m.-45670</v>
      </c>
      <c r="BF6" s="253" t="str">
        <f>IF(F6="","",Tabla1[[#This Row],[Curso]])</f>
        <v>Conócete a ti mismo</v>
      </c>
      <c r="BG6" s="254" t="str">
        <f>+IF(TRIM(F6)="","",$B$1&amp;"-"&amp;TRIM(Tabla1[[#This Row],[Mes Inscrito]])&amp;"-"&amp;TRIM(Tabla1[[#This Row],[Dia de clases Inscrito]])&amp;"-"&amp;TRIM(Tabla1[[#This Row],[Horario Inscrito]])&amp;"-"&amp;TRIM(Tabla1[[#This Row],[Fecha Inicio grupo]])&amp;"-"&amp;TRIM(Tabla1[[#This Row],[Tipo Incrito]]))</f>
        <v>Huaraz-Enero-Lunes-7:00 - 9:00 p.m.-45670-Inscrito Nuevo</v>
      </c>
      <c r="BH6" s="319" t="b">
        <f>IF(F6="","",OR(IFERROR(SEARCH("CG",Tabla1[[#This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 s="320">
        <f>IF(F6&lt;&gt;"",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6" s="320" t="str">
        <f>IF(F6&lt;&gt;"",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 s="320" t="str">
        <f>IF(Tabla1[[#This Row],[Fecha Inicio grupo]]="","",IFERROR(VLOOKUP(Tabla1[[#This Row],[Mes de Alta como miembro]],Parámetros!$AM$2:$AN$16,2,0),"01/01/1900"))</f>
        <v>01/01/1900</v>
      </c>
    </row>
    <row r="7" spans="1:79" s="25" customFormat="1" ht="12">
      <c r="A7" s="69">
        <v>4</v>
      </c>
      <c r="B7" s="35" t="s">
        <v>72</v>
      </c>
      <c r="C7" s="35" t="s">
        <v>73</v>
      </c>
      <c r="D7" s="43" t="s">
        <v>92</v>
      </c>
      <c r="E7" s="43" t="s">
        <v>75</v>
      </c>
      <c r="F7" s="46">
        <v>45670</v>
      </c>
      <c r="G7" s="46" t="s">
        <v>76</v>
      </c>
      <c r="H7" s="165" t="s">
        <v>98</v>
      </c>
      <c r="I7" s="29" t="s">
        <v>99</v>
      </c>
      <c r="J7" s="29" t="s">
        <v>100</v>
      </c>
      <c r="K7" s="70">
        <v>929028149</v>
      </c>
      <c r="L7" s="69" t="s">
        <v>101</v>
      </c>
      <c r="M7" s="47">
        <v>34042</v>
      </c>
      <c r="N7" s="240">
        <f ca="1">IF(Tabla1[[#This Row],[Fecha de nac]]="","",IF(Tabla1[[#This Row],[Fecha Finalización]] &gt;=TODAY(), DATEDIF(Tabla1[[#This Row],[Fecha de nac]],TODAY(),"y"), ROUNDDOWN((Tabla1[[#This Row],[Fecha Finalización]] -Tabla1[[#This Row],[Fecha de nac]])/365,0)))</f>
        <v>31</v>
      </c>
      <c r="O7" s="170" t="s">
        <v>81</v>
      </c>
      <c r="P7" s="73" t="s">
        <v>82</v>
      </c>
      <c r="Q7" s="74"/>
      <c r="R7" s="79"/>
      <c r="S7" s="79"/>
      <c r="T7" s="79"/>
      <c r="U7" s="242">
        <f>IF(F7="","",Tabla1[[#This Row],[Fecha Inicio grupo]]+3*7-7)</f>
        <v>45684</v>
      </c>
      <c r="V7" s="243">
        <f>IF(F7="","",EDATE(Tabla1[[#This Row],[Fecha Inicio grupo]],3))</f>
        <v>45760</v>
      </c>
      <c r="W7" s="35" t="s">
        <v>83</v>
      </c>
      <c r="X7" s="35" t="s">
        <v>84</v>
      </c>
      <c r="Y7" s="77" t="s">
        <v>85</v>
      </c>
      <c r="Z7" s="77" t="s">
        <v>85</v>
      </c>
      <c r="AA7" s="77" t="s">
        <v>85</v>
      </c>
      <c r="AB7" s="77" t="s">
        <v>85</v>
      </c>
      <c r="AC7" s="77" t="s">
        <v>91</v>
      </c>
      <c r="AD7" s="77" t="s">
        <v>85</v>
      </c>
      <c r="AE7" s="77"/>
      <c r="AF7" s="77"/>
      <c r="AG7" s="77"/>
      <c r="AH7" s="77"/>
      <c r="AI7" s="77"/>
      <c r="AJ7" s="77"/>
      <c r="AK7" s="77"/>
      <c r="AL7" s="77"/>
      <c r="AM7" s="77"/>
      <c r="AN7" s="77"/>
      <c r="AO7" s="146"/>
      <c r="AP7" s="248" t="str">
        <f>IF(F7="","",IFERROR(VLOOKUP(SUBSTITUTE(SUBSTITUTE(Tabla1[[#This Row],[Uso Sistemas]],"T","P"),"N","F"),Parámetros!$M$2:$N$17,2,0),"Completar hasta 3ra sem. para evaluar a Probacionista"))</f>
        <v>Asistió</v>
      </c>
      <c r="AQ7" s="40"/>
      <c r="AR7" s="202"/>
      <c r="AS7" s="40"/>
      <c r="AT7" s="29"/>
      <c r="AU7" s="29"/>
      <c r="AV7" s="29"/>
      <c r="AW7" s="29"/>
      <c r="AX7" s="246">
        <f>IF(V7="","",EOMONTH(EDATE(Tabla1[[#This Row],[Fecha Finalización]],2),0))</f>
        <v>45838</v>
      </c>
      <c r="AY7" s="40"/>
      <c r="AZ7" s="251">
        <f>IF(V7="","",EOMONTH(EDATE(Tabla1[[#This Row],[Fecha Finalización]],3),0))</f>
        <v>45869</v>
      </c>
      <c r="BA7" s="40"/>
      <c r="BB7" s="40"/>
      <c r="BC7" s="237" t="s">
        <v>102</v>
      </c>
      <c r="BD7" s="235" t="str">
        <f>IF(F7="","",Tabla1[[#This Row],[sem 01]]&amp;Tabla1[[#This Row],[sem 02]]&amp;Tabla1[[#This Row],[sem 03]])</f>
        <v>PPP</v>
      </c>
      <c r="BE7" s="236" t="str">
        <f>IF(TRIM(F7)="","",$B$1&amp;"-"&amp;SUBSTITUTE(Tabla1[[#This Row],[Mes Inscrito]]," ","")&amp;"-"&amp;SUBSTITUTE(Tabla1[[#This Row],[Dia de clases Inscrito]]," ","")&amp;"-"&amp;SUBSTITUTE(Tabla1[[#This Row],[Horario Inscrito]]," ","")&amp;"-"&amp;Tabla1[[#This Row],[Fecha Inicio grupo]])</f>
        <v>Huaraz-Enero-Lunes-7:00-9:00p.m.-45670</v>
      </c>
      <c r="BF7" s="253" t="str">
        <f>IF(F7="","",Tabla1[[#This Row],[Curso]])</f>
        <v>Conócete a ti mismo</v>
      </c>
      <c r="BG7" s="254" t="str">
        <f>+IF(TRIM(F7)="","",$B$1&amp;"-"&amp;TRIM(Tabla1[[#This Row],[Mes Inscrito]])&amp;"-"&amp;TRIM(Tabla1[[#This Row],[Dia de clases Inscrito]])&amp;"-"&amp;TRIM(Tabla1[[#This Row],[Horario Inscrito]])&amp;"-"&amp;TRIM(Tabla1[[#This Row],[Fecha Inicio grupo]])&amp;"-"&amp;TRIM(Tabla1[[#This Row],[Tipo Incrito]]))</f>
        <v>Huaraz-Enero-Lunes-7:00 - 9:00 p.m.-45670-Inscrito Nuevo</v>
      </c>
      <c r="BH7" s="319" t="b">
        <f>IF(F7="","",OR(IFERROR(SEARCH("CG",Tabla1[[#This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 s="320">
        <f>IF(F7&lt;&gt;"",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7" s="320" t="str">
        <f>IF(F7&lt;&gt;"",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 s="320" t="str">
        <f>IF(Tabla1[[#This Row],[Fecha Inicio grupo]]="","",IFERROR(VLOOKUP(Tabla1[[#This Row],[Mes de Alta como miembro]],Parámetros!$AM$2:$AN$16,2,0),"01/01/1900"))</f>
        <v>01/01/1900</v>
      </c>
    </row>
    <row r="8" spans="1:79" s="25" customFormat="1" ht="12">
      <c r="A8" s="69">
        <v>5</v>
      </c>
      <c r="B8" s="35" t="s">
        <v>72</v>
      </c>
      <c r="C8" s="35" t="s">
        <v>73</v>
      </c>
      <c r="D8" s="43" t="s">
        <v>92</v>
      </c>
      <c r="E8" s="43" t="s">
        <v>75</v>
      </c>
      <c r="F8" s="46">
        <v>45670</v>
      </c>
      <c r="G8" s="46" t="s">
        <v>76</v>
      </c>
      <c r="H8" s="165" t="s">
        <v>103</v>
      </c>
      <c r="I8" s="29" t="s">
        <v>104</v>
      </c>
      <c r="J8" s="29" t="s">
        <v>105</v>
      </c>
      <c r="K8" s="70">
        <v>962960608</v>
      </c>
      <c r="L8" s="69" t="s">
        <v>106</v>
      </c>
      <c r="M8" s="47">
        <v>33376</v>
      </c>
      <c r="N8" s="240">
        <f ca="1">IF(Tabla1[[#This Row],[Fecha de nac]]="","",IF(Tabla1[[#This Row],[Fecha Finalización]] &gt;=TODAY(), DATEDIF(Tabla1[[#This Row],[Fecha de nac]],TODAY(),"y"), ROUNDDOWN((Tabla1[[#This Row],[Fecha Finalización]] -Tabla1[[#This Row],[Fecha de nac]])/365,0)))</f>
        <v>33</v>
      </c>
      <c r="O8" s="170" t="s">
        <v>81</v>
      </c>
      <c r="P8" s="73" t="s">
        <v>82</v>
      </c>
      <c r="Q8" s="74"/>
      <c r="R8" s="79"/>
      <c r="S8" s="79"/>
      <c r="T8" s="79"/>
      <c r="U8" s="242">
        <f>IF(F8="","",Tabla1[[#This Row],[Fecha Inicio grupo]]+3*7-7)</f>
        <v>45684</v>
      </c>
      <c r="V8" s="243">
        <f>IF(F8="","",EDATE(Tabla1[[#This Row],[Fecha Inicio grupo]],3))</f>
        <v>45760</v>
      </c>
      <c r="W8" s="35" t="s">
        <v>83</v>
      </c>
      <c r="X8" s="35" t="s">
        <v>84</v>
      </c>
      <c r="Y8" s="77" t="s">
        <v>85</v>
      </c>
      <c r="Z8" s="77" t="s">
        <v>91</v>
      </c>
      <c r="AA8" s="77" t="s">
        <v>91</v>
      </c>
      <c r="AB8" s="77" t="s">
        <v>85</v>
      </c>
      <c r="AC8" s="77" t="s">
        <v>85</v>
      </c>
      <c r="AD8" s="77" t="s">
        <v>85</v>
      </c>
      <c r="AE8" s="77"/>
      <c r="AF8" s="77"/>
      <c r="AG8" s="77"/>
      <c r="AH8" s="77"/>
      <c r="AI8" s="77"/>
      <c r="AJ8" s="77"/>
      <c r="AK8" s="77"/>
      <c r="AL8" s="77"/>
      <c r="AM8" s="77"/>
      <c r="AN8" s="77"/>
      <c r="AO8" s="146"/>
      <c r="AP8" s="248" t="str">
        <f>IF(F8="","",IFERROR(VLOOKUP(SUBSTITUTE(SUBSTITUTE(Tabla1[[#This Row],[Uso Sistemas]],"T","P"),"N","F"),Parámetros!$M$2:$N$17,2,0),"Completar hasta 3ra sem. para evaluar a Probacionista"))</f>
        <v>No Asistió</v>
      </c>
      <c r="AQ8" s="40"/>
      <c r="AR8" s="202"/>
      <c r="AS8" s="40"/>
      <c r="AT8" s="29"/>
      <c r="AU8" s="29"/>
      <c r="AV8" s="29"/>
      <c r="AW8" s="29"/>
      <c r="AX8" s="246">
        <f>IF(V8="","",EOMONTH(EDATE(Tabla1[[#This Row],[Fecha Finalización]],2),0))</f>
        <v>45838</v>
      </c>
      <c r="AY8" s="40"/>
      <c r="AZ8" s="251">
        <f>IF(V8="","",EOMONTH(EDATE(Tabla1[[#This Row],[Fecha Finalización]],3),0))</f>
        <v>45869</v>
      </c>
      <c r="BA8" s="40"/>
      <c r="BB8" s="40"/>
      <c r="BC8" s="237" t="s">
        <v>102</v>
      </c>
      <c r="BD8" s="235" t="str">
        <f>IF(F8="","",Tabla1[[#This Row],[sem 01]]&amp;Tabla1[[#This Row],[sem 02]]&amp;Tabla1[[#This Row],[sem 03]])</f>
        <v>PFF</v>
      </c>
      <c r="BE8" s="236" t="str">
        <f>IF(TRIM(F8)="","",$B$1&amp;"-"&amp;SUBSTITUTE(Tabla1[[#This Row],[Mes Inscrito]]," ","")&amp;"-"&amp;SUBSTITUTE(Tabla1[[#This Row],[Dia de clases Inscrito]]," ","")&amp;"-"&amp;SUBSTITUTE(Tabla1[[#This Row],[Horario Inscrito]]," ","")&amp;"-"&amp;Tabla1[[#This Row],[Fecha Inicio grupo]])</f>
        <v>Huaraz-Enero-Lunes-7:00-9:00p.m.-45670</v>
      </c>
      <c r="BF8" s="253" t="str">
        <f>IF(F8="","",Tabla1[[#This Row],[Curso]])</f>
        <v>Conócete a ti mismo</v>
      </c>
      <c r="BG8" s="254" t="str">
        <f>+IF(TRIM(F8)="","",$B$1&amp;"-"&amp;TRIM(Tabla1[[#This Row],[Mes Inscrito]])&amp;"-"&amp;TRIM(Tabla1[[#This Row],[Dia de clases Inscrito]])&amp;"-"&amp;TRIM(Tabla1[[#This Row],[Horario Inscrito]])&amp;"-"&amp;TRIM(Tabla1[[#This Row],[Fecha Inicio grupo]])&amp;"-"&amp;TRIM(Tabla1[[#This Row],[Tipo Incrito]]))</f>
        <v>Huaraz-Enero-Lunes-7:00 - 9:00 p.m.-45670-Inscrito Nuevo</v>
      </c>
      <c r="BH8" s="319" t="b">
        <f>IF(F8="","",OR(IFERROR(SEARCH("CG",Tabla1[[#This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 s="320">
        <f>IF(F8&lt;&gt;"",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8" s="320" t="str">
        <f>IF(F8&lt;&gt;"",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 s="320" t="str">
        <f>IF(Tabla1[[#This Row],[Fecha Inicio grupo]]="","",IFERROR(VLOOKUP(Tabla1[[#This Row],[Mes de Alta como miembro]],Parámetros!$AM$2:$AN$16,2,0),"01/01/1900"))</f>
        <v>01/01/1900</v>
      </c>
    </row>
    <row r="9" spans="1:79" s="25" customFormat="1" ht="12">
      <c r="A9" s="69">
        <v>6</v>
      </c>
      <c r="B9" s="35" t="s">
        <v>72</v>
      </c>
      <c r="C9" s="35" t="s">
        <v>73</v>
      </c>
      <c r="D9" s="43" t="s">
        <v>92</v>
      </c>
      <c r="E9" s="43" t="s">
        <v>75</v>
      </c>
      <c r="F9" s="46">
        <v>45670</v>
      </c>
      <c r="G9" s="46" t="s">
        <v>76</v>
      </c>
      <c r="H9" s="165" t="s">
        <v>107</v>
      </c>
      <c r="I9" s="29" t="s">
        <v>108</v>
      </c>
      <c r="J9" s="29" t="s">
        <v>109</v>
      </c>
      <c r="K9" s="70">
        <v>928724827</v>
      </c>
      <c r="L9" s="69" t="s">
        <v>110</v>
      </c>
      <c r="M9" s="47">
        <v>36845</v>
      </c>
      <c r="N9" s="240">
        <f ca="1">IF(Tabla1[[#This Row],[Fecha de nac]]="","",IF(Tabla1[[#This Row],[Fecha Finalización]] &gt;=TODAY(), DATEDIF(Tabla1[[#This Row],[Fecha de nac]],TODAY(),"y"), ROUNDDOWN((Tabla1[[#This Row],[Fecha Finalización]] -Tabla1[[#This Row],[Fecha de nac]])/365,0)))</f>
        <v>24</v>
      </c>
      <c r="O9" s="170" t="s">
        <v>81</v>
      </c>
      <c r="P9" s="73" t="s">
        <v>82</v>
      </c>
      <c r="Q9" s="74"/>
      <c r="R9" s="79"/>
      <c r="S9" s="79"/>
      <c r="T9" s="79"/>
      <c r="U9" s="242">
        <f>IF(F9="","",Tabla1[[#This Row],[Fecha Inicio grupo]]+3*7-7)</f>
        <v>45684</v>
      </c>
      <c r="V9" s="243">
        <f>IF(F9="","",EDATE(Tabla1[[#This Row],[Fecha Inicio grupo]],3))</f>
        <v>45760</v>
      </c>
      <c r="W9" s="35" t="s">
        <v>83</v>
      </c>
      <c r="X9" s="35" t="s">
        <v>84</v>
      </c>
      <c r="Y9" s="77" t="s">
        <v>85</v>
      </c>
      <c r="Z9" s="77" t="s">
        <v>85</v>
      </c>
      <c r="AA9" s="77" t="s">
        <v>91</v>
      </c>
      <c r="AB9" s="77" t="s">
        <v>91</v>
      </c>
      <c r="AC9" s="77" t="s">
        <v>91</v>
      </c>
      <c r="AD9" s="77" t="s">
        <v>91</v>
      </c>
      <c r="AE9" s="77"/>
      <c r="AF9" s="77"/>
      <c r="AG9" s="77"/>
      <c r="AH9" s="77"/>
      <c r="AI9" s="77"/>
      <c r="AJ9" s="77"/>
      <c r="AK9" s="77"/>
      <c r="AL9" s="77"/>
      <c r="AM9" s="77"/>
      <c r="AN9" s="77"/>
      <c r="AO9" s="146"/>
      <c r="AP9" s="248" t="str">
        <f>IF(F9="","",IFERROR(VLOOKUP(SUBSTITUTE(SUBSTITUTE(Tabla1[[#This Row],[Uso Sistemas]],"T","P"),"N","F"),Parámetros!$M$2:$N$17,2,0),"Completar hasta 3ra sem. para evaluar a Probacionista"))</f>
        <v>Asistió</v>
      </c>
      <c r="AQ9" s="40"/>
      <c r="AR9" s="202"/>
      <c r="AS9" s="40"/>
      <c r="AT9" s="29"/>
      <c r="AU9" s="29"/>
      <c r="AV9" s="29"/>
      <c r="AW9" s="29"/>
      <c r="AX9" s="246">
        <f>IF(V9="","",EOMONTH(EDATE(Tabla1[[#This Row],[Fecha Finalización]],2),0))</f>
        <v>45838</v>
      </c>
      <c r="AY9" s="40"/>
      <c r="AZ9" s="251">
        <f>IF(V9="","",EOMONTH(EDATE(Tabla1[[#This Row],[Fecha Finalización]],3),0))</f>
        <v>45869</v>
      </c>
      <c r="BA9" s="40"/>
      <c r="BB9" s="40"/>
      <c r="BC9" s="237" t="s">
        <v>102</v>
      </c>
      <c r="BD9" s="235" t="str">
        <f>IF(F9="","",Tabla1[[#This Row],[sem 01]]&amp;Tabla1[[#This Row],[sem 02]]&amp;Tabla1[[#This Row],[sem 03]])</f>
        <v>PPF</v>
      </c>
      <c r="BE9" s="236" t="str">
        <f>IF(TRIM(F9)="","",$B$1&amp;"-"&amp;SUBSTITUTE(Tabla1[[#This Row],[Mes Inscrito]]," ","")&amp;"-"&amp;SUBSTITUTE(Tabla1[[#This Row],[Dia de clases Inscrito]]," ","")&amp;"-"&amp;SUBSTITUTE(Tabla1[[#This Row],[Horario Inscrito]]," ","")&amp;"-"&amp;Tabla1[[#This Row],[Fecha Inicio grupo]])</f>
        <v>Huaraz-Enero-Lunes-7:00-9:00p.m.-45670</v>
      </c>
      <c r="BF9" s="253" t="str">
        <f>IF(F9="","",Tabla1[[#This Row],[Curso]])</f>
        <v>Conócete a ti mismo</v>
      </c>
      <c r="BG9" s="254" t="str">
        <f>+IF(TRIM(F9)="","",$B$1&amp;"-"&amp;TRIM(Tabla1[[#This Row],[Mes Inscrito]])&amp;"-"&amp;TRIM(Tabla1[[#This Row],[Dia de clases Inscrito]])&amp;"-"&amp;TRIM(Tabla1[[#This Row],[Horario Inscrito]])&amp;"-"&amp;TRIM(Tabla1[[#This Row],[Fecha Inicio grupo]])&amp;"-"&amp;TRIM(Tabla1[[#This Row],[Tipo Incrito]]))</f>
        <v>Huaraz-Enero-Lunes-7:00 - 9:00 p.m.-45670-Inscrito Nuevo</v>
      </c>
      <c r="BH9" s="319" t="b">
        <f>IF(F9="","",OR(IFERROR(SEARCH("CG",Tabla1[[#This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9" s="320">
        <f>IF(F9&lt;&gt;"",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9" s="320" t="str">
        <f>IF(F9&lt;&gt;"",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9" s="320" t="str">
        <f>IF(Tabla1[[#This Row],[Fecha Inicio grupo]]="","",IFERROR(VLOOKUP(Tabla1[[#This Row],[Mes de Alta como miembro]],Parámetros!$AM$2:$AN$16,2,0),"01/01/1900"))</f>
        <v>01/01/1900</v>
      </c>
    </row>
    <row r="10" spans="1:79" s="25" customFormat="1" ht="24">
      <c r="A10" s="69">
        <v>7</v>
      </c>
      <c r="B10" s="35" t="s">
        <v>72</v>
      </c>
      <c r="C10" s="35" t="s">
        <v>73</v>
      </c>
      <c r="D10" s="43" t="s">
        <v>92</v>
      </c>
      <c r="E10" s="43" t="s">
        <v>75</v>
      </c>
      <c r="F10" s="46">
        <v>45670</v>
      </c>
      <c r="G10" s="46" t="s">
        <v>76</v>
      </c>
      <c r="H10" s="165" t="s">
        <v>111</v>
      </c>
      <c r="I10" s="29" t="s">
        <v>112</v>
      </c>
      <c r="J10" s="29" t="s">
        <v>113</v>
      </c>
      <c r="K10" s="70">
        <v>947313573</v>
      </c>
      <c r="L10" s="269" t="s">
        <v>114</v>
      </c>
      <c r="M10" s="47">
        <v>36606</v>
      </c>
      <c r="N10" s="240">
        <f ca="1">IF(Tabla1[[#This Row],[Fecha de nac]]="","",IF(Tabla1[[#This Row],[Fecha Finalización]] &gt;=TODAY(), DATEDIF(Tabla1[[#This Row],[Fecha de nac]],TODAY(),"y"), ROUNDDOWN((Tabla1[[#This Row],[Fecha Finalización]] -Tabla1[[#This Row],[Fecha de nac]])/365,0)))</f>
        <v>24</v>
      </c>
      <c r="O10" s="170" t="s">
        <v>81</v>
      </c>
      <c r="P10" s="73" t="s">
        <v>82</v>
      </c>
      <c r="Q10" s="74"/>
      <c r="R10" s="79"/>
      <c r="S10" s="79"/>
      <c r="T10" s="79"/>
      <c r="U10" s="242">
        <f>IF(F10="","",Tabla1[[#This Row],[Fecha Inicio grupo]]+3*7-7)</f>
        <v>45684</v>
      </c>
      <c r="V10" s="243">
        <f>IF(F10="","",EDATE(Tabla1[[#This Row],[Fecha Inicio grupo]],3))</f>
        <v>45760</v>
      </c>
      <c r="W10" s="35" t="s">
        <v>83</v>
      </c>
      <c r="X10" s="35" t="s">
        <v>84</v>
      </c>
      <c r="Y10" s="77" t="s">
        <v>85</v>
      </c>
      <c r="Z10" s="77" t="s">
        <v>91</v>
      </c>
      <c r="AA10" s="77" t="s">
        <v>85</v>
      </c>
      <c r="AB10" s="77" t="s">
        <v>85</v>
      </c>
      <c r="AC10" s="77" t="s">
        <v>85</v>
      </c>
      <c r="AD10" s="77" t="s">
        <v>85</v>
      </c>
      <c r="AE10" s="77"/>
      <c r="AF10" s="77"/>
      <c r="AG10" s="77"/>
      <c r="AH10" s="77"/>
      <c r="AI10" s="77"/>
      <c r="AJ10" s="77"/>
      <c r="AK10" s="77"/>
      <c r="AL10" s="77"/>
      <c r="AM10" s="77"/>
      <c r="AN10" s="77"/>
      <c r="AO10" s="146"/>
      <c r="AP10" s="248" t="str">
        <f>IF(F10="","",IFERROR(VLOOKUP(SUBSTITUTE(SUBSTITUTE(Tabla1[[#This Row],[Uso Sistemas]],"T","P"),"N","F"),Parámetros!$M$2:$N$17,2,0),"Completar hasta 3ra sem. para evaluar a Probacionista"))</f>
        <v>Asistió</v>
      </c>
      <c r="AQ10" s="40"/>
      <c r="AR10" s="202"/>
      <c r="AS10" s="40"/>
      <c r="AT10" s="29"/>
      <c r="AU10" s="29"/>
      <c r="AV10" s="29"/>
      <c r="AW10" s="29"/>
      <c r="AX10" s="246">
        <f>IF(V10="","",EOMONTH(EDATE(Tabla1[[#This Row],[Fecha Finalización]],2),0))</f>
        <v>45838</v>
      </c>
      <c r="AY10" s="40"/>
      <c r="AZ10" s="251">
        <f>IF(V10="","",EOMONTH(EDATE(Tabla1[[#This Row],[Fecha Finalización]],3),0))</f>
        <v>45869</v>
      </c>
      <c r="BA10" s="40"/>
      <c r="BB10" s="40"/>
      <c r="BC10" s="237" t="s">
        <v>102</v>
      </c>
      <c r="BD10" s="235" t="str">
        <f>IF(F10="","",Tabla1[[#This Row],[sem 01]]&amp;Tabla1[[#This Row],[sem 02]]&amp;Tabla1[[#This Row],[sem 03]])</f>
        <v>PFP</v>
      </c>
      <c r="BE10" s="236" t="str">
        <f>IF(TRIM(F10)="","",$B$1&amp;"-"&amp;SUBSTITUTE(Tabla1[[#This Row],[Mes Inscrito]]," ","")&amp;"-"&amp;SUBSTITUTE(Tabla1[[#This Row],[Dia de clases Inscrito]]," ","")&amp;"-"&amp;SUBSTITUTE(Tabla1[[#This Row],[Horario Inscrito]]," ","")&amp;"-"&amp;Tabla1[[#This Row],[Fecha Inicio grupo]])</f>
        <v>Huaraz-Enero-Lunes-7:00-9:00p.m.-45670</v>
      </c>
      <c r="BF10" s="253" t="str">
        <f>IF(F10="","",Tabla1[[#This Row],[Curso]])</f>
        <v>Conócete a ti mismo</v>
      </c>
      <c r="BG10" s="254" t="str">
        <f>+IF(TRIM(F10)="","",$B$1&amp;"-"&amp;TRIM(Tabla1[[#This Row],[Mes Inscrito]])&amp;"-"&amp;TRIM(Tabla1[[#This Row],[Dia de clases Inscrito]])&amp;"-"&amp;TRIM(Tabla1[[#This Row],[Horario Inscrito]])&amp;"-"&amp;TRIM(Tabla1[[#This Row],[Fecha Inicio grupo]])&amp;"-"&amp;TRIM(Tabla1[[#This Row],[Tipo Incrito]]))</f>
        <v>Huaraz-Enero-Lunes-7:00 - 9:00 p.m.-45670-Inscrito Nuevo</v>
      </c>
      <c r="BH10" s="319" t="b">
        <f>IF(F10="","",OR(IFERROR(SEARCH("CG",Tabla1[[#This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0" s="320">
        <f>IF(F10&lt;&gt;"",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10" s="320" t="str">
        <f>IF(F10&lt;&gt;"",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0" s="320" t="str">
        <f>IF(Tabla1[[#This Row],[Fecha Inicio grupo]]="","",IFERROR(VLOOKUP(Tabla1[[#This Row],[Mes de Alta como miembro]],Parámetros!$AM$2:$AN$16,2,0),"01/01/1900"))</f>
        <v>01/01/1900</v>
      </c>
    </row>
    <row r="11" spans="1:79" s="25" customFormat="1" ht="24">
      <c r="A11" s="69">
        <v>8</v>
      </c>
      <c r="B11" s="35" t="s">
        <v>72</v>
      </c>
      <c r="C11" s="35" t="s">
        <v>73</v>
      </c>
      <c r="D11" s="43" t="s">
        <v>92</v>
      </c>
      <c r="E11" s="43" t="s">
        <v>75</v>
      </c>
      <c r="F11" s="46">
        <v>45670</v>
      </c>
      <c r="G11" s="46" t="s">
        <v>76</v>
      </c>
      <c r="H11" s="165" t="s">
        <v>115</v>
      </c>
      <c r="I11" s="29" t="s">
        <v>116</v>
      </c>
      <c r="J11" s="29" t="s">
        <v>117</v>
      </c>
      <c r="K11" s="70">
        <v>969371410</v>
      </c>
      <c r="L11" s="269" t="s">
        <v>118</v>
      </c>
      <c r="M11" s="47">
        <v>37900</v>
      </c>
      <c r="N11" s="240">
        <f ca="1">IF(Tabla1[[#This Row],[Fecha de nac]]="","",IF(Tabla1[[#This Row],[Fecha Finalización]] &gt;=TODAY(), DATEDIF(Tabla1[[#This Row],[Fecha de nac]],TODAY(),"y"), ROUNDDOWN((Tabla1[[#This Row],[Fecha Finalización]] -Tabla1[[#This Row],[Fecha de nac]])/365,0)))</f>
        <v>21</v>
      </c>
      <c r="O11" s="170" t="s">
        <v>81</v>
      </c>
      <c r="P11" s="73" t="s">
        <v>82</v>
      </c>
      <c r="Q11" s="74"/>
      <c r="R11" s="79"/>
      <c r="S11" s="79"/>
      <c r="T11" s="79"/>
      <c r="U11" s="242">
        <f>IF(F11="","",Tabla1[[#This Row],[Fecha Inicio grupo]]+3*7-7)</f>
        <v>45684</v>
      </c>
      <c r="V11" s="243">
        <f>IF(F11="","",EDATE(Tabla1[[#This Row],[Fecha Inicio grupo]],3))</f>
        <v>45760</v>
      </c>
      <c r="W11" s="35" t="s">
        <v>83</v>
      </c>
      <c r="X11" s="35" t="s">
        <v>84</v>
      </c>
      <c r="Y11" s="77" t="s">
        <v>85</v>
      </c>
      <c r="Z11" s="77" t="s">
        <v>85</v>
      </c>
      <c r="AA11" s="77" t="s">
        <v>91</v>
      </c>
      <c r="AB11" s="77" t="s">
        <v>91</v>
      </c>
      <c r="AC11" s="77" t="s">
        <v>91</v>
      </c>
      <c r="AD11" s="77" t="s">
        <v>91</v>
      </c>
      <c r="AE11" s="77"/>
      <c r="AF11" s="77"/>
      <c r="AG11" s="77"/>
      <c r="AH11" s="77"/>
      <c r="AI11" s="77"/>
      <c r="AJ11" s="77"/>
      <c r="AK11" s="77"/>
      <c r="AL11" s="77"/>
      <c r="AM11" s="77"/>
      <c r="AN11" s="77"/>
      <c r="AO11" s="146"/>
      <c r="AP11" s="248" t="str">
        <f>IF(F11="","",IFERROR(VLOOKUP(SUBSTITUTE(SUBSTITUTE(Tabla1[[#This Row],[Uso Sistemas]],"T","P"),"N","F"),Parámetros!$M$2:$N$17,2,0),"Completar hasta 3ra sem. para evaluar a Probacionista"))</f>
        <v>Asistió</v>
      </c>
      <c r="AQ11" s="40"/>
      <c r="AR11" s="202"/>
      <c r="AS11" s="40"/>
      <c r="AT11" s="29"/>
      <c r="AU11" s="29"/>
      <c r="AV11" s="29"/>
      <c r="AW11" s="29"/>
      <c r="AX11" s="246">
        <f>IF(V11="","",EOMONTH(EDATE(Tabla1[[#This Row],[Fecha Finalización]],2),0))</f>
        <v>45838</v>
      </c>
      <c r="AY11" s="40"/>
      <c r="AZ11" s="251">
        <f>IF(V11="","",EOMONTH(EDATE(Tabla1[[#This Row],[Fecha Finalización]],3),0))</f>
        <v>45869</v>
      </c>
      <c r="BA11" s="40"/>
      <c r="BB11" s="40"/>
      <c r="BC11" s="237" t="s">
        <v>102</v>
      </c>
      <c r="BD11" s="235" t="str">
        <f>IF(F11="","",Tabla1[[#This Row],[sem 01]]&amp;Tabla1[[#This Row],[sem 02]]&amp;Tabla1[[#This Row],[sem 03]])</f>
        <v>PPF</v>
      </c>
      <c r="BE11" s="236" t="str">
        <f>IF(TRIM(F11)="","",$B$1&amp;"-"&amp;SUBSTITUTE(Tabla1[[#This Row],[Mes Inscrito]]," ","")&amp;"-"&amp;SUBSTITUTE(Tabla1[[#This Row],[Dia de clases Inscrito]]," ","")&amp;"-"&amp;SUBSTITUTE(Tabla1[[#This Row],[Horario Inscrito]]," ","")&amp;"-"&amp;Tabla1[[#This Row],[Fecha Inicio grupo]])</f>
        <v>Huaraz-Enero-Lunes-7:00-9:00p.m.-45670</v>
      </c>
      <c r="BF11" s="253" t="str">
        <f>IF(F11="","",Tabla1[[#This Row],[Curso]])</f>
        <v>Conócete a ti mismo</v>
      </c>
      <c r="BG11" s="254" t="str">
        <f>+IF(TRIM(F11)="","",$B$1&amp;"-"&amp;TRIM(Tabla1[[#This Row],[Mes Inscrito]])&amp;"-"&amp;TRIM(Tabla1[[#This Row],[Dia de clases Inscrito]])&amp;"-"&amp;TRIM(Tabla1[[#This Row],[Horario Inscrito]])&amp;"-"&amp;TRIM(Tabla1[[#This Row],[Fecha Inicio grupo]])&amp;"-"&amp;TRIM(Tabla1[[#This Row],[Tipo Incrito]]))</f>
        <v>Huaraz-Enero-Lunes-7:00 - 9:00 p.m.-45670-Inscrito Nuevo</v>
      </c>
      <c r="BH11" s="319" t="b">
        <f>IF(F11="","",OR(IFERROR(SEARCH("CG",Tabla1[[#This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1" s="320">
        <f>IF(F11&lt;&gt;"",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11" s="320" t="str">
        <f>IF(F11&lt;&gt;"",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1" s="320" t="str">
        <f>IF(Tabla1[[#This Row],[Fecha Inicio grupo]]="","",IFERROR(VLOOKUP(Tabla1[[#This Row],[Mes de Alta como miembro]],Parámetros!$AM$2:$AN$16,2,0),"01/01/1900"))</f>
        <v>01/01/1900</v>
      </c>
    </row>
    <row r="12" spans="1:79" s="25" customFormat="1" ht="13.9" hidden="1">
      <c r="A12" s="69"/>
      <c r="B12" s="35"/>
      <c r="C12" s="35"/>
      <c r="D12" s="43"/>
      <c r="E12" s="43"/>
      <c r="F12" s="283"/>
      <c r="G12" s="208"/>
      <c r="H12" s="165"/>
      <c r="I12" s="43"/>
      <c r="J12" s="29"/>
      <c r="K12" s="69"/>
      <c r="L12" s="152"/>
      <c r="M12" s="151"/>
      <c r="N12" s="241"/>
      <c r="O12" s="284"/>
      <c r="P12" s="73"/>
      <c r="Q12" s="154"/>
      <c r="R12" s="155"/>
      <c r="S12" s="155"/>
      <c r="T12" s="155"/>
      <c r="U12" s="245"/>
      <c r="V12" s="246"/>
      <c r="W12" s="30"/>
      <c r="X12" s="30"/>
      <c r="Y12" s="156"/>
      <c r="Z12" s="156"/>
      <c r="AA12" s="156"/>
      <c r="AB12" s="156"/>
      <c r="AC12" s="156"/>
      <c r="AD12" s="156"/>
      <c r="AE12" s="156"/>
      <c r="AF12" s="156"/>
      <c r="AG12" s="156"/>
      <c r="AH12" s="156"/>
      <c r="AI12" s="156"/>
      <c r="AJ12" s="285"/>
      <c r="AK12" s="234"/>
      <c r="AL12" s="271"/>
      <c r="AM12" s="271"/>
      <c r="AN12" s="272"/>
      <c r="AO12" s="273"/>
      <c r="AP12" s="286"/>
      <c r="AQ12" s="287"/>
      <c r="AR12" s="157"/>
      <c r="AS12" s="157"/>
      <c r="AT12" s="30"/>
      <c r="AU12" s="56" t="str">
        <f>CONCATENATE(Tabla1[[#This Row],[sem 01]],Tabla1[[#This Row],[sem 02]],Tabla1[[#This Row],[sem 03]])</f>
        <v/>
      </c>
      <c r="AV12" s="56"/>
      <c r="AW12" s="30"/>
      <c r="AX12" s="250" t="str">
        <f>IF(V12="","",EOMONTH(EDATE(Tabla1[[#This Row],[Fecha Finalización]],2),0))</f>
        <v/>
      </c>
      <c r="AY12" s="157"/>
      <c r="AZ12" s="251" t="str">
        <f>IF(V12="","",EOMONTH(EDATE(Tabla1[[#This Row],[Fecha Finalización]],3),0))</f>
        <v/>
      </c>
      <c r="BA12" s="40"/>
      <c r="BB12" s="40"/>
      <c r="BC12" s="56" t="s">
        <v>119</v>
      </c>
      <c r="BD12" s="235" t="str">
        <f>IF(F12="","",Tabla1[[#This Row],[sem 01]]&amp;Tabla1[[#This Row],[sem 02]]&amp;Tabla1[[#This Row],[sem 03]])</f>
        <v/>
      </c>
      <c r="BE12" s="236" t="str">
        <f>IF(TRIM(F12)="","",$B$1&amp;"-"&amp;SUBSTITUTE(Tabla1[[#This Row],[Mes Inscrito]]," ","")&amp;"-"&amp;SUBSTITUTE(Tabla1[[#This Row],[Dia de clases Inscrito]]," ","")&amp;"-"&amp;SUBSTITUTE(Tabla1[[#This Row],[Horario Inscrito]]," ","")&amp;"-"&amp;Tabla1[[#This Row],[Fecha Inicio grupo]])</f>
        <v/>
      </c>
      <c r="BF12" s="253" t="str">
        <f>IF(F12="","",Tabla1[[#This Row],[Curso]])</f>
        <v/>
      </c>
      <c r="BG12" s="254" t="str">
        <f>+IF(TRIM(F12)="","",$B$1&amp;"-"&amp;TRIM(Tabla1[[#This Row],[Mes Inscrito]])&amp;"-"&amp;TRIM(Tabla1[[#This Row],[Dia de clases Inscrito]])&amp;"-"&amp;TRIM(Tabla1[[#This Row],[Horario Inscrito]])&amp;"-"&amp;TRIM(Tabla1[[#This Row],[Fecha Inicio grupo]])&amp;"-"&amp;TRIM(Tabla1[[#This Row],[Tipo Incrito]]))</f>
        <v/>
      </c>
      <c r="BH12" s="319" t="str">
        <f>IF(F12="","",OR(IFERROR(SEARCH("CG",Tabla1[[#This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 s="320" t="str">
        <f>IF(F12&lt;&gt;"",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 s="320" t="str">
        <f>IF(F12&lt;&gt;"",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 s="320" t="str">
        <f>IF(Tabla1[[#This Row],[Fecha Inicio grupo]]="","",IFERROR(VLOOKUP(Tabla1[[#This Row],[Mes de Alta como miembro]],Parámetros!$AM$2:$AN$16,2,0),"01/01/1900"))</f>
        <v/>
      </c>
    </row>
    <row r="13" spans="1:79" s="25" customFormat="1" ht="13.9" hidden="1">
      <c r="A13" s="69"/>
      <c r="B13" s="35"/>
      <c r="C13" s="35"/>
      <c r="D13" s="43"/>
      <c r="E13" s="43"/>
      <c r="F13" s="283"/>
      <c r="G13" s="208"/>
      <c r="H13" s="165"/>
      <c r="I13" s="43"/>
      <c r="J13" s="29"/>
      <c r="K13" s="69"/>
      <c r="L13" s="152"/>
      <c r="M13" s="151"/>
      <c r="N13" s="241"/>
      <c r="O13" s="284"/>
      <c r="P13" s="73"/>
      <c r="Q13" s="154"/>
      <c r="R13" s="155"/>
      <c r="S13" s="155"/>
      <c r="T13" s="155"/>
      <c r="U13" s="245"/>
      <c r="V13" s="246"/>
      <c r="W13" s="30"/>
      <c r="X13" s="30"/>
      <c r="Y13" s="156"/>
      <c r="Z13" s="156"/>
      <c r="AA13" s="156"/>
      <c r="AB13" s="156"/>
      <c r="AC13" s="156"/>
      <c r="AD13" s="156"/>
      <c r="AE13" s="156"/>
      <c r="AF13" s="156"/>
      <c r="AG13" s="156"/>
      <c r="AH13" s="156"/>
      <c r="AI13" s="156"/>
      <c r="AJ13" s="285"/>
      <c r="AK13" s="234"/>
      <c r="AL13" s="271"/>
      <c r="AM13" s="271"/>
      <c r="AN13" s="272"/>
      <c r="AO13" s="273"/>
      <c r="AP13" s="286"/>
      <c r="AQ13" s="287"/>
      <c r="AR13" s="157"/>
      <c r="AS13" s="157"/>
      <c r="AT13" s="30"/>
      <c r="AU13" s="56"/>
      <c r="AV13" s="56"/>
      <c r="AW13" s="30"/>
      <c r="AX13" s="250"/>
      <c r="AY13" s="157"/>
      <c r="AZ13" s="251"/>
      <c r="BA13" s="40"/>
      <c r="BB13" s="40"/>
      <c r="BC13" s="56"/>
      <c r="BD13" s="235" t="str">
        <f>IF(F13="","",Tabla1[[#This Row],[sem 01]]&amp;Tabla1[[#This Row],[sem 02]]&amp;Tabla1[[#This Row],[sem 03]])</f>
        <v/>
      </c>
      <c r="BE13" s="236" t="str">
        <f>IF(TRIM(F13)="","",$B$1&amp;"-"&amp;SUBSTITUTE(Tabla1[[#This Row],[Mes Inscrito]]," ","")&amp;"-"&amp;SUBSTITUTE(Tabla1[[#This Row],[Dia de clases Inscrito]]," ","")&amp;"-"&amp;SUBSTITUTE(Tabla1[[#This Row],[Horario Inscrito]]," ","")&amp;"-"&amp;Tabla1[[#This Row],[Fecha Inicio grupo]])</f>
        <v/>
      </c>
      <c r="BF13" s="253" t="str">
        <f>IF(F13="","",Tabla1[[#This Row],[Curso]])</f>
        <v/>
      </c>
      <c r="BG13" s="254" t="str">
        <f>+IF(TRIM(F13)="","",$B$1&amp;"-"&amp;TRIM(Tabla1[[#This Row],[Mes Inscrito]])&amp;"-"&amp;TRIM(Tabla1[[#This Row],[Dia de clases Inscrito]])&amp;"-"&amp;TRIM(Tabla1[[#This Row],[Horario Inscrito]])&amp;"-"&amp;TRIM(Tabla1[[#This Row],[Fecha Inicio grupo]])&amp;"-"&amp;TRIM(Tabla1[[#This Row],[Tipo Incrito]]))</f>
        <v/>
      </c>
      <c r="BH13" s="319" t="str">
        <f>IF(F13="","",OR(IFERROR(SEARCH("CG",Tabla1[[#This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 s="320" t="str">
        <f>IF(F13&lt;&gt;"",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 s="320" t="str">
        <f>IF(F13&lt;&gt;"",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 s="320" t="str">
        <f>IF(Tabla1[[#This Row],[Fecha Inicio grupo]]="","",IFERROR(VLOOKUP(Tabla1[[#This Row],[Mes de Alta como miembro]],Parámetros!$AM$2:$AN$16,2,0),"01/01/1900"))</f>
        <v/>
      </c>
    </row>
    <row r="14" spans="1:79" s="25" customFormat="1" ht="12">
      <c r="A14" s="69">
        <v>9</v>
      </c>
      <c r="B14" s="35" t="s">
        <v>72</v>
      </c>
      <c r="C14" s="35" t="s">
        <v>73</v>
      </c>
      <c r="D14" s="43" t="s">
        <v>120</v>
      </c>
      <c r="E14" s="43" t="s">
        <v>75</v>
      </c>
      <c r="F14" s="46">
        <v>45671</v>
      </c>
      <c r="G14" s="46" t="s">
        <v>121</v>
      </c>
      <c r="H14" s="165" t="s">
        <v>122</v>
      </c>
      <c r="I14" s="29" t="s">
        <v>123</v>
      </c>
      <c r="J14" s="29" t="s">
        <v>124</v>
      </c>
      <c r="K14" s="70">
        <v>943613996</v>
      </c>
      <c r="L14" s="269" t="s">
        <v>125</v>
      </c>
      <c r="M14" s="47">
        <v>29753</v>
      </c>
      <c r="N14" s="240">
        <f ca="1">IF(Tabla1[[#This Row],[Fecha de nac]]="","",IF(Tabla1[[#This Row],[Fecha Finalización]] &gt;=TODAY(), DATEDIF(Tabla1[[#This Row],[Fecha de nac]],TODAY(),"y"), ROUNDDOWN((Tabla1[[#This Row],[Fecha Finalización]] -Tabla1[[#This Row],[Fecha de nac]])/365,0)))</f>
        <v>43</v>
      </c>
      <c r="O14" s="170" t="s">
        <v>126</v>
      </c>
      <c r="P14" s="73" t="s">
        <v>82</v>
      </c>
      <c r="Q14" s="74"/>
      <c r="R14" s="79"/>
      <c r="S14" s="79"/>
      <c r="T14" s="79"/>
      <c r="U14" s="242">
        <f>IF(F14="","",Tabla1[[#This Row],[Fecha Inicio grupo]]+3*7-7)</f>
        <v>45685</v>
      </c>
      <c r="V14" s="243">
        <f>IF(F14="","",EDATE(Tabla1[[#This Row],[Fecha Inicio grupo]],3))</f>
        <v>45761</v>
      </c>
      <c r="W14" s="35" t="s">
        <v>76</v>
      </c>
      <c r="X14" s="35" t="s">
        <v>127</v>
      </c>
      <c r="Y14" s="77" t="s">
        <v>85</v>
      </c>
      <c r="Z14" s="77" t="s">
        <v>85</v>
      </c>
      <c r="AA14" s="77" t="s">
        <v>85</v>
      </c>
      <c r="AB14" s="77" t="s">
        <v>85</v>
      </c>
      <c r="AC14" s="77" t="s">
        <v>85</v>
      </c>
      <c r="AD14" s="77" t="s">
        <v>85</v>
      </c>
      <c r="AE14" s="77"/>
      <c r="AF14" s="77"/>
      <c r="AG14" s="77"/>
      <c r="AH14" s="77"/>
      <c r="AI14" s="77"/>
      <c r="AJ14" s="77"/>
      <c r="AK14" s="77"/>
      <c r="AL14" s="77"/>
      <c r="AM14" s="77"/>
      <c r="AN14" s="77"/>
      <c r="AO14" s="146"/>
      <c r="AP14" s="248" t="str">
        <f>IF(F14="","",IFERROR(VLOOKUP(SUBSTITUTE(SUBSTITUTE(Tabla1[[#This Row],[Uso Sistemas]],"T","P"),"N","F"),Parámetros!$M$2:$N$17,2,0),"Completar hasta 3ra sem. para evaluar a Probacionista"))</f>
        <v>Asistió</v>
      </c>
      <c r="AQ14" s="40"/>
      <c r="AR14" s="202"/>
      <c r="AS14" s="40"/>
      <c r="AT14" s="29"/>
      <c r="AU14" s="29"/>
      <c r="AV14" s="29"/>
      <c r="AW14" s="29"/>
      <c r="AX14" s="246">
        <f>IF(V14="","",EOMONTH(EDATE(Tabla1[[#This Row],[Fecha Finalización]],2),0))</f>
        <v>45838</v>
      </c>
      <c r="AY14" s="40"/>
      <c r="AZ14" s="252">
        <f>IF(V14="","",EOMONTH(EDATE(Tabla1[[#This Row],[Fecha Finalización]],3),0))</f>
        <v>45869</v>
      </c>
      <c r="BA14" s="40"/>
      <c r="BB14" s="60"/>
      <c r="BC14" s="238" t="s">
        <v>97</v>
      </c>
      <c r="BD14" s="235" t="str">
        <f>IF(F14="","",Tabla1[[#This Row],[sem 01]]&amp;Tabla1[[#This Row],[sem 02]]&amp;Tabla1[[#This Row],[sem 03]])</f>
        <v>PPP</v>
      </c>
      <c r="BE14" s="236" t="str">
        <f>IF(TRIM(F14)="","",$B$1&amp;"-"&amp;SUBSTITUTE(Tabla1[[#This Row],[Mes Inscrito]]," ","")&amp;"-"&amp;SUBSTITUTE(Tabla1[[#This Row],[Dia de clases Inscrito]]," ","")&amp;"-"&amp;SUBSTITUTE(Tabla1[[#This Row],[Horario Inscrito]]," ","")&amp;"-"&amp;Tabla1[[#This Row],[Fecha Inicio grupo]])</f>
        <v>Huaraz-Enero-Martes-7:00-9:00p.m.-45671</v>
      </c>
      <c r="BF14" s="253" t="str">
        <f>IF(F14="","",Tabla1[[#This Row],[Curso]])</f>
        <v>Conócete a ti mismo</v>
      </c>
      <c r="BG14" s="254" t="str">
        <f>+IF(TRIM(F14)="","",$B$1&amp;"-"&amp;TRIM(Tabla1[[#This Row],[Mes Inscrito]])&amp;"-"&amp;TRIM(Tabla1[[#This Row],[Dia de clases Inscrito]])&amp;"-"&amp;TRIM(Tabla1[[#This Row],[Horario Inscrito]])&amp;"-"&amp;TRIM(Tabla1[[#This Row],[Fecha Inicio grupo]])&amp;"-"&amp;TRIM(Tabla1[[#This Row],[Tipo Incrito]]))</f>
        <v>Huaraz-Enero-Martes-7:00 - 9:00 p.m.-45671-Inscrito Nuevo</v>
      </c>
      <c r="BH14" s="319" t="b">
        <f>IF(F14="","",OR(IFERROR(SEARCH("CG",Tabla1[[#This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4" s="320">
        <f>IF(F14&lt;&gt;"",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4" s="320" t="str">
        <f>IF(F14&lt;&gt;"",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4" s="320" t="str">
        <f>IF(Tabla1[[#This Row],[Fecha Inicio grupo]]="","",IFERROR(VLOOKUP(Tabla1[[#This Row],[Mes de Alta como miembro]],Parámetros!$AM$2:$AN$16,2,0),"01/01/1900"))</f>
        <v>01/01/1900</v>
      </c>
    </row>
    <row r="15" spans="1:79" s="25" customFormat="1" ht="12">
      <c r="A15" s="69">
        <v>10</v>
      </c>
      <c r="B15" s="35" t="s">
        <v>72</v>
      </c>
      <c r="C15" s="35" t="s">
        <v>73</v>
      </c>
      <c r="D15" s="43" t="s">
        <v>120</v>
      </c>
      <c r="E15" s="43" t="s">
        <v>75</v>
      </c>
      <c r="F15" s="46">
        <v>45671</v>
      </c>
      <c r="G15" s="46" t="s">
        <v>121</v>
      </c>
      <c r="H15" s="165" t="s">
        <v>128</v>
      </c>
      <c r="I15" s="29" t="s">
        <v>129</v>
      </c>
      <c r="J15" s="29" t="s">
        <v>130</v>
      </c>
      <c r="K15" s="70">
        <v>910294380</v>
      </c>
      <c r="L15" s="69" t="s">
        <v>131</v>
      </c>
      <c r="M15" s="47">
        <v>27164</v>
      </c>
      <c r="N15" s="240">
        <f ca="1">IF(Tabla1[[#This Row],[Fecha de nac]]="","",IF(Tabla1[[#This Row],[Fecha Finalización]] &gt;=TODAY(), DATEDIF(Tabla1[[#This Row],[Fecha de nac]],TODAY(),"y"), ROUNDDOWN((Tabla1[[#This Row],[Fecha Finalización]] -Tabla1[[#This Row],[Fecha de nac]])/365,0)))</f>
        <v>50</v>
      </c>
      <c r="O15" s="170" t="s">
        <v>126</v>
      </c>
      <c r="P15" s="73" t="s">
        <v>82</v>
      </c>
      <c r="Q15" s="74"/>
      <c r="R15" s="79"/>
      <c r="S15" s="79"/>
      <c r="T15" s="79"/>
      <c r="U15" s="242">
        <f>IF(F15="","",Tabla1[[#This Row],[Fecha Inicio grupo]]+3*7-7)</f>
        <v>45685</v>
      </c>
      <c r="V15" s="243">
        <f>IF(F15="","",EDATE(Tabla1[[#This Row],[Fecha Inicio grupo]],3))</f>
        <v>45761</v>
      </c>
      <c r="W15" s="35" t="s">
        <v>76</v>
      </c>
      <c r="X15" s="35" t="s">
        <v>127</v>
      </c>
      <c r="Y15" s="77" t="s">
        <v>85</v>
      </c>
      <c r="Z15" s="77" t="s">
        <v>91</v>
      </c>
      <c r="AA15" s="77" t="s">
        <v>85</v>
      </c>
      <c r="AB15" s="77" t="s">
        <v>85</v>
      </c>
      <c r="AC15" s="77" t="s">
        <v>91</v>
      </c>
      <c r="AD15" s="77" t="s">
        <v>85</v>
      </c>
      <c r="AE15" s="77"/>
      <c r="AF15" s="77"/>
      <c r="AG15" s="77"/>
      <c r="AH15" s="77"/>
      <c r="AI15" s="77"/>
      <c r="AJ15" s="77"/>
      <c r="AK15" s="77"/>
      <c r="AL15" s="77"/>
      <c r="AM15" s="77"/>
      <c r="AN15" s="77"/>
      <c r="AO15" s="146"/>
      <c r="AP15" s="248" t="str">
        <f>IF(F15="","",IFERROR(VLOOKUP(SUBSTITUTE(SUBSTITUTE(Tabla1[[#This Row],[Uso Sistemas]],"T","P"),"N","F"),Parámetros!$M$2:$N$17,2,0),"Completar hasta 3ra sem. para evaluar a Probacionista"))</f>
        <v>Asistió</v>
      </c>
      <c r="AQ15" s="40"/>
      <c r="AR15" s="202"/>
      <c r="AS15" s="40"/>
      <c r="AT15" s="29"/>
      <c r="AU15" s="55"/>
      <c r="AV15" s="55"/>
      <c r="AW15" s="55"/>
      <c r="AX15" s="249">
        <f>IF(V15="","",EOMONTH(EDATE(Tabla1[[#This Row],[Fecha Finalización]],2),0))</f>
        <v>45838</v>
      </c>
      <c r="AY15" s="40"/>
      <c r="AZ15" s="251">
        <f>IF(V15="","",EOMONTH(EDATE(Tabla1[[#This Row],[Fecha Finalización]],3),0))</f>
        <v>45869</v>
      </c>
      <c r="BA15" s="40"/>
      <c r="BB15" s="40"/>
      <c r="BC15" s="237" t="s">
        <v>102</v>
      </c>
      <c r="BD15" s="235" t="str">
        <f>IF(F15="","",Tabla1[[#This Row],[sem 01]]&amp;Tabla1[[#This Row],[sem 02]]&amp;Tabla1[[#This Row],[sem 03]])</f>
        <v>PFP</v>
      </c>
      <c r="BE15" s="236" t="str">
        <f>IF(TRIM(F15)="","",$B$1&amp;"-"&amp;SUBSTITUTE(Tabla1[[#This Row],[Mes Inscrito]]," ","")&amp;"-"&amp;SUBSTITUTE(Tabla1[[#This Row],[Dia de clases Inscrito]]," ","")&amp;"-"&amp;SUBSTITUTE(Tabla1[[#This Row],[Horario Inscrito]]," ","")&amp;"-"&amp;Tabla1[[#This Row],[Fecha Inicio grupo]])</f>
        <v>Huaraz-Enero-Martes-7:00-9:00p.m.-45671</v>
      </c>
      <c r="BF15" s="253" t="str">
        <f>IF(F15="","",Tabla1[[#This Row],[Curso]])</f>
        <v>Conócete a ti mismo</v>
      </c>
      <c r="BG15" s="254" t="str">
        <f>+IF(TRIM(F15)="","",$B$1&amp;"-"&amp;TRIM(Tabla1[[#This Row],[Mes Inscrito]])&amp;"-"&amp;TRIM(Tabla1[[#This Row],[Dia de clases Inscrito]])&amp;"-"&amp;TRIM(Tabla1[[#This Row],[Horario Inscrito]])&amp;"-"&amp;TRIM(Tabla1[[#This Row],[Fecha Inicio grupo]])&amp;"-"&amp;TRIM(Tabla1[[#This Row],[Tipo Incrito]]))</f>
        <v>Huaraz-Enero-Martes-7:00 - 9:00 p.m.-45671-Inscrito Nuevo</v>
      </c>
      <c r="BH15" s="319" t="b">
        <f>IF(F15="","",OR(IFERROR(SEARCH("CG",Tabla1[[#This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5" s="320">
        <f>IF(F15&lt;&gt;"",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5" s="320" t="str">
        <f>IF(F15&lt;&gt;"",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5" s="320" t="str">
        <f>IF(Tabla1[[#This Row],[Fecha Inicio grupo]]="","",IFERROR(VLOOKUP(Tabla1[[#This Row],[Mes de Alta como miembro]],Parámetros!$AM$2:$AN$16,2,0),"01/01/1900"))</f>
        <v>01/01/1900</v>
      </c>
    </row>
    <row r="16" spans="1:79" s="25" customFormat="1" ht="24">
      <c r="A16" s="69">
        <v>11</v>
      </c>
      <c r="B16" s="35" t="s">
        <v>72</v>
      </c>
      <c r="C16" s="35" t="s">
        <v>73</v>
      </c>
      <c r="D16" s="43" t="s">
        <v>120</v>
      </c>
      <c r="E16" s="43" t="s">
        <v>75</v>
      </c>
      <c r="F16" s="46">
        <v>45671</v>
      </c>
      <c r="G16" s="46" t="s">
        <v>121</v>
      </c>
      <c r="H16" s="165" t="s">
        <v>132</v>
      </c>
      <c r="I16" s="270" t="s">
        <v>133</v>
      </c>
      <c r="J16" s="29" t="s">
        <v>134</v>
      </c>
      <c r="K16" s="70">
        <v>907742499</v>
      </c>
      <c r="L16" s="69" t="s">
        <v>135</v>
      </c>
      <c r="M16" s="262">
        <v>37810</v>
      </c>
      <c r="N16" s="240">
        <f ca="1">IF(Tabla1[[#This Row],[Fecha de nac]]="","",IF(Tabla1[[#This Row],[Fecha Finalización]] &gt;=TODAY(), DATEDIF(Tabla1[[#This Row],[Fecha de nac]],TODAY(),"y"), ROUNDDOWN((Tabla1[[#This Row],[Fecha Finalización]] -Tabla1[[#This Row],[Fecha de nac]])/365,0)))</f>
        <v>21</v>
      </c>
      <c r="O16" s="170" t="s">
        <v>126</v>
      </c>
      <c r="P16" s="73" t="s">
        <v>82</v>
      </c>
      <c r="Q16" s="74"/>
      <c r="R16" s="73"/>
      <c r="S16" s="80"/>
      <c r="T16" s="80"/>
      <c r="U16" s="242">
        <f>IF(F16="","",Tabla1[[#This Row],[Fecha Inicio grupo]]+3*7-7)</f>
        <v>45685</v>
      </c>
      <c r="V16" s="243">
        <f>IF(F16="","",EDATE(Tabla1[[#This Row],[Fecha Inicio grupo]],3))</f>
        <v>45761</v>
      </c>
      <c r="W16" s="35" t="s">
        <v>76</v>
      </c>
      <c r="X16" s="35" t="s">
        <v>127</v>
      </c>
      <c r="Y16" s="77" t="s">
        <v>85</v>
      </c>
      <c r="Z16" s="77" t="s">
        <v>85</v>
      </c>
      <c r="AA16" s="77" t="s">
        <v>85</v>
      </c>
      <c r="AB16" s="77" t="s">
        <v>85</v>
      </c>
      <c r="AC16" s="77" t="s">
        <v>85</v>
      </c>
      <c r="AD16" s="77" t="s">
        <v>85</v>
      </c>
      <c r="AE16" s="77"/>
      <c r="AF16" s="77"/>
      <c r="AG16" s="77"/>
      <c r="AH16" s="77"/>
      <c r="AI16" s="77"/>
      <c r="AJ16" s="77"/>
      <c r="AK16" s="77"/>
      <c r="AL16" s="77"/>
      <c r="AM16" s="77"/>
      <c r="AN16" s="77"/>
      <c r="AO16" s="146"/>
      <c r="AP16" s="248" t="str">
        <f>IF(F16="","",IFERROR(VLOOKUP(SUBSTITUTE(SUBSTITUTE(Tabla1[[#This Row],[Uso Sistemas]],"T","P"),"N","F"),Parámetros!$M$2:$N$17,2,0),"Completar hasta 3ra sem. para evaluar a Probacionista"))</f>
        <v>Asistió</v>
      </c>
      <c r="AQ16" s="40"/>
      <c r="AR16" s="202"/>
      <c r="AS16" s="40"/>
      <c r="AT16" s="29"/>
      <c r="AU16" s="55"/>
      <c r="AV16" s="55"/>
      <c r="AW16" s="55"/>
      <c r="AX16" s="249">
        <f>IF(V16="","",EOMONTH(EDATE(Tabla1[[#This Row],[Fecha Finalización]],2),0))</f>
        <v>45838</v>
      </c>
      <c r="AY16" s="40"/>
      <c r="AZ16" s="251">
        <f>IF(V16="","",EOMONTH(EDATE(Tabla1[[#This Row],[Fecha Finalización]],3),0))</f>
        <v>45869</v>
      </c>
      <c r="BA16" s="40"/>
      <c r="BB16" s="40"/>
      <c r="BC16" s="237" t="s">
        <v>102</v>
      </c>
      <c r="BD16" s="235" t="str">
        <f>IF(F16="","",Tabla1[[#This Row],[sem 01]]&amp;Tabla1[[#This Row],[sem 02]]&amp;Tabla1[[#This Row],[sem 03]])</f>
        <v>PPP</v>
      </c>
      <c r="BE16" s="236" t="str">
        <f>IF(TRIM(F16)="","",$B$1&amp;"-"&amp;SUBSTITUTE(Tabla1[[#This Row],[Mes Inscrito]]," ","")&amp;"-"&amp;SUBSTITUTE(Tabla1[[#This Row],[Dia de clases Inscrito]]," ","")&amp;"-"&amp;SUBSTITUTE(Tabla1[[#This Row],[Horario Inscrito]]," ","")&amp;"-"&amp;Tabla1[[#This Row],[Fecha Inicio grupo]])</f>
        <v>Huaraz-Enero-Martes-7:00-9:00p.m.-45671</v>
      </c>
      <c r="BF16" s="253" t="str">
        <f>IF(F16="","",Tabla1[[#This Row],[Curso]])</f>
        <v>Conócete a ti mismo</v>
      </c>
      <c r="BG16" s="254" t="str">
        <f>+IF(TRIM(F16)="","",$B$1&amp;"-"&amp;TRIM(Tabla1[[#This Row],[Mes Inscrito]])&amp;"-"&amp;TRIM(Tabla1[[#This Row],[Dia de clases Inscrito]])&amp;"-"&amp;TRIM(Tabla1[[#This Row],[Horario Inscrito]])&amp;"-"&amp;TRIM(Tabla1[[#This Row],[Fecha Inicio grupo]])&amp;"-"&amp;TRIM(Tabla1[[#This Row],[Tipo Incrito]]))</f>
        <v>Huaraz-Enero-Martes-7:00 - 9:00 p.m.-45671-Inscrito Nuevo</v>
      </c>
      <c r="BH16" s="319" t="b">
        <f>IF(F16="","",OR(IFERROR(SEARCH("CG",Tabla1[[#This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6" s="320">
        <f>IF(F16&lt;&gt;"",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6" s="320" t="str">
        <f>IF(F16&lt;&gt;"",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6" s="320" t="str">
        <f>IF(Tabla1[[#This Row],[Fecha Inicio grupo]]="","",IFERROR(VLOOKUP(Tabla1[[#This Row],[Mes de Alta como miembro]],Parámetros!$AM$2:$AN$16,2,0),"01/01/1900"))</f>
        <v>01/01/1900</v>
      </c>
    </row>
    <row r="17" spans="1:63" s="25" customFormat="1" ht="12">
      <c r="A17" s="69">
        <v>12</v>
      </c>
      <c r="B17" s="35" t="s">
        <v>72</v>
      </c>
      <c r="C17" s="35" t="s">
        <v>73</v>
      </c>
      <c r="D17" s="43" t="s">
        <v>120</v>
      </c>
      <c r="E17" s="43" t="s">
        <v>75</v>
      </c>
      <c r="F17" s="46">
        <v>45671</v>
      </c>
      <c r="G17" s="46" t="s">
        <v>121</v>
      </c>
      <c r="H17" s="165" t="s">
        <v>136</v>
      </c>
      <c r="I17" s="29" t="s">
        <v>137</v>
      </c>
      <c r="J17" s="29" t="s">
        <v>138</v>
      </c>
      <c r="K17" s="70">
        <v>999285911</v>
      </c>
      <c r="L17" s="69" t="s">
        <v>139</v>
      </c>
      <c r="M17" s="47">
        <v>40043</v>
      </c>
      <c r="N17" s="240">
        <f ca="1">IF(Tabla1[[#This Row],[Fecha de nac]]="","",IF(Tabla1[[#This Row],[Fecha Finalización]] &gt;=TODAY(), DATEDIF(Tabla1[[#This Row],[Fecha de nac]],TODAY(),"y"), ROUNDDOWN((Tabla1[[#This Row],[Fecha Finalización]] -Tabla1[[#This Row],[Fecha de nac]])/365,0)))</f>
        <v>15</v>
      </c>
      <c r="O17" s="170" t="s">
        <v>126</v>
      </c>
      <c r="P17" s="73" t="s">
        <v>82</v>
      </c>
      <c r="Q17" s="74"/>
      <c r="R17" s="73"/>
      <c r="S17" s="80"/>
      <c r="T17" s="80"/>
      <c r="U17" s="242">
        <f>IF(F17="","",Tabla1[[#This Row],[Fecha Inicio grupo]]+3*7-7)</f>
        <v>45685</v>
      </c>
      <c r="V17" s="243">
        <f>IF(F17="","",EDATE(Tabla1[[#This Row],[Fecha Inicio grupo]],3))</f>
        <v>45761</v>
      </c>
      <c r="W17" s="35" t="s">
        <v>76</v>
      </c>
      <c r="X17" s="35" t="s">
        <v>127</v>
      </c>
      <c r="Y17" s="77" t="s">
        <v>85</v>
      </c>
      <c r="Z17" s="77" t="s">
        <v>91</v>
      </c>
      <c r="AA17" s="77" t="s">
        <v>85</v>
      </c>
      <c r="AB17" s="77" t="s">
        <v>85</v>
      </c>
      <c r="AC17" s="77" t="s">
        <v>91</v>
      </c>
      <c r="AD17" s="77" t="s">
        <v>85</v>
      </c>
      <c r="AE17" s="77"/>
      <c r="AF17" s="77"/>
      <c r="AG17" s="77"/>
      <c r="AH17" s="77"/>
      <c r="AI17" s="77"/>
      <c r="AJ17" s="77"/>
      <c r="AK17" s="77"/>
      <c r="AL17" s="77"/>
      <c r="AM17" s="77"/>
      <c r="AN17" s="77"/>
      <c r="AO17" s="146"/>
      <c r="AP17" s="248" t="str">
        <f>IF(F17="","",IFERROR(VLOOKUP(SUBSTITUTE(SUBSTITUTE(Tabla1[[#This Row],[Uso Sistemas]],"T","P"),"N","F"),Parámetros!$M$2:$N$17,2,0),"Completar hasta 3ra sem. para evaluar a Probacionista"))</f>
        <v>Asistió</v>
      </c>
      <c r="AQ17" s="40"/>
      <c r="AR17" s="202"/>
      <c r="AS17" s="40"/>
      <c r="AT17" s="29"/>
      <c r="AU17" s="55"/>
      <c r="AV17" s="55"/>
      <c r="AW17" s="55"/>
      <c r="AX17" s="249">
        <f>IF(V17="","",EOMONTH(EDATE(Tabla1[[#This Row],[Fecha Finalización]],2),0))</f>
        <v>45838</v>
      </c>
      <c r="AY17" s="40"/>
      <c r="AZ17" s="251">
        <f>IF(V17="","",EOMONTH(EDATE(Tabla1[[#This Row],[Fecha Finalización]],3),0))</f>
        <v>45869</v>
      </c>
      <c r="BA17" s="40"/>
      <c r="BB17" s="40"/>
      <c r="BC17" s="237" t="s">
        <v>97</v>
      </c>
      <c r="BD17" s="235" t="str">
        <f>IF(F17="","",Tabla1[[#This Row],[sem 01]]&amp;Tabla1[[#This Row],[sem 02]]&amp;Tabla1[[#This Row],[sem 03]])</f>
        <v>PFP</v>
      </c>
      <c r="BE17" s="236" t="str">
        <f>IF(TRIM(F17)="","",$B$1&amp;"-"&amp;SUBSTITUTE(Tabla1[[#This Row],[Mes Inscrito]]," ","")&amp;"-"&amp;SUBSTITUTE(Tabla1[[#This Row],[Dia de clases Inscrito]]," ","")&amp;"-"&amp;SUBSTITUTE(Tabla1[[#This Row],[Horario Inscrito]]," ","")&amp;"-"&amp;Tabla1[[#This Row],[Fecha Inicio grupo]])</f>
        <v>Huaraz-Enero-Martes-7:00-9:00p.m.-45671</v>
      </c>
      <c r="BF17" s="253" t="str">
        <f>IF(F17="","",Tabla1[[#This Row],[Curso]])</f>
        <v>Conócete a ti mismo</v>
      </c>
      <c r="BG17" s="254" t="str">
        <f>+IF(TRIM(F17)="","",$B$1&amp;"-"&amp;TRIM(Tabla1[[#This Row],[Mes Inscrito]])&amp;"-"&amp;TRIM(Tabla1[[#This Row],[Dia de clases Inscrito]])&amp;"-"&amp;TRIM(Tabla1[[#This Row],[Horario Inscrito]])&amp;"-"&amp;TRIM(Tabla1[[#This Row],[Fecha Inicio grupo]])&amp;"-"&amp;TRIM(Tabla1[[#This Row],[Tipo Incrito]]))</f>
        <v>Huaraz-Enero-Martes-7:00 - 9:00 p.m.-45671-Inscrito Nuevo</v>
      </c>
      <c r="BH17" s="319" t="b">
        <f>IF(F17="","",OR(IFERROR(SEARCH("CG",Tabla1[[#This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7" s="320">
        <f>IF(F17&lt;&gt;"",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7" s="320" t="str">
        <f>IF(F17&lt;&gt;"",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7" s="320" t="str">
        <f>IF(Tabla1[[#This Row],[Fecha Inicio grupo]]="","",IFERROR(VLOOKUP(Tabla1[[#This Row],[Mes de Alta como miembro]],Parámetros!$AM$2:$AN$16,2,0),"01/01/1900"))</f>
        <v>01/01/1900</v>
      </c>
    </row>
    <row r="18" spans="1:63" s="25" customFormat="1" ht="12">
      <c r="A18" s="69">
        <v>13</v>
      </c>
      <c r="B18" s="35" t="s">
        <v>72</v>
      </c>
      <c r="C18" s="35" t="s">
        <v>73</v>
      </c>
      <c r="D18" s="43" t="s">
        <v>120</v>
      </c>
      <c r="E18" s="43" t="s">
        <v>75</v>
      </c>
      <c r="F18" s="46">
        <v>45671</v>
      </c>
      <c r="G18" s="46" t="s">
        <v>121</v>
      </c>
      <c r="H18" s="165" t="s">
        <v>140</v>
      </c>
      <c r="I18" s="29" t="s">
        <v>141</v>
      </c>
      <c r="J18" s="29" t="s">
        <v>138</v>
      </c>
      <c r="K18" s="70">
        <v>951515824</v>
      </c>
      <c r="L18" s="69" t="s">
        <v>142</v>
      </c>
      <c r="M18" s="47">
        <v>41442</v>
      </c>
      <c r="N18" s="240">
        <f ca="1">IF(Tabla1[[#This Row],[Fecha de nac]]="","",IF(Tabla1[[#This Row],[Fecha Finalización]] &gt;=TODAY(), DATEDIF(Tabla1[[#This Row],[Fecha de nac]],TODAY(),"y"), ROUNDDOWN((Tabla1[[#This Row],[Fecha Finalización]] -Tabla1[[#This Row],[Fecha de nac]])/365,0)))</f>
        <v>11</v>
      </c>
      <c r="O18" s="170" t="s">
        <v>126</v>
      </c>
      <c r="P18" s="73" t="s">
        <v>82</v>
      </c>
      <c r="Q18" s="74"/>
      <c r="R18" s="73"/>
      <c r="S18" s="80"/>
      <c r="T18" s="80"/>
      <c r="U18" s="242">
        <f>IF(F18="","",Tabla1[[#This Row],[Fecha Inicio grupo]]+3*7-7)</f>
        <v>45685</v>
      </c>
      <c r="V18" s="243">
        <f>IF(F18="","",EDATE(Tabla1[[#This Row],[Fecha Inicio grupo]],3))</f>
        <v>45761</v>
      </c>
      <c r="W18" s="35" t="s">
        <v>76</v>
      </c>
      <c r="X18" s="35" t="s">
        <v>127</v>
      </c>
      <c r="Y18" s="77" t="s">
        <v>85</v>
      </c>
      <c r="Z18" s="77" t="s">
        <v>91</v>
      </c>
      <c r="AA18" s="77" t="s">
        <v>85</v>
      </c>
      <c r="AB18" s="77" t="s">
        <v>91</v>
      </c>
      <c r="AC18" s="77" t="s">
        <v>91</v>
      </c>
      <c r="AD18" s="77" t="s">
        <v>85</v>
      </c>
      <c r="AE18" s="77"/>
      <c r="AF18" s="77"/>
      <c r="AG18" s="77"/>
      <c r="AH18" s="77"/>
      <c r="AI18" s="77"/>
      <c r="AJ18" s="77"/>
      <c r="AK18" s="77"/>
      <c r="AL18" s="77"/>
      <c r="AM18" s="77"/>
      <c r="AN18" s="77"/>
      <c r="AO18" s="146"/>
      <c r="AP18" s="248" t="str">
        <f>IF(F18="","",IFERROR(VLOOKUP(SUBSTITUTE(SUBSTITUTE(Tabla1[[#This Row],[Uso Sistemas]],"T","P"),"N","F"),Parámetros!$M$2:$N$17,2,0),"Completar hasta 3ra sem. para evaluar a Probacionista"))</f>
        <v>Asistió</v>
      </c>
      <c r="AQ18" s="40"/>
      <c r="AR18" s="202"/>
      <c r="AS18" s="40"/>
      <c r="AT18" s="29"/>
      <c r="AU18" s="55"/>
      <c r="AV18" s="55"/>
      <c r="AW18" s="55"/>
      <c r="AX18" s="249">
        <f>IF(V18="","",EOMONTH(EDATE(Tabla1[[#This Row],[Fecha Finalización]],2),0))</f>
        <v>45838</v>
      </c>
      <c r="AY18" s="40"/>
      <c r="AZ18" s="251">
        <f>IF(V18="","",EOMONTH(EDATE(Tabla1[[#This Row],[Fecha Finalización]],3),0))</f>
        <v>45869</v>
      </c>
      <c r="BA18" s="40"/>
      <c r="BB18" s="40"/>
      <c r="BC18" s="237" t="s">
        <v>97</v>
      </c>
      <c r="BD18" s="235" t="str">
        <f>IF(F18="","",Tabla1[[#This Row],[sem 01]]&amp;Tabla1[[#This Row],[sem 02]]&amp;Tabla1[[#This Row],[sem 03]])</f>
        <v>PFP</v>
      </c>
      <c r="BE18" s="236" t="str">
        <f>IF(TRIM(F18)="","",$B$1&amp;"-"&amp;SUBSTITUTE(Tabla1[[#This Row],[Mes Inscrito]]," ","")&amp;"-"&amp;SUBSTITUTE(Tabla1[[#This Row],[Dia de clases Inscrito]]," ","")&amp;"-"&amp;SUBSTITUTE(Tabla1[[#This Row],[Horario Inscrito]]," ","")&amp;"-"&amp;Tabla1[[#This Row],[Fecha Inicio grupo]])</f>
        <v>Huaraz-Enero-Martes-7:00-9:00p.m.-45671</v>
      </c>
      <c r="BF18" s="253" t="str">
        <f>IF(F18="","",Tabla1[[#This Row],[Curso]])</f>
        <v>Conócete a ti mismo</v>
      </c>
      <c r="BG18" s="254" t="str">
        <f>+IF(TRIM(F18)="","",$B$1&amp;"-"&amp;TRIM(Tabla1[[#This Row],[Mes Inscrito]])&amp;"-"&amp;TRIM(Tabla1[[#This Row],[Dia de clases Inscrito]])&amp;"-"&amp;TRIM(Tabla1[[#This Row],[Horario Inscrito]])&amp;"-"&amp;TRIM(Tabla1[[#This Row],[Fecha Inicio grupo]])&amp;"-"&amp;TRIM(Tabla1[[#This Row],[Tipo Incrito]]))</f>
        <v>Huaraz-Enero-Martes-7:00 - 9:00 p.m.-45671-Inscrito Nuevo</v>
      </c>
      <c r="BH18" s="319" t="b">
        <f>IF(F18="","",OR(IFERROR(SEARCH("CG",Tabla1[[#This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8" s="320">
        <f>IF(F18&lt;&gt;"",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8" s="320" t="str">
        <f>IF(F18&lt;&gt;"",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8" s="320" t="str">
        <f>IF(Tabla1[[#This Row],[Fecha Inicio grupo]]="","",IFERROR(VLOOKUP(Tabla1[[#This Row],[Mes de Alta como miembro]],Parámetros!$AM$2:$AN$16,2,0),"01/01/1900"))</f>
        <v>01/01/1900</v>
      </c>
    </row>
    <row r="19" spans="1:63" s="25" customFormat="1" ht="12">
      <c r="A19" s="69">
        <v>14</v>
      </c>
      <c r="B19" s="35" t="s">
        <v>72</v>
      </c>
      <c r="C19" s="35" t="s">
        <v>73</v>
      </c>
      <c r="D19" s="43" t="s">
        <v>120</v>
      </c>
      <c r="E19" s="43" t="s">
        <v>75</v>
      </c>
      <c r="F19" s="46">
        <v>45671</v>
      </c>
      <c r="G19" s="46" t="s">
        <v>121</v>
      </c>
      <c r="H19" s="165" t="s">
        <v>143</v>
      </c>
      <c r="I19" s="29" t="s">
        <v>144</v>
      </c>
      <c r="J19" s="29" t="s">
        <v>145</v>
      </c>
      <c r="K19" s="70">
        <v>913021491</v>
      </c>
      <c r="L19" s="69" t="s">
        <v>146</v>
      </c>
      <c r="M19" s="47">
        <v>36430</v>
      </c>
      <c r="N19" s="240">
        <f ca="1">IF(Tabla1[[#This Row],[Fecha de nac]]="","",IF(Tabla1[[#This Row],[Fecha Finalización]] &gt;=TODAY(), DATEDIF(Tabla1[[#This Row],[Fecha de nac]],TODAY(),"y"), ROUNDDOWN((Tabla1[[#This Row],[Fecha Finalización]] -Tabla1[[#This Row],[Fecha de nac]])/365,0)))</f>
        <v>25</v>
      </c>
      <c r="O19" s="170" t="s">
        <v>126</v>
      </c>
      <c r="P19" s="73" t="s">
        <v>82</v>
      </c>
      <c r="Q19" s="74"/>
      <c r="R19" s="79"/>
      <c r="S19" s="79"/>
      <c r="T19" s="79"/>
      <c r="U19" s="242">
        <f>IF(F19="","",Tabla1[[#This Row],[Fecha Inicio grupo]]+3*7-7)</f>
        <v>45685</v>
      </c>
      <c r="V19" s="243">
        <f>IF(F19="","",EDATE(Tabla1[[#This Row],[Fecha Inicio grupo]],3))</f>
        <v>45761</v>
      </c>
      <c r="W19" s="35" t="s">
        <v>76</v>
      </c>
      <c r="X19" s="35" t="s">
        <v>127</v>
      </c>
      <c r="Y19" s="77" t="s">
        <v>85</v>
      </c>
      <c r="Z19" s="77" t="s">
        <v>85</v>
      </c>
      <c r="AA19" s="77" t="s">
        <v>91</v>
      </c>
      <c r="AB19" s="77" t="s">
        <v>85</v>
      </c>
      <c r="AC19" s="77" t="s">
        <v>91</v>
      </c>
      <c r="AD19" s="77" t="s">
        <v>85</v>
      </c>
      <c r="AE19" s="77"/>
      <c r="AF19" s="77"/>
      <c r="AG19" s="77"/>
      <c r="AH19" s="77"/>
      <c r="AI19" s="77"/>
      <c r="AJ19" s="77"/>
      <c r="AK19" s="77"/>
      <c r="AL19" s="77"/>
      <c r="AM19" s="77"/>
      <c r="AN19" s="77"/>
      <c r="AO19" s="146"/>
      <c r="AP19" s="248" t="str">
        <f>IF(F19="","",IFERROR(VLOOKUP(SUBSTITUTE(SUBSTITUTE(Tabla1[[#This Row],[Uso Sistemas]],"T","P"),"N","F"),Parámetros!$M$2:$N$17,2,0),"Completar hasta 3ra sem. para evaluar a Probacionista"))</f>
        <v>Asistió</v>
      </c>
      <c r="AQ19" s="40"/>
      <c r="AR19" s="202"/>
      <c r="AS19" s="40"/>
      <c r="AT19" s="29"/>
      <c r="AU19" s="55"/>
      <c r="AV19" s="55"/>
      <c r="AW19" s="55"/>
      <c r="AX19" s="249">
        <f>IF(V19="","",EOMONTH(EDATE(Tabla1[[#This Row],[Fecha Finalización]],2),0))</f>
        <v>45838</v>
      </c>
      <c r="AY19" s="40"/>
      <c r="AZ19" s="251">
        <f>IF(V19="","",EOMONTH(EDATE(Tabla1[[#This Row],[Fecha Finalización]],3),0))</f>
        <v>45869</v>
      </c>
      <c r="BA19" s="40"/>
      <c r="BB19" s="40"/>
      <c r="BC19" s="237" t="s">
        <v>86</v>
      </c>
      <c r="BD19" s="235" t="str">
        <f>IF(F19="","",Tabla1[[#This Row],[sem 01]]&amp;Tabla1[[#This Row],[sem 02]]&amp;Tabla1[[#This Row],[sem 03]])</f>
        <v>PPF</v>
      </c>
      <c r="BE19" s="236" t="str">
        <f>IF(TRIM(F19)="","",$B$1&amp;"-"&amp;SUBSTITUTE(Tabla1[[#This Row],[Mes Inscrito]]," ","")&amp;"-"&amp;SUBSTITUTE(Tabla1[[#This Row],[Dia de clases Inscrito]]," ","")&amp;"-"&amp;SUBSTITUTE(Tabla1[[#This Row],[Horario Inscrito]]," ","")&amp;"-"&amp;Tabla1[[#This Row],[Fecha Inicio grupo]])</f>
        <v>Huaraz-Enero-Martes-7:00-9:00p.m.-45671</v>
      </c>
      <c r="BF19" s="253" t="str">
        <f>IF(F19="","",Tabla1[[#This Row],[Curso]])</f>
        <v>Conócete a ti mismo</v>
      </c>
      <c r="BG19" s="254" t="str">
        <f>+IF(TRIM(F19)="","",$B$1&amp;"-"&amp;TRIM(Tabla1[[#This Row],[Mes Inscrito]])&amp;"-"&amp;TRIM(Tabla1[[#This Row],[Dia de clases Inscrito]])&amp;"-"&amp;TRIM(Tabla1[[#This Row],[Horario Inscrito]])&amp;"-"&amp;TRIM(Tabla1[[#This Row],[Fecha Inicio grupo]])&amp;"-"&amp;TRIM(Tabla1[[#This Row],[Tipo Incrito]]))</f>
        <v>Huaraz-Enero-Martes-7:00 - 9:00 p.m.-45671-Inscrito Nuevo</v>
      </c>
      <c r="BH19" s="319" t="b">
        <f>IF(F19="","",OR(IFERROR(SEARCH("CG",Tabla1[[#This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9" s="320">
        <f>IF(F19&lt;&gt;"",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9" s="320" t="str">
        <f>IF(F19&lt;&gt;"",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9" s="320" t="str">
        <f>IF(Tabla1[[#This Row],[Fecha Inicio grupo]]="","",IFERROR(VLOOKUP(Tabla1[[#This Row],[Mes de Alta como miembro]],Parámetros!$AM$2:$AN$16,2,0),"01/01/1900"))</f>
        <v>01/01/1900</v>
      </c>
    </row>
    <row r="20" spans="1:63" s="25" customFormat="1" ht="12">
      <c r="A20" s="69">
        <v>15</v>
      </c>
      <c r="B20" s="35" t="s">
        <v>72</v>
      </c>
      <c r="C20" s="35" t="s">
        <v>73</v>
      </c>
      <c r="D20" s="43" t="s">
        <v>120</v>
      </c>
      <c r="E20" s="43" t="s">
        <v>75</v>
      </c>
      <c r="F20" s="46">
        <v>45671</v>
      </c>
      <c r="G20" s="46" t="s">
        <v>121</v>
      </c>
      <c r="H20" s="165" t="s">
        <v>147</v>
      </c>
      <c r="I20" s="29" t="s">
        <v>148</v>
      </c>
      <c r="J20" s="29" t="s">
        <v>149</v>
      </c>
      <c r="K20" s="70">
        <v>927380977</v>
      </c>
      <c r="L20" s="69" t="s">
        <v>150</v>
      </c>
      <c r="M20" s="47">
        <v>36496</v>
      </c>
      <c r="N20" s="240">
        <f ca="1">IF(Tabla1[[#This Row],[Fecha de nac]]="","",IF(Tabla1[[#This Row],[Fecha Finalización]] &gt;=TODAY(), DATEDIF(Tabla1[[#This Row],[Fecha de nac]],TODAY(),"y"), ROUNDDOWN((Tabla1[[#This Row],[Fecha Finalización]] -Tabla1[[#This Row],[Fecha de nac]])/365,0)))</f>
        <v>25</v>
      </c>
      <c r="O20" s="170" t="s">
        <v>126</v>
      </c>
      <c r="P20" s="73" t="s">
        <v>82</v>
      </c>
      <c r="Q20" s="74"/>
      <c r="R20" s="73"/>
      <c r="S20" s="80"/>
      <c r="T20" s="80"/>
      <c r="U20" s="242">
        <f>IF(F20="","",Tabla1[[#This Row],[Fecha Inicio grupo]]+3*7-7)</f>
        <v>45685</v>
      </c>
      <c r="V20" s="243">
        <f>IF(F20="","",EDATE(Tabla1[[#This Row],[Fecha Inicio grupo]],3))</f>
        <v>45761</v>
      </c>
      <c r="W20" s="35" t="s">
        <v>76</v>
      </c>
      <c r="X20" s="35" t="s">
        <v>127</v>
      </c>
      <c r="Y20" s="77" t="s">
        <v>85</v>
      </c>
      <c r="Z20" s="77" t="s">
        <v>85</v>
      </c>
      <c r="AA20" s="77" t="s">
        <v>85</v>
      </c>
      <c r="AB20" s="77" t="s">
        <v>91</v>
      </c>
      <c r="AC20" s="77" t="s">
        <v>85</v>
      </c>
      <c r="AD20" s="77" t="s">
        <v>85</v>
      </c>
      <c r="AE20" s="77"/>
      <c r="AF20" s="77"/>
      <c r="AG20" s="77"/>
      <c r="AH20" s="77"/>
      <c r="AI20" s="77"/>
      <c r="AJ20" s="77"/>
      <c r="AK20" s="77"/>
      <c r="AL20" s="77"/>
      <c r="AM20" s="77"/>
      <c r="AN20" s="77"/>
      <c r="AO20" s="146"/>
      <c r="AP20" s="248" t="str">
        <f>IF(F20="","",IFERROR(VLOOKUP(SUBSTITUTE(SUBSTITUTE(Tabla1[[#This Row],[Uso Sistemas]],"T","P"),"N","F"),Parámetros!$M$2:$N$17,2,0),"Completar hasta 3ra sem. para evaluar a Probacionista"))</f>
        <v>Asistió</v>
      </c>
      <c r="AQ20" s="40"/>
      <c r="AR20" s="202"/>
      <c r="AS20" s="40"/>
      <c r="AT20" s="29"/>
      <c r="AU20" s="55"/>
      <c r="AV20" s="55"/>
      <c r="AW20" s="55"/>
      <c r="AX20" s="249">
        <f>IF(V20="","",EOMONTH(EDATE(Tabla1[[#This Row],[Fecha Finalización]],2),0))</f>
        <v>45838</v>
      </c>
      <c r="AY20" s="40"/>
      <c r="AZ20" s="251">
        <f>IF(V20="","",EOMONTH(EDATE(Tabla1[[#This Row],[Fecha Finalización]],3),0))</f>
        <v>45869</v>
      </c>
      <c r="BA20" s="40"/>
      <c r="BB20" s="40"/>
      <c r="BC20" s="237" t="s">
        <v>86</v>
      </c>
      <c r="BD20" s="235" t="str">
        <f>IF(F20="","",Tabla1[[#This Row],[sem 01]]&amp;Tabla1[[#This Row],[sem 02]]&amp;Tabla1[[#This Row],[sem 03]])</f>
        <v>PPP</v>
      </c>
      <c r="BE20" s="236" t="str">
        <f>IF(TRIM(F20)="","",$B$1&amp;"-"&amp;SUBSTITUTE(Tabla1[[#This Row],[Mes Inscrito]]," ","")&amp;"-"&amp;SUBSTITUTE(Tabla1[[#This Row],[Dia de clases Inscrito]]," ","")&amp;"-"&amp;SUBSTITUTE(Tabla1[[#This Row],[Horario Inscrito]]," ","")&amp;"-"&amp;Tabla1[[#This Row],[Fecha Inicio grupo]])</f>
        <v>Huaraz-Enero-Martes-7:00-9:00p.m.-45671</v>
      </c>
      <c r="BF20" s="253" t="str">
        <f>IF(F20="","",Tabla1[[#This Row],[Curso]])</f>
        <v>Conócete a ti mismo</v>
      </c>
      <c r="BG20" s="254" t="str">
        <f>+IF(TRIM(F20)="","",$B$1&amp;"-"&amp;TRIM(Tabla1[[#This Row],[Mes Inscrito]])&amp;"-"&amp;TRIM(Tabla1[[#This Row],[Dia de clases Inscrito]])&amp;"-"&amp;TRIM(Tabla1[[#This Row],[Horario Inscrito]])&amp;"-"&amp;TRIM(Tabla1[[#This Row],[Fecha Inicio grupo]])&amp;"-"&amp;TRIM(Tabla1[[#This Row],[Tipo Incrito]]))</f>
        <v>Huaraz-Enero-Martes-7:00 - 9:00 p.m.-45671-Inscrito Nuevo</v>
      </c>
      <c r="BH20" s="319" t="b">
        <f>IF(F20="","",OR(IFERROR(SEARCH("CG",Tabla1[[#This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0" s="320">
        <f>IF(F20&lt;&gt;"",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20" s="320" t="str">
        <f>IF(F20&lt;&gt;"",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0" s="320" t="str">
        <f>IF(Tabla1[[#This Row],[Fecha Inicio grupo]]="","",IFERROR(VLOOKUP(Tabla1[[#This Row],[Mes de Alta como miembro]],Parámetros!$AM$2:$AN$16,2,0),"01/01/1900"))</f>
        <v>01/01/1900</v>
      </c>
    </row>
    <row r="21" spans="1:63" s="25" customFormat="1" ht="13.9">
      <c r="A21" s="69">
        <v>16</v>
      </c>
      <c r="B21" s="35" t="s">
        <v>72</v>
      </c>
      <c r="C21" s="35" t="s">
        <v>73</v>
      </c>
      <c r="D21" s="43" t="s">
        <v>120</v>
      </c>
      <c r="E21" s="43" t="s">
        <v>75</v>
      </c>
      <c r="F21" s="46">
        <v>45671</v>
      </c>
      <c r="G21" s="46" t="s">
        <v>121</v>
      </c>
      <c r="H21" s="165" t="s">
        <v>151</v>
      </c>
      <c r="I21" s="29" t="s">
        <v>152</v>
      </c>
      <c r="J21" s="29" t="s">
        <v>153</v>
      </c>
      <c r="K21" s="70">
        <v>962024346</v>
      </c>
      <c r="L21" s="69" t="s">
        <v>154</v>
      </c>
      <c r="M21" s="47">
        <v>40197</v>
      </c>
      <c r="N21" s="240">
        <f ca="1">IF(Tabla1[[#This Row],[Fecha de nac]]="","",IF(Tabla1[[#This Row],[Fecha Finalización]] &gt;=TODAY(), DATEDIF(Tabla1[[#This Row],[Fecha de nac]],TODAY(),"y"), ROUNDDOWN((Tabla1[[#This Row],[Fecha Finalización]] -Tabla1[[#This Row],[Fecha de nac]])/365,0)))</f>
        <v>15</v>
      </c>
      <c r="O21" s="170" t="s">
        <v>126</v>
      </c>
      <c r="P21" s="73" t="s">
        <v>82</v>
      </c>
      <c r="Q21" s="74"/>
      <c r="R21" s="73"/>
      <c r="S21" s="80"/>
      <c r="T21" s="80"/>
      <c r="U21" s="244">
        <f>IF(F21="","",Tabla1[[#This Row],[Fecha Inicio grupo]]+3*7-7)</f>
        <v>45685</v>
      </c>
      <c r="V21" s="243">
        <f>IF(F21="","",EDATE(Tabla1[[#This Row],[Fecha Inicio grupo]],3))</f>
        <v>45761</v>
      </c>
      <c r="W21" s="35" t="s">
        <v>76</v>
      </c>
      <c r="X21" s="35" t="s">
        <v>127</v>
      </c>
      <c r="Y21" s="77" t="s">
        <v>85</v>
      </c>
      <c r="Z21" s="77" t="s">
        <v>85</v>
      </c>
      <c r="AA21" s="77" t="s">
        <v>85</v>
      </c>
      <c r="AB21" s="77" t="s">
        <v>85</v>
      </c>
      <c r="AC21" s="77" t="s">
        <v>85</v>
      </c>
      <c r="AD21" s="77" t="s">
        <v>85</v>
      </c>
      <c r="AE21" s="77"/>
      <c r="AF21" s="77"/>
      <c r="AG21" s="77"/>
      <c r="AH21" s="77"/>
      <c r="AI21" s="77"/>
      <c r="AJ21" s="77"/>
      <c r="AK21" s="77"/>
      <c r="AL21" s="77"/>
      <c r="AM21" s="77"/>
      <c r="AN21" s="77"/>
      <c r="AO21" s="146"/>
      <c r="AP21" s="248" t="str">
        <f>IF(F21="","",IFERROR(VLOOKUP(SUBSTITUTE(SUBSTITUTE(Tabla1[[#This Row],[Uso Sistemas]],"T","P"),"N","F"),Parámetros!$M$2:$N$17,2,0),"Completar hasta 3ra sem. para evaluar a Probacionista"))</f>
        <v>Asistió</v>
      </c>
      <c r="AQ21" s="40"/>
      <c r="AR21" s="202"/>
      <c r="AS21" s="40"/>
      <c r="AT21" s="29"/>
      <c r="AU21" s="56"/>
      <c r="AV21" s="56"/>
      <c r="AW21" s="56"/>
      <c r="AX21" s="250">
        <f>IF(V21="","",EOMONTH(EDATE(Tabla1[[#This Row],[Fecha Finalización]],2),0))</f>
        <v>45838</v>
      </c>
      <c r="AY21" s="40"/>
      <c r="AZ21" s="251">
        <f>IF(V21="","",EOMONTH(EDATE(Tabla1[[#This Row],[Fecha Finalización]],3),0))</f>
        <v>45869</v>
      </c>
      <c r="BA21" s="40"/>
      <c r="BB21" s="40"/>
      <c r="BC21" s="237" t="s">
        <v>86</v>
      </c>
      <c r="BD21" s="235" t="str">
        <f>IF(F21="","",Tabla1[[#This Row],[sem 01]]&amp;Tabla1[[#This Row],[sem 02]]&amp;Tabla1[[#This Row],[sem 03]])</f>
        <v>PPP</v>
      </c>
      <c r="BE21" s="236" t="str">
        <f>IF(TRIM(F21)="","",$B$1&amp;"-"&amp;SUBSTITUTE(Tabla1[[#This Row],[Mes Inscrito]]," ","")&amp;"-"&amp;SUBSTITUTE(Tabla1[[#This Row],[Dia de clases Inscrito]]," ","")&amp;"-"&amp;SUBSTITUTE(Tabla1[[#This Row],[Horario Inscrito]]," ","")&amp;"-"&amp;Tabla1[[#This Row],[Fecha Inicio grupo]])</f>
        <v>Huaraz-Enero-Martes-7:00-9:00p.m.-45671</v>
      </c>
      <c r="BF21" s="253" t="str">
        <f>IF(F21="","",Tabla1[[#This Row],[Curso]])</f>
        <v>Conócete a ti mismo</v>
      </c>
      <c r="BG21" s="254" t="str">
        <f>+IF(TRIM(F21)="","",$B$1&amp;"-"&amp;TRIM(Tabla1[[#This Row],[Mes Inscrito]])&amp;"-"&amp;TRIM(Tabla1[[#This Row],[Dia de clases Inscrito]])&amp;"-"&amp;TRIM(Tabla1[[#This Row],[Horario Inscrito]])&amp;"-"&amp;TRIM(Tabla1[[#This Row],[Fecha Inicio grupo]])&amp;"-"&amp;TRIM(Tabla1[[#This Row],[Tipo Incrito]]))</f>
        <v>Huaraz-Enero-Martes-7:00 - 9:00 p.m.-45671-Inscrito Nuevo</v>
      </c>
      <c r="BH21" s="319" t="b">
        <f>IF(F21="","",OR(IFERROR(SEARCH("CG",Tabla1[[#This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1" s="320">
        <f>IF(F21&lt;&gt;"",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21" s="320" t="str">
        <f>IF(F21&lt;&gt;"",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1" s="320" t="str">
        <f>IF(Tabla1[[#This Row],[Fecha Inicio grupo]]="","",IFERROR(VLOOKUP(Tabla1[[#This Row],[Mes de Alta como miembro]],Parámetros!$AM$2:$AN$16,2,0),"01/01/1900"))</f>
        <v>01/01/1900</v>
      </c>
    </row>
    <row r="22" spans="1:63" s="25" customFormat="1" ht="13.9">
      <c r="A22" s="69">
        <v>17</v>
      </c>
      <c r="B22" s="29" t="s">
        <v>72</v>
      </c>
      <c r="C22" s="35" t="s">
        <v>73</v>
      </c>
      <c r="D22" s="43" t="s">
        <v>74</v>
      </c>
      <c r="E22" s="43" t="s">
        <v>75</v>
      </c>
      <c r="F22" s="46">
        <v>45670</v>
      </c>
      <c r="G22" s="46" t="s">
        <v>76</v>
      </c>
      <c r="H22" s="165" t="s">
        <v>155</v>
      </c>
      <c r="I22" s="29" t="s">
        <v>156</v>
      </c>
      <c r="J22" s="29" t="s">
        <v>157</v>
      </c>
      <c r="K22" s="70">
        <v>948708930</v>
      </c>
      <c r="L22" s="69" t="s">
        <v>158</v>
      </c>
      <c r="M22" s="47">
        <v>20139</v>
      </c>
      <c r="N22" s="240">
        <f ca="1">IF(Tabla1[[#This Row],[Fecha de nac]]="","",IF(Tabla1[[#This Row],[Fecha Finalización]] &gt;=TODAY(), DATEDIF(Tabla1[[#This Row],[Fecha de nac]],TODAY(),"y"), ROUNDDOWN((Tabla1[[#This Row],[Fecha Finalización]] -Tabla1[[#This Row],[Fecha de nac]])/365,0)))</f>
        <v>70</v>
      </c>
      <c r="O22" s="170" t="s">
        <v>81</v>
      </c>
      <c r="P22" s="73" t="s">
        <v>82</v>
      </c>
      <c r="Q22" s="74"/>
      <c r="R22" s="79"/>
      <c r="S22" s="79"/>
      <c r="T22" s="79"/>
      <c r="U22" s="244">
        <f>IF(F22="","",Tabla1[[#This Row],[Fecha Inicio grupo]]+3*7-7)</f>
        <v>45684</v>
      </c>
      <c r="V22" s="243">
        <f>IF(F22="","",EDATE(Tabla1[[#This Row],[Fecha Inicio grupo]],3))</f>
        <v>45760</v>
      </c>
      <c r="W22" s="30" t="s">
        <v>83</v>
      </c>
      <c r="X22" s="30" t="s">
        <v>84</v>
      </c>
      <c r="Y22" s="77" t="s">
        <v>159</v>
      </c>
      <c r="Z22" s="77" t="s">
        <v>85</v>
      </c>
      <c r="AA22" s="77" t="s">
        <v>85</v>
      </c>
      <c r="AB22" s="77" t="s">
        <v>91</v>
      </c>
      <c r="AC22" s="77" t="s">
        <v>85</v>
      </c>
      <c r="AD22" s="77" t="s">
        <v>85</v>
      </c>
      <c r="AE22" s="77"/>
      <c r="AF22" s="77"/>
      <c r="AG22" s="77"/>
      <c r="AH22" s="77"/>
      <c r="AI22" s="77"/>
      <c r="AJ22" s="77"/>
      <c r="AK22" s="77"/>
      <c r="AL22" s="77"/>
      <c r="AM22" s="77"/>
      <c r="AN22" s="77"/>
      <c r="AO22" s="146"/>
      <c r="AP22" s="248" t="str">
        <f>IF(F22="","",IFERROR(VLOOKUP(SUBSTITUTE(SUBSTITUTE(Tabla1[[#This Row],[Uso Sistemas]],"T","P"),"N","F"),Parámetros!$M$2:$N$17,2,0),"Completar hasta 3ra sem. para evaluar a Probacionista"))</f>
        <v>Asistió</v>
      </c>
      <c r="AQ22" s="40"/>
      <c r="AR22" s="202"/>
      <c r="AS22" s="40"/>
      <c r="AT22" s="29"/>
      <c r="AU22" s="56"/>
      <c r="AV22" s="56"/>
      <c r="AW22" s="56"/>
      <c r="AX22" s="250">
        <f>IF(V22="","",EOMONTH(EDATE(Tabla1[[#This Row],[Fecha Finalización]],2),0))</f>
        <v>45838</v>
      </c>
      <c r="AY22" s="40"/>
      <c r="AZ22" s="251">
        <f>IF(V22="","",EOMONTH(EDATE(Tabla1[[#This Row],[Fecha Finalización]],3),0))</f>
        <v>45869</v>
      </c>
      <c r="BA22" s="40"/>
      <c r="BB22" s="40"/>
      <c r="BC22" s="237" t="s">
        <v>102</v>
      </c>
      <c r="BD22" s="235" t="str">
        <f>IF(F22="","",Tabla1[[#This Row],[sem 01]]&amp;Tabla1[[#This Row],[sem 02]]&amp;Tabla1[[#This Row],[sem 03]])</f>
        <v>NPP</v>
      </c>
      <c r="BE22" s="236" t="str">
        <f>IF(TRIM(F22)="","",$B$1&amp;"-"&amp;SUBSTITUTE(Tabla1[[#This Row],[Mes Inscrito]]," ","")&amp;"-"&amp;SUBSTITUTE(Tabla1[[#This Row],[Dia de clases Inscrito]]," ","")&amp;"-"&amp;SUBSTITUTE(Tabla1[[#This Row],[Horario Inscrito]]," ","")&amp;"-"&amp;Tabla1[[#This Row],[Fecha Inicio grupo]])</f>
        <v>Huaraz-Enero-Lunes-7:00-9:00p.m.-45670</v>
      </c>
      <c r="BF22" s="253" t="str">
        <f>IF(F22="","",Tabla1[[#This Row],[Curso]])</f>
        <v>Conócete a ti mismo</v>
      </c>
      <c r="BG22" s="254" t="str">
        <f>+IF(TRIM(F22)="","",$B$1&amp;"-"&amp;TRIM(Tabla1[[#This Row],[Mes Inscrito]])&amp;"-"&amp;TRIM(Tabla1[[#This Row],[Dia de clases Inscrito]])&amp;"-"&amp;TRIM(Tabla1[[#This Row],[Horario Inscrito]])&amp;"-"&amp;TRIM(Tabla1[[#This Row],[Fecha Inicio grupo]])&amp;"-"&amp;TRIM(Tabla1[[#This Row],[Tipo Incrito]]))</f>
        <v>Huaraz-Enero-Lunes-7:00 - 9:00 p.m.-45670-Inscrito Nuevo</v>
      </c>
      <c r="BH22" s="319" t="b">
        <f>IF(F22="","",OR(IFERROR(SEARCH("CG",Tabla1[[#This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2" s="320">
        <f>IF(F22&lt;&gt;"",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22" s="320" t="str">
        <f>IF(F22&lt;&gt;"",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2" s="320" t="str">
        <f>IF(Tabla1[[#This Row],[Fecha Inicio grupo]]="","",IFERROR(VLOOKUP(Tabla1[[#This Row],[Mes de Alta como miembro]],Parámetros!$AM$2:$AN$16,2,0),"01/01/1900"))</f>
        <v>01/01/1900</v>
      </c>
    </row>
    <row r="23" spans="1:63" s="25" customFormat="1" ht="13.9">
      <c r="A23" s="69">
        <v>18</v>
      </c>
      <c r="B23" s="30" t="s">
        <v>72</v>
      </c>
      <c r="C23" s="35" t="s">
        <v>73</v>
      </c>
      <c r="D23" s="43" t="s">
        <v>74</v>
      </c>
      <c r="E23" s="43" t="s">
        <v>75</v>
      </c>
      <c r="F23" s="46">
        <v>45670</v>
      </c>
      <c r="G23" s="46" t="s">
        <v>76</v>
      </c>
      <c r="H23" s="165" t="s">
        <v>160</v>
      </c>
      <c r="I23" s="43" t="s">
        <v>161</v>
      </c>
      <c r="J23" s="29" t="s">
        <v>162</v>
      </c>
      <c r="K23" s="70">
        <v>930675962</v>
      </c>
      <c r="L23" s="69" t="s">
        <v>163</v>
      </c>
      <c r="M23" s="47">
        <v>36022</v>
      </c>
      <c r="N23" s="240">
        <f ca="1">IF(Tabla1[[#This Row],[Fecha de nac]]="","",IF(Tabla1[[#This Row],[Fecha Finalización]] &gt;=TODAY(), DATEDIF(Tabla1[[#This Row],[Fecha de nac]],TODAY(),"y"), ROUNDDOWN((Tabla1[[#This Row],[Fecha Finalización]] -Tabla1[[#This Row],[Fecha de nac]])/365,0)))</f>
        <v>26</v>
      </c>
      <c r="O23" s="171" t="s">
        <v>81</v>
      </c>
      <c r="P23" s="35" t="s">
        <v>82</v>
      </c>
      <c r="Q23" s="68"/>
      <c r="R23" s="68"/>
      <c r="S23" s="68"/>
      <c r="T23" s="68"/>
      <c r="U23" s="245">
        <f>IF(F23="","",Tabla1[[#This Row],[Fecha Inicio grupo]]+3*7-7)</f>
        <v>45684</v>
      </c>
      <c r="V23" s="246">
        <f>IF(F23="","",EDATE(Tabla1[[#This Row],[Fecha Inicio grupo]],3))</f>
        <v>45760</v>
      </c>
      <c r="W23" s="30" t="s">
        <v>83</v>
      </c>
      <c r="X23" s="30" t="s">
        <v>84</v>
      </c>
      <c r="Y23" s="77" t="s">
        <v>159</v>
      </c>
      <c r="Z23" s="77" t="s">
        <v>85</v>
      </c>
      <c r="AA23" s="77" t="s">
        <v>85</v>
      </c>
      <c r="AB23" s="77" t="s">
        <v>85</v>
      </c>
      <c r="AC23" s="77" t="s">
        <v>91</v>
      </c>
      <c r="AD23" s="77" t="s">
        <v>91</v>
      </c>
      <c r="AE23" s="77"/>
      <c r="AF23" s="77"/>
      <c r="AG23" s="77"/>
      <c r="AH23" s="77"/>
      <c r="AI23" s="77"/>
      <c r="AJ23" s="77"/>
      <c r="AK23" s="77"/>
      <c r="AL23" s="77"/>
      <c r="AM23" s="77"/>
      <c r="AN23" s="77"/>
      <c r="AO23" s="146"/>
      <c r="AP23" s="248" t="str">
        <f>IF(F23="","",IFERROR(VLOOKUP(SUBSTITUTE(SUBSTITUTE(Tabla1[[#This Row],[Uso Sistemas]],"T","P"),"N","F"),Parámetros!$M$2:$N$17,2,0),"Completar hasta 3ra sem. para evaluar a Probacionista"))</f>
        <v>Asistió</v>
      </c>
      <c r="AQ23" s="40"/>
      <c r="AR23" s="202"/>
      <c r="AS23" s="40"/>
      <c r="AT23" s="29"/>
      <c r="AU23" s="56"/>
      <c r="AV23" s="56"/>
      <c r="AW23" s="56"/>
      <c r="AX23" s="250">
        <f>IF(V23="","",EOMONTH(EDATE(Tabla1[[#This Row],[Fecha Finalización]],2),0))</f>
        <v>45838</v>
      </c>
      <c r="AY23" s="40"/>
      <c r="AZ23" s="251">
        <f>IF(V23="","",EOMONTH(EDATE(Tabla1[[#This Row],[Fecha Finalización]],3),0))</f>
        <v>45869</v>
      </c>
      <c r="BA23" s="40"/>
      <c r="BB23" s="40"/>
      <c r="BC23" s="237" t="s">
        <v>97</v>
      </c>
      <c r="BD23" s="235" t="str">
        <f>IF(F23="","",Tabla1[[#This Row],[sem 01]]&amp;Tabla1[[#This Row],[sem 02]]&amp;Tabla1[[#This Row],[sem 03]])</f>
        <v>NPP</v>
      </c>
      <c r="BE23" s="236" t="str">
        <f>IF(TRIM(F23)="","",$B$1&amp;"-"&amp;SUBSTITUTE(Tabla1[[#This Row],[Mes Inscrito]]," ","")&amp;"-"&amp;SUBSTITUTE(Tabla1[[#This Row],[Dia de clases Inscrito]]," ","")&amp;"-"&amp;SUBSTITUTE(Tabla1[[#This Row],[Horario Inscrito]]," ","")&amp;"-"&amp;Tabla1[[#This Row],[Fecha Inicio grupo]])</f>
        <v>Huaraz-Enero-Lunes-7:00-9:00p.m.-45670</v>
      </c>
      <c r="BF23" s="253" t="str">
        <f>IF(F23="","",Tabla1[[#This Row],[Curso]])</f>
        <v>Conócete a ti mismo</v>
      </c>
      <c r="BG23" s="254" t="str">
        <f>+IF(TRIM(F23)="","",$B$1&amp;"-"&amp;TRIM(Tabla1[[#This Row],[Mes Inscrito]])&amp;"-"&amp;TRIM(Tabla1[[#This Row],[Dia de clases Inscrito]])&amp;"-"&amp;TRIM(Tabla1[[#This Row],[Horario Inscrito]])&amp;"-"&amp;TRIM(Tabla1[[#This Row],[Fecha Inicio grupo]])&amp;"-"&amp;TRIM(Tabla1[[#This Row],[Tipo Incrito]]))</f>
        <v>Huaraz-Enero-Lunes-7:00 - 9:00 p.m.-45670-Inscrito Nuevo</v>
      </c>
      <c r="BH23" s="319" t="b">
        <f>IF(F23="","",OR(IFERROR(SEARCH("CG",Tabla1[[#This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3" s="320">
        <f>IF(F23&lt;&gt;"",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23" s="320" t="str">
        <f>IF(F23&lt;&gt;"",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3" s="320" t="str">
        <f>IF(Tabla1[[#This Row],[Fecha Inicio grupo]]="","",IFERROR(VLOOKUP(Tabla1[[#This Row],[Mes de Alta como miembro]],Parámetros!$AM$2:$AN$16,2,0),"01/01/1900"))</f>
        <v>01/01/1900</v>
      </c>
    </row>
    <row r="24" spans="1:63" s="25" customFormat="1" ht="13.9">
      <c r="A24" s="69">
        <v>19</v>
      </c>
      <c r="B24" s="29" t="s">
        <v>72</v>
      </c>
      <c r="C24" s="35" t="s">
        <v>73</v>
      </c>
      <c r="D24" s="43" t="s">
        <v>164</v>
      </c>
      <c r="E24" s="43" t="s">
        <v>75</v>
      </c>
      <c r="F24" s="46">
        <v>45671</v>
      </c>
      <c r="G24" s="46" t="s">
        <v>121</v>
      </c>
      <c r="H24" s="165" t="s">
        <v>165</v>
      </c>
      <c r="I24" s="29" t="s">
        <v>166</v>
      </c>
      <c r="J24" s="29" t="s">
        <v>167</v>
      </c>
      <c r="K24" s="70">
        <v>966909843</v>
      </c>
      <c r="L24" s="69" t="s">
        <v>168</v>
      </c>
      <c r="M24" s="47">
        <v>36828</v>
      </c>
      <c r="N24" s="240">
        <f ca="1">IF(Tabla1[[#This Row],[Fecha de nac]]="","",IF(Tabla1[[#This Row],[Fecha Finalización]] &gt;=TODAY(), DATEDIF(Tabla1[[#This Row],[Fecha de nac]],TODAY(),"y"), ROUNDDOWN((Tabla1[[#This Row],[Fecha Finalización]] -Tabla1[[#This Row],[Fecha de nac]])/365,0)))</f>
        <v>24</v>
      </c>
      <c r="O24" s="171" t="s">
        <v>126</v>
      </c>
      <c r="P24" s="71" t="s">
        <v>82</v>
      </c>
      <c r="Q24" s="72"/>
      <c r="R24" s="72"/>
      <c r="S24" s="72"/>
      <c r="T24" s="72"/>
      <c r="U24" s="247">
        <f>IF(F24="","",Tabla1[[#This Row],[Fecha Inicio grupo]]+3*7-7)</f>
        <v>45685</v>
      </c>
      <c r="V24" s="246">
        <f>IF(F24="","",EDATE(Tabla1[[#This Row],[Fecha Inicio grupo]],3))</f>
        <v>45761</v>
      </c>
      <c r="W24" s="30" t="s">
        <v>76</v>
      </c>
      <c r="X24" s="30" t="s">
        <v>127</v>
      </c>
      <c r="Y24" s="77" t="s">
        <v>85</v>
      </c>
      <c r="Z24" s="77" t="s">
        <v>85</v>
      </c>
      <c r="AA24" s="77" t="s">
        <v>85</v>
      </c>
      <c r="AB24" s="77" t="s">
        <v>85</v>
      </c>
      <c r="AC24" s="77" t="s">
        <v>85</v>
      </c>
      <c r="AD24" s="77" t="s">
        <v>85</v>
      </c>
      <c r="AE24" s="77"/>
      <c r="AF24" s="77"/>
      <c r="AG24" s="77"/>
      <c r="AH24" s="77"/>
      <c r="AI24" s="77"/>
      <c r="AJ24" s="77"/>
      <c r="AK24" s="77"/>
      <c r="AL24" s="77"/>
      <c r="AM24" s="77"/>
      <c r="AN24" s="77"/>
      <c r="AO24" s="146"/>
      <c r="AP24" s="248" t="str">
        <f>IF(F24="","",IFERROR(VLOOKUP(SUBSTITUTE(SUBSTITUTE(Tabla1[[#This Row],[Uso Sistemas]],"T","P"),"N","F"),Parámetros!$M$2:$N$17,2,0),"Completar hasta 3ra sem. para evaluar a Probacionista"))</f>
        <v>Asistió</v>
      </c>
      <c r="AQ24" s="40"/>
      <c r="AR24" s="202"/>
      <c r="AS24" s="40"/>
      <c r="AT24" s="29"/>
      <c r="AU24" s="56"/>
      <c r="AV24" s="56"/>
      <c r="AW24" s="56"/>
      <c r="AX24" s="250">
        <f>IF(V24="","",EOMONTH(EDATE(Tabla1[[#This Row],[Fecha Finalización]],2),0))</f>
        <v>45838</v>
      </c>
      <c r="AY24" s="40"/>
      <c r="AZ24" s="251">
        <f>IF(V24="","",EOMONTH(EDATE(Tabla1[[#This Row],[Fecha Finalización]],3),0))</f>
        <v>45869</v>
      </c>
      <c r="BA24" s="40"/>
      <c r="BB24" s="40"/>
      <c r="BC24" s="237" t="s">
        <v>86</v>
      </c>
      <c r="BD24" s="235" t="str">
        <f>IF(F24="","",Tabla1[[#This Row],[sem 01]]&amp;Tabla1[[#This Row],[sem 02]]&amp;Tabla1[[#This Row],[sem 03]])</f>
        <v>PPP</v>
      </c>
      <c r="BE24" s="236" t="str">
        <f>IF(TRIM(F24)="","",$B$1&amp;"-"&amp;SUBSTITUTE(Tabla1[[#This Row],[Mes Inscrito]]," ","")&amp;"-"&amp;SUBSTITUTE(Tabla1[[#This Row],[Dia de clases Inscrito]]," ","")&amp;"-"&amp;SUBSTITUTE(Tabla1[[#This Row],[Horario Inscrito]]," ","")&amp;"-"&amp;Tabla1[[#This Row],[Fecha Inicio grupo]])</f>
        <v>Huaraz-Enero-Martes-7:00-9:00p.m.-45671</v>
      </c>
      <c r="BF24" s="253" t="str">
        <f>IF(F24="","",Tabla1[[#This Row],[Curso]])</f>
        <v>Conócete a ti mismo</v>
      </c>
      <c r="BG24" s="254" t="str">
        <f>+IF(TRIM(F24)="","",$B$1&amp;"-"&amp;TRIM(Tabla1[[#This Row],[Mes Inscrito]])&amp;"-"&amp;TRIM(Tabla1[[#This Row],[Dia de clases Inscrito]])&amp;"-"&amp;TRIM(Tabla1[[#This Row],[Horario Inscrito]])&amp;"-"&amp;TRIM(Tabla1[[#This Row],[Fecha Inicio grupo]])&amp;"-"&amp;TRIM(Tabla1[[#This Row],[Tipo Incrito]]))</f>
        <v>Huaraz-Enero-Martes-7:00 - 9:00 p.m.-45671-Inscrito Nuevo</v>
      </c>
      <c r="BH24" s="319" t="b">
        <f>IF(F24="","",OR(IFERROR(SEARCH("CG",Tabla1[[#This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4" s="320">
        <f>IF(F24&lt;&gt;"",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24" s="320" t="str">
        <f>IF(F24&lt;&gt;"",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4" s="320" t="str">
        <f>IF(Tabla1[[#This Row],[Fecha Inicio grupo]]="","",IFERROR(VLOOKUP(Tabla1[[#This Row],[Mes de Alta como miembro]],Parámetros!$AM$2:$AN$16,2,0),"01/01/1900"))</f>
        <v>01/01/1900</v>
      </c>
    </row>
    <row r="25" spans="1:63" s="25" customFormat="1" ht="13.9">
      <c r="A25" s="69">
        <v>20</v>
      </c>
      <c r="B25" s="29" t="s">
        <v>72</v>
      </c>
      <c r="C25" s="35" t="s">
        <v>73</v>
      </c>
      <c r="D25" s="43" t="s">
        <v>92</v>
      </c>
      <c r="E25" s="43" t="s">
        <v>75</v>
      </c>
      <c r="F25" s="46">
        <v>45670</v>
      </c>
      <c r="G25" s="46" t="s">
        <v>76</v>
      </c>
      <c r="H25" s="165" t="s">
        <v>169</v>
      </c>
      <c r="I25" s="43" t="s">
        <v>170</v>
      </c>
      <c r="J25" s="29" t="s">
        <v>171</v>
      </c>
      <c r="K25" s="70">
        <v>937529313</v>
      </c>
      <c r="L25" s="69" t="s">
        <v>172</v>
      </c>
      <c r="M25" s="47">
        <v>28372</v>
      </c>
      <c r="N25" s="240">
        <f ca="1">IF(Tabla1[[#This Row],[Fecha de nac]]="","",IF(Tabla1[[#This Row],[Fecha Finalización]] &gt;=TODAY(), DATEDIF(Tabla1[[#This Row],[Fecha de nac]],TODAY(),"y"), ROUNDDOWN((Tabla1[[#This Row],[Fecha Finalización]] -Tabla1[[#This Row],[Fecha de nac]])/365,0)))</f>
        <v>47</v>
      </c>
      <c r="O25" s="171" t="s">
        <v>81</v>
      </c>
      <c r="P25" s="71" t="s">
        <v>82</v>
      </c>
      <c r="Q25" s="68"/>
      <c r="R25" s="68"/>
      <c r="S25" s="68"/>
      <c r="T25" s="68"/>
      <c r="U25" s="245">
        <f>IF(F25="","",Tabla1[[#This Row],[Fecha Inicio grupo]]+3*7-7)</f>
        <v>45684</v>
      </c>
      <c r="V25" s="246">
        <f>IF(F25="","",EDATE(Tabla1[[#This Row],[Fecha Inicio grupo]],3))</f>
        <v>45760</v>
      </c>
      <c r="W25" s="30" t="s">
        <v>83</v>
      </c>
      <c r="X25" s="30" t="s">
        <v>84</v>
      </c>
      <c r="Y25" s="77" t="s">
        <v>85</v>
      </c>
      <c r="Z25" s="77" t="s">
        <v>91</v>
      </c>
      <c r="AA25" s="77" t="s">
        <v>91</v>
      </c>
      <c r="AB25" s="77" t="s">
        <v>85</v>
      </c>
      <c r="AC25" s="77" t="s">
        <v>91</v>
      </c>
      <c r="AD25" s="77" t="s">
        <v>85</v>
      </c>
      <c r="AE25" s="77"/>
      <c r="AF25" s="77"/>
      <c r="AG25" s="77"/>
      <c r="AH25" s="77"/>
      <c r="AI25" s="77"/>
      <c r="AJ25" s="77"/>
      <c r="AK25" s="77"/>
      <c r="AL25" s="77"/>
      <c r="AM25" s="77"/>
      <c r="AN25" s="77"/>
      <c r="AO25" s="146"/>
      <c r="AP25" s="248" t="str">
        <f>IF(F25="","",IFERROR(VLOOKUP(SUBSTITUTE(SUBSTITUTE(Tabla1[[#This Row],[Uso Sistemas]],"T","P"),"N","F"),Parámetros!$M$2:$N$17,2,0),"Completar hasta 3ra sem. para evaluar a Probacionista"))</f>
        <v>No Asistió</v>
      </c>
      <c r="AQ25" s="40"/>
      <c r="AR25" s="202"/>
      <c r="AS25" s="40"/>
      <c r="AT25" s="29"/>
      <c r="AU25" s="56"/>
      <c r="AV25" s="56"/>
      <c r="AW25" s="56"/>
      <c r="AX25" s="250">
        <f>IF(V25="","",EOMONTH(EDATE(Tabla1[[#This Row],[Fecha Finalización]],2),0))</f>
        <v>45838</v>
      </c>
      <c r="AY25" s="40"/>
      <c r="AZ25" s="251">
        <f>IF(V25="","",EOMONTH(EDATE(Tabla1[[#This Row],[Fecha Finalización]],3),0))</f>
        <v>45869</v>
      </c>
      <c r="BA25" s="40"/>
      <c r="BB25" s="40"/>
      <c r="BC25" s="237" t="s">
        <v>119</v>
      </c>
      <c r="BD25" s="235" t="str">
        <f>IF(F25="","",Tabla1[[#This Row],[sem 01]]&amp;Tabla1[[#This Row],[sem 02]]&amp;Tabla1[[#This Row],[sem 03]])</f>
        <v>PFF</v>
      </c>
      <c r="BE25" s="236" t="str">
        <f>IF(TRIM(F25)="","",$B$1&amp;"-"&amp;SUBSTITUTE(Tabla1[[#This Row],[Mes Inscrito]]," ","")&amp;"-"&amp;SUBSTITUTE(Tabla1[[#This Row],[Dia de clases Inscrito]]," ","")&amp;"-"&amp;SUBSTITUTE(Tabla1[[#This Row],[Horario Inscrito]]," ","")&amp;"-"&amp;Tabla1[[#This Row],[Fecha Inicio grupo]])</f>
        <v>Huaraz-Enero-Lunes-7:00-9:00p.m.-45670</v>
      </c>
      <c r="BF25" s="253" t="str">
        <f>IF(F25="","",Tabla1[[#This Row],[Curso]])</f>
        <v>Conócete a ti mismo</v>
      </c>
      <c r="BG25" s="254" t="str">
        <f>+IF(TRIM(F25)="","",$B$1&amp;"-"&amp;TRIM(Tabla1[[#This Row],[Mes Inscrito]])&amp;"-"&amp;TRIM(Tabla1[[#This Row],[Dia de clases Inscrito]])&amp;"-"&amp;TRIM(Tabla1[[#This Row],[Horario Inscrito]])&amp;"-"&amp;TRIM(Tabla1[[#This Row],[Fecha Inicio grupo]])&amp;"-"&amp;TRIM(Tabla1[[#This Row],[Tipo Incrito]]))</f>
        <v>Huaraz-Enero-Lunes-7:00 - 9:00 p.m.-45670-Inscrito Nuevo</v>
      </c>
      <c r="BH25" s="319" t="b">
        <f>IF(F25="","",OR(IFERROR(SEARCH("CG",Tabla1[[#This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5" s="320">
        <f>IF(F25&lt;&gt;"",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25" s="320" t="str">
        <f>IF(F25&lt;&gt;"",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5" s="320" t="str">
        <f>IF(Tabla1[[#This Row],[Fecha Inicio grupo]]="","",IFERROR(VLOOKUP(Tabla1[[#This Row],[Mes de Alta como miembro]],Parámetros!$AM$2:$AN$16,2,0),"01/01/1900"))</f>
        <v>01/01/1900</v>
      </c>
    </row>
    <row r="26" spans="1:63" s="25" customFormat="1" ht="13.9">
      <c r="A26" s="69">
        <v>21</v>
      </c>
      <c r="B26" s="29" t="s">
        <v>72</v>
      </c>
      <c r="C26" s="35" t="s">
        <v>73</v>
      </c>
      <c r="D26" s="43" t="s">
        <v>92</v>
      </c>
      <c r="E26" s="43" t="s">
        <v>75</v>
      </c>
      <c r="F26" s="46">
        <v>45670</v>
      </c>
      <c r="G26" s="46" t="s">
        <v>76</v>
      </c>
      <c r="H26" s="165" t="s">
        <v>173</v>
      </c>
      <c r="I26" s="43" t="s">
        <v>174</v>
      </c>
      <c r="J26" s="29" t="s">
        <v>175</v>
      </c>
      <c r="K26" s="70">
        <v>943057283</v>
      </c>
      <c r="L26" s="69" t="s">
        <v>176</v>
      </c>
      <c r="M26" s="47">
        <v>33338</v>
      </c>
      <c r="N26" s="240">
        <f ca="1">IF(Tabla1[[#This Row],[Fecha de nac]]="","",IF(Tabla1[[#This Row],[Fecha Finalización]] &gt;=TODAY(), DATEDIF(Tabla1[[#This Row],[Fecha de nac]],TODAY(),"y"), ROUNDDOWN((Tabla1[[#This Row],[Fecha Finalización]] -Tabla1[[#This Row],[Fecha de nac]])/365,0)))</f>
        <v>33</v>
      </c>
      <c r="O26" s="171" t="s">
        <v>81</v>
      </c>
      <c r="P26" s="71" t="s">
        <v>82</v>
      </c>
      <c r="Q26" s="68"/>
      <c r="R26" s="68"/>
      <c r="S26" s="68"/>
      <c r="T26" s="68"/>
      <c r="U26" s="245">
        <f>IF(F26="","",Tabla1[[#This Row],[Fecha Inicio grupo]]+3*7-7)</f>
        <v>45684</v>
      </c>
      <c r="V26" s="246">
        <f>IF(F26="","",EDATE(Tabla1[[#This Row],[Fecha Inicio grupo]],3))</f>
        <v>45760</v>
      </c>
      <c r="W26" s="30" t="s">
        <v>83</v>
      </c>
      <c r="X26" s="30" t="s">
        <v>84</v>
      </c>
      <c r="Y26" s="77" t="s">
        <v>85</v>
      </c>
      <c r="Z26" s="77" t="s">
        <v>91</v>
      </c>
      <c r="AA26" s="77" t="s">
        <v>85</v>
      </c>
      <c r="AB26" s="77" t="s">
        <v>85</v>
      </c>
      <c r="AC26" s="77" t="s">
        <v>85</v>
      </c>
      <c r="AD26" s="77" t="s">
        <v>85</v>
      </c>
      <c r="AE26" s="77"/>
      <c r="AF26" s="77"/>
      <c r="AG26" s="77"/>
      <c r="AH26" s="77"/>
      <c r="AI26" s="77"/>
      <c r="AJ26" s="77"/>
      <c r="AK26" s="77"/>
      <c r="AL26" s="77"/>
      <c r="AM26" s="77"/>
      <c r="AN26" s="77"/>
      <c r="AO26" s="146"/>
      <c r="AP26" s="248" t="str">
        <f>IF(F26="","",IFERROR(VLOOKUP(SUBSTITUTE(SUBSTITUTE(Tabla1[[#This Row],[Uso Sistemas]],"T","P"),"N","F"),Parámetros!$M$2:$N$17,2,0),"Completar hasta 3ra sem. para evaluar a Probacionista"))</f>
        <v>Asistió</v>
      </c>
      <c r="AQ26" s="40"/>
      <c r="AR26" s="202"/>
      <c r="AS26" s="40"/>
      <c r="AT26" s="29"/>
      <c r="AU26" s="56"/>
      <c r="AV26" s="56"/>
      <c r="AW26" s="56"/>
      <c r="AX26" s="250">
        <f>IF(V26="","",EOMONTH(EDATE(Tabla1[[#This Row],[Fecha Finalización]],2),0))</f>
        <v>45838</v>
      </c>
      <c r="AY26" s="40"/>
      <c r="AZ26" s="251">
        <f>IF(V26="","",EOMONTH(EDATE(Tabla1[[#This Row],[Fecha Finalización]],3),0))</f>
        <v>45869</v>
      </c>
      <c r="BA26" s="40"/>
      <c r="BB26" s="40"/>
      <c r="BC26" s="237" t="s">
        <v>119</v>
      </c>
      <c r="BD26" s="235" t="str">
        <f>IF(F26="","",Tabla1[[#This Row],[sem 01]]&amp;Tabla1[[#This Row],[sem 02]]&amp;Tabla1[[#This Row],[sem 03]])</f>
        <v>PFP</v>
      </c>
      <c r="BE26" s="236" t="str">
        <f>IF(TRIM(F26)="","",$B$1&amp;"-"&amp;SUBSTITUTE(Tabla1[[#This Row],[Mes Inscrito]]," ","")&amp;"-"&amp;SUBSTITUTE(Tabla1[[#This Row],[Dia de clases Inscrito]]," ","")&amp;"-"&amp;SUBSTITUTE(Tabla1[[#This Row],[Horario Inscrito]]," ","")&amp;"-"&amp;Tabla1[[#This Row],[Fecha Inicio grupo]])</f>
        <v>Huaraz-Enero-Lunes-7:00-9:00p.m.-45670</v>
      </c>
      <c r="BF26" s="253" t="str">
        <f>IF(F26="","",Tabla1[[#This Row],[Curso]])</f>
        <v>Conócete a ti mismo</v>
      </c>
      <c r="BG26" s="254" t="str">
        <f>+IF(TRIM(F26)="","",$B$1&amp;"-"&amp;TRIM(Tabla1[[#This Row],[Mes Inscrito]])&amp;"-"&amp;TRIM(Tabla1[[#This Row],[Dia de clases Inscrito]])&amp;"-"&amp;TRIM(Tabla1[[#This Row],[Horario Inscrito]])&amp;"-"&amp;TRIM(Tabla1[[#This Row],[Fecha Inicio grupo]])&amp;"-"&amp;TRIM(Tabla1[[#This Row],[Tipo Incrito]]))</f>
        <v>Huaraz-Enero-Lunes-7:00 - 9:00 p.m.-45670-Inscrito Nuevo</v>
      </c>
      <c r="BH26" s="319" t="b">
        <f>IF(F26="","",OR(IFERROR(SEARCH("CG",Tabla1[[#This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6" s="320">
        <f>IF(F26&lt;&gt;"",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45691</v>
      </c>
      <c r="BJ26" s="320" t="str">
        <f>IF(F26&lt;&gt;"",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6" s="320" t="str">
        <f>IF(Tabla1[[#This Row],[Fecha Inicio grupo]]="","",IFERROR(VLOOKUP(Tabla1[[#This Row],[Mes de Alta como miembro]],Parámetros!$AM$2:$AN$16,2,0),"01/01/1900"))</f>
        <v>01/01/1900</v>
      </c>
    </row>
    <row r="27" spans="1:63" s="25" customFormat="1" ht="13.9" hidden="1">
      <c r="A27" s="69">
        <v>22</v>
      </c>
      <c r="B27" s="30"/>
      <c r="C27" s="35"/>
      <c r="D27" s="43"/>
      <c r="E27" s="43"/>
      <c r="F27" s="46"/>
      <c r="G27" s="46"/>
      <c r="H27" s="165"/>
      <c r="I27" s="43"/>
      <c r="J27" s="29"/>
      <c r="K27" s="70"/>
      <c r="L27" s="69"/>
      <c r="M27" s="47"/>
      <c r="N27" s="240" t="str">
        <f ca="1">IF(Tabla1[[#This Row],[Fecha de nac]]="","",IF(Tabla1[[#This Row],[Fecha Finalización]] &gt;=TODAY(), DATEDIF(Tabla1[[#This Row],[Fecha de nac]],TODAY(),"y"), ROUNDDOWN((Tabla1[[#This Row],[Fecha Finalización]] -Tabla1[[#This Row],[Fecha de nac]])/365,0)))</f>
        <v/>
      </c>
      <c r="O27" s="171"/>
      <c r="P27" s="35"/>
      <c r="Q27" s="68"/>
      <c r="R27" s="68"/>
      <c r="S27" s="68"/>
      <c r="T27" s="68"/>
      <c r="U27" s="245" t="str">
        <f>IF(F27="","",Tabla1[[#This Row],[Fecha Inicio grupo]]+3*7-7)</f>
        <v/>
      </c>
      <c r="V27" s="246" t="str">
        <f>IF(F27="","",EDATE(Tabla1[[#This Row],[Fecha Inicio grupo]],3))</f>
        <v/>
      </c>
      <c r="W27" s="30"/>
      <c r="X27" s="30"/>
      <c r="Y27" s="77"/>
      <c r="Z27" s="77"/>
      <c r="AA27" s="77"/>
      <c r="AB27" s="77"/>
      <c r="AC27" s="77"/>
      <c r="AD27" s="77"/>
      <c r="AE27" s="77"/>
      <c r="AF27" s="77"/>
      <c r="AG27" s="77"/>
      <c r="AH27" s="77"/>
      <c r="AI27" s="77"/>
      <c r="AJ27" s="77"/>
      <c r="AK27" s="77"/>
      <c r="AL27" s="77"/>
      <c r="AM27" s="77"/>
      <c r="AN27" s="77"/>
      <c r="AO27" s="146"/>
      <c r="AP27" s="248" t="str">
        <f>IF(F27="","",IFERROR(VLOOKUP(SUBSTITUTE(SUBSTITUTE(Tabla1[[#This Row],[Uso Sistemas]],"T","P"),"N","F"),Parámetros!$M$2:$N$17,2,0),"Completar hasta 3ra sem. para evaluar a Probacionista"))</f>
        <v/>
      </c>
      <c r="AQ27" s="40"/>
      <c r="AR27" s="202"/>
      <c r="AS27" s="40"/>
      <c r="AT27" s="29"/>
      <c r="AU27" s="56"/>
      <c r="AV27" s="56"/>
      <c r="AW27" s="56"/>
      <c r="AX27" s="250" t="str">
        <f>IF(V27="","",EOMONTH(EDATE(Tabla1[[#This Row],[Fecha Finalización]],2),0))</f>
        <v/>
      </c>
      <c r="AY27" s="40"/>
      <c r="AZ27" s="251" t="str">
        <f>IF(V27="","",EOMONTH(EDATE(Tabla1[[#This Row],[Fecha Finalización]],3),0))</f>
        <v/>
      </c>
      <c r="BA27" s="40"/>
      <c r="BB27" s="40"/>
      <c r="BC27" s="237"/>
      <c r="BD27" s="235" t="str">
        <f>IF(F27="","",Tabla1[[#This Row],[sem 01]]&amp;Tabla1[[#This Row],[sem 02]]&amp;Tabla1[[#This Row],[sem 03]])</f>
        <v/>
      </c>
      <c r="BE27" s="236" t="str">
        <f>IF(TRIM(F27)="","",$B$1&amp;"-"&amp;SUBSTITUTE(Tabla1[[#This Row],[Mes Inscrito]]," ","")&amp;"-"&amp;SUBSTITUTE(Tabla1[[#This Row],[Dia de clases Inscrito]]," ","")&amp;"-"&amp;SUBSTITUTE(Tabla1[[#This Row],[Horario Inscrito]]," ","")&amp;"-"&amp;Tabla1[[#This Row],[Fecha Inicio grupo]])</f>
        <v/>
      </c>
      <c r="BF27" s="253" t="str">
        <f>IF(F27="","",Tabla1[[#This Row],[Curso]])</f>
        <v/>
      </c>
      <c r="BG27" s="254" t="str">
        <f>+IF(TRIM(F27)="","",$B$1&amp;"-"&amp;TRIM(Tabla1[[#This Row],[Mes Inscrito]])&amp;"-"&amp;TRIM(Tabla1[[#This Row],[Dia de clases Inscrito]])&amp;"-"&amp;TRIM(Tabla1[[#This Row],[Horario Inscrito]])&amp;"-"&amp;TRIM(Tabla1[[#This Row],[Fecha Inicio grupo]])&amp;"-"&amp;TRIM(Tabla1[[#This Row],[Tipo Incrito]]))</f>
        <v/>
      </c>
      <c r="BH27" s="319" t="str">
        <f>IF(F27="","",OR(IFERROR(SEARCH("CG",Tabla1[[#This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 s="320" t="str">
        <f>IF(F27&lt;&gt;"",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 s="320" t="str">
        <f>IF(F27&lt;&gt;"",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 s="320" t="str">
        <f>IF(Tabla1[[#This Row],[Fecha Inicio grupo]]="","",IFERROR(VLOOKUP(Tabla1[[#This Row],[Mes de Alta como miembro]],Parámetros!$AM$2:$AN$16,2,0),"01/01/1900"))</f>
        <v/>
      </c>
    </row>
    <row r="28" spans="1:63" s="25" customFormat="1" ht="13.9" hidden="1">
      <c r="A28" s="69">
        <v>23</v>
      </c>
      <c r="B28" s="30"/>
      <c r="C28" s="35"/>
      <c r="D28" s="43"/>
      <c r="E28" s="43"/>
      <c r="F28" s="46"/>
      <c r="G28" s="46"/>
      <c r="H28" s="165"/>
      <c r="I28" s="43"/>
      <c r="J28" s="29"/>
      <c r="K28" s="70"/>
      <c r="L28" s="69"/>
      <c r="M28" s="47"/>
      <c r="N28" s="240" t="str">
        <f ca="1">IF(Tabla1[[#This Row],[Fecha de nac]]="","",IF(Tabla1[[#This Row],[Fecha Finalización]] &gt;=TODAY(), DATEDIF(Tabla1[[#This Row],[Fecha de nac]],TODAY(),"y"), ROUNDDOWN((Tabla1[[#This Row],[Fecha Finalización]] -Tabla1[[#This Row],[Fecha de nac]])/365,0)))</f>
        <v/>
      </c>
      <c r="O28" s="171"/>
      <c r="P28" s="35"/>
      <c r="Q28" s="68"/>
      <c r="R28" s="68"/>
      <c r="S28" s="68"/>
      <c r="T28" s="68"/>
      <c r="U28" s="245" t="str">
        <f>IF(F28="","",Tabla1[[#This Row],[Fecha Inicio grupo]]+3*7-7)</f>
        <v/>
      </c>
      <c r="V28" s="246" t="str">
        <f>IF(F28="","",EDATE(Tabla1[[#This Row],[Fecha Inicio grupo]],3))</f>
        <v/>
      </c>
      <c r="W28" s="30"/>
      <c r="X28" s="30"/>
      <c r="Y28" s="77"/>
      <c r="Z28" s="77"/>
      <c r="AA28" s="77"/>
      <c r="AB28" s="77"/>
      <c r="AC28" s="77"/>
      <c r="AD28" s="77"/>
      <c r="AE28" s="77"/>
      <c r="AF28" s="77"/>
      <c r="AG28" s="77"/>
      <c r="AH28" s="77"/>
      <c r="AI28" s="77"/>
      <c r="AJ28" s="77"/>
      <c r="AK28" s="77"/>
      <c r="AL28" s="77"/>
      <c r="AM28" s="77"/>
      <c r="AN28" s="77"/>
      <c r="AO28" s="146"/>
      <c r="AP28" s="248" t="str">
        <f>IF(F28="","",IFERROR(VLOOKUP(SUBSTITUTE(SUBSTITUTE(Tabla1[[#This Row],[Uso Sistemas]],"T","P"),"N","F"),Parámetros!$M$2:$N$17,2,0),"Completar hasta 3ra sem. para evaluar a Probacionista"))</f>
        <v/>
      </c>
      <c r="AQ28" s="40"/>
      <c r="AR28" s="202"/>
      <c r="AS28" s="40"/>
      <c r="AT28" s="29"/>
      <c r="AU28" s="56"/>
      <c r="AV28" s="56"/>
      <c r="AW28" s="56"/>
      <c r="AX28" s="250" t="str">
        <f>IF(V28="","",EOMONTH(EDATE(Tabla1[[#This Row],[Fecha Finalización]],2),0))</f>
        <v/>
      </c>
      <c r="AY28" s="40"/>
      <c r="AZ28" s="251" t="str">
        <f>IF(V28="","",EOMONTH(EDATE(Tabla1[[#This Row],[Fecha Finalización]],3),0))</f>
        <v/>
      </c>
      <c r="BA28" s="40"/>
      <c r="BB28" s="40"/>
      <c r="BC28" s="237"/>
      <c r="BD28" s="235" t="str">
        <f>IF(F28="","",Tabla1[[#This Row],[sem 01]]&amp;Tabla1[[#This Row],[sem 02]]&amp;Tabla1[[#This Row],[sem 03]])</f>
        <v/>
      </c>
      <c r="BE28" s="236" t="str">
        <f>IF(TRIM(F28)="","",$B$1&amp;"-"&amp;SUBSTITUTE(Tabla1[[#This Row],[Mes Inscrito]]," ","")&amp;"-"&amp;SUBSTITUTE(Tabla1[[#This Row],[Dia de clases Inscrito]]," ","")&amp;"-"&amp;SUBSTITUTE(Tabla1[[#This Row],[Horario Inscrito]]," ","")&amp;"-"&amp;Tabla1[[#This Row],[Fecha Inicio grupo]])</f>
        <v/>
      </c>
      <c r="BF28" s="253" t="str">
        <f>IF(F28="","",Tabla1[[#This Row],[Curso]])</f>
        <v/>
      </c>
      <c r="BG28" s="254" t="str">
        <f>+IF(TRIM(F28)="","",$B$1&amp;"-"&amp;TRIM(Tabla1[[#This Row],[Mes Inscrito]])&amp;"-"&amp;TRIM(Tabla1[[#This Row],[Dia de clases Inscrito]])&amp;"-"&amp;TRIM(Tabla1[[#This Row],[Horario Inscrito]])&amp;"-"&amp;TRIM(Tabla1[[#This Row],[Fecha Inicio grupo]])&amp;"-"&amp;TRIM(Tabla1[[#This Row],[Tipo Incrito]]))</f>
        <v/>
      </c>
      <c r="BH28" s="319" t="str">
        <f>IF(F28="","",OR(IFERROR(SEARCH("CG",Tabla1[[#This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 s="320" t="str">
        <f>IF(F28&lt;&gt;"",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 s="320" t="str">
        <f>IF(F28&lt;&gt;"",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 s="320" t="str">
        <f>IF(Tabla1[[#This Row],[Fecha Inicio grupo]]="","",IFERROR(VLOOKUP(Tabla1[[#This Row],[Mes de Alta como miembro]],Parámetros!$AM$2:$AN$16,2,0),"01/01/1900"))</f>
        <v/>
      </c>
    </row>
    <row r="29" spans="1:63" s="25" customFormat="1" ht="13.9" hidden="1">
      <c r="A29" s="69">
        <v>24</v>
      </c>
      <c r="B29" s="30"/>
      <c r="C29" s="35"/>
      <c r="D29" s="43"/>
      <c r="E29" s="43"/>
      <c r="F29" s="46"/>
      <c r="G29" s="46"/>
      <c r="H29" s="165"/>
      <c r="I29" s="43"/>
      <c r="J29" s="29"/>
      <c r="K29" s="70"/>
      <c r="L29" s="69"/>
      <c r="M29" s="47"/>
      <c r="N29" s="240" t="str">
        <f ca="1">IF(Tabla1[[#This Row],[Fecha de nac]]="","",IF(Tabla1[[#This Row],[Fecha Finalización]] &gt;=TODAY(), DATEDIF(Tabla1[[#This Row],[Fecha de nac]],TODAY(),"y"), ROUNDDOWN((Tabla1[[#This Row],[Fecha Finalización]] -Tabla1[[#This Row],[Fecha de nac]])/365,0)))</f>
        <v/>
      </c>
      <c r="O29" s="171"/>
      <c r="P29" s="35"/>
      <c r="Q29" s="68"/>
      <c r="R29" s="68"/>
      <c r="S29" s="68"/>
      <c r="T29" s="68"/>
      <c r="U29" s="245" t="str">
        <f>IF(F29="","",Tabla1[[#This Row],[Fecha Inicio grupo]]+3*7-7)</f>
        <v/>
      </c>
      <c r="V29" s="246" t="str">
        <f>IF(F29="","",EDATE(Tabla1[[#This Row],[Fecha Inicio grupo]],3))</f>
        <v/>
      </c>
      <c r="W29" s="30"/>
      <c r="X29" s="30"/>
      <c r="Y29" s="77"/>
      <c r="Z29" s="77"/>
      <c r="AA29" s="77"/>
      <c r="AB29" s="77"/>
      <c r="AC29" s="77"/>
      <c r="AD29" s="77"/>
      <c r="AE29" s="77"/>
      <c r="AF29" s="77"/>
      <c r="AG29" s="77"/>
      <c r="AH29" s="77"/>
      <c r="AI29" s="77"/>
      <c r="AJ29" s="77"/>
      <c r="AK29" s="77"/>
      <c r="AL29" s="77"/>
      <c r="AM29" s="77"/>
      <c r="AN29" s="77"/>
      <c r="AO29" s="146"/>
      <c r="AP29" s="248" t="str">
        <f>IF(F29="","",IFERROR(VLOOKUP(SUBSTITUTE(SUBSTITUTE(Tabla1[[#This Row],[Uso Sistemas]],"T","P"),"N","F"),Parámetros!$M$2:$N$17,2,0),"Completar hasta 3ra sem. para evaluar a Probacionista"))</f>
        <v/>
      </c>
      <c r="AQ29" s="40"/>
      <c r="AR29" s="202"/>
      <c r="AS29" s="40"/>
      <c r="AT29" s="29"/>
      <c r="AU29" s="56"/>
      <c r="AV29" s="56"/>
      <c r="AW29" s="56"/>
      <c r="AX29" s="250" t="str">
        <f>IF(V29="","",EOMONTH(EDATE(Tabla1[[#This Row],[Fecha Finalización]],2),0))</f>
        <v/>
      </c>
      <c r="AY29" s="40"/>
      <c r="AZ29" s="251" t="str">
        <f>IF(V29="","",EOMONTH(EDATE(Tabla1[[#This Row],[Fecha Finalización]],3),0))</f>
        <v/>
      </c>
      <c r="BA29" s="40"/>
      <c r="BB29" s="40"/>
      <c r="BC29" s="237"/>
      <c r="BD29" s="235" t="str">
        <f>IF(F29="","",Tabla1[[#This Row],[sem 01]]&amp;Tabla1[[#This Row],[sem 02]]&amp;Tabla1[[#This Row],[sem 03]])</f>
        <v/>
      </c>
      <c r="BE29" s="236" t="str">
        <f>IF(TRIM(F29)="","",$B$1&amp;"-"&amp;SUBSTITUTE(Tabla1[[#This Row],[Mes Inscrito]]," ","")&amp;"-"&amp;SUBSTITUTE(Tabla1[[#This Row],[Dia de clases Inscrito]]," ","")&amp;"-"&amp;SUBSTITUTE(Tabla1[[#This Row],[Horario Inscrito]]," ","")&amp;"-"&amp;Tabla1[[#This Row],[Fecha Inicio grupo]])</f>
        <v/>
      </c>
      <c r="BF29" s="253" t="str">
        <f>IF(F29="","",Tabla1[[#This Row],[Curso]])</f>
        <v/>
      </c>
      <c r="BG29" s="254" t="str">
        <f>+IF(TRIM(F29)="","",$B$1&amp;"-"&amp;TRIM(Tabla1[[#This Row],[Mes Inscrito]])&amp;"-"&amp;TRIM(Tabla1[[#This Row],[Dia de clases Inscrito]])&amp;"-"&amp;TRIM(Tabla1[[#This Row],[Horario Inscrito]])&amp;"-"&amp;TRIM(Tabla1[[#This Row],[Fecha Inicio grupo]])&amp;"-"&amp;TRIM(Tabla1[[#This Row],[Tipo Incrito]]))</f>
        <v/>
      </c>
      <c r="BH29" s="319" t="str">
        <f>IF(F29="","",OR(IFERROR(SEARCH("CG",Tabla1[[#This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 s="320" t="str">
        <f>IF(F29&lt;&gt;"",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 s="320" t="str">
        <f>IF(F29&lt;&gt;"",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 s="320" t="str">
        <f>IF(Tabla1[[#This Row],[Fecha Inicio grupo]]="","",IFERROR(VLOOKUP(Tabla1[[#This Row],[Mes de Alta como miembro]],Parámetros!$AM$2:$AN$16,2,0),"01/01/1900"))</f>
        <v/>
      </c>
    </row>
    <row r="30" spans="1:63" s="25" customFormat="1" ht="13.9" hidden="1">
      <c r="A30" s="69">
        <v>25</v>
      </c>
      <c r="B30" s="30"/>
      <c r="C30" s="35"/>
      <c r="D30" s="43"/>
      <c r="E30" s="43"/>
      <c r="F30" s="46"/>
      <c r="G30" s="46"/>
      <c r="H30" s="165"/>
      <c r="I30" s="43"/>
      <c r="J30" s="29"/>
      <c r="K30" s="70"/>
      <c r="L30" s="69"/>
      <c r="M30" s="47"/>
      <c r="N30" s="240" t="str">
        <f ca="1">IF(Tabla1[[#This Row],[Fecha de nac]]="","",IF(Tabla1[[#This Row],[Fecha Finalización]] &gt;=TODAY(), DATEDIF(Tabla1[[#This Row],[Fecha de nac]],TODAY(),"y"), ROUNDDOWN((Tabla1[[#This Row],[Fecha Finalización]] -Tabla1[[#This Row],[Fecha de nac]])/365,0)))</f>
        <v/>
      </c>
      <c r="O30" s="171"/>
      <c r="P30" s="35"/>
      <c r="Q30" s="68"/>
      <c r="R30" s="68"/>
      <c r="S30" s="68"/>
      <c r="T30" s="68"/>
      <c r="U30" s="245" t="str">
        <f>IF(F30="","",Tabla1[[#This Row],[Fecha Inicio grupo]]+3*7-7)</f>
        <v/>
      </c>
      <c r="V30" s="246" t="str">
        <f>IF(F30="","",EDATE(Tabla1[[#This Row],[Fecha Inicio grupo]],3))</f>
        <v/>
      </c>
      <c r="W30" s="30"/>
      <c r="X30" s="30"/>
      <c r="Y30" s="77"/>
      <c r="Z30" s="77"/>
      <c r="AA30" s="77"/>
      <c r="AB30" s="77"/>
      <c r="AC30" s="77"/>
      <c r="AD30" s="77"/>
      <c r="AE30" s="77"/>
      <c r="AF30" s="77"/>
      <c r="AG30" s="77"/>
      <c r="AH30" s="77"/>
      <c r="AI30" s="77"/>
      <c r="AJ30" s="77"/>
      <c r="AK30" s="77"/>
      <c r="AL30" s="77"/>
      <c r="AM30" s="77"/>
      <c r="AN30" s="77"/>
      <c r="AO30" s="146"/>
      <c r="AP30" s="248" t="str">
        <f>IF(F30="","",IFERROR(VLOOKUP(SUBSTITUTE(SUBSTITUTE(Tabla1[[#This Row],[Uso Sistemas]],"T","P"),"N","F"),Parámetros!$M$2:$N$17,2,0),"Completar hasta 3ra sem. para evaluar a Probacionista"))</f>
        <v/>
      </c>
      <c r="AQ30" s="40"/>
      <c r="AR30" s="202"/>
      <c r="AS30" s="40"/>
      <c r="AT30" s="29"/>
      <c r="AU30" s="56"/>
      <c r="AV30" s="56"/>
      <c r="AW30" s="56"/>
      <c r="AX30" s="250" t="str">
        <f>IF(V30="","",EOMONTH(EDATE(Tabla1[[#This Row],[Fecha Finalización]],2),0))</f>
        <v/>
      </c>
      <c r="AY30" s="40"/>
      <c r="AZ30" s="251" t="str">
        <f>IF(V30="","",EOMONTH(EDATE(Tabla1[[#This Row],[Fecha Finalización]],3),0))</f>
        <v/>
      </c>
      <c r="BA30" s="40"/>
      <c r="BB30" s="40"/>
      <c r="BC30" s="237"/>
      <c r="BD30" s="235" t="str">
        <f>IF(F30="","",Tabla1[[#This Row],[sem 01]]&amp;Tabla1[[#This Row],[sem 02]]&amp;Tabla1[[#This Row],[sem 03]])</f>
        <v/>
      </c>
      <c r="BE30" s="236" t="str">
        <f>IF(TRIM(F30)="","",$B$1&amp;"-"&amp;SUBSTITUTE(Tabla1[[#This Row],[Mes Inscrito]]," ","")&amp;"-"&amp;SUBSTITUTE(Tabla1[[#This Row],[Dia de clases Inscrito]]," ","")&amp;"-"&amp;SUBSTITUTE(Tabla1[[#This Row],[Horario Inscrito]]," ","")&amp;"-"&amp;Tabla1[[#This Row],[Fecha Inicio grupo]])</f>
        <v/>
      </c>
      <c r="BF30" s="253" t="str">
        <f>IF(F30="","",Tabla1[[#This Row],[Curso]])</f>
        <v/>
      </c>
      <c r="BG30" s="254" t="str">
        <f>+IF(TRIM(F30)="","",$B$1&amp;"-"&amp;TRIM(Tabla1[[#This Row],[Mes Inscrito]])&amp;"-"&amp;TRIM(Tabla1[[#This Row],[Dia de clases Inscrito]])&amp;"-"&amp;TRIM(Tabla1[[#This Row],[Horario Inscrito]])&amp;"-"&amp;TRIM(Tabla1[[#This Row],[Fecha Inicio grupo]])&amp;"-"&amp;TRIM(Tabla1[[#This Row],[Tipo Incrito]]))</f>
        <v/>
      </c>
      <c r="BH30" s="319" t="str">
        <f>IF(F30="","",OR(IFERROR(SEARCH("CG",Tabla1[[#This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 s="320" t="str">
        <f>IF(F30&lt;&gt;"",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 s="320" t="str">
        <f>IF(F30&lt;&gt;"",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 s="320" t="str">
        <f>IF(Tabla1[[#This Row],[Fecha Inicio grupo]]="","",IFERROR(VLOOKUP(Tabla1[[#This Row],[Mes de Alta como miembro]],Parámetros!$AM$2:$AN$16,2,0),"01/01/1900"))</f>
        <v/>
      </c>
    </row>
    <row r="31" spans="1:63" s="25" customFormat="1" ht="13.9" hidden="1">
      <c r="A31" s="69">
        <v>26</v>
      </c>
      <c r="B31" s="30"/>
      <c r="C31" s="35"/>
      <c r="D31" s="43"/>
      <c r="E31" s="43"/>
      <c r="F31" s="46"/>
      <c r="G31" s="46"/>
      <c r="H31" s="165"/>
      <c r="I31" s="43"/>
      <c r="J31" s="29"/>
      <c r="K31" s="70"/>
      <c r="L31" s="69"/>
      <c r="M31" s="47"/>
      <c r="N31" s="240" t="str">
        <f ca="1">IF(Tabla1[[#This Row],[Fecha de nac]]="","",IF(Tabla1[[#This Row],[Fecha Finalización]] &gt;=TODAY(), DATEDIF(Tabla1[[#This Row],[Fecha de nac]],TODAY(),"y"), ROUNDDOWN((Tabla1[[#This Row],[Fecha Finalización]] -Tabla1[[#This Row],[Fecha de nac]])/365,0)))</f>
        <v/>
      </c>
      <c r="O31" s="171"/>
      <c r="P31" s="35"/>
      <c r="Q31" s="68"/>
      <c r="R31" s="68"/>
      <c r="S31" s="68"/>
      <c r="T31" s="68"/>
      <c r="U31" s="245" t="str">
        <f>IF(F31="","",Tabla1[[#This Row],[Fecha Inicio grupo]]+3*7-7)</f>
        <v/>
      </c>
      <c r="V31" s="246" t="str">
        <f>IF(F31="","",EDATE(Tabla1[[#This Row],[Fecha Inicio grupo]],3))</f>
        <v/>
      </c>
      <c r="W31" s="30"/>
      <c r="X31" s="30"/>
      <c r="Y31" s="77"/>
      <c r="Z31" s="77"/>
      <c r="AA31" s="77"/>
      <c r="AB31" s="77"/>
      <c r="AC31" s="77"/>
      <c r="AD31" s="77"/>
      <c r="AE31" s="77"/>
      <c r="AF31" s="77"/>
      <c r="AG31" s="77"/>
      <c r="AH31" s="77"/>
      <c r="AI31" s="77"/>
      <c r="AJ31" s="77"/>
      <c r="AK31" s="77"/>
      <c r="AL31" s="77"/>
      <c r="AM31" s="77"/>
      <c r="AN31" s="77"/>
      <c r="AO31" s="146"/>
      <c r="AP31" s="248" t="str">
        <f>IF(F31="","",IFERROR(VLOOKUP(SUBSTITUTE(SUBSTITUTE(Tabla1[[#This Row],[Uso Sistemas]],"T","P"),"N","F"),Parámetros!$M$2:$N$17,2,0),"Completar hasta 3ra sem. para evaluar a Probacionista"))</f>
        <v/>
      </c>
      <c r="AQ31" s="40"/>
      <c r="AR31" s="202"/>
      <c r="AS31" s="40"/>
      <c r="AT31" s="29"/>
      <c r="AU31" s="56"/>
      <c r="AV31" s="56"/>
      <c r="AW31" s="56"/>
      <c r="AX31" s="250" t="str">
        <f>IF(V31="","",EOMONTH(EDATE(Tabla1[[#This Row],[Fecha Finalización]],2),0))</f>
        <v/>
      </c>
      <c r="AY31" s="40"/>
      <c r="AZ31" s="251" t="str">
        <f>IF(V31="","",EOMONTH(EDATE(Tabla1[[#This Row],[Fecha Finalización]],3),0))</f>
        <v/>
      </c>
      <c r="BA31" s="40"/>
      <c r="BB31" s="40"/>
      <c r="BC31" s="237"/>
      <c r="BD31" s="235" t="str">
        <f>IF(F31="","",Tabla1[[#This Row],[sem 01]]&amp;Tabla1[[#This Row],[sem 02]]&amp;Tabla1[[#This Row],[sem 03]])</f>
        <v/>
      </c>
      <c r="BE31" s="236" t="str">
        <f>IF(TRIM(F31)="","",$B$1&amp;"-"&amp;SUBSTITUTE(Tabla1[[#This Row],[Mes Inscrito]]," ","")&amp;"-"&amp;SUBSTITUTE(Tabla1[[#This Row],[Dia de clases Inscrito]]," ","")&amp;"-"&amp;SUBSTITUTE(Tabla1[[#This Row],[Horario Inscrito]]," ","")&amp;"-"&amp;Tabla1[[#This Row],[Fecha Inicio grupo]])</f>
        <v/>
      </c>
      <c r="BF31" s="253" t="str">
        <f>IF(F31="","",Tabla1[[#This Row],[Curso]])</f>
        <v/>
      </c>
      <c r="BG31" s="254" t="str">
        <f>+IF(TRIM(F31)="","",$B$1&amp;"-"&amp;TRIM(Tabla1[[#This Row],[Mes Inscrito]])&amp;"-"&amp;TRIM(Tabla1[[#This Row],[Dia de clases Inscrito]])&amp;"-"&amp;TRIM(Tabla1[[#This Row],[Horario Inscrito]])&amp;"-"&amp;TRIM(Tabla1[[#This Row],[Fecha Inicio grupo]])&amp;"-"&amp;TRIM(Tabla1[[#This Row],[Tipo Incrito]]))</f>
        <v/>
      </c>
      <c r="BH31" s="319" t="str">
        <f>IF(F31="","",OR(IFERROR(SEARCH("CG",Tabla1[[#This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 s="320" t="str">
        <f>IF(F31&lt;&gt;"",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 s="320" t="str">
        <f>IF(F31&lt;&gt;"",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 s="320" t="str">
        <f>IF(Tabla1[[#This Row],[Fecha Inicio grupo]]="","",IFERROR(VLOOKUP(Tabla1[[#This Row],[Mes de Alta como miembro]],Parámetros!$AM$2:$AN$16,2,0),"01/01/1900"))</f>
        <v/>
      </c>
    </row>
    <row r="32" spans="1:63" s="25" customFormat="1" ht="13.9" hidden="1">
      <c r="A32" s="69">
        <v>27</v>
      </c>
      <c r="B32" s="30"/>
      <c r="C32" s="35"/>
      <c r="D32" s="43"/>
      <c r="E32" s="43"/>
      <c r="F32" s="46"/>
      <c r="G32" s="46"/>
      <c r="H32" s="165"/>
      <c r="I32" s="43"/>
      <c r="J32" s="29"/>
      <c r="K32" s="70"/>
      <c r="L32" s="69"/>
      <c r="M32" s="47"/>
      <c r="N32" s="240" t="str">
        <f ca="1">IF(Tabla1[[#This Row],[Fecha de nac]]="","",IF(Tabla1[[#This Row],[Fecha Finalización]] &gt;=TODAY(), DATEDIF(Tabla1[[#This Row],[Fecha de nac]],TODAY(),"y"), ROUNDDOWN((Tabla1[[#This Row],[Fecha Finalización]] -Tabla1[[#This Row],[Fecha de nac]])/365,0)))</f>
        <v/>
      </c>
      <c r="O32" s="171"/>
      <c r="P32" s="35"/>
      <c r="Q32" s="68"/>
      <c r="R32" s="68"/>
      <c r="S32" s="68"/>
      <c r="T32" s="68"/>
      <c r="U32" s="245" t="str">
        <f>IF(F32="","",Tabla1[[#This Row],[Fecha Inicio grupo]]+3*7-7)</f>
        <v/>
      </c>
      <c r="V32" s="246" t="str">
        <f>IF(F32="","",EDATE(Tabla1[[#This Row],[Fecha Inicio grupo]],3))</f>
        <v/>
      </c>
      <c r="W32" s="30"/>
      <c r="X32" s="30"/>
      <c r="Y32" s="77"/>
      <c r="Z32" s="77"/>
      <c r="AA32" s="77"/>
      <c r="AB32" s="77"/>
      <c r="AC32" s="77"/>
      <c r="AD32" s="77"/>
      <c r="AE32" s="77"/>
      <c r="AF32" s="77"/>
      <c r="AG32" s="77"/>
      <c r="AH32" s="77"/>
      <c r="AI32" s="77"/>
      <c r="AJ32" s="77"/>
      <c r="AK32" s="77"/>
      <c r="AL32" s="77"/>
      <c r="AM32" s="77"/>
      <c r="AN32" s="77"/>
      <c r="AO32" s="146"/>
      <c r="AP32" s="248" t="str">
        <f>IF(F32="","",IFERROR(VLOOKUP(SUBSTITUTE(SUBSTITUTE(Tabla1[[#This Row],[Uso Sistemas]],"T","P"),"N","F"),Parámetros!$M$2:$N$17,2,0),"Completar hasta 3ra sem. para evaluar a Probacionista"))</f>
        <v/>
      </c>
      <c r="AQ32" s="40"/>
      <c r="AR32" s="202"/>
      <c r="AS32" s="40"/>
      <c r="AT32" s="29"/>
      <c r="AU32" s="56"/>
      <c r="AV32" s="56"/>
      <c r="AW32" s="56"/>
      <c r="AX32" s="250" t="str">
        <f>IF(V32="","",EOMONTH(EDATE(Tabla1[[#This Row],[Fecha Finalización]],2),0))</f>
        <v/>
      </c>
      <c r="AY32" s="40"/>
      <c r="AZ32" s="251" t="str">
        <f>IF(V32="","",EOMONTH(EDATE(Tabla1[[#This Row],[Fecha Finalización]],3),0))</f>
        <v/>
      </c>
      <c r="BA32" s="40"/>
      <c r="BB32" s="40"/>
      <c r="BC32" s="237"/>
      <c r="BD32" s="235" t="str">
        <f>IF(F32="","",Tabla1[[#This Row],[sem 01]]&amp;Tabla1[[#This Row],[sem 02]]&amp;Tabla1[[#This Row],[sem 03]])</f>
        <v/>
      </c>
      <c r="BE32" s="236" t="str">
        <f>IF(TRIM(F32)="","",$B$1&amp;"-"&amp;SUBSTITUTE(Tabla1[[#This Row],[Mes Inscrito]]," ","")&amp;"-"&amp;SUBSTITUTE(Tabla1[[#This Row],[Dia de clases Inscrito]]," ","")&amp;"-"&amp;SUBSTITUTE(Tabla1[[#This Row],[Horario Inscrito]]," ","")&amp;"-"&amp;Tabla1[[#This Row],[Fecha Inicio grupo]])</f>
        <v/>
      </c>
      <c r="BF32" s="253" t="str">
        <f>IF(F32="","",Tabla1[[#This Row],[Curso]])</f>
        <v/>
      </c>
      <c r="BG32" s="254" t="str">
        <f>+IF(TRIM(F32)="","",$B$1&amp;"-"&amp;TRIM(Tabla1[[#This Row],[Mes Inscrito]])&amp;"-"&amp;TRIM(Tabla1[[#This Row],[Dia de clases Inscrito]])&amp;"-"&amp;TRIM(Tabla1[[#This Row],[Horario Inscrito]])&amp;"-"&amp;TRIM(Tabla1[[#This Row],[Fecha Inicio grupo]])&amp;"-"&amp;TRIM(Tabla1[[#This Row],[Tipo Incrito]]))</f>
        <v/>
      </c>
      <c r="BH32" s="319" t="str">
        <f>IF(F32="","",OR(IFERROR(SEARCH("CG",Tabla1[[#This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 s="320" t="str">
        <f>IF(F32&lt;&gt;"",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 s="320" t="str">
        <f>IF(F32&lt;&gt;"",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 s="320" t="str">
        <f>IF(Tabla1[[#This Row],[Fecha Inicio grupo]]="","",IFERROR(VLOOKUP(Tabla1[[#This Row],[Mes de Alta como miembro]],Parámetros!$AM$2:$AN$16,2,0),"01/01/1900"))</f>
        <v/>
      </c>
    </row>
    <row r="33" spans="1:63" s="25" customFormat="1" ht="13.9" hidden="1">
      <c r="A33" s="69">
        <v>28</v>
      </c>
      <c r="B33" s="30"/>
      <c r="C33" s="35"/>
      <c r="D33" s="43"/>
      <c r="E33" s="43"/>
      <c r="F33" s="46"/>
      <c r="G33" s="46"/>
      <c r="H33" s="165"/>
      <c r="I33" s="43"/>
      <c r="J33" s="29"/>
      <c r="K33" s="70"/>
      <c r="L33" s="69"/>
      <c r="M33" s="47"/>
      <c r="N33" s="240" t="str">
        <f ca="1">IF(Tabla1[[#This Row],[Fecha de nac]]="","",IF(Tabla1[[#This Row],[Fecha Finalización]] &gt;=TODAY(), DATEDIF(Tabla1[[#This Row],[Fecha de nac]],TODAY(),"y"), ROUNDDOWN((Tabla1[[#This Row],[Fecha Finalización]] -Tabla1[[#This Row],[Fecha de nac]])/365,0)))</f>
        <v/>
      </c>
      <c r="O33" s="171"/>
      <c r="P33" s="35"/>
      <c r="Q33" s="68"/>
      <c r="R33" s="68"/>
      <c r="S33" s="68"/>
      <c r="T33" s="68"/>
      <c r="U33" s="245" t="str">
        <f>IF(F33="","",Tabla1[[#This Row],[Fecha Inicio grupo]]+3*7-7)</f>
        <v/>
      </c>
      <c r="V33" s="246" t="str">
        <f>IF(F33="","",EDATE(Tabla1[[#This Row],[Fecha Inicio grupo]],3))</f>
        <v/>
      </c>
      <c r="W33" s="30"/>
      <c r="X33" s="30"/>
      <c r="Y33" s="77"/>
      <c r="Z33" s="77"/>
      <c r="AA33" s="77"/>
      <c r="AB33" s="77"/>
      <c r="AC33" s="77"/>
      <c r="AD33" s="77"/>
      <c r="AE33" s="77"/>
      <c r="AF33" s="77"/>
      <c r="AG33" s="77"/>
      <c r="AH33" s="77"/>
      <c r="AI33" s="77"/>
      <c r="AJ33" s="77"/>
      <c r="AK33" s="77"/>
      <c r="AL33" s="77"/>
      <c r="AM33" s="77"/>
      <c r="AN33" s="77"/>
      <c r="AO33" s="146"/>
      <c r="AP33" s="248" t="str">
        <f>IF(F33="","",IFERROR(VLOOKUP(SUBSTITUTE(SUBSTITUTE(Tabla1[[#This Row],[Uso Sistemas]],"T","P"),"N","F"),Parámetros!$M$2:$N$17,2,0),"Completar hasta 3ra sem. para evaluar a Probacionista"))</f>
        <v/>
      </c>
      <c r="AQ33" s="40"/>
      <c r="AR33" s="202"/>
      <c r="AS33" s="40"/>
      <c r="AT33" s="29"/>
      <c r="AU33" s="56"/>
      <c r="AV33" s="56"/>
      <c r="AW33" s="56"/>
      <c r="AX33" s="250" t="str">
        <f>IF(V33="","",EOMONTH(EDATE(Tabla1[[#This Row],[Fecha Finalización]],2),0))</f>
        <v/>
      </c>
      <c r="AY33" s="40"/>
      <c r="AZ33" s="251" t="str">
        <f>IF(V33="","",EOMONTH(EDATE(Tabla1[[#This Row],[Fecha Finalización]],3),0))</f>
        <v/>
      </c>
      <c r="BA33" s="40"/>
      <c r="BB33" s="40"/>
      <c r="BC33" s="237"/>
      <c r="BD33" s="235" t="str">
        <f>IF(F33="","",Tabla1[[#This Row],[sem 01]]&amp;Tabla1[[#This Row],[sem 02]]&amp;Tabla1[[#This Row],[sem 03]])</f>
        <v/>
      </c>
      <c r="BE33" s="236" t="str">
        <f>IF(TRIM(F33)="","",$B$1&amp;"-"&amp;SUBSTITUTE(Tabla1[[#This Row],[Mes Inscrito]]," ","")&amp;"-"&amp;SUBSTITUTE(Tabla1[[#This Row],[Dia de clases Inscrito]]," ","")&amp;"-"&amp;SUBSTITUTE(Tabla1[[#This Row],[Horario Inscrito]]," ","")&amp;"-"&amp;Tabla1[[#This Row],[Fecha Inicio grupo]])</f>
        <v/>
      </c>
      <c r="BF33" s="253" t="str">
        <f>IF(F33="","",Tabla1[[#This Row],[Curso]])</f>
        <v/>
      </c>
      <c r="BG33" s="254" t="str">
        <f>+IF(TRIM(F33)="","",$B$1&amp;"-"&amp;TRIM(Tabla1[[#This Row],[Mes Inscrito]])&amp;"-"&amp;TRIM(Tabla1[[#This Row],[Dia de clases Inscrito]])&amp;"-"&amp;TRIM(Tabla1[[#This Row],[Horario Inscrito]])&amp;"-"&amp;TRIM(Tabla1[[#This Row],[Fecha Inicio grupo]])&amp;"-"&amp;TRIM(Tabla1[[#This Row],[Tipo Incrito]]))</f>
        <v/>
      </c>
      <c r="BH33" s="319" t="str">
        <f>IF(F33="","",OR(IFERROR(SEARCH("CG",Tabla1[[#This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 s="320" t="str">
        <f>IF(F33&lt;&gt;"",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 s="320" t="str">
        <f>IF(F33&lt;&gt;"",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 s="320" t="str">
        <f>IF(Tabla1[[#This Row],[Fecha Inicio grupo]]="","",IFERROR(VLOOKUP(Tabla1[[#This Row],[Mes de Alta como miembro]],Parámetros!$AM$2:$AN$16,2,0),"01/01/1900"))</f>
        <v/>
      </c>
    </row>
    <row r="34" spans="1:63" s="25" customFormat="1" ht="13.9" hidden="1">
      <c r="A34" s="69">
        <v>29</v>
      </c>
      <c r="B34" s="30"/>
      <c r="C34" s="35"/>
      <c r="D34" s="43"/>
      <c r="E34" s="43"/>
      <c r="F34" s="46"/>
      <c r="G34" s="46"/>
      <c r="H34" s="165"/>
      <c r="I34" s="263"/>
      <c r="J34" s="29"/>
      <c r="K34" s="70"/>
      <c r="L34" s="69"/>
      <c r="M34" s="47"/>
      <c r="N34" s="240" t="str">
        <f ca="1">IF(Tabla1[[#This Row],[Fecha de nac]]="","",IF(Tabla1[[#This Row],[Fecha Finalización]] &gt;=TODAY(), DATEDIF(Tabla1[[#This Row],[Fecha de nac]],TODAY(),"y"), ROUNDDOWN((Tabla1[[#This Row],[Fecha Finalización]] -Tabla1[[#This Row],[Fecha de nac]])/365,0)))</f>
        <v/>
      </c>
      <c r="O34" s="171"/>
      <c r="P34" s="35"/>
      <c r="Q34" s="68"/>
      <c r="R34" s="68"/>
      <c r="S34" s="68"/>
      <c r="T34" s="68"/>
      <c r="U34" s="245" t="str">
        <f>IF(F34="","",Tabla1[[#This Row],[Fecha Inicio grupo]]+3*7-7)</f>
        <v/>
      </c>
      <c r="V34" s="246" t="str">
        <f>IF(F34="","",EDATE(Tabla1[[#This Row],[Fecha Inicio grupo]],3))</f>
        <v/>
      </c>
      <c r="W34" s="30"/>
      <c r="X34" s="30"/>
      <c r="Y34" s="77"/>
      <c r="Z34" s="77"/>
      <c r="AA34" s="77"/>
      <c r="AB34" s="77"/>
      <c r="AC34" s="77"/>
      <c r="AD34" s="77"/>
      <c r="AE34" s="77"/>
      <c r="AF34" s="77"/>
      <c r="AG34" s="77"/>
      <c r="AH34" s="77"/>
      <c r="AI34" s="77"/>
      <c r="AJ34" s="77"/>
      <c r="AK34" s="77"/>
      <c r="AL34" s="77"/>
      <c r="AM34" s="77"/>
      <c r="AN34" s="77"/>
      <c r="AO34" s="146"/>
      <c r="AP34" s="248" t="str">
        <f>IF(F34="","",IFERROR(VLOOKUP(SUBSTITUTE(SUBSTITUTE(Tabla1[[#This Row],[Uso Sistemas]],"T","P"),"N","F"),Parámetros!$M$2:$N$17,2,0),"Completar hasta 3ra sem. para evaluar a Probacionista"))</f>
        <v/>
      </c>
      <c r="AQ34" s="40"/>
      <c r="AR34" s="202"/>
      <c r="AS34" s="40"/>
      <c r="AT34" s="29"/>
      <c r="AU34" s="56"/>
      <c r="AV34" s="56"/>
      <c r="AW34" s="56"/>
      <c r="AX34" s="250" t="str">
        <f>IF(V34="","",EOMONTH(EDATE(Tabla1[[#This Row],[Fecha Finalización]],2),0))</f>
        <v/>
      </c>
      <c r="AY34" s="40"/>
      <c r="AZ34" s="251" t="str">
        <f>IF(V34="","",EOMONTH(EDATE(Tabla1[[#This Row],[Fecha Finalización]],3),0))</f>
        <v/>
      </c>
      <c r="BA34" s="40"/>
      <c r="BB34" s="40"/>
      <c r="BC34" s="237"/>
      <c r="BD34" s="235" t="str">
        <f>IF(F34="","",Tabla1[[#This Row],[sem 01]]&amp;Tabla1[[#This Row],[sem 02]]&amp;Tabla1[[#This Row],[sem 03]])</f>
        <v/>
      </c>
      <c r="BE34" s="236" t="str">
        <f>IF(TRIM(F34)="","",$B$1&amp;"-"&amp;SUBSTITUTE(Tabla1[[#This Row],[Mes Inscrito]]," ","")&amp;"-"&amp;SUBSTITUTE(Tabla1[[#This Row],[Dia de clases Inscrito]]," ","")&amp;"-"&amp;SUBSTITUTE(Tabla1[[#This Row],[Horario Inscrito]]," ","")&amp;"-"&amp;Tabla1[[#This Row],[Fecha Inicio grupo]])</f>
        <v/>
      </c>
      <c r="BF34" s="253" t="str">
        <f>IF(F34="","",Tabla1[[#This Row],[Curso]])</f>
        <v/>
      </c>
      <c r="BG34" s="254" t="str">
        <f>+IF(TRIM(F34)="","",$B$1&amp;"-"&amp;TRIM(Tabla1[[#This Row],[Mes Inscrito]])&amp;"-"&amp;TRIM(Tabla1[[#This Row],[Dia de clases Inscrito]])&amp;"-"&amp;TRIM(Tabla1[[#This Row],[Horario Inscrito]])&amp;"-"&amp;TRIM(Tabla1[[#This Row],[Fecha Inicio grupo]])&amp;"-"&amp;TRIM(Tabla1[[#This Row],[Tipo Incrito]]))</f>
        <v/>
      </c>
      <c r="BH34" s="319" t="str">
        <f>IF(F34="","",OR(IFERROR(SEARCH("CG",Tabla1[[#This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 s="320" t="str">
        <f>IF(F34&lt;&gt;"",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 s="320" t="str">
        <f>IF(F34&lt;&gt;"",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 s="320" t="str">
        <f>IF(Tabla1[[#This Row],[Fecha Inicio grupo]]="","",IFERROR(VLOOKUP(Tabla1[[#This Row],[Mes de Alta como miembro]],Parámetros!$AM$2:$AN$16,2,0),"01/01/1900"))</f>
        <v/>
      </c>
    </row>
    <row r="35" spans="1:63" s="25" customFormat="1" ht="13.9" hidden="1">
      <c r="A35" s="69">
        <v>30</v>
      </c>
      <c r="B35" s="30"/>
      <c r="C35" s="35"/>
      <c r="D35" s="43"/>
      <c r="E35" s="43"/>
      <c r="F35" s="46"/>
      <c r="G35" s="46"/>
      <c r="H35" s="165"/>
      <c r="I35" s="263"/>
      <c r="J35" s="29"/>
      <c r="K35" s="70"/>
      <c r="L35" s="69"/>
      <c r="M35" s="47"/>
      <c r="N35" s="240" t="str">
        <f ca="1">IF(Tabla1[[#This Row],[Fecha de nac]]="","",IF(Tabla1[[#This Row],[Fecha Finalización]] &gt;=TODAY(), DATEDIF(Tabla1[[#This Row],[Fecha de nac]],TODAY(),"y"), ROUNDDOWN((Tabla1[[#This Row],[Fecha Finalización]] -Tabla1[[#This Row],[Fecha de nac]])/365,0)))</f>
        <v/>
      </c>
      <c r="O35" s="171"/>
      <c r="P35" s="35"/>
      <c r="Q35" s="68"/>
      <c r="R35" s="68"/>
      <c r="S35" s="68"/>
      <c r="T35" s="68"/>
      <c r="U35" s="245" t="str">
        <f>IF(F35="","",Tabla1[[#This Row],[Fecha Inicio grupo]]+3*7-7)</f>
        <v/>
      </c>
      <c r="V35" s="246" t="str">
        <f>IF(F35="","",EDATE(Tabla1[[#This Row],[Fecha Inicio grupo]],3))</f>
        <v/>
      </c>
      <c r="W35" s="30"/>
      <c r="X35" s="30"/>
      <c r="Y35" s="77"/>
      <c r="Z35" s="77"/>
      <c r="AA35" s="77"/>
      <c r="AB35" s="77"/>
      <c r="AC35" s="77"/>
      <c r="AD35" s="77"/>
      <c r="AE35" s="77"/>
      <c r="AF35" s="77"/>
      <c r="AG35" s="77"/>
      <c r="AH35" s="77"/>
      <c r="AI35" s="77"/>
      <c r="AJ35" s="77"/>
      <c r="AK35" s="77"/>
      <c r="AL35" s="77"/>
      <c r="AM35" s="77"/>
      <c r="AN35" s="77"/>
      <c r="AO35" s="146"/>
      <c r="AP35" s="248" t="str">
        <f>IF(F35="","",IFERROR(VLOOKUP(SUBSTITUTE(SUBSTITUTE(Tabla1[[#This Row],[Uso Sistemas]],"T","P"),"N","F"),Parámetros!$M$2:$N$17,2,0),"Completar hasta 3ra sem. para evaluar a Probacionista"))</f>
        <v/>
      </c>
      <c r="AQ35" s="40"/>
      <c r="AR35" s="202"/>
      <c r="AS35" s="40"/>
      <c r="AT35" s="29"/>
      <c r="AU35" s="56"/>
      <c r="AV35" s="56"/>
      <c r="AW35" s="56"/>
      <c r="AX35" s="250" t="str">
        <f>IF(V35="","",EOMONTH(EDATE(Tabla1[[#This Row],[Fecha Finalización]],2),0))</f>
        <v/>
      </c>
      <c r="AY35" s="40"/>
      <c r="AZ35" s="251" t="str">
        <f>IF(V35="","",EOMONTH(EDATE(Tabla1[[#This Row],[Fecha Finalización]],3),0))</f>
        <v/>
      </c>
      <c r="BA35" s="40"/>
      <c r="BB35" s="40"/>
      <c r="BC35" s="237"/>
      <c r="BD35" s="235" t="str">
        <f>IF(F35="","",Tabla1[[#This Row],[sem 01]]&amp;Tabla1[[#This Row],[sem 02]]&amp;Tabla1[[#This Row],[sem 03]])</f>
        <v/>
      </c>
      <c r="BE35" s="236" t="str">
        <f>IF(TRIM(F35)="","",$B$1&amp;"-"&amp;SUBSTITUTE(Tabla1[[#This Row],[Mes Inscrito]]," ","")&amp;"-"&amp;SUBSTITUTE(Tabla1[[#This Row],[Dia de clases Inscrito]]," ","")&amp;"-"&amp;SUBSTITUTE(Tabla1[[#This Row],[Horario Inscrito]]," ","")&amp;"-"&amp;Tabla1[[#This Row],[Fecha Inicio grupo]])</f>
        <v/>
      </c>
      <c r="BF35" s="253" t="str">
        <f>IF(F35="","",Tabla1[[#This Row],[Curso]])</f>
        <v/>
      </c>
      <c r="BG35" s="254" t="str">
        <f>+IF(TRIM(F35)="","",$B$1&amp;"-"&amp;TRIM(Tabla1[[#This Row],[Mes Inscrito]])&amp;"-"&amp;TRIM(Tabla1[[#This Row],[Dia de clases Inscrito]])&amp;"-"&amp;TRIM(Tabla1[[#This Row],[Horario Inscrito]])&amp;"-"&amp;TRIM(Tabla1[[#This Row],[Fecha Inicio grupo]])&amp;"-"&amp;TRIM(Tabla1[[#This Row],[Tipo Incrito]]))</f>
        <v/>
      </c>
      <c r="BH35" s="319" t="str">
        <f>IF(F35="","",OR(IFERROR(SEARCH("CG",Tabla1[[#This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 s="320" t="str">
        <f>IF(F35&lt;&gt;"",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 s="320" t="str">
        <f>IF(F35&lt;&gt;"",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 s="320" t="str">
        <f>IF(Tabla1[[#This Row],[Fecha Inicio grupo]]="","",IFERROR(VLOOKUP(Tabla1[[#This Row],[Mes de Alta como miembro]],Parámetros!$AM$2:$AN$16,2,0),"01/01/1900"))</f>
        <v/>
      </c>
    </row>
    <row r="36" spans="1:63" s="25" customFormat="1" ht="13.9" hidden="1">
      <c r="A36" s="69">
        <v>31</v>
      </c>
      <c r="B36" s="30"/>
      <c r="C36" s="35"/>
      <c r="D36" s="65"/>
      <c r="E36" s="43"/>
      <c r="F36" s="46"/>
      <c r="G36" s="46"/>
      <c r="H36" s="165"/>
      <c r="I36" s="43"/>
      <c r="J36" s="29"/>
      <c r="K36" s="70"/>
      <c r="L36" s="69"/>
      <c r="M36" s="47"/>
      <c r="N36" s="240" t="str">
        <f ca="1">IF(Tabla1[[#This Row],[Fecha de nac]]="","",IF(Tabla1[[#This Row],[Fecha Finalización]] &gt;=TODAY(), DATEDIF(Tabla1[[#This Row],[Fecha de nac]],TODAY(),"y"), ROUNDDOWN((Tabla1[[#This Row],[Fecha Finalización]] -Tabla1[[#This Row],[Fecha de nac]])/365,0)))</f>
        <v/>
      </c>
      <c r="O36" s="171"/>
      <c r="P36" s="35"/>
      <c r="Q36" s="68"/>
      <c r="R36" s="68"/>
      <c r="S36" s="68"/>
      <c r="T36" s="68"/>
      <c r="U36" s="245" t="str">
        <f>IF(F36="","",Tabla1[[#This Row],[Fecha Inicio grupo]]+3*7-7)</f>
        <v/>
      </c>
      <c r="V36" s="246" t="str">
        <f>IF(F36="","",EDATE(Tabla1[[#This Row],[Fecha Inicio grupo]],3))</f>
        <v/>
      </c>
      <c r="W36" s="30"/>
      <c r="X36" s="30"/>
      <c r="Y36" s="77"/>
      <c r="Z36" s="77"/>
      <c r="AA36" s="77"/>
      <c r="AB36" s="77"/>
      <c r="AC36" s="77"/>
      <c r="AD36" s="77"/>
      <c r="AE36" s="77"/>
      <c r="AF36" s="77"/>
      <c r="AG36" s="77"/>
      <c r="AH36" s="77"/>
      <c r="AI36" s="77"/>
      <c r="AJ36" s="77"/>
      <c r="AK36" s="77"/>
      <c r="AL36" s="77"/>
      <c r="AM36" s="77"/>
      <c r="AN36" s="77"/>
      <c r="AO36" s="146"/>
      <c r="AP36" s="248" t="str">
        <f>IF(F36="","",IFERROR(VLOOKUP(SUBSTITUTE(SUBSTITUTE(Tabla1[[#This Row],[Uso Sistemas]],"T","P"),"N","F"),Parámetros!$M$2:$N$17,2,0),"Completar hasta 3ra sem. para evaluar a Probacionista"))</f>
        <v/>
      </c>
      <c r="AQ36" s="40"/>
      <c r="AR36" s="202"/>
      <c r="AS36" s="40"/>
      <c r="AT36" s="29"/>
      <c r="AU36" s="56"/>
      <c r="AV36" s="56"/>
      <c r="AW36" s="56"/>
      <c r="AX36" s="250" t="str">
        <f>IF(V36="","",EOMONTH(EDATE(Tabla1[[#This Row],[Fecha Finalización]],2),0))</f>
        <v/>
      </c>
      <c r="AY36" s="40"/>
      <c r="AZ36" s="251" t="str">
        <f>IF(V36="","",EOMONTH(EDATE(Tabla1[[#This Row],[Fecha Finalización]],3),0))</f>
        <v/>
      </c>
      <c r="BA36" s="40"/>
      <c r="BB36" s="40"/>
      <c r="BC36" s="237"/>
      <c r="BD36" s="235" t="str">
        <f>IF(F36="","",Tabla1[[#This Row],[sem 01]]&amp;Tabla1[[#This Row],[sem 02]]&amp;Tabla1[[#This Row],[sem 03]])</f>
        <v/>
      </c>
      <c r="BE36" s="236" t="str">
        <f>IF(TRIM(F36)="","",$B$1&amp;"-"&amp;SUBSTITUTE(Tabla1[[#This Row],[Mes Inscrito]]," ","")&amp;"-"&amp;SUBSTITUTE(Tabla1[[#This Row],[Dia de clases Inscrito]]," ","")&amp;"-"&amp;SUBSTITUTE(Tabla1[[#This Row],[Horario Inscrito]]," ","")&amp;"-"&amp;Tabla1[[#This Row],[Fecha Inicio grupo]])</f>
        <v/>
      </c>
      <c r="BF36" s="253" t="str">
        <f>IF(F36="","",Tabla1[[#This Row],[Curso]])</f>
        <v/>
      </c>
      <c r="BG36" s="254" t="str">
        <f>+IF(TRIM(F36)="","",$B$1&amp;"-"&amp;TRIM(Tabla1[[#This Row],[Mes Inscrito]])&amp;"-"&amp;TRIM(Tabla1[[#This Row],[Dia de clases Inscrito]])&amp;"-"&amp;TRIM(Tabla1[[#This Row],[Horario Inscrito]])&amp;"-"&amp;TRIM(Tabla1[[#This Row],[Fecha Inicio grupo]])&amp;"-"&amp;TRIM(Tabla1[[#This Row],[Tipo Incrito]]))</f>
        <v/>
      </c>
      <c r="BH36" s="319" t="str">
        <f>IF(F36="","",OR(IFERROR(SEARCH("CG",Tabla1[[#This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 s="320" t="str">
        <f>IF(F36&lt;&gt;"",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 s="320" t="str">
        <f>IF(F36&lt;&gt;"",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 s="320" t="str">
        <f>IF(Tabla1[[#This Row],[Fecha Inicio grupo]]="","",IFERROR(VLOOKUP(Tabla1[[#This Row],[Mes de Alta como miembro]],Parámetros!$AM$2:$AN$16,2,0),"01/01/1900"))</f>
        <v/>
      </c>
    </row>
    <row r="37" spans="1:63" s="25" customFormat="1" ht="13.9" hidden="1">
      <c r="A37" s="69">
        <v>32</v>
      </c>
      <c r="B37" s="30"/>
      <c r="C37" s="35"/>
      <c r="D37" s="65"/>
      <c r="E37" s="43"/>
      <c r="F37" s="46"/>
      <c r="G37" s="46"/>
      <c r="H37" s="165"/>
      <c r="I37" s="43"/>
      <c r="J37" s="29"/>
      <c r="K37" s="70"/>
      <c r="L37" s="69"/>
      <c r="M37" s="47"/>
      <c r="N37" s="240" t="str">
        <f ca="1">IF(Tabla1[[#This Row],[Fecha de nac]]="","",IF(Tabla1[[#This Row],[Fecha Finalización]] &gt;=TODAY(), DATEDIF(Tabla1[[#This Row],[Fecha de nac]],TODAY(),"y"), ROUNDDOWN((Tabla1[[#This Row],[Fecha Finalización]] -Tabla1[[#This Row],[Fecha de nac]])/365,0)))</f>
        <v/>
      </c>
      <c r="O37" s="171"/>
      <c r="P37" s="35"/>
      <c r="Q37" s="68"/>
      <c r="R37" s="68"/>
      <c r="S37" s="68"/>
      <c r="T37" s="68"/>
      <c r="U37" s="245" t="str">
        <f>IF(F37="","",Tabla1[[#This Row],[Fecha Inicio grupo]]+3*7-7)</f>
        <v/>
      </c>
      <c r="V37" s="246" t="str">
        <f>IF(F37="","",EDATE(Tabla1[[#This Row],[Fecha Inicio grupo]],3))</f>
        <v/>
      </c>
      <c r="W37" s="30"/>
      <c r="X37" s="30"/>
      <c r="Y37" s="77"/>
      <c r="Z37" s="77"/>
      <c r="AA37" s="77"/>
      <c r="AB37" s="77"/>
      <c r="AC37" s="77"/>
      <c r="AD37" s="77"/>
      <c r="AE37" s="77"/>
      <c r="AF37" s="77"/>
      <c r="AG37" s="77"/>
      <c r="AH37" s="77"/>
      <c r="AI37" s="77"/>
      <c r="AJ37" s="77"/>
      <c r="AK37" s="77"/>
      <c r="AL37" s="77"/>
      <c r="AM37" s="77"/>
      <c r="AN37" s="77"/>
      <c r="AO37" s="146"/>
      <c r="AP37" s="248" t="str">
        <f>IF(F37="","",IFERROR(VLOOKUP(SUBSTITUTE(SUBSTITUTE(Tabla1[[#This Row],[Uso Sistemas]],"T","P"),"N","F"),Parámetros!$M$2:$N$17,2,0),"Completar hasta 3ra sem. para evaluar a Probacionista"))</f>
        <v/>
      </c>
      <c r="AQ37" s="40"/>
      <c r="AR37" s="202"/>
      <c r="AS37" s="40"/>
      <c r="AT37" s="29"/>
      <c r="AU37" s="56"/>
      <c r="AV37" s="56"/>
      <c r="AW37" s="56"/>
      <c r="AX37" s="250" t="str">
        <f>IF(V37="","",EOMONTH(EDATE(Tabla1[[#This Row],[Fecha Finalización]],2),0))</f>
        <v/>
      </c>
      <c r="AY37" s="40"/>
      <c r="AZ37" s="251" t="str">
        <f>IF(V37="","",EOMONTH(EDATE(Tabla1[[#This Row],[Fecha Finalización]],3),0))</f>
        <v/>
      </c>
      <c r="BA37" s="40"/>
      <c r="BB37" s="40"/>
      <c r="BC37" s="237"/>
      <c r="BD37" s="235" t="str">
        <f>IF(F37="","",Tabla1[[#This Row],[sem 01]]&amp;Tabla1[[#This Row],[sem 02]]&amp;Tabla1[[#This Row],[sem 03]])</f>
        <v/>
      </c>
      <c r="BE37" s="236" t="str">
        <f>IF(TRIM(F37)="","",$B$1&amp;"-"&amp;SUBSTITUTE(Tabla1[[#This Row],[Mes Inscrito]]," ","")&amp;"-"&amp;SUBSTITUTE(Tabla1[[#This Row],[Dia de clases Inscrito]]," ","")&amp;"-"&amp;SUBSTITUTE(Tabla1[[#This Row],[Horario Inscrito]]," ","")&amp;"-"&amp;Tabla1[[#This Row],[Fecha Inicio grupo]])</f>
        <v/>
      </c>
      <c r="BF37" s="253" t="str">
        <f>IF(F37="","",Tabla1[[#This Row],[Curso]])</f>
        <v/>
      </c>
      <c r="BG37" s="254" t="str">
        <f>+IF(TRIM(F37)="","",$B$1&amp;"-"&amp;TRIM(Tabla1[[#This Row],[Mes Inscrito]])&amp;"-"&amp;TRIM(Tabla1[[#This Row],[Dia de clases Inscrito]])&amp;"-"&amp;TRIM(Tabla1[[#This Row],[Horario Inscrito]])&amp;"-"&amp;TRIM(Tabla1[[#This Row],[Fecha Inicio grupo]])&amp;"-"&amp;TRIM(Tabla1[[#This Row],[Tipo Incrito]]))</f>
        <v/>
      </c>
      <c r="BH37" s="319" t="str">
        <f>IF(F37="","",OR(IFERROR(SEARCH("CG",Tabla1[[#This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 s="320" t="str">
        <f>IF(F37&lt;&gt;"",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 s="320" t="str">
        <f>IF(F37&lt;&gt;"",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 s="320" t="str">
        <f>IF(Tabla1[[#This Row],[Fecha Inicio grupo]]="","",IFERROR(VLOOKUP(Tabla1[[#This Row],[Mes de Alta como miembro]],Parámetros!$AM$2:$AN$16,2,0),"01/01/1900"))</f>
        <v/>
      </c>
    </row>
    <row r="38" spans="1:63" s="25" customFormat="1" ht="13.9" hidden="1">
      <c r="A38" s="69">
        <v>33</v>
      </c>
      <c r="B38" s="30"/>
      <c r="C38" s="35"/>
      <c r="D38" s="65"/>
      <c r="E38" s="43"/>
      <c r="F38" s="46"/>
      <c r="G38" s="46"/>
      <c r="H38" s="165"/>
      <c r="I38" s="43"/>
      <c r="J38" s="29"/>
      <c r="K38" s="70"/>
      <c r="L38" s="69"/>
      <c r="M38" s="47"/>
      <c r="N38" s="240" t="str">
        <f ca="1">IF(Tabla1[[#This Row],[Fecha de nac]]="","",IF(Tabla1[[#This Row],[Fecha Finalización]] &gt;=TODAY(), DATEDIF(Tabla1[[#This Row],[Fecha de nac]],TODAY(),"y"), ROUNDDOWN((Tabla1[[#This Row],[Fecha Finalización]] -Tabla1[[#This Row],[Fecha de nac]])/365,0)))</f>
        <v/>
      </c>
      <c r="O38" s="171"/>
      <c r="P38" s="35"/>
      <c r="Q38" s="68"/>
      <c r="R38" s="68"/>
      <c r="S38" s="68"/>
      <c r="T38" s="68"/>
      <c r="U38" s="245" t="str">
        <f>IF(F38="","",Tabla1[[#This Row],[Fecha Inicio grupo]]+3*7-7)</f>
        <v/>
      </c>
      <c r="V38" s="246" t="str">
        <f>IF(F38="","",EDATE(Tabla1[[#This Row],[Fecha Inicio grupo]],3))</f>
        <v/>
      </c>
      <c r="W38" s="30"/>
      <c r="X38" s="30"/>
      <c r="Y38" s="77"/>
      <c r="Z38" s="77"/>
      <c r="AA38" s="77"/>
      <c r="AB38" s="77"/>
      <c r="AC38" s="77"/>
      <c r="AD38" s="77"/>
      <c r="AE38" s="77"/>
      <c r="AF38" s="77"/>
      <c r="AG38" s="77"/>
      <c r="AH38" s="77"/>
      <c r="AI38" s="77"/>
      <c r="AJ38" s="77"/>
      <c r="AK38" s="77"/>
      <c r="AL38" s="77"/>
      <c r="AM38" s="77"/>
      <c r="AN38" s="77"/>
      <c r="AO38" s="146"/>
      <c r="AP38" s="248" t="str">
        <f>IF(F38="","",IFERROR(VLOOKUP(SUBSTITUTE(SUBSTITUTE(Tabla1[[#This Row],[Uso Sistemas]],"T","P"),"N","F"),Parámetros!$M$2:$N$17,2,0),"Completar hasta 3ra sem. para evaluar a Probacionista"))</f>
        <v/>
      </c>
      <c r="AQ38" s="40"/>
      <c r="AR38" s="202"/>
      <c r="AS38" s="40"/>
      <c r="AT38" s="29"/>
      <c r="AU38" s="56"/>
      <c r="AV38" s="56"/>
      <c r="AW38" s="56"/>
      <c r="AX38" s="250" t="str">
        <f>IF(V38="","",EOMONTH(EDATE(Tabla1[[#This Row],[Fecha Finalización]],2),0))</f>
        <v/>
      </c>
      <c r="AY38" s="40"/>
      <c r="AZ38" s="251" t="str">
        <f>IF(V38="","",EOMONTH(EDATE(Tabla1[[#This Row],[Fecha Finalización]],3),0))</f>
        <v/>
      </c>
      <c r="BA38" s="40"/>
      <c r="BB38" s="40"/>
      <c r="BC38" s="237"/>
      <c r="BD38" s="235" t="str">
        <f>IF(F38="","",Tabla1[[#This Row],[sem 01]]&amp;Tabla1[[#This Row],[sem 02]]&amp;Tabla1[[#This Row],[sem 03]])</f>
        <v/>
      </c>
      <c r="BE38" s="236" t="str">
        <f>IF(TRIM(F38)="","",$B$1&amp;"-"&amp;SUBSTITUTE(Tabla1[[#This Row],[Mes Inscrito]]," ","")&amp;"-"&amp;SUBSTITUTE(Tabla1[[#This Row],[Dia de clases Inscrito]]," ","")&amp;"-"&amp;SUBSTITUTE(Tabla1[[#This Row],[Horario Inscrito]]," ","")&amp;"-"&amp;Tabla1[[#This Row],[Fecha Inicio grupo]])</f>
        <v/>
      </c>
      <c r="BF38" s="253" t="str">
        <f>IF(F38="","",Tabla1[[#This Row],[Curso]])</f>
        <v/>
      </c>
      <c r="BG38" s="254" t="str">
        <f>+IF(TRIM(F38)="","",$B$1&amp;"-"&amp;TRIM(Tabla1[[#This Row],[Mes Inscrito]])&amp;"-"&amp;TRIM(Tabla1[[#This Row],[Dia de clases Inscrito]])&amp;"-"&amp;TRIM(Tabla1[[#This Row],[Horario Inscrito]])&amp;"-"&amp;TRIM(Tabla1[[#This Row],[Fecha Inicio grupo]])&amp;"-"&amp;TRIM(Tabla1[[#This Row],[Tipo Incrito]]))</f>
        <v/>
      </c>
      <c r="BH38" s="319" t="str">
        <f>IF(F38="","",OR(IFERROR(SEARCH("CG",Tabla1[[#This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 s="320" t="str">
        <f>IF(F38&lt;&gt;"",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 s="320" t="str">
        <f>IF(F38&lt;&gt;"",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 s="320" t="str">
        <f>IF(Tabla1[[#This Row],[Fecha Inicio grupo]]="","",IFERROR(VLOOKUP(Tabla1[[#This Row],[Mes de Alta como miembro]],Parámetros!$AM$2:$AN$16,2,0),"01/01/1900"))</f>
        <v/>
      </c>
    </row>
    <row r="39" spans="1:63" s="25" customFormat="1" ht="13.9" hidden="1">
      <c r="A39" s="69">
        <v>34</v>
      </c>
      <c r="B39" s="30"/>
      <c r="C39" s="35"/>
      <c r="D39" s="65"/>
      <c r="E39" s="43"/>
      <c r="F39" s="46"/>
      <c r="G39" s="46"/>
      <c r="H39" s="165"/>
      <c r="I39" s="43"/>
      <c r="J39" s="29"/>
      <c r="K39" s="70"/>
      <c r="L39" s="69"/>
      <c r="M39" s="47"/>
      <c r="N39" s="240" t="str">
        <f ca="1">IF(Tabla1[[#This Row],[Fecha de nac]]="","",IF(Tabla1[[#This Row],[Fecha Finalización]] &gt;=TODAY(), DATEDIF(Tabla1[[#This Row],[Fecha de nac]],TODAY(),"y"), ROUNDDOWN((Tabla1[[#This Row],[Fecha Finalización]] -Tabla1[[#This Row],[Fecha de nac]])/365,0)))</f>
        <v/>
      </c>
      <c r="O39" s="171"/>
      <c r="P39" s="35"/>
      <c r="Q39" s="68"/>
      <c r="R39" s="68"/>
      <c r="S39" s="68"/>
      <c r="T39" s="68"/>
      <c r="U39" s="245" t="str">
        <f>IF(F39="","",Tabla1[[#This Row],[Fecha Inicio grupo]]+3*7-7)</f>
        <v/>
      </c>
      <c r="V39" s="246" t="str">
        <f>IF(F39="","",EDATE(Tabla1[[#This Row],[Fecha Inicio grupo]],3))</f>
        <v/>
      </c>
      <c r="W39" s="30"/>
      <c r="X39" s="30"/>
      <c r="Y39" s="77"/>
      <c r="Z39" s="77"/>
      <c r="AA39" s="77"/>
      <c r="AB39" s="77"/>
      <c r="AC39" s="77"/>
      <c r="AD39" s="77"/>
      <c r="AE39" s="77"/>
      <c r="AF39" s="77"/>
      <c r="AG39" s="77"/>
      <c r="AH39" s="77"/>
      <c r="AI39" s="77"/>
      <c r="AJ39" s="77"/>
      <c r="AK39" s="77"/>
      <c r="AL39" s="77"/>
      <c r="AM39" s="77"/>
      <c r="AN39" s="77"/>
      <c r="AO39" s="146"/>
      <c r="AP39" s="248" t="str">
        <f>IF(F39="","",IFERROR(VLOOKUP(SUBSTITUTE(SUBSTITUTE(Tabla1[[#This Row],[Uso Sistemas]],"T","P"),"N","F"),Parámetros!$M$2:$N$17,2,0),"Completar hasta 3ra sem. para evaluar a Probacionista"))</f>
        <v/>
      </c>
      <c r="AQ39" s="40"/>
      <c r="AR39" s="202"/>
      <c r="AS39" s="40"/>
      <c r="AT39" s="29"/>
      <c r="AU39" s="56"/>
      <c r="AV39" s="56"/>
      <c r="AW39" s="56"/>
      <c r="AX39" s="250" t="str">
        <f>IF(V39="","",EOMONTH(EDATE(Tabla1[[#This Row],[Fecha Finalización]],2),0))</f>
        <v/>
      </c>
      <c r="AY39" s="40"/>
      <c r="AZ39" s="251" t="str">
        <f>IF(V39="","",EOMONTH(EDATE(Tabla1[[#This Row],[Fecha Finalización]],3),0))</f>
        <v/>
      </c>
      <c r="BA39" s="40"/>
      <c r="BB39" s="40"/>
      <c r="BC39" s="237"/>
      <c r="BD39" s="235" t="str">
        <f>IF(F39="","",Tabla1[[#This Row],[sem 01]]&amp;Tabla1[[#This Row],[sem 02]]&amp;Tabla1[[#This Row],[sem 03]])</f>
        <v/>
      </c>
      <c r="BE39" s="236" t="str">
        <f>IF(TRIM(F39)="","",$B$1&amp;"-"&amp;SUBSTITUTE(Tabla1[[#This Row],[Mes Inscrito]]," ","")&amp;"-"&amp;SUBSTITUTE(Tabla1[[#This Row],[Dia de clases Inscrito]]," ","")&amp;"-"&amp;SUBSTITUTE(Tabla1[[#This Row],[Horario Inscrito]]," ","")&amp;"-"&amp;Tabla1[[#This Row],[Fecha Inicio grupo]])</f>
        <v/>
      </c>
      <c r="BF39" s="253" t="str">
        <f>IF(F39="","",Tabla1[[#This Row],[Curso]])</f>
        <v/>
      </c>
      <c r="BG39" s="254" t="str">
        <f>+IF(TRIM(F39)="","",$B$1&amp;"-"&amp;TRIM(Tabla1[[#This Row],[Mes Inscrito]])&amp;"-"&amp;TRIM(Tabla1[[#This Row],[Dia de clases Inscrito]])&amp;"-"&amp;TRIM(Tabla1[[#This Row],[Horario Inscrito]])&amp;"-"&amp;TRIM(Tabla1[[#This Row],[Fecha Inicio grupo]])&amp;"-"&amp;TRIM(Tabla1[[#This Row],[Tipo Incrito]]))</f>
        <v/>
      </c>
      <c r="BH39" s="319" t="str">
        <f>IF(F39="","",OR(IFERROR(SEARCH("CG",Tabla1[[#This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 s="320" t="str">
        <f>IF(F39&lt;&gt;"",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 s="320" t="str">
        <f>IF(F39&lt;&gt;"",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 s="320" t="str">
        <f>IF(Tabla1[[#This Row],[Fecha Inicio grupo]]="","",IFERROR(VLOOKUP(Tabla1[[#This Row],[Mes de Alta como miembro]],Parámetros!$AM$2:$AN$16,2,0),"01/01/1900"))</f>
        <v/>
      </c>
    </row>
    <row r="40" spans="1:63" s="25" customFormat="1" ht="13.9" hidden="1">
      <c r="A40" s="69">
        <v>35</v>
      </c>
      <c r="B40" s="30"/>
      <c r="C40" s="35"/>
      <c r="D40" s="65"/>
      <c r="E40" s="43"/>
      <c r="F40" s="46"/>
      <c r="G40" s="46"/>
      <c r="H40" s="165"/>
      <c r="I40" s="43"/>
      <c r="J40" s="29"/>
      <c r="K40" s="70"/>
      <c r="L40" s="69"/>
      <c r="M40" s="47"/>
      <c r="N40" s="240" t="str">
        <f ca="1">IF(Tabla1[[#This Row],[Fecha de nac]]="","",IF(Tabla1[[#This Row],[Fecha Finalización]] &gt;=TODAY(), DATEDIF(Tabla1[[#This Row],[Fecha de nac]],TODAY(),"y"), ROUNDDOWN((Tabla1[[#This Row],[Fecha Finalización]] -Tabla1[[#This Row],[Fecha de nac]])/365,0)))</f>
        <v/>
      </c>
      <c r="O40" s="171"/>
      <c r="P40" s="35"/>
      <c r="Q40" s="68"/>
      <c r="R40" s="68"/>
      <c r="S40" s="68"/>
      <c r="T40" s="68"/>
      <c r="U40" s="245" t="str">
        <f>IF(F40="","",Tabla1[[#This Row],[Fecha Inicio grupo]]+3*7-7)</f>
        <v/>
      </c>
      <c r="V40" s="246" t="str">
        <f>IF(F40="","",EDATE(Tabla1[[#This Row],[Fecha Inicio grupo]],3))</f>
        <v/>
      </c>
      <c r="W40" s="30"/>
      <c r="X40" s="30"/>
      <c r="Y40" s="77"/>
      <c r="Z40" s="77"/>
      <c r="AA40" s="77"/>
      <c r="AB40" s="77"/>
      <c r="AC40" s="77"/>
      <c r="AD40" s="77"/>
      <c r="AE40" s="77"/>
      <c r="AF40" s="77"/>
      <c r="AG40" s="77"/>
      <c r="AH40" s="77"/>
      <c r="AI40" s="77"/>
      <c r="AJ40" s="77"/>
      <c r="AK40" s="77"/>
      <c r="AL40" s="77"/>
      <c r="AM40" s="77"/>
      <c r="AN40" s="77"/>
      <c r="AO40" s="146"/>
      <c r="AP40" s="248" t="str">
        <f>IF(F40="","",IFERROR(VLOOKUP(SUBSTITUTE(SUBSTITUTE(Tabla1[[#This Row],[Uso Sistemas]],"T","P"),"N","F"),Parámetros!$M$2:$N$17,2,0),"Completar hasta 3ra sem. para evaluar a Probacionista"))</f>
        <v/>
      </c>
      <c r="AQ40" s="40"/>
      <c r="AR40" s="202"/>
      <c r="AS40" s="40"/>
      <c r="AT40" s="29"/>
      <c r="AU40" s="56"/>
      <c r="AV40" s="56"/>
      <c r="AW40" s="56"/>
      <c r="AX40" s="250" t="str">
        <f>IF(V40="","",EOMONTH(EDATE(Tabla1[[#This Row],[Fecha Finalización]],2),0))</f>
        <v/>
      </c>
      <c r="AY40" s="40"/>
      <c r="AZ40" s="251" t="str">
        <f>IF(V40="","",EOMONTH(EDATE(Tabla1[[#This Row],[Fecha Finalización]],3),0))</f>
        <v/>
      </c>
      <c r="BA40" s="40"/>
      <c r="BB40" s="40"/>
      <c r="BC40" s="237"/>
      <c r="BD40" s="235" t="str">
        <f>IF(F40="","",Tabla1[[#This Row],[sem 01]]&amp;Tabla1[[#This Row],[sem 02]]&amp;Tabla1[[#This Row],[sem 03]])</f>
        <v/>
      </c>
      <c r="BE40" s="236" t="str">
        <f>IF(TRIM(F40)="","",$B$1&amp;"-"&amp;SUBSTITUTE(Tabla1[[#This Row],[Mes Inscrito]]," ","")&amp;"-"&amp;SUBSTITUTE(Tabla1[[#This Row],[Dia de clases Inscrito]]," ","")&amp;"-"&amp;SUBSTITUTE(Tabla1[[#This Row],[Horario Inscrito]]," ","")&amp;"-"&amp;Tabla1[[#This Row],[Fecha Inicio grupo]])</f>
        <v/>
      </c>
      <c r="BF40" s="253" t="str">
        <f>IF(F40="","",Tabla1[[#This Row],[Curso]])</f>
        <v/>
      </c>
      <c r="BG40" s="254" t="str">
        <f>+IF(TRIM(F40)="","",$B$1&amp;"-"&amp;TRIM(Tabla1[[#This Row],[Mes Inscrito]])&amp;"-"&amp;TRIM(Tabla1[[#This Row],[Dia de clases Inscrito]])&amp;"-"&amp;TRIM(Tabla1[[#This Row],[Horario Inscrito]])&amp;"-"&amp;TRIM(Tabla1[[#This Row],[Fecha Inicio grupo]])&amp;"-"&amp;TRIM(Tabla1[[#This Row],[Tipo Incrito]]))</f>
        <v/>
      </c>
      <c r="BH40" s="319" t="str">
        <f>IF(F40="","",OR(IFERROR(SEARCH("CG",Tabla1[[#This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 s="320" t="str">
        <f>IF(F40&lt;&gt;"",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 s="320" t="str">
        <f>IF(F40&lt;&gt;"",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 s="320" t="str">
        <f>IF(Tabla1[[#This Row],[Fecha Inicio grupo]]="","",IFERROR(VLOOKUP(Tabla1[[#This Row],[Mes de Alta como miembro]],Parámetros!$AM$2:$AN$16,2,0),"01/01/1900"))</f>
        <v/>
      </c>
    </row>
    <row r="41" spans="1:63" s="25" customFormat="1" ht="13.9" hidden="1">
      <c r="A41" s="69">
        <v>36</v>
      </c>
      <c r="B41" s="30"/>
      <c r="C41" s="35"/>
      <c r="D41" s="43"/>
      <c r="E41" s="43"/>
      <c r="F41" s="46"/>
      <c r="G41" s="46"/>
      <c r="H41" s="165"/>
      <c r="I41" s="43"/>
      <c r="J41" s="29"/>
      <c r="K41" s="70"/>
      <c r="L41" s="69"/>
      <c r="M41" s="47"/>
      <c r="N41" s="240" t="str">
        <f ca="1">IF(Tabla1[[#This Row],[Fecha de nac]]="","",IF(Tabla1[[#This Row],[Fecha Finalización]] &gt;=TODAY(), DATEDIF(Tabla1[[#This Row],[Fecha de nac]],TODAY(),"y"), ROUNDDOWN((Tabla1[[#This Row],[Fecha Finalización]] -Tabla1[[#This Row],[Fecha de nac]])/365,0)))</f>
        <v/>
      </c>
      <c r="O41" s="171"/>
      <c r="P41" s="35"/>
      <c r="Q41" s="68"/>
      <c r="R41" s="68"/>
      <c r="S41" s="68"/>
      <c r="T41" s="68"/>
      <c r="U41" s="245" t="str">
        <f>IF(F41="","",Tabla1[[#This Row],[Fecha Inicio grupo]]+3*7-7)</f>
        <v/>
      </c>
      <c r="V41" s="246" t="str">
        <f>IF(F41="","",EDATE(Tabla1[[#This Row],[Fecha Inicio grupo]],3))</f>
        <v/>
      </c>
      <c r="W41" s="30"/>
      <c r="X41" s="30"/>
      <c r="Y41" s="77"/>
      <c r="Z41" s="77"/>
      <c r="AA41" s="77"/>
      <c r="AB41" s="77"/>
      <c r="AC41" s="77"/>
      <c r="AD41" s="77"/>
      <c r="AE41" s="77"/>
      <c r="AF41" s="77"/>
      <c r="AG41" s="77"/>
      <c r="AH41" s="77"/>
      <c r="AI41" s="77"/>
      <c r="AJ41" s="77"/>
      <c r="AK41" s="77"/>
      <c r="AL41" s="77"/>
      <c r="AM41" s="77"/>
      <c r="AN41" s="77"/>
      <c r="AO41" s="146"/>
      <c r="AP41" s="248" t="str">
        <f>IF(F41="","",IFERROR(VLOOKUP(SUBSTITUTE(SUBSTITUTE(Tabla1[[#This Row],[Uso Sistemas]],"T","P"),"N","F"),Parámetros!$M$2:$N$17,2,0),"Completar hasta 3ra sem. para evaluar a Probacionista"))</f>
        <v/>
      </c>
      <c r="AQ41" s="40"/>
      <c r="AR41" s="202"/>
      <c r="AS41" s="40"/>
      <c r="AT41" s="29"/>
      <c r="AU41" s="56"/>
      <c r="AV41" s="56"/>
      <c r="AW41" s="56"/>
      <c r="AX41" s="250" t="str">
        <f>IF(V41="","",EOMONTH(EDATE(Tabla1[[#This Row],[Fecha Finalización]],2),0))</f>
        <v/>
      </c>
      <c r="AY41" s="40"/>
      <c r="AZ41" s="251" t="str">
        <f>IF(V41="","",EOMONTH(EDATE(Tabla1[[#This Row],[Fecha Finalización]],3),0))</f>
        <v/>
      </c>
      <c r="BA41" s="40"/>
      <c r="BB41" s="40"/>
      <c r="BC41" s="237"/>
      <c r="BD41" s="235" t="str">
        <f>IF(F41="","",Tabla1[[#This Row],[sem 01]]&amp;Tabla1[[#This Row],[sem 02]]&amp;Tabla1[[#This Row],[sem 03]])</f>
        <v/>
      </c>
      <c r="BE41" s="236" t="str">
        <f>IF(TRIM(F41)="","",$B$1&amp;"-"&amp;SUBSTITUTE(Tabla1[[#This Row],[Mes Inscrito]]," ","")&amp;"-"&amp;SUBSTITUTE(Tabla1[[#This Row],[Dia de clases Inscrito]]," ","")&amp;"-"&amp;SUBSTITUTE(Tabla1[[#This Row],[Horario Inscrito]]," ","")&amp;"-"&amp;Tabla1[[#This Row],[Fecha Inicio grupo]])</f>
        <v/>
      </c>
      <c r="BF41" s="253" t="str">
        <f>IF(F41="","",Tabla1[[#This Row],[Curso]])</f>
        <v/>
      </c>
      <c r="BG41" s="254" t="str">
        <f>+IF(TRIM(F41)="","",$B$1&amp;"-"&amp;TRIM(Tabla1[[#This Row],[Mes Inscrito]])&amp;"-"&amp;TRIM(Tabla1[[#This Row],[Dia de clases Inscrito]])&amp;"-"&amp;TRIM(Tabla1[[#This Row],[Horario Inscrito]])&amp;"-"&amp;TRIM(Tabla1[[#This Row],[Fecha Inicio grupo]])&amp;"-"&amp;TRIM(Tabla1[[#This Row],[Tipo Incrito]]))</f>
        <v/>
      </c>
      <c r="BH41" s="319" t="str">
        <f>IF(F41="","",OR(IFERROR(SEARCH("CG",Tabla1[[#This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 s="320" t="str">
        <f>IF(F41&lt;&gt;"",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 s="320" t="str">
        <f>IF(F41&lt;&gt;"",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 s="320" t="str">
        <f>IF(Tabla1[[#This Row],[Fecha Inicio grupo]]="","",IFERROR(VLOOKUP(Tabla1[[#This Row],[Mes de Alta como miembro]],Parámetros!$AM$2:$AN$16,2,0),"01/01/1900"))</f>
        <v/>
      </c>
    </row>
    <row r="42" spans="1:63" s="25" customFormat="1" ht="13.9" hidden="1">
      <c r="A42" s="69">
        <v>37</v>
      </c>
      <c r="B42" s="30"/>
      <c r="C42" s="35"/>
      <c r="D42" s="43"/>
      <c r="E42" s="43"/>
      <c r="F42" s="46"/>
      <c r="G42" s="46"/>
      <c r="H42" s="165"/>
      <c r="I42" s="43"/>
      <c r="J42" s="29"/>
      <c r="K42" s="70"/>
      <c r="L42" s="69"/>
      <c r="M42" s="47"/>
      <c r="N42" s="240" t="str">
        <f ca="1">IF(Tabla1[[#This Row],[Fecha de nac]]="","",IF(Tabla1[[#This Row],[Fecha Finalización]] &gt;=TODAY(), DATEDIF(Tabla1[[#This Row],[Fecha de nac]],TODAY(),"y"), ROUNDDOWN((Tabla1[[#This Row],[Fecha Finalización]] -Tabla1[[#This Row],[Fecha de nac]])/365,0)))</f>
        <v/>
      </c>
      <c r="O42" s="171"/>
      <c r="P42" s="35"/>
      <c r="Q42" s="68"/>
      <c r="R42" s="68"/>
      <c r="S42" s="68"/>
      <c r="T42" s="68"/>
      <c r="U42" s="245" t="str">
        <f>IF(F42="","",Tabla1[[#This Row],[Fecha Inicio grupo]]+3*7-7)</f>
        <v/>
      </c>
      <c r="V42" s="246" t="str">
        <f>IF(F42="","",EDATE(Tabla1[[#This Row],[Fecha Inicio grupo]],3))</f>
        <v/>
      </c>
      <c r="W42" s="30"/>
      <c r="X42" s="30"/>
      <c r="Y42" s="77"/>
      <c r="Z42" s="77"/>
      <c r="AA42" s="77"/>
      <c r="AB42" s="77"/>
      <c r="AC42" s="77"/>
      <c r="AD42" s="77"/>
      <c r="AE42" s="77"/>
      <c r="AF42" s="77"/>
      <c r="AG42" s="77"/>
      <c r="AH42" s="77"/>
      <c r="AI42" s="77"/>
      <c r="AJ42" s="77"/>
      <c r="AK42" s="77"/>
      <c r="AL42" s="77"/>
      <c r="AM42" s="77"/>
      <c r="AN42" s="77"/>
      <c r="AO42" s="146"/>
      <c r="AP42" s="248" t="str">
        <f>IF(F42="","",IFERROR(VLOOKUP(SUBSTITUTE(SUBSTITUTE(Tabla1[[#This Row],[Uso Sistemas]],"T","P"),"N","F"),Parámetros!$M$2:$N$17,2,0),"Completar hasta 3ra sem. para evaluar a Probacionista"))</f>
        <v/>
      </c>
      <c r="AQ42" s="40"/>
      <c r="AR42" s="202"/>
      <c r="AS42" s="40"/>
      <c r="AT42" s="29"/>
      <c r="AU42" s="56"/>
      <c r="AV42" s="56"/>
      <c r="AW42" s="56"/>
      <c r="AX42" s="250" t="str">
        <f>IF(V42="","",EOMONTH(EDATE(Tabla1[[#This Row],[Fecha Finalización]],2),0))</f>
        <v/>
      </c>
      <c r="AY42" s="40"/>
      <c r="AZ42" s="251" t="str">
        <f>IF(V42="","",EOMONTH(EDATE(Tabla1[[#This Row],[Fecha Finalización]],3),0))</f>
        <v/>
      </c>
      <c r="BA42" s="40"/>
      <c r="BB42" s="40"/>
      <c r="BC42" s="237"/>
      <c r="BD42" s="235" t="str">
        <f>IF(F42="","",Tabla1[[#This Row],[sem 01]]&amp;Tabla1[[#This Row],[sem 02]]&amp;Tabla1[[#This Row],[sem 03]])</f>
        <v/>
      </c>
      <c r="BE42" s="236" t="str">
        <f>IF(TRIM(F42)="","",$B$1&amp;"-"&amp;SUBSTITUTE(Tabla1[[#This Row],[Mes Inscrito]]," ","")&amp;"-"&amp;SUBSTITUTE(Tabla1[[#This Row],[Dia de clases Inscrito]]," ","")&amp;"-"&amp;SUBSTITUTE(Tabla1[[#This Row],[Horario Inscrito]]," ","")&amp;"-"&amp;Tabla1[[#This Row],[Fecha Inicio grupo]])</f>
        <v/>
      </c>
      <c r="BF42" s="253" t="str">
        <f>IF(F42="","",Tabla1[[#This Row],[Curso]])</f>
        <v/>
      </c>
      <c r="BG42" s="254" t="str">
        <f>+IF(TRIM(F42)="","",$B$1&amp;"-"&amp;TRIM(Tabla1[[#This Row],[Mes Inscrito]])&amp;"-"&amp;TRIM(Tabla1[[#This Row],[Dia de clases Inscrito]])&amp;"-"&amp;TRIM(Tabla1[[#This Row],[Horario Inscrito]])&amp;"-"&amp;TRIM(Tabla1[[#This Row],[Fecha Inicio grupo]])&amp;"-"&amp;TRIM(Tabla1[[#This Row],[Tipo Incrito]]))</f>
        <v/>
      </c>
      <c r="BH42" s="319" t="str">
        <f>IF(F42="","",OR(IFERROR(SEARCH("CG",Tabla1[[#This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 s="320" t="str">
        <f>IF(F42&lt;&gt;"",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 s="320" t="str">
        <f>IF(F42&lt;&gt;"",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 s="320" t="str">
        <f>IF(Tabla1[[#This Row],[Fecha Inicio grupo]]="","",IFERROR(VLOOKUP(Tabla1[[#This Row],[Mes de Alta como miembro]],Parámetros!$AM$2:$AN$16,2,0),"01/01/1900"))</f>
        <v/>
      </c>
    </row>
    <row r="43" spans="1:63" s="25" customFormat="1" ht="13.9" hidden="1">
      <c r="A43" s="69">
        <v>38</v>
      </c>
      <c r="B43" s="29"/>
      <c r="C43" s="35"/>
      <c r="D43" s="43"/>
      <c r="E43" s="43"/>
      <c r="F43" s="46"/>
      <c r="G43" s="46"/>
      <c r="H43" s="165"/>
      <c r="I43" s="43"/>
      <c r="J43" s="29"/>
      <c r="K43" s="70"/>
      <c r="L43" s="69"/>
      <c r="M43" s="47"/>
      <c r="N43" s="240" t="str">
        <f ca="1">IF(Tabla1[[#This Row],[Fecha de nac]]="","",IF(Tabla1[[#This Row],[Fecha Finalización]] &gt;=TODAY(), DATEDIF(Tabla1[[#This Row],[Fecha de nac]],TODAY(),"y"), ROUNDDOWN((Tabla1[[#This Row],[Fecha Finalización]] -Tabla1[[#This Row],[Fecha de nac]])/365,0)))</f>
        <v/>
      </c>
      <c r="O43" s="171"/>
      <c r="P43" s="35"/>
      <c r="Q43" s="68"/>
      <c r="R43" s="68"/>
      <c r="S43" s="68"/>
      <c r="T43" s="68"/>
      <c r="U43" s="245" t="str">
        <f>IF(F43="","",Tabla1[[#This Row],[Fecha Inicio grupo]]+3*7-7)</f>
        <v/>
      </c>
      <c r="V43" s="246" t="str">
        <f>IF(F43="","",EDATE(Tabla1[[#This Row],[Fecha Inicio grupo]],3))</f>
        <v/>
      </c>
      <c r="W43" s="30"/>
      <c r="X43" s="30"/>
      <c r="Y43" s="77"/>
      <c r="Z43" s="77"/>
      <c r="AA43" s="77"/>
      <c r="AB43" s="77"/>
      <c r="AC43" s="77"/>
      <c r="AD43" s="77"/>
      <c r="AE43" s="77"/>
      <c r="AF43" s="77"/>
      <c r="AG43" s="77"/>
      <c r="AH43" s="77"/>
      <c r="AI43" s="77"/>
      <c r="AJ43" s="77"/>
      <c r="AK43" s="77"/>
      <c r="AL43" s="77"/>
      <c r="AM43" s="77"/>
      <c r="AN43" s="77"/>
      <c r="AO43" s="146"/>
      <c r="AP43" s="248" t="str">
        <f>IF(F43="","",IFERROR(VLOOKUP(SUBSTITUTE(SUBSTITUTE(Tabla1[[#This Row],[Uso Sistemas]],"T","P"),"N","F"),Parámetros!$M$2:$N$17,2,0),"Completar hasta 3ra sem. para evaluar a Probacionista"))</f>
        <v/>
      </c>
      <c r="AQ43" s="40"/>
      <c r="AR43" s="202"/>
      <c r="AS43" s="40"/>
      <c r="AT43" s="29"/>
      <c r="AU43" s="56"/>
      <c r="AV43" s="56"/>
      <c r="AW43" s="56"/>
      <c r="AX43" s="250" t="str">
        <f>IF(V43="","",EOMONTH(EDATE(Tabla1[[#This Row],[Fecha Finalización]],2),0))</f>
        <v/>
      </c>
      <c r="AY43" s="40"/>
      <c r="AZ43" s="251" t="str">
        <f>IF(V43="","",EOMONTH(EDATE(Tabla1[[#This Row],[Fecha Finalización]],3),0))</f>
        <v/>
      </c>
      <c r="BA43" s="40"/>
      <c r="BB43" s="40"/>
      <c r="BC43" s="237"/>
      <c r="BD43" s="235" t="str">
        <f>IF(F43="","",Tabla1[[#This Row],[sem 01]]&amp;Tabla1[[#This Row],[sem 02]]&amp;Tabla1[[#This Row],[sem 03]])</f>
        <v/>
      </c>
      <c r="BE43" s="236" t="str">
        <f>IF(TRIM(F43)="","",$B$1&amp;"-"&amp;SUBSTITUTE(Tabla1[[#This Row],[Mes Inscrito]]," ","")&amp;"-"&amp;SUBSTITUTE(Tabla1[[#This Row],[Dia de clases Inscrito]]," ","")&amp;"-"&amp;SUBSTITUTE(Tabla1[[#This Row],[Horario Inscrito]]," ","")&amp;"-"&amp;Tabla1[[#This Row],[Fecha Inicio grupo]])</f>
        <v/>
      </c>
      <c r="BF43" s="253" t="str">
        <f>IF(F43="","",Tabla1[[#This Row],[Curso]])</f>
        <v/>
      </c>
      <c r="BG43" s="254" t="str">
        <f>+IF(TRIM(F43)="","",$B$1&amp;"-"&amp;TRIM(Tabla1[[#This Row],[Mes Inscrito]])&amp;"-"&amp;TRIM(Tabla1[[#This Row],[Dia de clases Inscrito]])&amp;"-"&amp;TRIM(Tabla1[[#This Row],[Horario Inscrito]])&amp;"-"&amp;TRIM(Tabla1[[#This Row],[Fecha Inicio grupo]])&amp;"-"&amp;TRIM(Tabla1[[#This Row],[Tipo Incrito]]))</f>
        <v/>
      </c>
      <c r="BH43" s="319" t="str">
        <f>IF(F43="","",OR(IFERROR(SEARCH("CG",Tabla1[[#This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 s="320" t="str">
        <f>IF(F43&lt;&gt;"",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 s="320" t="str">
        <f>IF(F43&lt;&gt;"",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 s="320" t="str">
        <f>IF(Tabla1[[#This Row],[Fecha Inicio grupo]]="","",IFERROR(VLOOKUP(Tabla1[[#This Row],[Mes de Alta como miembro]],Parámetros!$AM$2:$AN$16,2,0),"01/01/1900"))</f>
        <v/>
      </c>
    </row>
    <row r="44" spans="1:63" s="25" customFormat="1" ht="13.9" hidden="1">
      <c r="A44" s="69">
        <v>39</v>
      </c>
      <c r="B44" s="29"/>
      <c r="C44" s="35"/>
      <c r="D44" s="43"/>
      <c r="E44" s="43"/>
      <c r="F44" s="46"/>
      <c r="G44" s="46"/>
      <c r="H44" s="165"/>
      <c r="I44" s="43"/>
      <c r="J44" s="29"/>
      <c r="K44" s="70"/>
      <c r="L44" s="69"/>
      <c r="M44" s="47"/>
      <c r="N44" s="240" t="str">
        <f ca="1">IF(Tabla1[[#This Row],[Fecha de nac]]="","",IF(Tabla1[[#This Row],[Fecha Finalización]] &gt;=TODAY(), DATEDIF(Tabla1[[#This Row],[Fecha de nac]],TODAY(),"y"), ROUNDDOWN((Tabla1[[#This Row],[Fecha Finalización]] -Tabla1[[#This Row],[Fecha de nac]])/365,0)))</f>
        <v/>
      </c>
      <c r="O44" s="171"/>
      <c r="P44" s="35"/>
      <c r="Q44" s="68"/>
      <c r="R44" s="68"/>
      <c r="S44" s="68"/>
      <c r="T44" s="68"/>
      <c r="U44" s="245" t="str">
        <f>IF(F44="","",Tabla1[[#This Row],[Fecha Inicio grupo]]+3*7-7)</f>
        <v/>
      </c>
      <c r="V44" s="246" t="str">
        <f>IF(F44="","",EDATE(Tabla1[[#This Row],[Fecha Inicio grupo]],3))</f>
        <v/>
      </c>
      <c r="W44" s="30"/>
      <c r="X44" s="30"/>
      <c r="Y44" s="77"/>
      <c r="Z44" s="77"/>
      <c r="AA44" s="77"/>
      <c r="AB44" s="77"/>
      <c r="AC44" s="77"/>
      <c r="AD44" s="77"/>
      <c r="AE44" s="77"/>
      <c r="AF44" s="77"/>
      <c r="AG44" s="77"/>
      <c r="AH44" s="77"/>
      <c r="AI44" s="77"/>
      <c r="AJ44" s="77"/>
      <c r="AK44" s="77"/>
      <c r="AL44" s="77"/>
      <c r="AM44" s="77"/>
      <c r="AN44" s="77"/>
      <c r="AO44" s="146"/>
      <c r="AP44" s="248" t="str">
        <f>IF(F44="","",IFERROR(VLOOKUP(SUBSTITUTE(SUBSTITUTE(Tabla1[[#This Row],[Uso Sistemas]],"T","P"),"N","F"),Parámetros!$M$2:$N$17,2,0),"Completar hasta 3ra sem. para evaluar a Probacionista"))</f>
        <v/>
      </c>
      <c r="AQ44" s="40"/>
      <c r="AR44" s="202"/>
      <c r="AS44" s="40"/>
      <c r="AT44" s="29"/>
      <c r="AU44" s="56"/>
      <c r="AV44" s="56"/>
      <c r="AW44" s="56"/>
      <c r="AX44" s="250" t="str">
        <f>IF(V44="","",EOMONTH(EDATE(Tabla1[[#This Row],[Fecha Finalización]],2),0))</f>
        <v/>
      </c>
      <c r="AY44" s="40"/>
      <c r="AZ44" s="251" t="str">
        <f>IF(V44="","",EOMONTH(EDATE(Tabla1[[#This Row],[Fecha Finalización]],3),0))</f>
        <v/>
      </c>
      <c r="BA44" s="40"/>
      <c r="BB44" s="40"/>
      <c r="BC44" s="237"/>
      <c r="BD44" s="235" t="str">
        <f>IF(F44="","",Tabla1[[#This Row],[sem 01]]&amp;Tabla1[[#This Row],[sem 02]]&amp;Tabla1[[#This Row],[sem 03]])</f>
        <v/>
      </c>
      <c r="BE44" s="236" t="str">
        <f>IF(TRIM(F44)="","",$B$1&amp;"-"&amp;SUBSTITUTE(Tabla1[[#This Row],[Mes Inscrito]]," ","")&amp;"-"&amp;SUBSTITUTE(Tabla1[[#This Row],[Dia de clases Inscrito]]," ","")&amp;"-"&amp;SUBSTITUTE(Tabla1[[#This Row],[Horario Inscrito]]," ","")&amp;"-"&amp;Tabla1[[#This Row],[Fecha Inicio grupo]])</f>
        <v/>
      </c>
      <c r="BF44" s="253" t="str">
        <f>IF(F44="","",Tabla1[[#This Row],[Curso]])</f>
        <v/>
      </c>
      <c r="BG44" s="254" t="str">
        <f>+IF(TRIM(F44)="","",$B$1&amp;"-"&amp;TRIM(Tabla1[[#This Row],[Mes Inscrito]])&amp;"-"&amp;TRIM(Tabla1[[#This Row],[Dia de clases Inscrito]])&amp;"-"&amp;TRIM(Tabla1[[#This Row],[Horario Inscrito]])&amp;"-"&amp;TRIM(Tabla1[[#This Row],[Fecha Inicio grupo]])&amp;"-"&amp;TRIM(Tabla1[[#This Row],[Tipo Incrito]]))</f>
        <v/>
      </c>
      <c r="BH44" s="319" t="str">
        <f>IF(F44="","",OR(IFERROR(SEARCH("CG",Tabla1[[#This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 s="320" t="str">
        <f>IF(F44&lt;&gt;"",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 s="320" t="str">
        <f>IF(F44&lt;&gt;"",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 s="320" t="str">
        <f>IF(Tabla1[[#This Row],[Fecha Inicio grupo]]="","",IFERROR(VLOOKUP(Tabla1[[#This Row],[Mes de Alta como miembro]],Parámetros!$AM$2:$AN$16,2,0),"01/01/1900"))</f>
        <v/>
      </c>
    </row>
    <row r="45" spans="1:63" s="25" customFormat="1" ht="13.9" hidden="1">
      <c r="A45" s="69">
        <v>40</v>
      </c>
      <c r="B45" s="29"/>
      <c r="C45" s="35"/>
      <c r="D45" s="43"/>
      <c r="E45" s="43"/>
      <c r="F45" s="46"/>
      <c r="G45" s="46"/>
      <c r="H45" s="165"/>
      <c r="I45" s="43"/>
      <c r="J45" s="29"/>
      <c r="K45" s="70"/>
      <c r="L45" s="69"/>
      <c r="M45" s="47"/>
      <c r="N45" s="240" t="str">
        <f ca="1">IF(Tabla1[[#This Row],[Fecha de nac]]="","",IF(Tabla1[[#This Row],[Fecha Finalización]] &gt;=TODAY(), DATEDIF(Tabla1[[#This Row],[Fecha de nac]],TODAY(),"y"), ROUNDDOWN((Tabla1[[#This Row],[Fecha Finalización]] -Tabla1[[#This Row],[Fecha de nac]])/365,0)))</f>
        <v/>
      </c>
      <c r="O45" s="171"/>
      <c r="P45" s="35"/>
      <c r="Q45" s="68"/>
      <c r="R45" s="68"/>
      <c r="S45" s="68"/>
      <c r="T45" s="68"/>
      <c r="U45" s="245" t="str">
        <f>IF(F45="","",Tabla1[[#This Row],[Fecha Inicio grupo]]+3*7-7)</f>
        <v/>
      </c>
      <c r="V45" s="246" t="str">
        <f>IF(F45="","",EDATE(Tabla1[[#This Row],[Fecha Inicio grupo]],3))</f>
        <v/>
      </c>
      <c r="W45" s="30"/>
      <c r="X45" s="30"/>
      <c r="Y45" s="77"/>
      <c r="Z45" s="77"/>
      <c r="AA45" s="77"/>
      <c r="AB45" s="77"/>
      <c r="AC45" s="77"/>
      <c r="AD45" s="77"/>
      <c r="AE45" s="77"/>
      <c r="AF45" s="77"/>
      <c r="AG45" s="77"/>
      <c r="AH45" s="77"/>
      <c r="AI45" s="77"/>
      <c r="AJ45" s="77"/>
      <c r="AK45" s="77"/>
      <c r="AL45" s="77"/>
      <c r="AM45" s="77"/>
      <c r="AN45" s="77"/>
      <c r="AO45" s="146"/>
      <c r="AP45" s="248" t="str">
        <f>IF(F45="","",IFERROR(VLOOKUP(SUBSTITUTE(SUBSTITUTE(Tabla1[[#This Row],[Uso Sistemas]],"T","P"),"N","F"),Parámetros!$M$2:$N$17,2,0),"Completar hasta 3ra sem. para evaluar a Probacionista"))</f>
        <v/>
      </c>
      <c r="AQ45" s="40"/>
      <c r="AR45" s="202"/>
      <c r="AS45" s="40"/>
      <c r="AT45" s="29"/>
      <c r="AU45" s="56"/>
      <c r="AV45" s="56"/>
      <c r="AW45" s="56"/>
      <c r="AX45" s="250" t="str">
        <f>IF(V45="","",EOMONTH(EDATE(Tabla1[[#This Row],[Fecha Finalización]],2),0))</f>
        <v/>
      </c>
      <c r="AY45" s="40"/>
      <c r="AZ45" s="251" t="str">
        <f>IF(V45="","",EOMONTH(EDATE(Tabla1[[#This Row],[Fecha Finalización]],3),0))</f>
        <v/>
      </c>
      <c r="BA45" s="40"/>
      <c r="BB45" s="40"/>
      <c r="BC45" s="237"/>
      <c r="BD45" s="235" t="str">
        <f>IF(F45="","",Tabla1[[#This Row],[sem 01]]&amp;Tabla1[[#This Row],[sem 02]]&amp;Tabla1[[#This Row],[sem 03]])</f>
        <v/>
      </c>
      <c r="BE45" s="236" t="str">
        <f>IF(TRIM(F45)="","",$B$1&amp;"-"&amp;SUBSTITUTE(Tabla1[[#This Row],[Mes Inscrito]]," ","")&amp;"-"&amp;SUBSTITUTE(Tabla1[[#This Row],[Dia de clases Inscrito]]," ","")&amp;"-"&amp;SUBSTITUTE(Tabla1[[#This Row],[Horario Inscrito]]," ","")&amp;"-"&amp;Tabla1[[#This Row],[Fecha Inicio grupo]])</f>
        <v/>
      </c>
      <c r="BF45" s="253" t="str">
        <f>IF(F45="","",Tabla1[[#This Row],[Curso]])</f>
        <v/>
      </c>
      <c r="BG45" s="254" t="str">
        <f>+IF(TRIM(F45)="","",$B$1&amp;"-"&amp;TRIM(Tabla1[[#This Row],[Mes Inscrito]])&amp;"-"&amp;TRIM(Tabla1[[#This Row],[Dia de clases Inscrito]])&amp;"-"&amp;TRIM(Tabla1[[#This Row],[Horario Inscrito]])&amp;"-"&amp;TRIM(Tabla1[[#This Row],[Fecha Inicio grupo]])&amp;"-"&amp;TRIM(Tabla1[[#This Row],[Tipo Incrito]]))</f>
        <v/>
      </c>
      <c r="BH45" s="319" t="str">
        <f>IF(F45="","",OR(IFERROR(SEARCH("CG",Tabla1[[#This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 s="320" t="str">
        <f>IF(F45&lt;&gt;"",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 s="320" t="str">
        <f>IF(F45&lt;&gt;"",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 s="320" t="str">
        <f>IF(Tabla1[[#This Row],[Fecha Inicio grupo]]="","",IFERROR(VLOOKUP(Tabla1[[#This Row],[Mes de Alta como miembro]],Parámetros!$AM$2:$AN$16,2,0),"01/01/1900"))</f>
        <v/>
      </c>
    </row>
    <row r="46" spans="1:63" s="25" customFormat="1" ht="13.9" hidden="1">
      <c r="A46" s="69">
        <v>41</v>
      </c>
      <c r="B46" s="29"/>
      <c r="C46" s="35"/>
      <c r="D46" s="43"/>
      <c r="E46" s="43"/>
      <c r="F46" s="46"/>
      <c r="G46" s="46"/>
      <c r="H46" s="165"/>
      <c r="I46" s="43"/>
      <c r="J46" s="29"/>
      <c r="K46" s="70"/>
      <c r="L46" s="69"/>
      <c r="M46" s="47"/>
      <c r="N46" s="240" t="str">
        <f ca="1">IF(Tabla1[[#This Row],[Fecha de nac]]="","",IF(Tabla1[[#This Row],[Fecha Finalización]] &gt;=TODAY(), DATEDIF(Tabla1[[#This Row],[Fecha de nac]],TODAY(),"y"), ROUNDDOWN((Tabla1[[#This Row],[Fecha Finalización]] -Tabla1[[#This Row],[Fecha de nac]])/365,0)))</f>
        <v/>
      </c>
      <c r="O46" s="171"/>
      <c r="P46" s="35"/>
      <c r="Q46" s="68"/>
      <c r="R46" s="68"/>
      <c r="S46" s="68"/>
      <c r="T46" s="68"/>
      <c r="U46" s="245" t="str">
        <f>IF(F46="","",Tabla1[[#This Row],[Fecha Inicio grupo]]+3*7-7)</f>
        <v/>
      </c>
      <c r="V46" s="246" t="str">
        <f>IF(F46="","",EDATE(Tabla1[[#This Row],[Fecha Inicio grupo]],3))</f>
        <v/>
      </c>
      <c r="W46" s="30"/>
      <c r="X46" s="30"/>
      <c r="Y46" s="77"/>
      <c r="Z46" s="77"/>
      <c r="AA46" s="77"/>
      <c r="AB46" s="77"/>
      <c r="AC46" s="77"/>
      <c r="AD46" s="77"/>
      <c r="AE46" s="77"/>
      <c r="AF46" s="77"/>
      <c r="AG46" s="77"/>
      <c r="AH46" s="77"/>
      <c r="AI46" s="77"/>
      <c r="AJ46" s="77"/>
      <c r="AK46" s="77"/>
      <c r="AL46" s="77"/>
      <c r="AM46" s="77"/>
      <c r="AN46" s="77"/>
      <c r="AO46" s="146"/>
      <c r="AP46" s="248" t="str">
        <f>IF(F46="","",IFERROR(VLOOKUP(SUBSTITUTE(SUBSTITUTE(Tabla1[[#This Row],[Uso Sistemas]],"T","P"),"N","F"),Parámetros!$M$2:$N$17,2,0),"Completar hasta 3ra sem. para evaluar a Probacionista"))</f>
        <v/>
      </c>
      <c r="AQ46" s="40"/>
      <c r="AR46" s="202"/>
      <c r="AS46" s="40"/>
      <c r="AT46" s="29"/>
      <c r="AU46" s="56"/>
      <c r="AV46" s="56"/>
      <c r="AW46" s="56"/>
      <c r="AX46" s="250" t="str">
        <f>IF(V46="","",EOMONTH(EDATE(Tabla1[[#This Row],[Fecha Finalización]],2),0))</f>
        <v/>
      </c>
      <c r="AY46" s="40"/>
      <c r="AZ46" s="251" t="str">
        <f>IF(V46="","",EOMONTH(EDATE(Tabla1[[#This Row],[Fecha Finalización]],3),0))</f>
        <v/>
      </c>
      <c r="BA46" s="40"/>
      <c r="BB46" s="40"/>
      <c r="BC46" s="237"/>
      <c r="BD46" s="235" t="str">
        <f>IF(F46="","",Tabla1[[#This Row],[sem 01]]&amp;Tabla1[[#This Row],[sem 02]]&amp;Tabla1[[#This Row],[sem 03]])</f>
        <v/>
      </c>
      <c r="BE46" s="236" t="str">
        <f>IF(TRIM(F46)="","",$B$1&amp;"-"&amp;SUBSTITUTE(Tabla1[[#This Row],[Mes Inscrito]]," ","")&amp;"-"&amp;SUBSTITUTE(Tabla1[[#This Row],[Dia de clases Inscrito]]," ","")&amp;"-"&amp;SUBSTITUTE(Tabla1[[#This Row],[Horario Inscrito]]," ","")&amp;"-"&amp;Tabla1[[#This Row],[Fecha Inicio grupo]])</f>
        <v/>
      </c>
      <c r="BF46" s="253" t="str">
        <f>IF(F46="","",Tabla1[[#This Row],[Curso]])</f>
        <v/>
      </c>
      <c r="BG46" s="254" t="str">
        <f>+IF(TRIM(F46)="","",$B$1&amp;"-"&amp;TRIM(Tabla1[[#This Row],[Mes Inscrito]])&amp;"-"&amp;TRIM(Tabla1[[#This Row],[Dia de clases Inscrito]])&amp;"-"&amp;TRIM(Tabla1[[#This Row],[Horario Inscrito]])&amp;"-"&amp;TRIM(Tabla1[[#This Row],[Fecha Inicio grupo]])&amp;"-"&amp;TRIM(Tabla1[[#This Row],[Tipo Incrito]]))</f>
        <v/>
      </c>
      <c r="BH46" s="319" t="str">
        <f>IF(F46="","",OR(IFERROR(SEARCH("CG",Tabla1[[#This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 s="320" t="str">
        <f>IF(F46&lt;&gt;"",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 s="320" t="str">
        <f>IF(F46&lt;&gt;"",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 s="320" t="str">
        <f>IF(Tabla1[[#This Row],[Fecha Inicio grupo]]="","",IFERROR(VLOOKUP(Tabla1[[#This Row],[Mes de Alta como miembro]],Parámetros!$AM$2:$AN$16,2,0),"01/01/1900"))</f>
        <v/>
      </c>
    </row>
    <row r="47" spans="1:63" s="25" customFormat="1" ht="13.9" hidden="1">
      <c r="A47" s="69">
        <v>42</v>
      </c>
      <c r="B47" s="29"/>
      <c r="C47" s="35"/>
      <c r="D47" s="43"/>
      <c r="E47" s="43"/>
      <c r="F47" s="46"/>
      <c r="G47" s="46"/>
      <c r="H47" s="165"/>
      <c r="I47" s="43"/>
      <c r="J47" s="29"/>
      <c r="K47" s="70"/>
      <c r="L47" s="69"/>
      <c r="M47" s="47"/>
      <c r="N47" s="240" t="str">
        <f ca="1">IF(Tabla1[[#This Row],[Fecha de nac]]="","",IF(Tabla1[[#This Row],[Fecha Finalización]] &gt;=TODAY(), DATEDIF(Tabla1[[#This Row],[Fecha de nac]],TODAY(),"y"), ROUNDDOWN((Tabla1[[#This Row],[Fecha Finalización]] -Tabla1[[#This Row],[Fecha de nac]])/365,0)))</f>
        <v/>
      </c>
      <c r="O47" s="171"/>
      <c r="P47" s="35"/>
      <c r="Q47" s="68"/>
      <c r="R47" s="68"/>
      <c r="S47" s="68"/>
      <c r="T47" s="68"/>
      <c r="U47" s="245" t="str">
        <f>IF(F47="","",Tabla1[[#This Row],[Fecha Inicio grupo]]+3*7-7)</f>
        <v/>
      </c>
      <c r="V47" s="246" t="str">
        <f>IF(F47="","",EDATE(Tabla1[[#This Row],[Fecha Inicio grupo]],3))</f>
        <v/>
      </c>
      <c r="W47" s="30"/>
      <c r="X47" s="30"/>
      <c r="Y47" s="77"/>
      <c r="Z47" s="77"/>
      <c r="AA47" s="77"/>
      <c r="AB47" s="77"/>
      <c r="AC47" s="77"/>
      <c r="AD47" s="77"/>
      <c r="AE47" s="77"/>
      <c r="AF47" s="77"/>
      <c r="AG47" s="77"/>
      <c r="AH47" s="77"/>
      <c r="AI47" s="77"/>
      <c r="AJ47" s="77"/>
      <c r="AK47" s="77"/>
      <c r="AL47" s="77"/>
      <c r="AM47" s="77"/>
      <c r="AN47" s="77"/>
      <c r="AO47" s="146"/>
      <c r="AP47" s="248" t="str">
        <f>IF(F47="","",IFERROR(VLOOKUP(SUBSTITUTE(SUBSTITUTE(Tabla1[[#This Row],[Uso Sistemas]],"T","P"),"N","F"),Parámetros!$M$2:$N$17,2,0),"Completar hasta 3ra sem. para evaluar a Probacionista"))</f>
        <v/>
      </c>
      <c r="AQ47" s="40"/>
      <c r="AR47" s="202"/>
      <c r="AS47" s="40"/>
      <c r="AT47" s="29"/>
      <c r="AU47" s="56"/>
      <c r="AV47" s="56"/>
      <c r="AW47" s="56"/>
      <c r="AX47" s="250" t="str">
        <f>IF(V47="","",EOMONTH(EDATE(Tabla1[[#This Row],[Fecha Finalización]],2),0))</f>
        <v/>
      </c>
      <c r="AY47" s="40"/>
      <c r="AZ47" s="251" t="str">
        <f>IF(V47="","",EOMONTH(EDATE(Tabla1[[#This Row],[Fecha Finalización]],3),0))</f>
        <v/>
      </c>
      <c r="BA47" s="40"/>
      <c r="BB47" s="40"/>
      <c r="BC47" s="237"/>
      <c r="BD47" s="235" t="str">
        <f>IF(F47="","",Tabla1[[#This Row],[sem 01]]&amp;Tabla1[[#This Row],[sem 02]]&amp;Tabla1[[#This Row],[sem 03]])</f>
        <v/>
      </c>
      <c r="BE47" s="236" t="str">
        <f>IF(TRIM(F47)="","",$B$1&amp;"-"&amp;SUBSTITUTE(Tabla1[[#This Row],[Mes Inscrito]]," ","")&amp;"-"&amp;SUBSTITUTE(Tabla1[[#This Row],[Dia de clases Inscrito]]," ","")&amp;"-"&amp;SUBSTITUTE(Tabla1[[#This Row],[Horario Inscrito]]," ","")&amp;"-"&amp;Tabla1[[#This Row],[Fecha Inicio grupo]])</f>
        <v/>
      </c>
      <c r="BF47" s="253" t="str">
        <f>IF(F47="","",Tabla1[[#This Row],[Curso]])</f>
        <v/>
      </c>
      <c r="BG47" s="254" t="str">
        <f>+IF(TRIM(F47)="","",$B$1&amp;"-"&amp;TRIM(Tabla1[[#This Row],[Mes Inscrito]])&amp;"-"&amp;TRIM(Tabla1[[#This Row],[Dia de clases Inscrito]])&amp;"-"&amp;TRIM(Tabla1[[#This Row],[Horario Inscrito]])&amp;"-"&amp;TRIM(Tabla1[[#This Row],[Fecha Inicio grupo]])&amp;"-"&amp;TRIM(Tabla1[[#This Row],[Tipo Incrito]]))</f>
        <v/>
      </c>
      <c r="BH47" s="319" t="str">
        <f>IF(F47="","",OR(IFERROR(SEARCH("CG",Tabla1[[#This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 s="320" t="str">
        <f>IF(F47&lt;&gt;"",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 s="320" t="str">
        <f>IF(F47&lt;&gt;"",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 s="320" t="str">
        <f>IF(Tabla1[[#This Row],[Fecha Inicio grupo]]="","",IFERROR(VLOOKUP(Tabla1[[#This Row],[Mes de Alta como miembro]],Parámetros!$AM$2:$AN$16,2,0),"01/01/1900"))</f>
        <v/>
      </c>
    </row>
    <row r="48" spans="1:63" s="25" customFormat="1" ht="13.9" hidden="1">
      <c r="A48" s="69">
        <v>43</v>
      </c>
      <c r="B48" s="29"/>
      <c r="C48" s="35"/>
      <c r="D48" s="43"/>
      <c r="E48" s="43"/>
      <c r="F48" s="46"/>
      <c r="G48" s="46"/>
      <c r="H48" s="165"/>
      <c r="I48" s="43"/>
      <c r="J48" s="29"/>
      <c r="K48" s="70"/>
      <c r="L48" s="69"/>
      <c r="M48" s="47"/>
      <c r="N48" s="240" t="str">
        <f ca="1">IF(Tabla1[[#This Row],[Fecha de nac]]="","",IF(Tabla1[[#This Row],[Fecha Finalización]] &gt;=TODAY(), DATEDIF(Tabla1[[#This Row],[Fecha de nac]],TODAY(),"y"), ROUNDDOWN((Tabla1[[#This Row],[Fecha Finalización]] -Tabla1[[#This Row],[Fecha de nac]])/365,0)))</f>
        <v/>
      </c>
      <c r="O48" s="171"/>
      <c r="P48" s="35"/>
      <c r="Q48" s="68"/>
      <c r="R48" s="68"/>
      <c r="S48" s="68"/>
      <c r="T48" s="68"/>
      <c r="U48" s="245" t="str">
        <f>IF(F48="","",Tabla1[[#This Row],[Fecha Inicio grupo]]+3*7-7)</f>
        <v/>
      </c>
      <c r="V48" s="246" t="str">
        <f>IF(F48="","",EDATE(Tabla1[[#This Row],[Fecha Inicio grupo]],3))</f>
        <v/>
      </c>
      <c r="W48" s="30"/>
      <c r="X48" s="30"/>
      <c r="Y48" s="77"/>
      <c r="Z48" s="77"/>
      <c r="AA48" s="77"/>
      <c r="AB48" s="77"/>
      <c r="AC48" s="77"/>
      <c r="AD48" s="77"/>
      <c r="AE48" s="77"/>
      <c r="AF48" s="77"/>
      <c r="AG48" s="77"/>
      <c r="AH48" s="77"/>
      <c r="AI48" s="77"/>
      <c r="AJ48" s="77"/>
      <c r="AK48" s="77"/>
      <c r="AL48" s="77"/>
      <c r="AM48" s="77"/>
      <c r="AN48" s="77"/>
      <c r="AO48" s="146"/>
      <c r="AP48" s="248" t="str">
        <f>IF(F48="","",IFERROR(VLOOKUP(SUBSTITUTE(SUBSTITUTE(Tabla1[[#This Row],[Uso Sistemas]],"T","P"),"N","F"),Parámetros!$M$2:$N$17,2,0),"Completar hasta 3ra sem. para evaluar a Probacionista"))</f>
        <v/>
      </c>
      <c r="AQ48" s="40"/>
      <c r="AR48" s="202"/>
      <c r="AS48" s="40"/>
      <c r="AT48" s="29"/>
      <c r="AU48" s="56"/>
      <c r="AV48" s="56"/>
      <c r="AW48" s="56"/>
      <c r="AX48" s="250" t="str">
        <f>IF(V48="","",EOMONTH(EDATE(Tabla1[[#This Row],[Fecha Finalización]],2),0))</f>
        <v/>
      </c>
      <c r="AY48" s="40"/>
      <c r="AZ48" s="251" t="str">
        <f>IF(V48="","",EOMONTH(EDATE(Tabla1[[#This Row],[Fecha Finalización]],3),0))</f>
        <v/>
      </c>
      <c r="BA48" s="40"/>
      <c r="BB48" s="40"/>
      <c r="BC48" s="237"/>
      <c r="BD48" s="235" t="str">
        <f>IF(F48="","",Tabla1[[#This Row],[sem 01]]&amp;Tabla1[[#This Row],[sem 02]]&amp;Tabla1[[#This Row],[sem 03]])</f>
        <v/>
      </c>
      <c r="BE48" s="236" t="str">
        <f>IF(TRIM(F48)="","",$B$1&amp;"-"&amp;SUBSTITUTE(Tabla1[[#This Row],[Mes Inscrito]]," ","")&amp;"-"&amp;SUBSTITUTE(Tabla1[[#This Row],[Dia de clases Inscrito]]," ","")&amp;"-"&amp;SUBSTITUTE(Tabla1[[#This Row],[Horario Inscrito]]," ","")&amp;"-"&amp;Tabla1[[#This Row],[Fecha Inicio grupo]])</f>
        <v/>
      </c>
      <c r="BF48" s="253" t="str">
        <f>IF(F48="","",Tabla1[[#This Row],[Curso]])</f>
        <v/>
      </c>
      <c r="BG48" s="254" t="str">
        <f>+IF(TRIM(F48)="","",$B$1&amp;"-"&amp;TRIM(Tabla1[[#This Row],[Mes Inscrito]])&amp;"-"&amp;TRIM(Tabla1[[#This Row],[Dia de clases Inscrito]])&amp;"-"&amp;TRIM(Tabla1[[#This Row],[Horario Inscrito]])&amp;"-"&amp;TRIM(Tabla1[[#This Row],[Fecha Inicio grupo]])&amp;"-"&amp;TRIM(Tabla1[[#This Row],[Tipo Incrito]]))</f>
        <v/>
      </c>
      <c r="BH48" s="319" t="str">
        <f>IF(F48="","",OR(IFERROR(SEARCH("CG",Tabla1[[#This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 s="320" t="str">
        <f>IF(F48&lt;&gt;"",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 s="320" t="str">
        <f>IF(F48&lt;&gt;"",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 s="320" t="str">
        <f>IF(Tabla1[[#This Row],[Fecha Inicio grupo]]="","",IFERROR(VLOOKUP(Tabla1[[#This Row],[Mes de Alta como miembro]],Parámetros!$AM$2:$AN$16,2,0),"01/01/1900"))</f>
        <v/>
      </c>
    </row>
    <row r="49" spans="1:63" s="25" customFormat="1" ht="13.9" hidden="1">
      <c r="A49" s="69">
        <v>44</v>
      </c>
      <c r="B49" s="29"/>
      <c r="C49" s="35"/>
      <c r="D49" s="43"/>
      <c r="E49" s="43"/>
      <c r="F49" s="46"/>
      <c r="G49" s="46"/>
      <c r="H49" s="165"/>
      <c r="I49" s="43"/>
      <c r="J49" s="29"/>
      <c r="K49" s="70"/>
      <c r="L49" s="69"/>
      <c r="M49" s="47"/>
      <c r="N49" s="240" t="str">
        <f ca="1">IF(Tabla1[[#This Row],[Fecha de nac]]="","",IF(Tabla1[[#This Row],[Fecha Finalización]] &gt;=TODAY(), DATEDIF(Tabla1[[#This Row],[Fecha de nac]],TODAY(),"y"), ROUNDDOWN((Tabla1[[#This Row],[Fecha Finalización]] -Tabla1[[#This Row],[Fecha de nac]])/365,0)))</f>
        <v/>
      </c>
      <c r="O49" s="171"/>
      <c r="P49" s="35"/>
      <c r="Q49" s="68"/>
      <c r="R49" s="68"/>
      <c r="S49" s="68"/>
      <c r="T49" s="68"/>
      <c r="U49" s="245" t="str">
        <f>IF(F49="","",Tabla1[[#This Row],[Fecha Inicio grupo]]+3*7-7)</f>
        <v/>
      </c>
      <c r="V49" s="246" t="str">
        <f>IF(F49="","",EDATE(Tabla1[[#This Row],[Fecha Inicio grupo]],3))</f>
        <v/>
      </c>
      <c r="W49" s="30"/>
      <c r="X49" s="30"/>
      <c r="Y49" s="77"/>
      <c r="Z49" s="77"/>
      <c r="AA49" s="77"/>
      <c r="AB49" s="77"/>
      <c r="AC49" s="77"/>
      <c r="AD49" s="77"/>
      <c r="AE49" s="77"/>
      <c r="AF49" s="77"/>
      <c r="AG49" s="77"/>
      <c r="AH49" s="77"/>
      <c r="AI49" s="77"/>
      <c r="AJ49" s="77"/>
      <c r="AK49" s="77"/>
      <c r="AL49" s="77"/>
      <c r="AM49" s="77"/>
      <c r="AN49" s="77"/>
      <c r="AO49" s="146"/>
      <c r="AP49" s="248" t="str">
        <f>IF(F49="","",IFERROR(VLOOKUP(SUBSTITUTE(SUBSTITUTE(Tabla1[[#This Row],[Uso Sistemas]],"T","P"),"N","F"),Parámetros!$M$2:$N$17,2,0),"Completar hasta 3ra sem. para evaluar a Probacionista"))</f>
        <v/>
      </c>
      <c r="AQ49" s="40"/>
      <c r="AR49" s="202"/>
      <c r="AS49" s="40"/>
      <c r="AT49" s="29"/>
      <c r="AU49" s="56"/>
      <c r="AV49" s="56"/>
      <c r="AW49" s="56"/>
      <c r="AX49" s="250" t="str">
        <f>IF(V49="","",EOMONTH(EDATE(Tabla1[[#This Row],[Fecha Finalización]],2),0))</f>
        <v/>
      </c>
      <c r="AY49" s="40"/>
      <c r="AZ49" s="251" t="str">
        <f>IF(V49="","",EOMONTH(EDATE(Tabla1[[#This Row],[Fecha Finalización]],3),0))</f>
        <v/>
      </c>
      <c r="BA49" s="40"/>
      <c r="BB49" s="40"/>
      <c r="BC49" s="237"/>
      <c r="BD49" s="235" t="str">
        <f>IF(F49="","",Tabla1[[#This Row],[sem 01]]&amp;Tabla1[[#This Row],[sem 02]]&amp;Tabla1[[#This Row],[sem 03]])</f>
        <v/>
      </c>
      <c r="BE49" s="236" t="str">
        <f>IF(TRIM(F49)="","",$B$1&amp;"-"&amp;SUBSTITUTE(Tabla1[[#This Row],[Mes Inscrito]]," ","")&amp;"-"&amp;SUBSTITUTE(Tabla1[[#This Row],[Dia de clases Inscrito]]," ","")&amp;"-"&amp;SUBSTITUTE(Tabla1[[#This Row],[Horario Inscrito]]," ","")&amp;"-"&amp;Tabla1[[#This Row],[Fecha Inicio grupo]])</f>
        <v/>
      </c>
      <c r="BF49" s="253" t="str">
        <f>IF(F49="","",Tabla1[[#This Row],[Curso]])</f>
        <v/>
      </c>
      <c r="BG49" s="254" t="str">
        <f>+IF(TRIM(F49)="","",$B$1&amp;"-"&amp;TRIM(Tabla1[[#This Row],[Mes Inscrito]])&amp;"-"&amp;TRIM(Tabla1[[#This Row],[Dia de clases Inscrito]])&amp;"-"&amp;TRIM(Tabla1[[#This Row],[Horario Inscrito]])&amp;"-"&amp;TRIM(Tabla1[[#This Row],[Fecha Inicio grupo]])&amp;"-"&amp;TRIM(Tabla1[[#This Row],[Tipo Incrito]]))</f>
        <v/>
      </c>
      <c r="BH49" s="319" t="str">
        <f>IF(F49="","",OR(IFERROR(SEARCH("CG",Tabla1[[#This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 s="320" t="str">
        <f>IF(F49&lt;&gt;"",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 s="320" t="str">
        <f>IF(F49&lt;&gt;"",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 s="320" t="str">
        <f>IF(Tabla1[[#This Row],[Fecha Inicio grupo]]="","",IFERROR(VLOOKUP(Tabla1[[#This Row],[Mes de Alta como miembro]],Parámetros!$AM$2:$AN$16,2,0),"01/01/1900"))</f>
        <v/>
      </c>
    </row>
    <row r="50" spans="1:63" s="25" customFormat="1" ht="13.9" hidden="1">
      <c r="A50" s="69">
        <v>45</v>
      </c>
      <c r="B50" s="29"/>
      <c r="C50" s="35"/>
      <c r="D50" s="43"/>
      <c r="E50" s="43"/>
      <c r="F50" s="46"/>
      <c r="G50" s="46"/>
      <c r="H50" s="165"/>
      <c r="I50" s="43"/>
      <c r="J50" s="29"/>
      <c r="K50" s="70"/>
      <c r="L50" s="69"/>
      <c r="M50" s="47"/>
      <c r="N50" s="240" t="str">
        <f ca="1">IF(Tabla1[[#This Row],[Fecha de nac]]="","",IF(Tabla1[[#This Row],[Fecha Finalización]] &gt;=TODAY(), DATEDIF(Tabla1[[#This Row],[Fecha de nac]],TODAY(),"y"), ROUNDDOWN((Tabla1[[#This Row],[Fecha Finalización]] -Tabla1[[#This Row],[Fecha de nac]])/365,0)))</f>
        <v/>
      </c>
      <c r="O50" s="171"/>
      <c r="P50" s="35"/>
      <c r="Q50" s="68"/>
      <c r="R50" s="68"/>
      <c r="S50" s="68"/>
      <c r="T50" s="68"/>
      <c r="U50" s="245" t="str">
        <f>IF(F50="","",Tabla1[[#This Row],[Fecha Inicio grupo]]+3*7-7)</f>
        <v/>
      </c>
      <c r="V50" s="246" t="str">
        <f>IF(F50="","",EDATE(Tabla1[[#This Row],[Fecha Inicio grupo]],3))</f>
        <v/>
      </c>
      <c r="W50" s="30"/>
      <c r="X50" s="30"/>
      <c r="Y50" s="77"/>
      <c r="Z50" s="77"/>
      <c r="AA50" s="77"/>
      <c r="AB50" s="77"/>
      <c r="AC50" s="77"/>
      <c r="AD50" s="77"/>
      <c r="AE50" s="77"/>
      <c r="AF50" s="77"/>
      <c r="AG50" s="77"/>
      <c r="AH50" s="77"/>
      <c r="AI50" s="77"/>
      <c r="AJ50" s="77"/>
      <c r="AK50" s="77"/>
      <c r="AL50" s="77"/>
      <c r="AM50" s="77"/>
      <c r="AN50" s="77"/>
      <c r="AO50" s="146"/>
      <c r="AP50" s="248" t="str">
        <f>IF(F50="","",IFERROR(VLOOKUP(SUBSTITUTE(SUBSTITUTE(Tabla1[[#This Row],[Uso Sistemas]],"T","P"),"N","F"),Parámetros!$M$2:$N$17,2,0),"Completar hasta 3ra sem. para evaluar a Probacionista"))</f>
        <v/>
      </c>
      <c r="AQ50" s="40"/>
      <c r="AR50" s="202"/>
      <c r="AS50" s="40"/>
      <c r="AT50" s="29"/>
      <c r="AU50" s="56"/>
      <c r="AV50" s="56"/>
      <c r="AW50" s="56"/>
      <c r="AX50" s="250" t="str">
        <f>IF(V50="","",EOMONTH(EDATE(Tabla1[[#This Row],[Fecha Finalización]],2),0))</f>
        <v/>
      </c>
      <c r="AY50" s="40"/>
      <c r="AZ50" s="251" t="str">
        <f>IF(V50="","",EOMONTH(EDATE(Tabla1[[#This Row],[Fecha Finalización]],3),0))</f>
        <v/>
      </c>
      <c r="BA50" s="40"/>
      <c r="BB50" s="40"/>
      <c r="BC50" s="237"/>
      <c r="BD50" s="235" t="str">
        <f>IF(F50="","",Tabla1[[#This Row],[sem 01]]&amp;Tabla1[[#This Row],[sem 02]]&amp;Tabla1[[#This Row],[sem 03]])</f>
        <v/>
      </c>
      <c r="BE50" s="236" t="str">
        <f>IF(TRIM(F50)="","",$B$1&amp;"-"&amp;SUBSTITUTE(Tabla1[[#This Row],[Mes Inscrito]]," ","")&amp;"-"&amp;SUBSTITUTE(Tabla1[[#This Row],[Dia de clases Inscrito]]," ","")&amp;"-"&amp;SUBSTITUTE(Tabla1[[#This Row],[Horario Inscrito]]," ","")&amp;"-"&amp;Tabla1[[#This Row],[Fecha Inicio grupo]])</f>
        <v/>
      </c>
      <c r="BF50" s="253" t="str">
        <f>IF(F50="","",Tabla1[[#This Row],[Curso]])</f>
        <v/>
      </c>
      <c r="BG50" s="254" t="str">
        <f>+IF(TRIM(F50)="","",$B$1&amp;"-"&amp;TRIM(Tabla1[[#This Row],[Mes Inscrito]])&amp;"-"&amp;TRIM(Tabla1[[#This Row],[Dia de clases Inscrito]])&amp;"-"&amp;TRIM(Tabla1[[#This Row],[Horario Inscrito]])&amp;"-"&amp;TRIM(Tabla1[[#This Row],[Fecha Inicio grupo]])&amp;"-"&amp;TRIM(Tabla1[[#This Row],[Tipo Incrito]]))</f>
        <v/>
      </c>
      <c r="BH50" s="319" t="str">
        <f>IF(F50="","",OR(IFERROR(SEARCH("CG",Tabla1[[#This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 s="320" t="str">
        <f>IF(F50&lt;&gt;"",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 s="320" t="str">
        <f>IF(F50&lt;&gt;"",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 s="320" t="str">
        <f>IF(Tabla1[[#This Row],[Fecha Inicio grupo]]="","",IFERROR(VLOOKUP(Tabla1[[#This Row],[Mes de Alta como miembro]],Parámetros!$AM$2:$AN$16,2,0),"01/01/1900"))</f>
        <v/>
      </c>
    </row>
    <row r="51" spans="1:63" s="25" customFormat="1" ht="13.9" hidden="1">
      <c r="A51" s="69">
        <v>46</v>
      </c>
      <c r="B51" s="29"/>
      <c r="C51" s="35"/>
      <c r="D51" s="43"/>
      <c r="E51" s="43"/>
      <c r="F51" s="46"/>
      <c r="G51" s="46"/>
      <c r="H51" s="165"/>
      <c r="I51" s="43"/>
      <c r="J51" s="29"/>
      <c r="K51" s="70"/>
      <c r="L51" s="69"/>
      <c r="M51" s="47"/>
      <c r="N51" s="240" t="str">
        <f ca="1">IF(Tabla1[[#This Row],[Fecha de nac]]="","",IF(Tabla1[[#This Row],[Fecha Finalización]] &gt;=TODAY(), DATEDIF(Tabla1[[#This Row],[Fecha de nac]],TODAY(),"y"), ROUNDDOWN((Tabla1[[#This Row],[Fecha Finalización]] -Tabla1[[#This Row],[Fecha de nac]])/365,0)))</f>
        <v/>
      </c>
      <c r="O51" s="171"/>
      <c r="P51" s="35"/>
      <c r="Q51" s="68"/>
      <c r="R51" s="68"/>
      <c r="S51" s="68"/>
      <c r="T51" s="68"/>
      <c r="U51" s="245" t="str">
        <f>IF(F51="","",Tabla1[[#This Row],[Fecha Inicio grupo]]+3*7-7)</f>
        <v/>
      </c>
      <c r="V51" s="246" t="str">
        <f>IF(F51="","",EDATE(Tabla1[[#This Row],[Fecha Inicio grupo]],3))</f>
        <v/>
      </c>
      <c r="W51" s="30"/>
      <c r="X51" s="30"/>
      <c r="Y51" s="77"/>
      <c r="Z51" s="77"/>
      <c r="AA51" s="77"/>
      <c r="AB51" s="77"/>
      <c r="AC51" s="77"/>
      <c r="AD51" s="77"/>
      <c r="AE51" s="77"/>
      <c r="AF51" s="77"/>
      <c r="AG51" s="77"/>
      <c r="AH51" s="77"/>
      <c r="AI51" s="77"/>
      <c r="AJ51" s="77"/>
      <c r="AK51" s="77"/>
      <c r="AL51" s="77"/>
      <c r="AM51" s="77"/>
      <c r="AN51" s="77"/>
      <c r="AO51" s="146"/>
      <c r="AP51" s="248" t="str">
        <f>IF(F51="","",IFERROR(VLOOKUP(SUBSTITUTE(SUBSTITUTE(Tabla1[[#This Row],[Uso Sistemas]],"T","P"),"N","F"),Parámetros!$M$2:$N$17,2,0),"Completar hasta 3ra sem. para evaluar a Probacionista"))</f>
        <v/>
      </c>
      <c r="AQ51" s="40"/>
      <c r="AR51" s="202"/>
      <c r="AS51" s="40"/>
      <c r="AT51" s="29"/>
      <c r="AU51" s="56"/>
      <c r="AV51" s="56"/>
      <c r="AW51" s="56"/>
      <c r="AX51" s="250" t="str">
        <f>IF(V51="","",EOMONTH(EDATE(Tabla1[[#This Row],[Fecha Finalización]],2),0))</f>
        <v/>
      </c>
      <c r="AY51" s="40"/>
      <c r="AZ51" s="251" t="str">
        <f>IF(V51="","",EOMONTH(EDATE(Tabla1[[#This Row],[Fecha Finalización]],3),0))</f>
        <v/>
      </c>
      <c r="BA51" s="40"/>
      <c r="BB51" s="40"/>
      <c r="BC51" s="237"/>
      <c r="BD51" s="235" t="str">
        <f>IF(F51="","",Tabla1[[#This Row],[sem 01]]&amp;Tabla1[[#This Row],[sem 02]]&amp;Tabla1[[#This Row],[sem 03]])</f>
        <v/>
      </c>
      <c r="BE51" s="236" t="str">
        <f>IF(TRIM(F51)="","",$B$1&amp;"-"&amp;SUBSTITUTE(Tabla1[[#This Row],[Mes Inscrito]]," ","")&amp;"-"&amp;SUBSTITUTE(Tabla1[[#This Row],[Dia de clases Inscrito]]," ","")&amp;"-"&amp;SUBSTITUTE(Tabla1[[#This Row],[Horario Inscrito]]," ","")&amp;"-"&amp;Tabla1[[#This Row],[Fecha Inicio grupo]])</f>
        <v/>
      </c>
      <c r="BF51" s="253" t="str">
        <f>IF(F51="","",Tabla1[[#This Row],[Curso]])</f>
        <v/>
      </c>
      <c r="BG51" s="254" t="str">
        <f>+IF(TRIM(F51)="","",$B$1&amp;"-"&amp;TRIM(Tabla1[[#This Row],[Mes Inscrito]])&amp;"-"&amp;TRIM(Tabla1[[#This Row],[Dia de clases Inscrito]])&amp;"-"&amp;TRIM(Tabla1[[#This Row],[Horario Inscrito]])&amp;"-"&amp;TRIM(Tabla1[[#This Row],[Fecha Inicio grupo]])&amp;"-"&amp;TRIM(Tabla1[[#This Row],[Tipo Incrito]]))</f>
        <v/>
      </c>
      <c r="BH51" s="319" t="str">
        <f>IF(F51="","",OR(IFERROR(SEARCH("CG",Tabla1[[#This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 s="320" t="str">
        <f>IF(F51&lt;&gt;"",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 s="320" t="str">
        <f>IF(F51&lt;&gt;"",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 s="320" t="str">
        <f>IF(Tabla1[[#This Row],[Fecha Inicio grupo]]="","",IFERROR(VLOOKUP(Tabla1[[#This Row],[Mes de Alta como miembro]],Parámetros!$AM$2:$AN$16,2,0),"01/01/1900"))</f>
        <v/>
      </c>
    </row>
    <row r="52" spans="1:63" s="25" customFormat="1" ht="13.9" hidden="1">
      <c r="A52" s="69">
        <v>47</v>
      </c>
      <c r="B52" s="29"/>
      <c r="C52" s="35"/>
      <c r="D52" s="43"/>
      <c r="E52" s="43"/>
      <c r="F52" s="46"/>
      <c r="G52" s="46"/>
      <c r="H52" s="165"/>
      <c r="I52" s="43"/>
      <c r="J52" s="29"/>
      <c r="K52" s="70"/>
      <c r="L52" s="69"/>
      <c r="M52" s="47"/>
      <c r="N52" s="240" t="str">
        <f ca="1">IF(Tabla1[[#This Row],[Fecha de nac]]="","",IF(Tabla1[[#This Row],[Fecha Finalización]] &gt;=TODAY(), DATEDIF(Tabla1[[#This Row],[Fecha de nac]],TODAY(),"y"), ROUNDDOWN((Tabla1[[#This Row],[Fecha Finalización]] -Tabla1[[#This Row],[Fecha de nac]])/365,0)))</f>
        <v/>
      </c>
      <c r="O52" s="171"/>
      <c r="P52" s="35"/>
      <c r="Q52" s="68"/>
      <c r="R52" s="68"/>
      <c r="S52" s="68"/>
      <c r="T52" s="68"/>
      <c r="U52" s="245" t="str">
        <f>IF(F52="","",Tabla1[[#This Row],[Fecha Inicio grupo]]+3*7-7)</f>
        <v/>
      </c>
      <c r="V52" s="246" t="str">
        <f>IF(F52="","",EDATE(Tabla1[[#This Row],[Fecha Inicio grupo]],3))</f>
        <v/>
      </c>
      <c r="W52" s="30"/>
      <c r="X52" s="30"/>
      <c r="Y52" s="77"/>
      <c r="Z52" s="77"/>
      <c r="AA52" s="77"/>
      <c r="AB52" s="77"/>
      <c r="AC52" s="77"/>
      <c r="AD52" s="77"/>
      <c r="AE52" s="77"/>
      <c r="AF52" s="77"/>
      <c r="AG52" s="77"/>
      <c r="AH52" s="77"/>
      <c r="AI52" s="77"/>
      <c r="AJ52" s="77"/>
      <c r="AK52" s="77"/>
      <c r="AL52" s="77"/>
      <c r="AM52" s="77"/>
      <c r="AN52" s="77"/>
      <c r="AO52" s="146"/>
      <c r="AP52" s="248" t="str">
        <f>IF(F52="","",IFERROR(VLOOKUP(SUBSTITUTE(SUBSTITUTE(Tabla1[[#This Row],[Uso Sistemas]],"T","P"),"N","F"),Parámetros!$M$2:$N$17,2,0),"Completar hasta 3ra sem. para evaluar a Probacionista"))</f>
        <v/>
      </c>
      <c r="AQ52" s="40"/>
      <c r="AR52" s="202"/>
      <c r="AS52" s="40"/>
      <c r="AT52" s="29"/>
      <c r="AU52" s="56"/>
      <c r="AV52" s="56"/>
      <c r="AW52" s="56"/>
      <c r="AX52" s="250" t="str">
        <f>IF(V52="","",EOMONTH(EDATE(Tabla1[[#This Row],[Fecha Finalización]],2),0))</f>
        <v/>
      </c>
      <c r="AY52" s="40"/>
      <c r="AZ52" s="251" t="str">
        <f>IF(V52="","",EOMONTH(EDATE(Tabla1[[#This Row],[Fecha Finalización]],3),0))</f>
        <v/>
      </c>
      <c r="BA52" s="40"/>
      <c r="BB52" s="40"/>
      <c r="BC52" s="237"/>
      <c r="BD52" s="235" t="str">
        <f>IF(F52="","",Tabla1[[#This Row],[sem 01]]&amp;Tabla1[[#This Row],[sem 02]]&amp;Tabla1[[#This Row],[sem 03]])</f>
        <v/>
      </c>
      <c r="BE52" s="236" t="str">
        <f>IF(TRIM(F52)="","",$B$1&amp;"-"&amp;SUBSTITUTE(Tabla1[[#This Row],[Mes Inscrito]]," ","")&amp;"-"&amp;SUBSTITUTE(Tabla1[[#This Row],[Dia de clases Inscrito]]," ","")&amp;"-"&amp;SUBSTITUTE(Tabla1[[#This Row],[Horario Inscrito]]," ","")&amp;"-"&amp;Tabla1[[#This Row],[Fecha Inicio grupo]])</f>
        <v/>
      </c>
      <c r="BF52" s="253" t="str">
        <f>IF(F52="","",Tabla1[[#This Row],[Curso]])</f>
        <v/>
      </c>
      <c r="BG52" s="254" t="str">
        <f>+IF(TRIM(F52)="","",$B$1&amp;"-"&amp;TRIM(Tabla1[[#This Row],[Mes Inscrito]])&amp;"-"&amp;TRIM(Tabla1[[#This Row],[Dia de clases Inscrito]])&amp;"-"&amp;TRIM(Tabla1[[#This Row],[Horario Inscrito]])&amp;"-"&amp;TRIM(Tabla1[[#This Row],[Fecha Inicio grupo]])&amp;"-"&amp;TRIM(Tabla1[[#This Row],[Tipo Incrito]]))</f>
        <v/>
      </c>
      <c r="BH52" s="319" t="str">
        <f>IF(F52="","",OR(IFERROR(SEARCH("CG",Tabla1[[#This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 s="320" t="str">
        <f>IF(F52&lt;&gt;"",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 s="320" t="str">
        <f>IF(F52&lt;&gt;"",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 s="320" t="str">
        <f>IF(Tabla1[[#This Row],[Fecha Inicio grupo]]="","",IFERROR(VLOOKUP(Tabla1[[#This Row],[Mes de Alta como miembro]],Parámetros!$AM$2:$AN$16,2,0),"01/01/1900"))</f>
        <v/>
      </c>
    </row>
    <row r="53" spans="1:63" s="25" customFormat="1" ht="13.9" hidden="1">
      <c r="A53" s="69">
        <v>48</v>
      </c>
      <c r="B53" s="29"/>
      <c r="C53" s="35"/>
      <c r="D53" s="43"/>
      <c r="E53" s="43"/>
      <c r="F53" s="46"/>
      <c r="G53" s="46"/>
      <c r="H53" s="165"/>
      <c r="I53" s="43"/>
      <c r="J53" s="29"/>
      <c r="K53" s="70"/>
      <c r="L53" s="69"/>
      <c r="M53" s="47"/>
      <c r="N53" s="240" t="str">
        <f ca="1">IF(Tabla1[[#This Row],[Fecha de nac]]="","",IF(Tabla1[[#This Row],[Fecha Finalización]] &gt;=TODAY(), DATEDIF(Tabla1[[#This Row],[Fecha de nac]],TODAY(),"y"), ROUNDDOWN((Tabla1[[#This Row],[Fecha Finalización]] -Tabla1[[#This Row],[Fecha de nac]])/365,0)))</f>
        <v/>
      </c>
      <c r="O53" s="171"/>
      <c r="P53" s="35"/>
      <c r="Q53" s="68"/>
      <c r="R53" s="68"/>
      <c r="S53" s="68"/>
      <c r="T53" s="68"/>
      <c r="U53" s="245" t="str">
        <f>IF(F53="","",Tabla1[[#This Row],[Fecha Inicio grupo]]+3*7-7)</f>
        <v/>
      </c>
      <c r="V53" s="246" t="str">
        <f>IF(F53="","",EDATE(Tabla1[[#This Row],[Fecha Inicio grupo]],3))</f>
        <v/>
      </c>
      <c r="W53" s="30"/>
      <c r="X53" s="30"/>
      <c r="Y53" s="77"/>
      <c r="Z53" s="77"/>
      <c r="AA53" s="77"/>
      <c r="AB53" s="77"/>
      <c r="AC53" s="77"/>
      <c r="AD53" s="77"/>
      <c r="AE53" s="77"/>
      <c r="AF53" s="77"/>
      <c r="AG53" s="77"/>
      <c r="AH53" s="77"/>
      <c r="AI53" s="77"/>
      <c r="AJ53" s="77"/>
      <c r="AK53" s="77"/>
      <c r="AL53" s="77"/>
      <c r="AM53" s="77"/>
      <c r="AN53" s="77"/>
      <c r="AO53" s="146"/>
      <c r="AP53" s="248" t="str">
        <f>IF(F53="","",IFERROR(VLOOKUP(SUBSTITUTE(SUBSTITUTE(Tabla1[[#This Row],[Uso Sistemas]],"T","P"),"N","F"),Parámetros!$M$2:$N$17,2,0),"Completar hasta 3ra sem. para evaluar a Probacionista"))</f>
        <v/>
      </c>
      <c r="AQ53" s="40"/>
      <c r="AR53" s="202"/>
      <c r="AS53" s="40"/>
      <c r="AT53" s="29"/>
      <c r="AU53" s="56"/>
      <c r="AV53" s="56"/>
      <c r="AW53" s="56"/>
      <c r="AX53" s="250" t="str">
        <f>IF(V53="","",EOMONTH(EDATE(Tabla1[[#This Row],[Fecha Finalización]],2),0))</f>
        <v/>
      </c>
      <c r="AY53" s="40"/>
      <c r="AZ53" s="251" t="str">
        <f>IF(V53="","",EOMONTH(EDATE(Tabla1[[#This Row],[Fecha Finalización]],3),0))</f>
        <v/>
      </c>
      <c r="BA53" s="40"/>
      <c r="BB53" s="40"/>
      <c r="BC53" s="237"/>
      <c r="BD53" s="235" t="str">
        <f>IF(F53="","",Tabla1[[#This Row],[sem 01]]&amp;Tabla1[[#This Row],[sem 02]]&amp;Tabla1[[#This Row],[sem 03]])</f>
        <v/>
      </c>
      <c r="BE53" s="236" t="str">
        <f>IF(TRIM(F53)="","",$B$1&amp;"-"&amp;SUBSTITUTE(Tabla1[[#This Row],[Mes Inscrito]]," ","")&amp;"-"&amp;SUBSTITUTE(Tabla1[[#This Row],[Dia de clases Inscrito]]," ","")&amp;"-"&amp;SUBSTITUTE(Tabla1[[#This Row],[Horario Inscrito]]," ","")&amp;"-"&amp;Tabla1[[#This Row],[Fecha Inicio grupo]])</f>
        <v/>
      </c>
      <c r="BF53" s="253" t="str">
        <f>IF(F53="","",Tabla1[[#This Row],[Curso]])</f>
        <v/>
      </c>
      <c r="BG53" s="254" t="str">
        <f>+IF(TRIM(F53)="","",$B$1&amp;"-"&amp;TRIM(Tabla1[[#This Row],[Mes Inscrito]])&amp;"-"&amp;TRIM(Tabla1[[#This Row],[Dia de clases Inscrito]])&amp;"-"&amp;TRIM(Tabla1[[#This Row],[Horario Inscrito]])&amp;"-"&amp;TRIM(Tabla1[[#This Row],[Fecha Inicio grupo]])&amp;"-"&amp;TRIM(Tabla1[[#This Row],[Tipo Incrito]]))</f>
        <v/>
      </c>
      <c r="BH53" s="319" t="str">
        <f>IF(F53="","",OR(IFERROR(SEARCH("CG",Tabla1[[#This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 s="320" t="str">
        <f>IF(F53&lt;&gt;"",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 s="320" t="str">
        <f>IF(F53&lt;&gt;"",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 s="320" t="str">
        <f>IF(Tabla1[[#This Row],[Fecha Inicio grupo]]="","",IFERROR(VLOOKUP(Tabla1[[#This Row],[Mes de Alta como miembro]],Parámetros!$AM$2:$AN$16,2,0),"01/01/1900"))</f>
        <v/>
      </c>
    </row>
    <row r="54" spans="1:63" s="25" customFormat="1" ht="13.9" hidden="1">
      <c r="A54" s="69">
        <v>49</v>
      </c>
      <c r="B54" s="29"/>
      <c r="C54" s="35"/>
      <c r="D54" s="43"/>
      <c r="E54" s="43"/>
      <c r="F54" s="46"/>
      <c r="G54" s="46"/>
      <c r="H54" s="165"/>
      <c r="I54" s="43"/>
      <c r="J54" s="29"/>
      <c r="K54" s="70"/>
      <c r="L54" s="69"/>
      <c r="M54" s="47"/>
      <c r="N54" s="240" t="str">
        <f ca="1">IF(Tabla1[[#This Row],[Fecha de nac]]="","",IF(Tabla1[[#This Row],[Fecha Finalización]] &gt;=TODAY(), DATEDIF(Tabla1[[#This Row],[Fecha de nac]],TODAY(),"y"), ROUNDDOWN((Tabla1[[#This Row],[Fecha Finalización]] -Tabla1[[#This Row],[Fecha de nac]])/365,0)))</f>
        <v/>
      </c>
      <c r="O54" s="171"/>
      <c r="P54" s="35"/>
      <c r="Q54" s="68"/>
      <c r="R54" s="68"/>
      <c r="S54" s="68"/>
      <c r="T54" s="68"/>
      <c r="U54" s="245" t="str">
        <f>IF(F54="","",Tabla1[[#This Row],[Fecha Inicio grupo]]+3*7-7)</f>
        <v/>
      </c>
      <c r="V54" s="246" t="str">
        <f>IF(F54="","",EDATE(Tabla1[[#This Row],[Fecha Inicio grupo]],3))</f>
        <v/>
      </c>
      <c r="W54" s="30"/>
      <c r="X54" s="30"/>
      <c r="Y54" s="77"/>
      <c r="Z54" s="77"/>
      <c r="AA54" s="77"/>
      <c r="AB54" s="77"/>
      <c r="AC54" s="77"/>
      <c r="AD54" s="77"/>
      <c r="AE54" s="77"/>
      <c r="AF54" s="77"/>
      <c r="AG54" s="77"/>
      <c r="AH54" s="77"/>
      <c r="AI54" s="77"/>
      <c r="AJ54" s="77"/>
      <c r="AK54" s="77"/>
      <c r="AL54" s="77"/>
      <c r="AM54" s="77"/>
      <c r="AN54" s="77"/>
      <c r="AO54" s="146"/>
      <c r="AP54" s="248" t="str">
        <f>IF(F54="","",IFERROR(VLOOKUP(SUBSTITUTE(SUBSTITUTE(Tabla1[[#This Row],[Uso Sistemas]],"T","P"),"N","F"),Parámetros!$M$2:$N$17,2,0),"Completar hasta 3ra sem. para evaluar a Probacionista"))</f>
        <v/>
      </c>
      <c r="AQ54" s="40"/>
      <c r="AR54" s="202"/>
      <c r="AS54" s="40"/>
      <c r="AT54" s="29"/>
      <c r="AU54" s="56"/>
      <c r="AV54" s="56"/>
      <c r="AW54" s="56"/>
      <c r="AX54" s="250" t="str">
        <f>IF(V54="","",EOMONTH(EDATE(Tabla1[[#This Row],[Fecha Finalización]],2),0))</f>
        <v/>
      </c>
      <c r="AY54" s="40"/>
      <c r="AZ54" s="251" t="str">
        <f>IF(V54="","",EOMONTH(EDATE(Tabla1[[#This Row],[Fecha Finalización]],3),0))</f>
        <v/>
      </c>
      <c r="BA54" s="40"/>
      <c r="BB54" s="40"/>
      <c r="BC54" s="237"/>
      <c r="BD54" s="235" t="str">
        <f>IF(F54="","",Tabla1[[#This Row],[sem 01]]&amp;Tabla1[[#This Row],[sem 02]]&amp;Tabla1[[#This Row],[sem 03]])</f>
        <v/>
      </c>
      <c r="BE54" s="236" t="str">
        <f>IF(TRIM(F54)="","",$B$1&amp;"-"&amp;SUBSTITUTE(Tabla1[[#This Row],[Mes Inscrito]]," ","")&amp;"-"&amp;SUBSTITUTE(Tabla1[[#This Row],[Dia de clases Inscrito]]," ","")&amp;"-"&amp;SUBSTITUTE(Tabla1[[#This Row],[Horario Inscrito]]," ","")&amp;"-"&amp;Tabla1[[#This Row],[Fecha Inicio grupo]])</f>
        <v/>
      </c>
      <c r="BF54" s="253" t="str">
        <f>IF(F54="","",Tabla1[[#This Row],[Curso]])</f>
        <v/>
      </c>
      <c r="BG54" s="254" t="str">
        <f>+IF(TRIM(F54)="","",$B$1&amp;"-"&amp;TRIM(Tabla1[[#This Row],[Mes Inscrito]])&amp;"-"&amp;TRIM(Tabla1[[#This Row],[Dia de clases Inscrito]])&amp;"-"&amp;TRIM(Tabla1[[#This Row],[Horario Inscrito]])&amp;"-"&amp;TRIM(Tabla1[[#This Row],[Fecha Inicio grupo]])&amp;"-"&amp;TRIM(Tabla1[[#This Row],[Tipo Incrito]]))</f>
        <v/>
      </c>
      <c r="BH54" s="319" t="str">
        <f>IF(F54="","",OR(IFERROR(SEARCH("CG",Tabla1[[#This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 s="320" t="str">
        <f>IF(F54&lt;&gt;"",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 s="320" t="str">
        <f>IF(F54&lt;&gt;"",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 s="320" t="str">
        <f>IF(Tabla1[[#This Row],[Fecha Inicio grupo]]="","",IFERROR(VLOOKUP(Tabla1[[#This Row],[Mes de Alta como miembro]],Parámetros!$AM$2:$AN$16,2,0),"01/01/1900"))</f>
        <v/>
      </c>
    </row>
    <row r="55" spans="1:63" s="25" customFormat="1" ht="13.9" hidden="1">
      <c r="A55" s="69">
        <v>50</v>
      </c>
      <c r="B55" s="29"/>
      <c r="C55" s="35"/>
      <c r="D55" s="43"/>
      <c r="E55" s="43"/>
      <c r="F55" s="46"/>
      <c r="G55" s="46"/>
      <c r="H55" s="165"/>
      <c r="I55" s="43"/>
      <c r="J55" s="264"/>
      <c r="K55" s="70"/>
      <c r="L55" s="69"/>
      <c r="M55" s="47"/>
      <c r="N55" s="240" t="str">
        <f ca="1">IF(Tabla1[[#This Row],[Fecha de nac]]="","",IF(Tabla1[[#This Row],[Fecha Finalización]] &gt;=TODAY(), DATEDIF(Tabla1[[#This Row],[Fecha de nac]],TODAY(),"y"), ROUNDDOWN((Tabla1[[#This Row],[Fecha Finalización]] -Tabla1[[#This Row],[Fecha de nac]])/365,0)))</f>
        <v/>
      </c>
      <c r="O55" s="171"/>
      <c r="P55" s="35"/>
      <c r="Q55" s="68"/>
      <c r="R55" s="68"/>
      <c r="S55" s="68"/>
      <c r="T55" s="68"/>
      <c r="U55" s="245" t="str">
        <f>IF(F55="","",Tabla1[[#This Row],[Fecha Inicio grupo]]+3*7-7)</f>
        <v/>
      </c>
      <c r="V55" s="246" t="str">
        <f>IF(F55="","",EDATE(Tabla1[[#This Row],[Fecha Inicio grupo]],3))</f>
        <v/>
      </c>
      <c r="W55" s="30"/>
      <c r="X55" s="30"/>
      <c r="Y55" s="77"/>
      <c r="Z55" s="77"/>
      <c r="AA55" s="77"/>
      <c r="AB55" s="77"/>
      <c r="AC55" s="77"/>
      <c r="AD55" s="77"/>
      <c r="AE55" s="77"/>
      <c r="AF55" s="77"/>
      <c r="AG55" s="77"/>
      <c r="AH55" s="77"/>
      <c r="AI55" s="77"/>
      <c r="AJ55" s="77"/>
      <c r="AK55" s="77"/>
      <c r="AL55" s="77"/>
      <c r="AM55" s="77"/>
      <c r="AN55" s="77"/>
      <c r="AO55" s="146"/>
      <c r="AP55" s="248" t="str">
        <f>IF(F55="","",IFERROR(VLOOKUP(SUBSTITUTE(SUBSTITUTE(Tabla1[[#This Row],[Uso Sistemas]],"T","P"),"N","F"),Parámetros!$M$2:$N$17,2,0),"Completar hasta 3ra sem. para evaluar a Probacionista"))</f>
        <v/>
      </c>
      <c r="AQ55" s="40"/>
      <c r="AR55" s="202"/>
      <c r="AS55" s="40"/>
      <c r="AT55" s="29"/>
      <c r="AU55" s="56"/>
      <c r="AV55" s="56"/>
      <c r="AW55" s="56"/>
      <c r="AX55" s="250" t="str">
        <f>IF(V55="","",EOMONTH(EDATE(Tabla1[[#This Row],[Fecha Finalización]],2),0))</f>
        <v/>
      </c>
      <c r="AY55" s="40"/>
      <c r="AZ55" s="251" t="str">
        <f>IF(V55="","",EOMONTH(EDATE(Tabla1[[#This Row],[Fecha Finalización]],3),0))</f>
        <v/>
      </c>
      <c r="BA55" s="40"/>
      <c r="BB55" s="40"/>
      <c r="BC55" s="237"/>
      <c r="BD55" s="235" t="str">
        <f>IF(F55="","",Tabla1[[#This Row],[sem 01]]&amp;Tabla1[[#This Row],[sem 02]]&amp;Tabla1[[#This Row],[sem 03]])</f>
        <v/>
      </c>
      <c r="BE55" s="236" t="str">
        <f>IF(TRIM(F55)="","",$B$1&amp;"-"&amp;SUBSTITUTE(Tabla1[[#This Row],[Mes Inscrito]]," ","")&amp;"-"&amp;SUBSTITUTE(Tabla1[[#This Row],[Dia de clases Inscrito]]," ","")&amp;"-"&amp;SUBSTITUTE(Tabla1[[#This Row],[Horario Inscrito]]," ","")&amp;"-"&amp;Tabla1[[#This Row],[Fecha Inicio grupo]])</f>
        <v/>
      </c>
      <c r="BF55" s="253" t="str">
        <f>IF(F55="","",Tabla1[[#This Row],[Curso]])</f>
        <v/>
      </c>
      <c r="BG55" s="254" t="str">
        <f>+IF(TRIM(F55)="","",$B$1&amp;"-"&amp;TRIM(Tabla1[[#This Row],[Mes Inscrito]])&amp;"-"&amp;TRIM(Tabla1[[#This Row],[Dia de clases Inscrito]])&amp;"-"&amp;TRIM(Tabla1[[#This Row],[Horario Inscrito]])&amp;"-"&amp;TRIM(Tabla1[[#This Row],[Fecha Inicio grupo]])&amp;"-"&amp;TRIM(Tabla1[[#This Row],[Tipo Incrito]]))</f>
        <v/>
      </c>
      <c r="BH55" s="319" t="str">
        <f>IF(F55="","",OR(IFERROR(SEARCH("CG",Tabla1[[#This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 s="320" t="str">
        <f>IF(F55&lt;&gt;"",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 s="320" t="str">
        <f>IF(F55&lt;&gt;"",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 s="320" t="str">
        <f>IF(Tabla1[[#This Row],[Fecha Inicio grupo]]="","",IFERROR(VLOOKUP(Tabla1[[#This Row],[Mes de Alta como miembro]],Parámetros!$AM$2:$AN$16,2,0),"01/01/1900"))</f>
        <v/>
      </c>
    </row>
    <row r="56" spans="1:63" s="25" customFormat="1" ht="13.9" hidden="1">
      <c r="A56" s="69">
        <v>51</v>
      </c>
      <c r="B56" s="29"/>
      <c r="C56" s="35"/>
      <c r="D56" s="43"/>
      <c r="E56" s="43"/>
      <c r="F56" s="46"/>
      <c r="G56" s="46"/>
      <c r="H56" s="165"/>
      <c r="I56" s="265"/>
      <c r="J56" s="29"/>
      <c r="K56" s="70"/>
      <c r="L56" s="69"/>
      <c r="M56" s="266"/>
      <c r="N56" s="240" t="str">
        <f ca="1">IF(Tabla1[[#This Row],[Fecha de nac]]="","",IF(Tabla1[[#This Row],[Fecha Finalización]] &gt;=TODAY(), DATEDIF(Tabla1[[#This Row],[Fecha de nac]],TODAY(),"y"), ROUNDDOWN((Tabla1[[#This Row],[Fecha Finalización]] -Tabla1[[#This Row],[Fecha de nac]])/365,0)))</f>
        <v/>
      </c>
      <c r="O56" s="171"/>
      <c r="P56" s="35"/>
      <c r="Q56" s="68"/>
      <c r="R56" s="68"/>
      <c r="S56" s="68"/>
      <c r="T56" s="68"/>
      <c r="U56" s="245" t="str">
        <f>IF(F56="","",Tabla1[[#This Row],[Fecha Inicio grupo]]+3*7-7)</f>
        <v/>
      </c>
      <c r="V56" s="246" t="str">
        <f>IF(F56="","",EDATE(Tabla1[[#This Row],[Fecha Inicio grupo]],3))</f>
        <v/>
      </c>
      <c r="W56" s="30"/>
      <c r="X56" s="30"/>
      <c r="Y56" s="77"/>
      <c r="Z56" s="77"/>
      <c r="AA56" s="77"/>
      <c r="AB56" s="77"/>
      <c r="AC56" s="77"/>
      <c r="AD56" s="77"/>
      <c r="AE56" s="77"/>
      <c r="AF56" s="77"/>
      <c r="AG56" s="77"/>
      <c r="AH56" s="77"/>
      <c r="AI56" s="77"/>
      <c r="AJ56" s="77"/>
      <c r="AK56" s="77"/>
      <c r="AL56" s="77"/>
      <c r="AM56" s="77"/>
      <c r="AN56" s="77"/>
      <c r="AO56" s="146"/>
      <c r="AP56" s="248" t="str">
        <f>IF(F56="","",IFERROR(VLOOKUP(SUBSTITUTE(SUBSTITUTE(Tabla1[[#This Row],[Uso Sistemas]],"T","P"),"N","F"),Parámetros!$M$2:$N$17,2,0),"Completar hasta 3ra sem. para evaluar a Probacionista"))</f>
        <v/>
      </c>
      <c r="AQ56" s="40"/>
      <c r="AR56" s="202"/>
      <c r="AS56" s="40"/>
      <c r="AT56" s="29"/>
      <c r="AU56" s="56"/>
      <c r="AV56" s="56"/>
      <c r="AW56" s="56"/>
      <c r="AX56" s="250" t="str">
        <f>IF(V56="","",EOMONTH(EDATE(Tabla1[[#This Row],[Fecha Finalización]],2),0))</f>
        <v/>
      </c>
      <c r="AY56" s="40"/>
      <c r="AZ56" s="251" t="str">
        <f>IF(V56="","",EOMONTH(EDATE(Tabla1[[#This Row],[Fecha Finalización]],3),0))</f>
        <v/>
      </c>
      <c r="BA56" s="40"/>
      <c r="BB56" s="40"/>
      <c r="BC56" s="237"/>
      <c r="BD56" s="235" t="str">
        <f>IF(F56="","",Tabla1[[#This Row],[sem 01]]&amp;Tabla1[[#This Row],[sem 02]]&amp;Tabla1[[#This Row],[sem 03]])</f>
        <v/>
      </c>
      <c r="BE56" s="236" t="str">
        <f>IF(TRIM(F56)="","",$B$1&amp;"-"&amp;SUBSTITUTE(Tabla1[[#This Row],[Mes Inscrito]]," ","")&amp;"-"&amp;SUBSTITUTE(Tabla1[[#This Row],[Dia de clases Inscrito]]," ","")&amp;"-"&amp;SUBSTITUTE(Tabla1[[#This Row],[Horario Inscrito]]," ","")&amp;"-"&amp;Tabla1[[#This Row],[Fecha Inicio grupo]])</f>
        <v/>
      </c>
      <c r="BF56" s="253" t="str">
        <f>IF(F56="","",Tabla1[[#This Row],[Curso]])</f>
        <v/>
      </c>
      <c r="BG56" s="254" t="str">
        <f>+IF(TRIM(F56)="","",$B$1&amp;"-"&amp;TRIM(Tabla1[[#This Row],[Mes Inscrito]])&amp;"-"&amp;TRIM(Tabla1[[#This Row],[Dia de clases Inscrito]])&amp;"-"&amp;TRIM(Tabla1[[#This Row],[Horario Inscrito]])&amp;"-"&amp;TRIM(Tabla1[[#This Row],[Fecha Inicio grupo]])&amp;"-"&amp;TRIM(Tabla1[[#This Row],[Tipo Incrito]]))</f>
        <v/>
      </c>
      <c r="BH56" s="319" t="str">
        <f>IF(F56="","",OR(IFERROR(SEARCH("CG",Tabla1[[#This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 s="320" t="str">
        <f>IF(F56&lt;&gt;"",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 s="320" t="str">
        <f>IF(F56&lt;&gt;"",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 s="320" t="str">
        <f>IF(Tabla1[[#This Row],[Fecha Inicio grupo]]="","",IFERROR(VLOOKUP(Tabla1[[#This Row],[Mes de Alta como miembro]],Parámetros!$AM$2:$AN$16,2,0),"01/01/1900"))</f>
        <v/>
      </c>
    </row>
    <row r="57" spans="1:63" s="25" customFormat="1" ht="13.9" hidden="1">
      <c r="A57" s="69">
        <v>52</v>
      </c>
      <c r="B57" s="29"/>
      <c r="C57" s="35"/>
      <c r="D57" s="43"/>
      <c r="E57" s="43"/>
      <c r="F57" s="46"/>
      <c r="G57" s="46"/>
      <c r="H57" s="165"/>
      <c r="I57" s="265"/>
      <c r="J57" s="29"/>
      <c r="K57" s="70"/>
      <c r="L57" s="69"/>
      <c r="M57" s="266"/>
      <c r="N57" s="240" t="str">
        <f ca="1">IF(Tabla1[[#This Row],[Fecha de nac]]="","",IF(Tabla1[[#This Row],[Fecha Finalización]] &gt;=TODAY(), DATEDIF(Tabla1[[#This Row],[Fecha de nac]],TODAY(),"y"), ROUNDDOWN((Tabla1[[#This Row],[Fecha Finalización]] -Tabla1[[#This Row],[Fecha de nac]])/365,0)))</f>
        <v/>
      </c>
      <c r="O57" s="171"/>
      <c r="P57" s="35"/>
      <c r="Q57" s="68"/>
      <c r="R57" s="68"/>
      <c r="S57" s="68"/>
      <c r="T57" s="68"/>
      <c r="U57" s="245" t="str">
        <f>IF(F57="","",Tabla1[[#This Row],[Fecha Inicio grupo]]+3*7-7)</f>
        <v/>
      </c>
      <c r="V57" s="246" t="str">
        <f>IF(F57="","",EDATE(Tabla1[[#This Row],[Fecha Inicio grupo]],3))</f>
        <v/>
      </c>
      <c r="W57" s="30"/>
      <c r="X57" s="30"/>
      <c r="Y57" s="77"/>
      <c r="Z57" s="77"/>
      <c r="AA57" s="77"/>
      <c r="AB57" s="77"/>
      <c r="AC57" s="77"/>
      <c r="AD57" s="77"/>
      <c r="AE57" s="77"/>
      <c r="AF57" s="77"/>
      <c r="AG57" s="77"/>
      <c r="AH57" s="77"/>
      <c r="AI57" s="77"/>
      <c r="AJ57" s="77"/>
      <c r="AK57" s="77"/>
      <c r="AL57" s="77"/>
      <c r="AM57" s="77"/>
      <c r="AN57" s="77"/>
      <c r="AO57" s="146"/>
      <c r="AP57" s="248" t="str">
        <f>IF(F57="","",IFERROR(VLOOKUP(SUBSTITUTE(SUBSTITUTE(Tabla1[[#This Row],[Uso Sistemas]],"T","P"),"N","F"),Parámetros!$M$2:$N$17,2,0),"Completar hasta 3ra sem. para evaluar a Probacionista"))</f>
        <v/>
      </c>
      <c r="AQ57" s="40"/>
      <c r="AR57" s="202"/>
      <c r="AS57" s="40"/>
      <c r="AT57" s="29"/>
      <c r="AU57" s="56"/>
      <c r="AV57" s="56"/>
      <c r="AW57" s="56"/>
      <c r="AX57" s="250" t="str">
        <f>IF(V57="","",EOMONTH(EDATE(Tabla1[[#This Row],[Fecha Finalización]],2),0))</f>
        <v/>
      </c>
      <c r="AY57" s="40"/>
      <c r="AZ57" s="251" t="str">
        <f>IF(V57="","",EOMONTH(EDATE(Tabla1[[#This Row],[Fecha Finalización]],3),0))</f>
        <v/>
      </c>
      <c r="BA57" s="40"/>
      <c r="BB57" s="40"/>
      <c r="BC57" s="237"/>
      <c r="BD57" s="235" t="str">
        <f>IF(F57="","",Tabla1[[#This Row],[sem 01]]&amp;Tabla1[[#This Row],[sem 02]]&amp;Tabla1[[#This Row],[sem 03]])</f>
        <v/>
      </c>
      <c r="BE57" s="236" t="str">
        <f>IF(TRIM(F57)="","",$B$1&amp;"-"&amp;SUBSTITUTE(Tabla1[[#This Row],[Mes Inscrito]]," ","")&amp;"-"&amp;SUBSTITUTE(Tabla1[[#This Row],[Dia de clases Inscrito]]," ","")&amp;"-"&amp;SUBSTITUTE(Tabla1[[#This Row],[Horario Inscrito]]," ","")&amp;"-"&amp;Tabla1[[#This Row],[Fecha Inicio grupo]])</f>
        <v/>
      </c>
      <c r="BF57" s="253" t="str">
        <f>IF(F57="","",Tabla1[[#This Row],[Curso]])</f>
        <v/>
      </c>
      <c r="BG57" s="254" t="str">
        <f>+IF(TRIM(F57)="","",$B$1&amp;"-"&amp;TRIM(Tabla1[[#This Row],[Mes Inscrito]])&amp;"-"&amp;TRIM(Tabla1[[#This Row],[Dia de clases Inscrito]])&amp;"-"&amp;TRIM(Tabla1[[#This Row],[Horario Inscrito]])&amp;"-"&amp;TRIM(Tabla1[[#This Row],[Fecha Inicio grupo]])&amp;"-"&amp;TRIM(Tabla1[[#This Row],[Tipo Incrito]]))</f>
        <v/>
      </c>
      <c r="BH57" s="319" t="str">
        <f>IF(F57="","",OR(IFERROR(SEARCH("CG",Tabla1[[#This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 s="320" t="str">
        <f>IF(F57&lt;&gt;"",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 s="320" t="str">
        <f>IF(F57&lt;&gt;"",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 s="320" t="str">
        <f>IF(Tabla1[[#This Row],[Fecha Inicio grupo]]="","",IFERROR(VLOOKUP(Tabla1[[#This Row],[Mes de Alta como miembro]],Parámetros!$AM$2:$AN$16,2,0),"01/01/1900"))</f>
        <v/>
      </c>
    </row>
    <row r="58" spans="1:63" s="25" customFormat="1" ht="13.9" hidden="1">
      <c r="A58" s="69">
        <v>53</v>
      </c>
      <c r="B58" s="29"/>
      <c r="C58" s="35"/>
      <c r="D58" s="43"/>
      <c r="E58" s="43"/>
      <c r="F58" s="46"/>
      <c r="G58" s="46"/>
      <c r="H58" s="165"/>
      <c r="I58" s="265"/>
      <c r="J58" s="29"/>
      <c r="K58" s="70"/>
      <c r="L58" s="69"/>
      <c r="M58" s="266"/>
      <c r="N58" s="240" t="str">
        <f ca="1">IF(Tabla1[[#This Row],[Fecha de nac]]="","",IF(Tabla1[[#This Row],[Fecha Finalización]] &gt;=TODAY(), DATEDIF(Tabla1[[#This Row],[Fecha de nac]],TODAY(),"y"), ROUNDDOWN((Tabla1[[#This Row],[Fecha Finalización]] -Tabla1[[#This Row],[Fecha de nac]])/365,0)))</f>
        <v/>
      </c>
      <c r="O58" s="171"/>
      <c r="P58" s="35"/>
      <c r="Q58" s="68"/>
      <c r="R58" s="68"/>
      <c r="S58" s="68"/>
      <c r="T58" s="68"/>
      <c r="U58" s="245" t="str">
        <f>IF(F58="","",Tabla1[[#This Row],[Fecha Inicio grupo]]+3*7-7)</f>
        <v/>
      </c>
      <c r="V58" s="246" t="str">
        <f>IF(F58="","",EDATE(Tabla1[[#This Row],[Fecha Inicio grupo]],3))</f>
        <v/>
      </c>
      <c r="W58" s="30"/>
      <c r="X58" s="30"/>
      <c r="Y58" s="77"/>
      <c r="Z58" s="77"/>
      <c r="AA58" s="77"/>
      <c r="AB58" s="77"/>
      <c r="AC58" s="77"/>
      <c r="AD58" s="77"/>
      <c r="AE58" s="77"/>
      <c r="AF58" s="77"/>
      <c r="AG58" s="77"/>
      <c r="AH58" s="77"/>
      <c r="AI58" s="77"/>
      <c r="AJ58" s="77"/>
      <c r="AK58" s="77"/>
      <c r="AL58" s="77"/>
      <c r="AM58" s="77"/>
      <c r="AN58" s="77"/>
      <c r="AO58" s="146"/>
      <c r="AP58" s="248" t="str">
        <f>IF(F58="","",IFERROR(VLOOKUP(SUBSTITUTE(SUBSTITUTE(Tabla1[[#This Row],[Uso Sistemas]],"T","P"),"N","F"),Parámetros!$M$2:$N$17,2,0),"Completar hasta 3ra sem. para evaluar a Probacionista"))</f>
        <v/>
      </c>
      <c r="AQ58" s="40"/>
      <c r="AR58" s="202"/>
      <c r="AS58" s="40"/>
      <c r="AT58" s="29"/>
      <c r="AU58" s="56"/>
      <c r="AV58" s="56"/>
      <c r="AW58" s="56"/>
      <c r="AX58" s="250" t="str">
        <f>IF(V58="","",EOMONTH(EDATE(Tabla1[[#This Row],[Fecha Finalización]],2),0))</f>
        <v/>
      </c>
      <c r="AY58" s="40"/>
      <c r="AZ58" s="251" t="str">
        <f>IF(V58="","",EOMONTH(EDATE(Tabla1[[#This Row],[Fecha Finalización]],3),0))</f>
        <v/>
      </c>
      <c r="BA58" s="40"/>
      <c r="BB58" s="40"/>
      <c r="BC58" s="237"/>
      <c r="BD58" s="235" t="str">
        <f>IF(F58="","",Tabla1[[#This Row],[sem 01]]&amp;Tabla1[[#This Row],[sem 02]]&amp;Tabla1[[#This Row],[sem 03]])</f>
        <v/>
      </c>
      <c r="BE58" s="236" t="str">
        <f>IF(TRIM(F58)="","",$B$1&amp;"-"&amp;SUBSTITUTE(Tabla1[[#This Row],[Mes Inscrito]]," ","")&amp;"-"&amp;SUBSTITUTE(Tabla1[[#This Row],[Dia de clases Inscrito]]," ","")&amp;"-"&amp;SUBSTITUTE(Tabla1[[#This Row],[Horario Inscrito]]," ","")&amp;"-"&amp;Tabla1[[#This Row],[Fecha Inicio grupo]])</f>
        <v/>
      </c>
      <c r="BF58" s="253" t="str">
        <f>IF(F58="","",Tabla1[[#This Row],[Curso]])</f>
        <v/>
      </c>
      <c r="BG58" s="254" t="str">
        <f>+IF(TRIM(F58)="","",$B$1&amp;"-"&amp;TRIM(Tabla1[[#This Row],[Mes Inscrito]])&amp;"-"&amp;TRIM(Tabla1[[#This Row],[Dia de clases Inscrito]])&amp;"-"&amp;TRIM(Tabla1[[#This Row],[Horario Inscrito]])&amp;"-"&amp;TRIM(Tabla1[[#This Row],[Fecha Inicio grupo]])&amp;"-"&amp;TRIM(Tabla1[[#This Row],[Tipo Incrito]]))</f>
        <v/>
      </c>
      <c r="BH58" s="319" t="str">
        <f>IF(F58="","",OR(IFERROR(SEARCH("CG",Tabla1[[#This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 s="320" t="str">
        <f>IF(F58&lt;&gt;"",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 s="320" t="str">
        <f>IF(F58&lt;&gt;"",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 s="320" t="str">
        <f>IF(Tabla1[[#This Row],[Fecha Inicio grupo]]="","",IFERROR(VLOOKUP(Tabla1[[#This Row],[Mes de Alta como miembro]],Parámetros!$AM$2:$AN$16,2,0),"01/01/1900"))</f>
        <v/>
      </c>
    </row>
    <row r="59" spans="1:63" s="25" customFormat="1" ht="13.9" hidden="1">
      <c r="A59" s="69">
        <v>54</v>
      </c>
      <c r="B59" s="29"/>
      <c r="C59" s="35"/>
      <c r="D59" s="43"/>
      <c r="E59" s="43"/>
      <c r="F59" s="46"/>
      <c r="G59" s="46"/>
      <c r="H59" s="165"/>
      <c r="I59" s="265"/>
      <c r="J59" s="29"/>
      <c r="K59" s="70"/>
      <c r="L59" s="69"/>
      <c r="M59" s="266"/>
      <c r="N59" s="240" t="str">
        <f ca="1">IF(Tabla1[[#This Row],[Fecha de nac]]="","",IF(Tabla1[[#This Row],[Fecha Finalización]] &gt;=TODAY(), DATEDIF(Tabla1[[#This Row],[Fecha de nac]],TODAY(),"y"), ROUNDDOWN((Tabla1[[#This Row],[Fecha Finalización]] -Tabla1[[#This Row],[Fecha de nac]])/365,0)))</f>
        <v/>
      </c>
      <c r="O59" s="171"/>
      <c r="P59" s="35"/>
      <c r="Q59" s="68"/>
      <c r="R59" s="68"/>
      <c r="S59" s="68"/>
      <c r="T59" s="68"/>
      <c r="U59" s="245" t="str">
        <f>IF(F59="","",Tabla1[[#This Row],[Fecha Inicio grupo]]+3*7-7)</f>
        <v/>
      </c>
      <c r="V59" s="246" t="str">
        <f>IF(F59="","",EDATE(Tabla1[[#This Row],[Fecha Inicio grupo]],3))</f>
        <v/>
      </c>
      <c r="W59" s="30"/>
      <c r="X59" s="30"/>
      <c r="Y59" s="77"/>
      <c r="Z59" s="77"/>
      <c r="AA59" s="77"/>
      <c r="AB59" s="77"/>
      <c r="AC59" s="77"/>
      <c r="AD59" s="77"/>
      <c r="AE59" s="77"/>
      <c r="AF59" s="77"/>
      <c r="AG59" s="77"/>
      <c r="AH59" s="77"/>
      <c r="AI59" s="77"/>
      <c r="AJ59" s="77"/>
      <c r="AK59" s="77"/>
      <c r="AL59" s="77"/>
      <c r="AM59" s="77"/>
      <c r="AN59" s="77"/>
      <c r="AO59" s="146"/>
      <c r="AP59" s="248" t="str">
        <f>IF(F59="","",IFERROR(VLOOKUP(SUBSTITUTE(SUBSTITUTE(Tabla1[[#This Row],[Uso Sistemas]],"T","P"),"N","F"),Parámetros!$M$2:$N$17,2,0),"Completar hasta 3ra sem. para evaluar a Probacionista"))</f>
        <v/>
      </c>
      <c r="AQ59" s="40"/>
      <c r="AR59" s="202"/>
      <c r="AS59" s="40"/>
      <c r="AT59" s="29"/>
      <c r="AU59" s="56"/>
      <c r="AV59" s="56"/>
      <c r="AW59" s="56"/>
      <c r="AX59" s="250" t="str">
        <f>IF(V59="","",EOMONTH(EDATE(Tabla1[[#This Row],[Fecha Finalización]],2),0))</f>
        <v/>
      </c>
      <c r="AY59" s="40"/>
      <c r="AZ59" s="251" t="str">
        <f>IF(V59="","",EOMONTH(EDATE(Tabla1[[#This Row],[Fecha Finalización]],3),0))</f>
        <v/>
      </c>
      <c r="BA59" s="40"/>
      <c r="BB59" s="40"/>
      <c r="BC59" s="237"/>
      <c r="BD59" s="235" t="str">
        <f>IF(F59="","",Tabla1[[#This Row],[sem 01]]&amp;Tabla1[[#This Row],[sem 02]]&amp;Tabla1[[#This Row],[sem 03]])</f>
        <v/>
      </c>
      <c r="BE59" s="236" t="str">
        <f>IF(TRIM(F59)="","",$B$1&amp;"-"&amp;SUBSTITUTE(Tabla1[[#This Row],[Mes Inscrito]]," ","")&amp;"-"&amp;SUBSTITUTE(Tabla1[[#This Row],[Dia de clases Inscrito]]," ","")&amp;"-"&amp;SUBSTITUTE(Tabla1[[#This Row],[Horario Inscrito]]," ","")&amp;"-"&amp;Tabla1[[#This Row],[Fecha Inicio grupo]])</f>
        <v/>
      </c>
      <c r="BF59" s="253" t="str">
        <f>IF(F59="","",Tabla1[[#This Row],[Curso]])</f>
        <v/>
      </c>
      <c r="BG59" s="254" t="str">
        <f>+IF(TRIM(F59)="","",$B$1&amp;"-"&amp;TRIM(Tabla1[[#This Row],[Mes Inscrito]])&amp;"-"&amp;TRIM(Tabla1[[#This Row],[Dia de clases Inscrito]])&amp;"-"&amp;TRIM(Tabla1[[#This Row],[Horario Inscrito]])&amp;"-"&amp;TRIM(Tabla1[[#This Row],[Fecha Inicio grupo]])&amp;"-"&amp;TRIM(Tabla1[[#This Row],[Tipo Incrito]]))</f>
        <v/>
      </c>
      <c r="BH59" s="319" t="str">
        <f>IF(F59="","",OR(IFERROR(SEARCH("CG",Tabla1[[#This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 s="320" t="str">
        <f>IF(F59&lt;&gt;"",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 s="320" t="str">
        <f>IF(F59&lt;&gt;"",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 s="320" t="str">
        <f>IF(Tabla1[[#This Row],[Fecha Inicio grupo]]="","",IFERROR(VLOOKUP(Tabla1[[#This Row],[Mes de Alta como miembro]],Parámetros!$AM$2:$AN$16,2,0),"01/01/1900"))</f>
        <v/>
      </c>
    </row>
    <row r="60" spans="1:63" s="25" customFormat="1" ht="13.9" hidden="1">
      <c r="A60" s="69">
        <v>55</v>
      </c>
      <c r="B60" s="29"/>
      <c r="C60" s="35"/>
      <c r="D60" s="43"/>
      <c r="E60" s="43"/>
      <c r="F60" s="46"/>
      <c r="G60" s="46"/>
      <c r="H60" s="165"/>
      <c r="I60" s="265"/>
      <c r="J60" s="29"/>
      <c r="K60" s="70"/>
      <c r="L60" s="69"/>
      <c r="M60" s="266"/>
      <c r="N60" s="240" t="str">
        <f ca="1">IF(Tabla1[[#This Row],[Fecha de nac]]="","",IF(Tabla1[[#This Row],[Fecha Finalización]] &gt;=TODAY(), DATEDIF(Tabla1[[#This Row],[Fecha de nac]],TODAY(),"y"), ROUNDDOWN((Tabla1[[#This Row],[Fecha Finalización]] -Tabla1[[#This Row],[Fecha de nac]])/365,0)))</f>
        <v/>
      </c>
      <c r="O60" s="171"/>
      <c r="P60" s="35"/>
      <c r="Q60" s="68"/>
      <c r="R60" s="68"/>
      <c r="S60" s="68"/>
      <c r="T60" s="68"/>
      <c r="U60" s="245" t="str">
        <f>IF(F60="","",Tabla1[[#This Row],[Fecha Inicio grupo]]+3*7-7)</f>
        <v/>
      </c>
      <c r="V60" s="246" t="str">
        <f>IF(F60="","",EDATE(Tabla1[[#This Row],[Fecha Inicio grupo]],3))</f>
        <v/>
      </c>
      <c r="W60" s="30"/>
      <c r="X60" s="30"/>
      <c r="Y60" s="77"/>
      <c r="Z60" s="77"/>
      <c r="AA60" s="77"/>
      <c r="AB60" s="77"/>
      <c r="AC60" s="77"/>
      <c r="AD60" s="77"/>
      <c r="AE60" s="77"/>
      <c r="AF60" s="77"/>
      <c r="AG60" s="77"/>
      <c r="AH60" s="77"/>
      <c r="AI60" s="77"/>
      <c r="AJ60" s="77"/>
      <c r="AK60" s="77"/>
      <c r="AL60" s="77"/>
      <c r="AM60" s="77"/>
      <c r="AN60" s="77"/>
      <c r="AO60" s="146"/>
      <c r="AP60" s="248" t="str">
        <f>IF(F60="","",IFERROR(VLOOKUP(SUBSTITUTE(SUBSTITUTE(Tabla1[[#This Row],[Uso Sistemas]],"T","P"),"N","F"),Parámetros!$M$2:$N$17,2,0),"Completar hasta 3ra sem. para evaluar a Probacionista"))</f>
        <v/>
      </c>
      <c r="AQ60" s="40"/>
      <c r="AR60" s="202"/>
      <c r="AS60" s="40"/>
      <c r="AT60" s="29"/>
      <c r="AU60" s="56"/>
      <c r="AV60" s="56"/>
      <c r="AW60" s="56"/>
      <c r="AX60" s="250" t="str">
        <f>IF(V60="","",EOMONTH(EDATE(Tabla1[[#This Row],[Fecha Finalización]],2),0))</f>
        <v/>
      </c>
      <c r="AY60" s="40"/>
      <c r="AZ60" s="251" t="str">
        <f>IF(V60="","",EOMONTH(EDATE(Tabla1[[#This Row],[Fecha Finalización]],3),0))</f>
        <v/>
      </c>
      <c r="BA60" s="40"/>
      <c r="BB60" s="40"/>
      <c r="BC60" s="237"/>
      <c r="BD60" s="235" t="str">
        <f>IF(F60="","",Tabla1[[#This Row],[sem 01]]&amp;Tabla1[[#This Row],[sem 02]]&amp;Tabla1[[#This Row],[sem 03]])</f>
        <v/>
      </c>
      <c r="BE60" s="236" t="str">
        <f>IF(TRIM(F60)="","",$B$1&amp;"-"&amp;SUBSTITUTE(Tabla1[[#This Row],[Mes Inscrito]]," ","")&amp;"-"&amp;SUBSTITUTE(Tabla1[[#This Row],[Dia de clases Inscrito]]," ","")&amp;"-"&amp;SUBSTITUTE(Tabla1[[#This Row],[Horario Inscrito]]," ","")&amp;"-"&amp;Tabla1[[#This Row],[Fecha Inicio grupo]])</f>
        <v/>
      </c>
      <c r="BF60" s="253" t="str">
        <f>IF(F60="","",Tabla1[[#This Row],[Curso]])</f>
        <v/>
      </c>
      <c r="BG60" s="254" t="str">
        <f>+IF(TRIM(F60)="","",$B$1&amp;"-"&amp;TRIM(Tabla1[[#This Row],[Mes Inscrito]])&amp;"-"&amp;TRIM(Tabla1[[#This Row],[Dia de clases Inscrito]])&amp;"-"&amp;TRIM(Tabla1[[#This Row],[Horario Inscrito]])&amp;"-"&amp;TRIM(Tabla1[[#This Row],[Fecha Inicio grupo]])&amp;"-"&amp;TRIM(Tabla1[[#This Row],[Tipo Incrito]]))</f>
        <v/>
      </c>
      <c r="BH60" s="319" t="str">
        <f>IF(F60="","",OR(IFERROR(SEARCH("CG",Tabla1[[#This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 s="320" t="str">
        <f>IF(F60&lt;&gt;"",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 s="320" t="str">
        <f>IF(F60&lt;&gt;"",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 s="320" t="str">
        <f>IF(Tabla1[[#This Row],[Fecha Inicio grupo]]="","",IFERROR(VLOOKUP(Tabla1[[#This Row],[Mes de Alta como miembro]],Parámetros!$AM$2:$AN$16,2,0),"01/01/1900"))</f>
        <v/>
      </c>
    </row>
    <row r="61" spans="1:63" s="25" customFormat="1" ht="13.9" hidden="1">
      <c r="A61" s="69">
        <v>56</v>
      </c>
      <c r="B61" s="29"/>
      <c r="C61" s="35"/>
      <c r="D61" s="43"/>
      <c r="E61" s="43"/>
      <c r="F61" s="46"/>
      <c r="G61" s="46"/>
      <c r="H61" s="165"/>
      <c r="I61" s="265"/>
      <c r="J61" s="29"/>
      <c r="K61" s="70"/>
      <c r="L61" s="69"/>
      <c r="M61" s="266"/>
      <c r="N61" s="240" t="str">
        <f ca="1">IF(Tabla1[[#This Row],[Fecha de nac]]="","",IF(Tabla1[[#This Row],[Fecha Finalización]] &gt;=TODAY(), DATEDIF(Tabla1[[#This Row],[Fecha de nac]],TODAY(),"y"), ROUNDDOWN((Tabla1[[#This Row],[Fecha Finalización]] -Tabla1[[#This Row],[Fecha de nac]])/365,0)))</f>
        <v/>
      </c>
      <c r="O61" s="171"/>
      <c r="P61" s="35"/>
      <c r="Q61" s="68"/>
      <c r="R61" s="68"/>
      <c r="S61" s="68"/>
      <c r="T61" s="68"/>
      <c r="U61" s="245" t="str">
        <f>IF(F61="","",Tabla1[[#This Row],[Fecha Inicio grupo]]+3*7-7)</f>
        <v/>
      </c>
      <c r="V61" s="246" t="str">
        <f>IF(F61="","",EDATE(Tabla1[[#This Row],[Fecha Inicio grupo]],3))</f>
        <v/>
      </c>
      <c r="W61" s="30"/>
      <c r="X61" s="30"/>
      <c r="Y61" s="77"/>
      <c r="Z61" s="77"/>
      <c r="AA61" s="77"/>
      <c r="AB61" s="77"/>
      <c r="AC61" s="77"/>
      <c r="AD61" s="77"/>
      <c r="AE61" s="77"/>
      <c r="AF61" s="77"/>
      <c r="AG61" s="77"/>
      <c r="AH61" s="77"/>
      <c r="AI61" s="77"/>
      <c r="AJ61" s="77"/>
      <c r="AK61" s="77"/>
      <c r="AL61" s="77"/>
      <c r="AM61" s="77"/>
      <c r="AN61" s="77"/>
      <c r="AO61" s="146"/>
      <c r="AP61" s="248" t="str">
        <f>IF(F61="","",IFERROR(VLOOKUP(SUBSTITUTE(SUBSTITUTE(Tabla1[[#This Row],[Uso Sistemas]],"T","P"),"N","F"),Parámetros!$M$2:$N$17,2,0),"Completar hasta 3ra sem. para evaluar a Probacionista"))</f>
        <v/>
      </c>
      <c r="AQ61" s="40"/>
      <c r="AR61" s="202"/>
      <c r="AS61" s="40"/>
      <c r="AT61" s="29"/>
      <c r="AU61" s="56"/>
      <c r="AV61" s="56"/>
      <c r="AW61" s="56"/>
      <c r="AX61" s="250" t="str">
        <f>IF(V61="","",EOMONTH(EDATE(Tabla1[[#This Row],[Fecha Finalización]],2),0))</f>
        <v/>
      </c>
      <c r="AY61" s="40"/>
      <c r="AZ61" s="251" t="str">
        <f>IF(V61="","",EOMONTH(EDATE(Tabla1[[#This Row],[Fecha Finalización]],3),0))</f>
        <v/>
      </c>
      <c r="BA61" s="40"/>
      <c r="BB61" s="40"/>
      <c r="BC61" s="237"/>
      <c r="BD61" s="235" t="str">
        <f>IF(F61="","",Tabla1[[#This Row],[sem 01]]&amp;Tabla1[[#This Row],[sem 02]]&amp;Tabla1[[#This Row],[sem 03]])</f>
        <v/>
      </c>
      <c r="BE61" s="236" t="str">
        <f>IF(TRIM(F61)="","",$B$1&amp;"-"&amp;SUBSTITUTE(Tabla1[[#This Row],[Mes Inscrito]]," ","")&amp;"-"&amp;SUBSTITUTE(Tabla1[[#This Row],[Dia de clases Inscrito]]," ","")&amp;"-"&amp;SUBSTITUTE(Tabla1[[#This Row],[Horario Inscrito]]," ","")&amp;"-"&amp;Tabla1[[#This Row],[Fecha Inicio grupo]])</f>
        <v/>
      </c>
      <c r="BF61" s="253" t="str">
        <f>IF(F61="","",Tabla1[[#This Row],[Curso]])</f>
        <v/>
      </c>
      <c r="BG61" s="254" t="str">
        <f>+IF(TRIM(F61)="","",$B$1&amp;"-"&amp;TRIM(Tabla1[[#This Row],[Mes Inscrito]])&amp;"-"&amp;TRIM(Tabla1[[#This Row],[Dia de clases Inscrito]])&amp;"-"&amp;TRIM(Tabla1[[#This Row],[Horario Inscrito]])&amp;"-"&amp;TRIM(Tabla1[[#This Row],[Fecha Inicio grupo]])&amp;"-"&amp;TRIM(Tabla1[[#This Row],[Tipo Incrito]]))</f>
        <v/>
      </c>
      <c r="BH61" s="319" t="str">
        <f>IF(F61="","",OR(IFERROR(SEARCH("CG",Tabla1[[#This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 s="320" t="str">
        <f>IF(F61&lt;&gt;"",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 s="320" t="str">
        <f>IF(F61&lt;&gt;"",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 s="320" t="str">
        <f>IF(Tabla1[[#This Row],[Fecha Inicio grupo]]="","",IFERROR(VLOOKUP(Tabla1[[#This Row],[Mes de Alta como miembro]],Parámetros!$AM$2:$AN$16,2,0),"01/01/1900"))</f>
        <v/>
      </c>
    </row>
    <row r="62" spans="1:63" s="25" customFormat="1" ht="13.9" hidden="1">
      <c r="A62" s="69">
        <v>57</v>
      </c>
      <c r="B62" s="29"/>
      <c r="C62" s="35"/>
      <c r="D62" s="43"/>
      <c r="E62" s="43"/>
      <c r="F62" s="46"/>
      <c r="G62" s="46"/>
      <c r="H62" s="165"/>
      <c r="I62" s="265"/>
      <c r="J62" s="29"/>
      <c r="K62" s="70"/>
      <c r="L62" s="69"/>
      <c r="M62" s="266"/>
      <c r="N62" s="240" t="str">
        <f ca="1">IF(Tabla1[[#This Row],[Fecha de nac]]="","",IF(Tabla1[[#This Row],[Fecha Finalización]] &gt;=TODAY(), DATEDIF(Tabla1[[#This Row],[Fecha de nac]],TODAY(),"y"), ROUNDDOWN((Tabla1[[#This Row],[Fecha Finalización]] -Tabla1[[#This Row],[Fecha de nac]])/365,0)))</f>
        <v/>
      </c>
      <c r="O62" s="171"/>
      <c r="P62" s="35"/>
      <c r="Q62" s="68"/>
      <c r="R62" s="68"/>
      <c r="S62" s="68"/>
      <c r="T62" s="68"/>
      <c r="U62" s="245" t="str">
        <f>IF(F62="","",Tabla1[[#This Row],[Fecha Inicio grupo]]+3*7-7)</f>
        <v/>
      </c>
      <c r="V62" s="246" t="str">
        <f>IF(F62="","",EDATE(Tabla1[[#This Row],[Fecha Inicio grupo]],3))</f>
        <v/>
      </c>
      <c r="W62" s="30"/>
      <c r="X62" s="30"/>
      <c r="Y62" s="77"/>
      <c r="Z62" s="77"/>
      <c r="AA62" s="77"/>
      <c r="AB62" s="77"/>
      <c r="AC62" s="77"/>
      <c r="AD62" s="77"/>
      <c r="AE62" s="77"/>
      <c r="AF62" s="77"/>
      <c r="AG62" s="77"/>
      <c r="AH62" s="77"/>
      <c r="AI62" s="77"/>
      <c r="AJ62" s="77"/>
      <c r="AK62" s="77"/>
      <c r="AL62" s="77"/>
      <c r="AM62" s="77"/>
      <c r="AN62" s="77"/>
      <c r="AO62" s="146"/>
      <c r="AP62" s="248" t="str">
        <f>IF(F62="","",IFERROR(VLOOKUP(SUBSTITUTE(SUBSTITUTE(Tabla1[[#This Row],[Uso Sistemas]],"T","P"),"N","F"),Parámetros!$M$2:$N$17,2,0),"Completar hasta 3ra sem. para evaluar a Probacionista"))</f>
        <v/>
      </c>
      <c r="AQ62" s="40"/>
      <c r="AR62" s="202"/>
      <c r="AS62" s="40"/>
      <c r="AT62" s="29"/>
      <c r="AU62" s="56"/>
      <c r="AV62" s="56"/>
      <c r="AW62" s="56"/>
      <c r="AX62" s="250" t="str">
        <f>IF(V62="","",EOMONTH(EDATE(Tabla1[[#This Row],[Fecha Finalización]],2),0))</f>
        <v/>
      </c>
      <c r="AY62" s="40"/>
      <c r="AZ62" s="251" t="str">
        <f>IF(V62="","",EOMONTH(EDATE(Tabla1[[#This Row],[Fecha Finalización]],3),0))</f>
        <v/>
      </c>
      <c r="BA62" s="40"/>
      <c r="BB62" s="40"/>
      <c r="BC62" s="237"/>
      <c r="BD62" s="235" t="str">
        <f>IF(F62="","",Tabla1[[#This Row],[sem 01]]&amp;Tabla1[[#This Row],[sem 02]]&amp;Tabla1[[#This Row],[sem 03]])</f>
        <v/>
      </c>
      <c r="BE62" s="236" t="str">
        <f>IF(TRIM(F62)="","",$B$1&amp;"-"&amp;SUBSTITUTE(Tabla1[[#This Row],[Mes Inscrito]]," ","")&amp;"-"&amp;SUBSTITUTE(Tabla1[[#This Row],[Dia de clases Inscrito]]," ","")&amp;"-"&amp;SUBSTITUTE(Tabla1[[#This Row],[Horario Inscrito]]," ","")&amp;"-"&amp;Tabla1[[#This Row],[Fecha Inicio grupo]])</f>
        <v/>
      </c>
      <c r="BF62" s="253" t="str">
        <f>IF(F62="","",Tabla1[[#This Row],[Curso]])</f>
        <v/>
      </c>
      <c r="BG62" s="254" t="str">
        <f>+IF(TRIM(F62)="","",$B$1&amp;"-"&amp;TRIM(Tabla1[[#This Row],[Mes Inscrito]])&amp;"-"&amp;TRIM(Tabla1[[#This Row],[Dia de clases Inscrito]])&amp;"-"&amp;TRIM(Tabla1[[#This Row],[Horario Inscrito]])&amp;"-"&amp;TRIM(Tabla1[[#This Row],[Fecha Inicio grupo]])&amp;"-"&amp;TRIM(Tabla1[[#This Row],[Tipo Incrito]]))</f>
        <v/>
      </c>
      <c r="BH62" s="319" t="str">
        <f>IF(F62="","",OR(IFERROR(SEARCH("CG",Tabla1[[#This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 s="320" t="str">
        <f>IF(F62&lt;&gt;"",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 s="320" t="str">
        <f>IF(F62&lt;&gt;"",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 s="320" t="str">
        <f>IF(Tabla1[[#This Row],[Fecha Inicio grupo]]="","",IFERROR(VLOOKUP(Tabla1[[#This Row],[Mes de Alta como miembro]],Parámetros!$AM$2:$AN$16,2,0),"01/01/1900"))</f>
        <v/>
      </c>
    </row>
    <row r="63" spans="1:63" s="25" customFormat="1" ht="13.9" hidden="1">
      <c r="A63" s="69">
        <v>58</v>
      </c>
      <c r="B63" s="29"/>
      <c r="C63" s="35"/>
      <c r="D63" s="43"/>
      <c r="E63" s="43"/>
      <c r="F63" s="46"/>
      <c r="G63" s="46"/>
      <c r="H63" s="165"/>
      <c r="I63" s="265"/>
      <c r="J63" s="29"/>
      <c r="K63" s="70"/>
      <c r="L63" s="69"/>
      <c r="M63" s="266"/>
      <c r="N63" s="240" t="str">
        <f ca="1">IF(Tabla1[[#This Row],[Fecha de nac]]="","",IF(Tabla1[[#This Row],[Fecha Finalización]] &gt;=TODAY(), DATEDIF(Tabla1[[#This Row],[Fecha de nac]],TODAY(),"y"), ROUNDDOWN((Tabla1[[#This Row],[Fecha Finalización]] -Tabla1[[#This Row],[Fecha de nac]])/365,0)))</f>
        <v/>
      </c>
      <c r="O63" s="171"/>
      <c r="P63" s="35"/>
      <c r="Q63" s="68"/>
      <c r="R63" s="68"/>
      <c r="S63" s="68"/>
      <c r="T63" s="68"/>
      <c r="U63" s="245" t="str">
        <f>IF(F63="","",Tabla1[[#This Row],[Fecha Inicio grupo]]+3*7-7)</f>
        <v/>
      </c>
      <c r="V63" s="246" t="str">
        <f>IF(F63="","",EDATE(Tabla1[[#This Row],[Fecha Inicio grupo]],3))</f>
        <v/>
      </c>
      <c r="W63" s="30"/>
      <c r="X63" s="30"/>
      <c r="Y63" s="77"/>
      <c r="Z63" s="77"/>
      <c r="AA63" s="77"/>
      <c r="AB63" s="77"/>
      <c r="AC63" s="77"/>
      <c r="AD63" s="77"/>
      <c r="AE63" s="77"/>
      <c r="AF63" s="77"/>
      <c r="AG63" s="77"/>
      <c r="AH63" s="77"/>
      <c r="AI63" s="77"/>
      <c r="AJ63" s="77"/>
      <c r="AK63" s="77"/>
      <c r="AL63" s="77"/>
      <c r="AM63" s="77"/>
      <c r="AN63" s="77"/>
      <c r="AO63" s="146"/>
      <c r="AP63" s="248" t="str">
        <f>IF(F63="","",IFERROR(VLOOKUP(SUBSTITUTE(SUBSTITUTE(Tabla1[[#This Row],[Uso Sistemas]],"T","P"),"N","F"),Parámetros!$M$2:$N$17,2,0),"Completar hasta 3ra sem. para evaluar a Probacionista"))</f>
        <v/>
      </c>
      <c r="AQ63" s="40"/>
      <c r="AR63" s="202"/>
      <c r="AS63" s="40"/>
      <c r="AT63" s="29"/>
      <c r="AU63" s="56"/>
      <c r="AV63" s="56"/>
      <c r="AW63" s="56"/>
      <c r="AX63" s="250" t="str">
        <f>IF(V63="","",EOMONTH(EDATE(Tabla1[[#This Row],[Fecha Finalización]],2),0))</f>
        <v/>
      </c>
      <c r="AY63" s="40"/>
      <c r="AZ63" s="251" t="str">
        <f>IF(V63="","",EOMONTH(EDATE(Tabla1[[#This Row],[Fecha Finalización]],3),0))</f>
        <v/>
      </c>
      <c r="BA63" s="40"/>
      <c r="BB63" s="40"/>
      <c r="BC63" s="237"/>
      <c r="BD63" s="235" t="str">
        <f>IF(F63="","",Tabla1[[#This Row],[sem 01]]&amp;Tabla1[[#This Row],[sem 02]]&amp;Tabla1[[#This Row],[sem 03]])</f>
        <v/>
      </c>
      <c r="BE63" s="236" t="str">
        <f>IF(TRIM(F63)="","",$B$1&amp;"-"&amp;SUBSTITUTE(Tabla1[[#This Row],[Mes Inscrito]]," ","")&amp;"-"&amp;SUBSTITUTE(Tabla1[[#This Row],[Dia de clases Inscrito]]," ","")&amp;"-"&amp;SUBSTITUTE(Tabla1[[#This Row],[Horario Inscrito]]," ","")&amp;"-"&amp;Tabla1[[#This Row],[Fecha Inicio grupo]])</f>
        <v/>
      </c>
      <c r="BF63" s="253" t="str">
        <f>IF(F63="","",Tabla1[[#This Row],[Curso]])</f>
        <v/>
      </c>
      <c r="BG63" s="254" t="str">
        <f>+IF(TRIM(F63)="","",$B$1&amp;"-"&amp;TRIM(Tabla1[[#This Row],[Mes Inscrito]])&amp;"-"&amp;TRIM(Tabla1[[#This Row],[Dia de clases Inscrito]])&amp;"-"&amp;TRIM(Tabla1[[#This Row],[Horario Inscrito]])&amp;"-"&amp;TRIM(Tabla1[[#This Row],[Fecha Inicio grupo]])&amp;"-"&amp;TRIM(Tabla1[[#This Row],[Tipo Incrito]]))</f>
        <v/>
      </c>
      <c r="BH63" s="319" t="str">
        <f>IF(F63="","",OR(IFERROR(SEARCH("CG",Tabla1[[#This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 s="320" t="str">
        <f>IF(F63&lt;&gt;"",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 s="320" t="str">
        <f>IF(F63&lt;&gt;"",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 s="320" t="str">
        <f>IF(Tabla1[[#This Row],[Fecha Inicio grupo]]="","",IFERROR(VLOOKUP(Tabla1[[#This Row],[Mes de Alta como miembro]],Parámetros!$AM$2:$AN$16,2,0),"01/01/1900"))</f>
        <v/>
      </c>
    </row>
    <row r="64" spans="1:63" s="25" customFormat="1" ht="13.9" hidden="1">
      <c r="A64" s="69">
        <v>59</v>
      </c>
      <c r="B64" s="29"/>
      <c r="C64" s="35"/>
      <c r="D64" s="43"/>
      <c r="E64" s="43"/>
      <c r="F64" s="46"/>
      <c r="G64" s="46"/>
      <c r="H64" s="165"/>
      <c r="I64" s="43"/>
      <c r="J64" s="204"/>
      <c r="K64" s="70"/>
      <c r="L64" s="69"/>
      <c r="M64" s="47"/>
      <c r="N64" s="240" t="str">
        <f ca="1">IF(Tabla1[[#This Row],[Fecha de nac]]="","",IF(Tabla1[[#This Row],[Fecha Finalización]] &gt;=TODAY(), DATEDIF(Tabla1[[#This Row],[Fecha de nac]],TODAY(),"y"), ROUNDDOWN((Tabla1[[#This Row],[Fecha Finalización]] -Tabla1[[#This Row],[Fecha de nac]])/365,0)))</f>
        <v/>
      </c>
      <c r="O64" s="171"/>
      <c r="P64" s="35"/>
      <c r="Q64" s="68"/>
      <c r="R64" s="68"/>
      <c r="S64" s="68"/>
      <c r="T64" s="68"/>
      <c r="U64" s="245" t="str">
        <f>IF(F64="","",Tabla1[[#This Row],[Fecha Inicio grupo]]+3*7-7)</f>
        <v/>
      </c>
      <c r="V64" s="246" t="str">
        <f>IF(F64="","",EDATE(Tabla1[[#This Row],[Fecha Inicio grupo]],3))</f>
        <v/>
      </c>
      <c r="W64" s="30"/>
      <c r="X64" s="30"/>
      <c r="Y64" s="77"/>
      <c r="Z64" s="77"/>
      <c r="AA64" s="77"/>
      <c r="AB64" s="77"/>
      <c r="AC64" s="77"/>
      <c r="AD64" s="77"/>
      <c r="AE64" s="77"/>
      <c r="AF64" s="77"/>
      <c r="AG64" s="77"/>
      <c r="AH64" s="77"/>
      <c r="AI64" s="77"/>
      <c r="AJ64" s="77"/>
      <c r="AK64" s="77"/>
      <c r="AL64" s="77"/>
      <c r="AM64" s="77"/>
      <c r="AN64" s="77"/>
      <c r="AO64" s="146"/>
      <c r="AP64" s="248" t="str">
        <f>IF(F64="","",IFERROR(VLOOKUP(SUBSTITUTE(SUBSTITUTE(Tabla1[[#This Row],[Uso Sistemas]],"T","P"),"N","F"),Parámetros!$M$2:$N$17,2,0),"Completar hasta 3ra sem. para evaluar a Probacionista"))</f>
        <v/>
      </c>
      <c r="AQ64" s="40"/>
      <c r="AR64" s="202"/>
      <c r="AS64" s="40"/>
      <c r="AT64" s="29"/>
      <c r="AU64" s="56"/>
      <c r="AV64" s="211"/>
      <c r="AW64" s="56"/>
      <c r="AX64" s="250" t="str">
        <f>IF(V64="","",EOMONTH(EDATE(Tabla1[[#This Row],[Fecha Finalización]],2),0))</f>
        <v/>
      </c>
      <c r="AY64" s="40"/>
      <c r="AZ64" s="251" t="str">
        <f>IF(V64="","",EOMONTH(EDATE(Tabla1[[#This Row],[Fecha Finalización]],3),0))</f>
        <v/>
      </c>
      <c r="BA64" s="40"/>
      <c r="BB64" s="40"/>
      <c r="BC64" s="237"/>
      <c r="BD64" s="235" t="str">
        <f>IF(F64="","",Tabla1[[#This Row],[sem 01]]&amp;Tabla1[[#This Row],[sem 02]]&amp;Tabla1[[#This Row],[sem 03]])</f>
        <v/>
      </c>
      <c r="BE64" s="236" t="str">
        <f>IF(TRIM(F64)="","",$B$1&amp;"-"&amp;SUBSTITUTE(Tabla1[[#This Row],[Mes Inscrito]]," ","")&amp;"-"&amp;SUBSTITUTE(Tabla1[[#This Row],[Dia de clases Inscrito]]," ","")&amp;"-"&amp;SUBSTITUTE(Tabla1[[#This Row],[Horario Inscrito]]," ","")&amp;"-"&amp;Tabla1[[#This Row],[Fecha Inicio grupo]])</f>
        <v/>
      </c>
      <c r="BF64" s="253" t="str">
        <f>IF(F64="","",Tabla1[[#This Row],[Curso]])</f>
        <v/>
      </c>
      <c r="BG64" s="254" t="str">
        <f>+IF(TRIM(F64)="","",$B$1&amp;"-"&amp;TRIM(Tabla1[[#This Row],[Mes Inscrito]])&amp;"-"&amp;TRIM(Tabla1[[#This Row],[Dia de clases Inscrito]])&amp;"-"&amp;TRIM(Tabla1[[#This Row],[Horario Inscrito]])&amp;"-"&amp;TRIM(Tabla1[[#This Row],[Fecha Inicio grupo]])&amp;"-"&amp;TRIM(Tabla1[[#This Row],[Tipo Incrito]]))</f>
        <v/>
      </c>
      <c r="BH64" s="319" t="str">
        <f>IF(F64="","",OR(IFERROR(SEARCH("CG",Tabla1[[#This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 s="320" t="str">
        <f>IF(F64&lt;&gt;"",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 s="320" t="str">
        <f>IF(F64&lt;&gt;"",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 s="320" t="str">
        <f>IF(Tabla1[[#This Row],[Fecha Inicio grupo]]="","",IFERROR(VLOOKUP(Tabla1[[#This Row],[Mes de Alta como miembro]],Parámetros!$AM$2:$AN$16,2,0),"01/01/1900"))</f>
        <v/>
      </c>
    </row>
    <row r="65" spans="1:63" s="25" customFormat="1" ht="13.9" hidden="1">
      <c r="A65" s="69">
        <v>60</v>
      </c>
      <c r="B65" s="29"/>
      <c r="C65" s="35"/>
      <c r="D65" s="43"/>
      <c r="E65" s="43"/>
      <c r="F65" s="46"/>
      <c r="G65" s="46"/>
      <c r="H65" s="165"/>
      <c r="I65" s="43"/>
      <c r="J65" s="29"/>
      <c r="K65" s="70"/>
      <c r="L65" s="69"/>
      <c r="M65" s="47"/>
      <c r="N65" s="240" t="str">
        <f ca="1">IF(Tabla1[[#This Row],[Fecha de nac]]="","",IF(Tabla1[[#This Row],[Fecha Finalización]] &gt;=TODAY(), DATEDIF(Tabla1[[#This Row],[Fecha de nac]],TODAY(),"y"), ROUNDDOWN((Tabla1[[#This Row],[Fecha Finalización]] -Tabla1[[#This Row],[Fecha de nac]])/365,0)))</f>
        <v/>
      </c>
      <c r="O65" s="171"/>
      <c r="P65" s="35"/>
      <c r="Q65" s="68"/>
      <c r="R65" s="68"/>
      <c r="S65" s="68"/>
      <c r="T65" s="68"/>
      <c r="U65" s="245" t="str">
        <f>IF(F65="","",Tabla1[[#This Row],[Fecha Inicio grupo]]+3*7-7)</f>
        <v/>
      </c>
      <c r="V65" s="246" t="str">
        <f>IF(F65="","",EDATE(Tabla1[[#This Row],[Fecha Inicio grupo]],3))</f>
        <v/>
      </c>
      <c r="W65" s="30"/>
      <c r="X65" s="30"/>
      <c r="Y65" s="77"/>
      <c r="Z65" s="77"/>
      <c r="AA65" s="77"/>
      <c r="AB65" s="77"/>
      <c r="AC65" s="77"/>
      <c r="AD65" s="77"/>
      <c r="AE65" s="77"/>
      <c r="AF65" s="77"/>
      <c r="AG65" s="77"/>
      <c r="AH65" s="77"/>
      <c r="AI65" s="77"/>
      <c r="AJ65" s="77"/>
      <c r="AK65" s="77"/>
      <c r="AL65" s="77"/>
      <c r="AM65" s="77"/>
      <c r="AN65" s="77"/>
      <c r="AO65" s="146"/>
      <c r="AP65" s="248" t="str">
        <f>IF(F65="","",IFERROR(VLOOKUP(SUBSTITUTE(SUBSTITUTE(Tabla1[[#This Row],[Uso Sistemas]],"T","P"),"N","F"),Parámetros!$M$2:$N$17,2,0),"Completar hasta 3ra sem. para evaluar a Probacionista"))</f>
        <v/>
      </c>
      <c r="AQ65" s="40"/>
      <c r="AR65" s="202"/>
      <c r="AS65" s="40"/>
      <c r="AT65" s="29"/>
      <c r="AU65" s="56"/>
      <c r="AV65" s="56"/>
      <c r="AW65" s="56"/>
      <c r="AX65" s="250" t="str">
        <f>IF(V65="","",EOMONTH(EDATE(Tabla1[[#This Row],[Fecha Finalización]],2),0))</f>
        <v/>
      </c>
      <c r="AY65" s="40"/>
      <c r="AZ65" s="251" t="str">
        <f>IF(V65="","",EOMONTH(EDATE(Tabla1[[#This Row],[Fecha Finalización]],3),0))</f>
        <v/>
      </c>
      <c r="BA65" s="40"/>
      <c r="BB65" s="40"/>
      <c r="BC65" s="237"/>
      <c r="BD65" s="235" t="str">
        <f>IF(F65="","",Tabla1[[#This Row],[sem 01]]&amp;Tabla1[[#This Row],[sem 02]]&amp;Tabla1[[#This Row],[sem 03]])</f>
        <v/>
      </c>
      <c r="BE65" s="236" t="str">
        <f>IF(TRIM(F65)="","",$B$1&amp;"-"&amp;SUBSTITUTE(Tabla1[[#This Row],[Mes Inscrito]]," ","")&amp;"-"&amp;SUBSTITUTE(Tabla1[[#This Row],[Dia de clases Inscrito]]," ","")&amp;"-"&amp;SUBSTITUTE(Tabla1[[#This Row],[Horario Inscrito]]," ","")&amp;"-"&amp;Tabla1[[#This Row],[Fecha Inicio grupo]])</f>
        <v/>
      </c>
      <c r="BF65" s="253" t="str">
        <f>IF(F65="","",Tabla1[[#This Row],[Curso]])</f>
        <v/>
      </c>
      <c r="BG65" s="254" t="str">
        <f>+IF(TRIM(F65)="","",$B$1&amp;"-"&amp;TRIM(Tabla1[[#This Row],[Mes Inscrito]])&amp;"-"&amp;TRIM(Tabla1[[#This Row],[Dia de clases Inscrito]])&amp;"-"&amp;TRIM(Tabla1[[#This Row],[Horario Inscrito]])&amp;"-"&amp;TRIM(Tabla1[[#This Row],[Fecha Inicio grupo]])&amp;"-"&amp;TRIM(Tabla1[[#This Row],[Tipo Incrito]]))</f>
        <v/>
      </c>
      <c r="BH65" s="319" t="str">
        <f>IF(F65="","",OR(IFERROR(SEARCH("CG",Tabla1[[#This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 s="320" t="str">
        <f>IF(F65&lt;&gt;"",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 s="320" t="str">
        <f>IF(F65&lt;&gt;"",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 s="320" t="str">
        <f>IF(Tabla1[[#This Row],[Fecha Inicio grupo]]="","",IFERROR(VLOOKUP(Tabla1[[#This Row],[Mes de Alta como miembro]],Parámetros!$AM$2:$AN$16,2,0),"01/01/1900"))</f>
        <v/>
      </c>
    </row>
    <row r="66" spans="1:63" s="25" customFormat="1" ht="13.9" hidden="1">
      <c r="A66" s="69">
        <v>61</v>
      </c>
      <c r="B66" s="29"/>
      <c r="C66" s="35"/>
      <c r="D66" s="43"/>
      <c r="E66" s="43"/>
      <c r="F66" s="46"/>
      <c r="G66" s="46"/>
      <c r="H66" s="165"/>
      <c r="I66" s="43"/>
      <c r="J66" s="29"/>
      <c r="K66" s="70"/>
      <c r="L66" s="69"/>
      <c r="M66" s="47"/>
      <c r="N66" s="240" t="str">
        <f ca="1">IF(Tabla1[[#This Row],[Fecha de nac]]="","",IF(Tabla1[[#This Row],[Fecha Finalización]] &gt;=TODAY(), DATEDIF(Tabla1[[#This Row],[Fecha de nac]],TODAY(),"y"), ROUNDDOWN((Tabla1[[#This Row],[Fecha Finalización]] -Tabla1[[#This Row],[Fecha de nac]])/365,0)))</f>
        <v/>
      </c>
      <c r="O66" s="171"/>
      <c r="P66" s="35"/>
      <c r="Q66" s="68"/>
      <c r="R66" s="68"/>
      <c r="S66" s="68"/>
      <c r="T66" s="68"/>
      <c r="U66" s="245" t="str">
        <f>IF(F66="","",Tabla1[[#This Row],[Fecha Inicio grupo]]+3*7-7)</f>
        <v/>
      </c>
      <c r="V66" s="246" t="str">
        <f>IF(F66="","",EDATE(Tabla1[[#This Row],[Fecha Inicio grupo]],3))</f>
        <v/>
      </c>
      <c r="W66" s="30"/>
      <c r="X66" s="30"/>
      <c r="Y66" s="77"/>
      <c r="Z66" s="77"/>
      <c r="AA66" s="77"/>
      <c r="AB66" s="77"/>
      <c r="AC66" s="77"/>
      <c r="AD66" s="77"/>
      <c r="AE66" s="77"/>
      <c r="AF66" s="77"/>
      <c r="AG66" s="77"/>
      <c r="AH66" s="77"/>
      <c r="AI66" s="77"/>
      <c r="AJ66" s="77"/>
      <c r="AK66" s="77"/>
      <c r="AL66" s="77"/>
      <c r="AM66" s="77"/>
      <c r="AN66" s="77"/>
      <c r="AO66" s="146"/>
      <c r="AP66" s="248" t="str">
        <f>IF(F66="","",IFERROR(VLOOKUP(SUBSTITUTE(SUBSTITUTE(Tabla1[[#This Row],[Uso Sistemas]],"T","P"),"N","F"),Parámetros!$M$2:$N$17,2,0),"Completar hasta 3ra sem. para evaluar a Probacionista"))</f>
        <v/>
      </c>
      <c r="AQ66" s="40"/>
      <c r="AR66" s="202"/>
      <c r="AS66" s="40"/>
      <c r="AT66" s="29"/>
      <c r="AU66" s="56"/>
      <c r="AV66" s="56"/>
      <c r="AW66" s="56"/>
      <c r="AX66" s="250" t="str">
        <f>IF(V66="","",EOMONTH(EDATE(Tabla1[[#This Row],[Fecha Finalización]],2),0))</f>
        <v/>
      </c>
      <c r="AY66" s="40"/>
      <c r="AZ66" s="251" t="str">
        <f>IF(V66="","",EOMONTH(EDATE(Tabla1[[#This Row],[Fecha Finalización]],3),0))</f>
        <v/>
      </c>
      <c r="BA66" s="40"/>
      <c r="BB66" s="40"/>
      <c r="BC66" s="237"/>
      <c r="BD66" s="235" t="str">
        <f>IF(F66="","",Tabla1[[#This Row],[sem 01]]&amp;Tabla1[[#This Row],[sem 02]]&amp;Tabla1[[#This Row],[sem 03]])</f>
        <v/>
      </c>
      <c r="BE66" s="236" t="str">
        <f>IF(TRIM(F66)="","",$B$1&amp;"-"&amp;SUBSTITUTE(Tabla1[[#This Row],[Mes Inscrito]]," ","")&amp;"-"&amp;SUBSTITUTE(Tabla1[[#This Row],[Dia de clases Inscrito]]," ","")&amp;"-"&amp;SUBSTITUTE(Tabla1[[#This Row],[Horario Inscrito]]," ","")&amp;"-"&amp;Tabla1[[#This Row],[Fecha Inicio grupo]])</f>
        <v/>
      </c>
      <c r="BF66" s="253" t="str">
        <f>IF(F66="","",Tabla1[[#This Row],[Curso]])</f>
        <v/>
      </c>
      <c r="BG66" s="254" t="str">
        <f>+IF(TRIM(F66)="","",$B$1&amp;"-"&amp;TRIM(Tabla1[[#This Row],[Mes Inscrito]])&amp;"-"&amp;TRIM(Tabla1[[#This Row],[Dia de clases Inscrito]])&amp;"-"&amp;TRIM(Tabla1[[#This Row],[Horario Inscrito]])&amp;"-"&amp;TRIM(Tabla1[[#This Row],[Fecha Inicio grupo]])&amp;"-"&amp;TRIM(Tabla1[[#This Row],[Tipo Incrito]]))</f>
        <v/>
      </c>
      <c r="BH66" s="319" t="str">
        <f>IF(F66="","",OR(IFERROR(SEARCH("CG",Tabla1[[#This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 s="320" t="str">
        <f>IF(F66&lt;&gt;"",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 s="320" t="str">
        <f>IF(F66&lt;&gt;"",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 s="320" t="str">
        <f>IF(Tabla1[[#This Row],[Fecha Inicio grupo]]="","",IFERROR(VLOOKUP(Tabla1[[#This Row],[Mes de Alta como miembro]],Parámetros!$AM$2:$AN$16,2,0),"01/01/1900"))</f>
        <v/>
      </c>
    </row>
    <row r="67" spans="1:63" s="25" customFormat="1" ht="13.9" hidden="1">
      <c r="A67" s="69">
        <v>62</v>
      </c>
      <c r="B67" s="29"/>
      <c r="C67" s="35"/>
      <c r="D67" s="43"/>
      <c r="E67" s="43"/>
      <c r="F67" s="46"/>
      <c r="G67" s="46"/>
      <c r="H67" s="165"/>
      <c r="I67" s="43"/>
      <c r="J67" s="29"/>
      <c r="K67" s="70"/>
      <c r="L67" s="69"/>
      <c r="M67" s="47"/>
      <c r="N67" s="240" t="str">
        <f ca="1">IF(Tabla1[[#This Row],[Fecha de nac]]="","",IF(Tabla1[[#This Row],[Fecha Finalización]] &gt;=TODAY(), DATEDIF(Tabla1[[#This Row],[Fecha de nac]],TODAY(),"y"), ROUNDDOWN((Tabla1[[#This Row],[Fecha Finalización]] -Tabla1[[#This Row],[Fecha de nac]])/365,0)))</f>
        <v/>
      </c>
      <c r="O67" s="171"/>
      <c r="P67" s="35"/>
      <c r="Q67" s="68"/>
      <c r="R67" s="68"/>
      <c r="S67" s="68"/>
      <c r="T67" s="68"/>
      <c r="U67" s="245" t="str">
        <f>IF(F67="","",Tabla1[[#This Row],[Fecha Inicio grupo]]+3*7-7)</f>
        <v/>
      </c>
      <c r="V67" s="246" t="str">
        <f>IF(F67="","",EDATE(Tabla1[[#This Row],[Fecha Inicio grupo]],3))</f>
        <v/>
      </c>
      <c r="W67" s="30"/>
      <c r="X67" s="30"/>
      <c r="Y67" s="77"/>
      <c r="Z67" s="77"/>
      <c r="AA67" s="77"/>
      <c r="AB67" s="77"/>
      <c r="AC67" s="77"/>
      <c r="AD67" s="77"/>
      <c r="AE67" s="77"/>
      <c r="AF67" s="77"/>
      <c r="AG67" s="77"/>
      <c r="AH67" s="77"/>
      <c r="AI67" s="77"/>
      <c r="AJ67" s="77"/>
      <c r="AK67" s="77"/>
      <c r="AL67" s="77"/>
      <c r="AM67" s="77"/>
      <c r="AN67" s="77"/>
      <c r="AO67" s="146"/>
      <c r="AP67" s="248" t="str">
        <f>IF(F67="","",IFERROR(VLOOKUP(SUBSTITUTE(SUBSTITUTE(Tabla1[[#This Row],[Uso Sistemas]],"T","P"),"N","F"),Parámetros!$M$2:$N$17,2,0),"Completar hasta 3ra sem. para evaluar a Probacionista"))</f>
        <v/>
      </c>
      <c r="AQ67" s="40"/>
      <c r="AR67" s="202"/>
      <c r="AS67" s="40"/>
      <c r="AT67" s="29"/>
      <c r="AU67" s="56"/>
      <c r="AV67" s="56"/>
      <c r="AW67" s="56"/>
      <c r="AX67" s="250" t="str">
        <f>IF(V67="","",EOMONTH(EDATE(Tabla1[[#This Row],[Fecha Finalización]],2),0))</f>
        <v/>
      </c>
      <c r="AY67" s="40"/>
      <c r="AZ67" s="251" t="str">
        <f>IF(V67="","",EOMONTH(EDATE(Tabla1[[#This Row],[Fecha Finalización]],3),0))</f>
        <v/>
      </c>
      <c r="BA67" s="40"/>
      <c r="BB67" s="40"/>
      <c r="BC67" s="237"/>
      <c r="BD67" s="235" t="str">
        <f>IF(F67="","",Tabla1[[#This Row],[sem 01]]&amp;Tabla1[[#This Row],[sem 02]]&amp;Tabla1[[#This Row],[sem 03]])</f>
        <v/>
      </c>
      <c r="BE67" s="236" t="str">
        <f>IF(TRIM(F67)="","",$B$1&amp;"-"&amp;SUBSTITUTE(Tabla1[[#This Row],[Mes Inscrito]]," ","")&amp;"-"&amp;SUBSTITUTE(Tabla1[[#This Row],[Dia de clases Inscrito]]," ","")&amp;"-"&amp;SUBSTITUTE(Tabla1[[#This Row],[Horario Inscrito]]," ","")&amp;"-"&amp;Tabla1[[#This Row],[Fecha Inicio grupo]])</f>
        <v/>
      </c>
      <c r="BF67" s="253" t="str">
        <f>IF(F67="","",Tabla1[[#This Row],[Curso]])</f>
        <v/>
      </c>
      <c r="BG67" s="254" t="str">
        <f>+IF(TRIM(F67)="","",$B$1&amp;"-"&amp;TRIM(Tabla1[[#This Row],[Mes Inscrito]])&amp;"-"&amp;TRIM(Tabla1[[#This Row],[Dia de clases Inscrito]])&amp;"-"&amp;TRIM(Tabla1[[#This Row],[Horario Inscrito]])&amp;"-"&amp;TRIM(Tabla1[[#This Row],[Fecha Inicio grupo]])&amp;"-"&amp;TRIM(Tabla1[[#This Row],[Tipo Incrito]]))</f>
        <v/>
      </c>
      <c r="BH67" s="319" t="str">
        <f>IF(F67="","",OR(IFERROR(SEARCH("CG",Tabla1[[#This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 s="320" t="str">
        <f>IF(F67&lt;&gt;"",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 s="320" t="str">
        <f>IF(F67&lt;&gt;"",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 s="320" t="str">
        <f>IF(Tabla1[[#This Row],[Fecha Inicio grupo]]="","",IFERROR(VLOOKUP(Tabla1[[#This Row],[Mes de Alta como miembro]],Parámetros!$AM$2:$AN$16,2,0),"01/01/1900"))</f>
        <v/>
      </c>
    </row>
    <row r="68" spans="1:63" s="25" customFormat="1" ht="13.9" hidden="1">
      <c r="A68" s="69">
        <v>63</v>
      </c>
      <c r="B68" s="29"/>
      <c r="C68" s="35"/>
      <c r="D68" s="43"/>
      <c r="E68" s="43"/>
      <c r="F68" s="46"/>
      <c r="G68" s="46"/>
      <c r="H68" s="165"/>
      <c r="I68" s="43"/>
      <c r="J68" s="29"/>
      <c r="K68" s="70"/>
      <c r="L68" s="69"/>
      <c r="M68" s="47"/>
      <c r="N68" s="240" t="str">
        <f ca="1">IF(Tabla1[[#This Row],[Fecha de nac]]="","",IF(Tabla1[[#This Row],[Fecha Finalización]] &gt;=TODAY(), DATEDIF(Tabla1[[#This Row],[Fecha de nac]],TODAY(),"y"), ROUNDDOWN((Tabla1[[#This Row],[Fecha Finalización]] -Tabla1[[#This Row],[Fecha de nac]])/365,0)))</f>
        <v/>
      </c>
      <c r="O68" s="171"/>
      <c r="P68" s="35"/>
      <c r="Q68" s="68"/>
      <c r="R68" s="68"/>
      <c r="S68" s="68"/>
      <c r="T68" s="68"/>
      <c r="U68" s="245" t="str">
        <f>IF(F68="","",Tabla1[[#This Row],[Fecha Inicio grupo]]+3*7-7)</f>
        <v/>
      </c>
      <c r="V68" s="246" t="str">
        <f>IF(F68="","",EDATE(Tabla1[[#This Row],[Fecha Inicio grupo]],3))</f>
        <v/>
      </c>
      <c r="W68" s="30"/>
      <c r="X68" s="30"/>
      <c r="Y68" s="77"/>
      <c r="Z68" s="77"/>
      <c r="AA68" s="77"/>
      <c r="AB68" s="77"/>
      <c r="AC68" s="77"/>
      <c r="AD68" s="77"/>
      <c r="AE68" s="77"/>
      <c r="AF68" s="77"/>
      <c r="AG68" s="77"/>
      <c r="AH68" s="77"/>
      <c r="AI68" s="77"/>
      <c r="AJ68" s="77"/>
      <c r="AK68" s="77"/>
      <c r="AL68" s="77"/>
      <c r="AM68" s="77"/>
      <c r="AN68" s="77"/>
      <c r="AO68" s="146"/>
      <c r="AP68" s="248" t="str">
        <f>IF(F68="","",IFERROR(VLOOKUP(SUBSTITUTE(SUBSTITUTE(Tabla1[[#This Row],[Uso Sistemas]],"T","P"),"N","F"),Parámetros!$M$2:$N$17,2,0),"Completar hasta 3ra sem. para evaluar a Probacionista"))</f>
        <v/>
      </c>
      <c r="AQ68" s="40"/>
      <c r="AR68" s="202"/>
      <c r="AS68" s="40"/>
      <c r="AT68" s="29"/>
      <c r="AU68" s="56"/>
      <c r="AV68" s="56"/>
      <c r="AW68" s="56"/>
      <c r="AX68" s="250" t="str">
        <f>IF(V68="","",EOMONTH(EDATE(Tabla1[[#This Row],[Fecha Finalización]],2),0))</f>
        <v/>
      </c>
      <c r="AY68" s="40"/>
      <c r="AZ68" s="251" t="str">
        <f>IF(V68="","",EOMONTH(EDATE(Tabla1[[#This Row],[Fecha Finalización]],3),0))</f>
        <v/>
      </c>
      <c r="BA68" s="40"/>
      <c r="BB68" s="40"/>
      <c r="BC68" s="237"/>
      <c r="BD68" s="235" t="str">
        <f>IF(F68="","",Tabla1[[#This Row],[sem 01]]&amp;Tabla1[[#This Row],[sem 02]]&amp;Tabla1[[#This Row],[sem 03]])</f>
        <v/>
      </c>
      <c r="BE68" s="236" t="str">
        <f>IF(TRIM(F68)="","",$B$1&amp;"-"&amp;SUBSTITUTE(Tabla1[[#This Row],[Mes Inscrito]]," ","")&amp;"-"&amp;SUBSTITUTE(Tabla1[[#This Row],[Dia de clases Inscrito]]," ","")&amp;"-"&amp;SUBSTITUTE(Tabla1[[#This Row],[Horario Inscrito]]," ","")&amp;"-"&amp;Tabla1[[#This Row],[Fecha Inicio grupo]])</f>
        <v/>
      </c>
      <c r="BF68" s="253" t="str">
        <f>IF(F68="","",Tabla1[[#This Row],[Curso]])</f>
        <v/>
      </c>
      <c r="BG68" s="254" t="str">
        <f>+IF(TRIM(F68)="","",$B$1&amp;"-"&amp;TRIM(Tabla1[[#This Row],[Mes Inscrito]])&amp;"-"&amp;TRIM(Tabla1[[#This Row],[Dia de clases Inscrito]])&amp;"-"&amp;TRIM(Tabla1[[#This Row],[Horario Inscrito]])&amp;"-"&amp;TRIM(Tabla1[[#This Row],[Fecha Inicio grupo]])&amp;"-"&amp;TRIM(Tabla1[[#This Row],[Tipo Incrito]]))</f>
        <v/>
      </c>
      <c r="BH68" s="319" t="str">
        <f>IF(F68="","",OR(IFERROR(SEARCH("CG",Tabla1[[#This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 s="320" t="str">
        <f>IF(F68&lt;&gt;"",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 s="320" t="str">
        <f>IF(F68&lt;&gt;"",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 s="320" t="str">
        <f>IF(Tabla1[[#This Row],[Fecha Inicio grupo]]="","",IFERROR(VLOOKUP(Tabla1[[#This Row],[Mes de Alta como miembro]],Parámetros!$AM$2:$AN$16,2,0),"01/01/1900"))</f>
        <v/>
      </c>
    </row>
    <row r="69" spans="1:63" s="25" customFormat="1" ht="13.9" hidden="1">
      <c r="A69" s="69">
        <v>64</v>
      </c>
      <c r="B69" s="29"/>
      <c r="C69" s="35"/>
      <c r="D69" s="43"/>
      <c r="E69" s="43"/>
      <c r="F69" s="46"/>
      <c r="G69" s="46"/>
      <c r="H69" s="165"/>
      <c r="I69" s="43"/>
      <c r="J69" s="29"/>
      <c r="K69" s="70"/>
      <c r="L69" s="69"/>
      <c r="M69" s="47"/>
      <c r="N69" s="240" t="str">
        <f ca="1">IF(Tabla1[[#This Row],[Fecha de nac]]="","",IF(Tabla1[[#This Row],[Fecha Finalización]] &gt;=TODAY(), DATEDIF(Tabla1[[#This Row],[Fecha de nac]],TODAY(),"y"), ROUNDDOWN((Tabla1[[#This Row],[Fecha Finalización]] -Tabla1[[#This Row],[Fecha de nac]])/365,0)))</f>
        <v/>
      </c>
      <c r="O69" s="171"/>
      <c r="P69" s="35"/>
      <c r="Q69" s="68"/>
      <c r="R69" s="68"/>
      <c r="S69" s="68"/>
      <c r="T69" s="68"/>
      <c r="U69" s="245" t="str">
        <f>IF(F69="","",Tabla1[[#This Row],[Fecha Inicio grupo]]+3*7-7)</f>
        <v/>
      </c>
      <c r="V69" s="246" t="str">
        <f>IF(F69="","",EDATE(Tabla1[[#This Row],[Fecha Inicio grupo]],3))</f>
        <v/>
      </c>
      <c r="W69" s="30"/>
      <c r="X69" s="30"/>
      <c r="Y69" s="77"/>
      <c r="Z69" s="77"/>
      <c r="AA69" s="77"/>
      <c r="AB69" s="77"/>
      <c r="AC69" s="77"/>
      <c r="AD69" s="77"/>
      <c r="AE69" s="77"/>
      <c r="AF69" s="77"/>
      <c r="AG69" s="77"/>
      <c r="AH69" s="77"/>
      <c r="AI69" s="77"/>
      <c r="AJ69" s="77"/>
      <c r="AK69" s="77"/>
      <c r="AL69" s="77"/>
      <c r="AM69" s="77"/>
      <c r="AN69" s="77"/>
      <c r="AO69" s="146"/>
      <c r="AP69" s="248" t="str">
        <f>IF(F69="","",IFERROR(VLOOKUP(SUBSTITUTE(SUBSTITUTE(Tabla1[[#This Row],[Uso Sistemas]],"T","P"),"N","F"),Parámetros!$M$2:$N$17,2,0),"Completar hasta 3ra sem. para evaluar a Probacionista"))</f>
        <v/>
      </c>
      <c r="AQ69" s="40"/>
      <c r="AR69" s="202"/>
      <c r="AS69" s="40"/>
      <c r="AT69" s="29"/>
      <c r="AU69" s="56"/>
      <c r="AV69" s="56"/>
      <c r="AW69" s="56"/>
      <c r="AX69" s="250" t="str">
        <f>IF(V69="","",EOMONTH(EDATE(Tabla1[[#This Row],[Fecha Finalización]],2),0))</f>
        <v/>
      </c>
      <c r="AY69" s="40"/>
      <c r="AZ69" s="251" t="str">
        <f>IF(V69="","",EOMONTH(EDATE(Tabla1[[#This Row],[Fecha Finalización]],3),0))</f>
        <v/>
      </c>
      <c r="BA69" s="40"/>
      <c r="BB69" s="40"/>
      <c r="BC69" s="237"/>
      <c r="BD69" s="235" t="str">
        <f>IF(F69="","",Tabla1[[#This Row],[sem 01]]&amp;Tabla1[[#This Row],[sem 02]]&amp;Tabla1[[#This Row],[sem 03]])</f>
        <v/>
      </c>
      <c r="BE69" s="236" t="str">
        <f>IF(TRIM(F69)="","",$B$1&amp;"-"&amp;SUBSTITUTE(Tabla1[[#This Row],[Mes Inscrito]]," ","")&amp;"-"&amp;SUBSTITUTE(Tabla1[[#This Row],[Dia de clases Inscrito]]," ","")&amp;"-"&amp;SUBSTITUTE(Tabla1[[#This Row],[Horario Inscrito]]," ","")&amp;"-"&amp;Tabla1[[#This Row],[Fecha Inicio grupo]])</f>
        <v/>
      </c>
      <c r="BF69" s="253" t="str">
        <f>IF(F69="","",Tabla1[[#This Row],[Curso]])</f>
        <v/>
      </c>
      <c r="BG69" s="254" t="str">
        <f>+IF(TRIM(F69)="","",$B$1&amp;"-"&amp;TRIM(Tabla1[[#This Row],[Mes Inscrito]])&amp;"-"&amp;TRIM(Tabla1[[#This Row],[Dia de clases Inscrito]])&amp;"-"&amp;TRIM(Tabla1[[#This Row],[Horario Inscrito]])&amp;"-"&amp;TRIM(Tabla1[[#This Row],[Fecha Inicio grupo]])&amp;"-"&amp;TRIM(Tabla1[[#This Row],[Tipo Incrito]]))</f>
        <v/>
      </c>
      <c r="BH69" s="319" t="str">
        <f>IF(F69="","",OR(IFERROR(SEARCH("CG",Tabla1[[#This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 s="320" t="str">
        <f>IF(F69&lt;&gt;"",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 s="320" t="str">
        <f>IF(F69&lt;&gt;"",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 s="320" t="str">
        <f>IF(Tabla1[[#This Row],[Fecha Inicio grupo]]="","",IFERROR(VLOOKUP(Tabla1[[#This Row],[Mes de Alta como miembro]],Parámetros!$AM$2:$AN$16,2,0),"01/01/1900"))</f>
        <v/>
      </c>
    </row>
    <row r="70" spans="1:63" s="25" customFormat="1" ht="13.9" hidden="1">
      <c r="A70" s="69">
        <v>65</v>
      </c>
      <c r="B70" s="29"/>
      <c r="C70" s="35"/>
      <c r="D70" s="43"/>
      <c r="E70" s="43"/>
      <c r="F70" s="46"/>
      <c r="G70" s="46"/>
      <c r="H70" s="165"/>
      <c r="I70" s="43"/>
      <c r="J70" s="29"/>
      <c r="K70" s="70"/>
      <c r="L70" s="69"/>
      <c r="M70" s="47"/>
      <c r="N70" s="240" t="str">
        <f ca="1">IF(Tabla1[[#This Row],[Fecha de nac]]="","",IF(Tabla1[[#This Row],[Fecha Finalización]] &gt;=TODAY(), DATEDIF(Tabla1[[#This Row],[Fecha de nac]],TODAY(),"y"), ROUNDDOWN((Tabla1[[#This Row],[Fecha Finalización]] -Tabla1[[#This Row],[Fecha de nac]])/365,0)))</f>
        <v/>
      </c>
      <c r="O70" s="171"/>
      <c r="P70" s="35"/>
      <c r="Q70" s="68"/>
      <c r="R70" s="68"/>
      <c r="S70" s="68"/>
      <c r="T70" s="68"/>
      <c r="U70" s="245" t="str">
        <f>IF(F70="","",Tabla1[[#This Row],[Fecha Inicio grupo]]+3*7-7)</f>
        <v/>
      </c>
      <c r="V70" s="246" t="str">
        <f>IF(F70="","",EDATE(Tabla1[[#This Row],[Fecha Inicio grupo]],3))</f>
        <v/>
      </c>
      <c r="W70" s="30"/>
      <c r="X70" s="30"/>
      <c r="Y70" s="77"/>
      <c r="Z70" s="77"/>
      <c r="AA70" s="77"/>
      <c r="AB70" s="77"/>
      <c r="AC70" s="77"/>
      <c r="AD70" s="77"/>
      <c r="AE70" s="77"/>
      <c r="AF70" s="77"/>
      <c r="AG70" s="77"/>
      <c r="AH70" s="77"/>
      <c r="AI70" s="77"/>
      <c r="AJ70" s="77"/>
      <c r="AK70" s="77"/>
      <c r="AL70" s="77"/>
      <c r="AM70" s="77"/>
      <c r="AN70" s="77"/>
      <c r="AO70" s="146"/>
      <c r="AP70" s="248" t="str">
        <f>IF(F70="","",IFERROR(VLOOKUP(SUBSTITUTE(SUBSTITUTE(Tabla1[[#This Row],[Uso Sistemas]],"T","P"),"N","F"),Parámetros!$M$2:$N$17,2,0),"Completar hasta 3ra sem. para evaluar a Probacionista"))</f>
        <v/>
      </c>
      <c r="AQ70" s="40"/>
      <c r="AR70" s="202"/>
      <c r="AS70" s="40"/>
      <c r="AT70" s="29"/>
      <c r="AU70" s="56"/>
      <c r="AV70" s="56"/>
      <c r="AW70" s="56"/>
      <c r="AX70" s="250" t="str">
        <f>IF(V70="","",EOMONTH(EDATE(Tabla1[[#This Row],[Fecha Finalización]],2),0))</f>
        <v/>
      </c>
      <c r="AY70" s="40"/>
      <c r="AZ70" s="251" t="str">
        <f>IF(V70="","",EOMONTH(EDATE(Tabla1[[#This Row],[Fecha Finalización]],3),0))</f>
        <v/>
      </c>
      <c r="BA70" s="40"/>
      <c r="BB70" s="40"/>
      <c r="BC70" s="237"/>
      <c r="BD70" s="235" t="str">
        <f>IF(F70="","",Tabla1[[#This Row],[sem 01]]&amp;Tabla1[[#This Row],[sem 02]]&amp;Tabla1[[#This Row],[sem 03]])</f>
        <v/>
      </c>
      <c r="BE70" s="236" t="str">
        <f>IF(TRIM(F70)="","",$B$1&amp;"-"&amp;SUBSTITUTE(Tabla1[[#This Row],[Mes Inscrito]]," ","")&amp;"-"&amp;SUBSTITUTE(Tabla1[[#This Row],[Dia de clases Inscrito]]," ","")&amp;"-"&amp;SUBSTITUTE(Tabla1[[#This Row],[Horario Inscrito]]," ","")&amp;"-"&amp;Tabla1[[#This Row],[Fecha Inicio grupo]])</f>
        <v/>
      </c>
      <c r="BF70" s="253" t="str">
        <f>IF(F70="","",Tabla1[[#This Row],[Curso]])</f>
        <v/>
      </c>
      <c r="BG70" s="254" t="str">
        <f>+IF(TRIM(F70)="","",$B$1&amp;"-"&amp;TRIM(Tabla1[[#This Row],[Mes Inscrito]])&amp;"-"&amp;TRIM(Tabla1[[#This Row],[Dia de clases Inscrito]])&amp;"-"&amp;TRIM(Tabla1[[#This Row],[Horario Inscrito]])&amp;"-"&amp;TRIM(Tabla1[[#This Row],[Fecha Inicio grupo]])&amp;"-"&amp;TRIM(Tabla1[[#This Row],[Tipo Incrito]]))</f>
        <v/>
      </c>
      <c r="BH70" s="319" t="str">
        <f>IF(F70="","",OR(IFERROR(SEARCH("CG",Tabla1[[#This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 s="320" t="str">
        <f>IF(F70&lt;&gt;"",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 s="320" t="str">
        <f>IF(F70&lt;&gt;"",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 s="320" t="str">
        <f>IF(Tabla1[[#This Row],[Fecha Inicio grupo]]="","",IFERROR(VLOOKUP(Tabla1[[#This Row],[Mes de Alta como miembro]],Parámetros!$AM$2:$AN$16,2,0),"01/01/1900"))</f>
        <v/>
      </c>
    </row>
    <row r="71" spans="1:63" s="25" customFormat="1" ht="13.9" hidden="1">
      <c r="A71" s="69">
        <v>66</v>
      </c>
      <c r="B71" s="29"/>
      <c r="C71" s="35"/>
      <c r="D71" s="43"/>
      <c r="E71" s="43"/>
      <c r="F71" s="46"/>
      <c r="G71" s="46"/>
      <c r="H71" s="165"/>
      <c r="I71" s="43"/>
      <c r="J71" s="29"/>
      <c r="K71" s="70"/>
      <c r="L71" s="69"/>
      <c r="M71" s="47"/>
      <c r="N71" s="240" t="str">
        <f ca="1">IF(Tabla1[[#This Row],[Fecha de nac]]="","",IF(Tabla1[[#This Row],[Fecha Finalización]] &gt;=TODAY(), DATEDIF(Tabla1[[#This Row],[Fecha de nac]],TODAY(),"y"), ROUNDDOWN((Tabla1[[#This Row],[Fecha Finalización]] -Tabla1[[#This Row],[Fecha de nac]])/365,0)))</f>
        <v/>
      </c>
      <c r="O71" s="171"/>
      <c r="P71" s="35"/>
      <c r="Q71" s="68"/>
      <c r="R71" s="68"/>
      <c r="S71" s="68"/>
      <c r="T71" s="68"/>
      <c r="U71" s="245" t="str">
        <f>IF(F71="","",Tabla1[[#This Row],[Fecha Inicio grupo]]+3*7-7)</f>
        <v/>
      </c>
      <c r="V71" s="246" t="str">
        <f>IF(F71="","",EDATE(Tabla1[[#This Row],[Fecha Inicio grupo]],3))</f>
        <v/>
      </c>
      <c r="W71" s="30"/>
      <c r="X71" s="30"/>
      <c r="Y71" s="77"/>
      <c r="Z71" s="77"/>
      <c r="AA71" s="77"/>
      <c r="AB71" s="77"/>
      <c r="AC71" s="77"/>
      <c r="AD71" s="77"/>
      <c r="AE71" s="77"/>
      <c r="AF71" s="77"/>
      <c r="AG71" s="77"/>
      <c r="AH71" s="77"/>
      <c r="AI71" s="77"/>
      <c r="AJ71" s="77"/>
      <c r="AK71" s="77"/>
      <c r="AL71" s="77"/>
      <c r="AM71" s="77"/>
      <c r="AN71" s="77"/>
      <c r="AO71" s="146"/>
      <c r="AP71" s="248" t="str">
        <f>IF(F71="","",IFERROR(VLOOKUP(SUBSTITUTE(SUBSTITUTE(Tabla1[[#This Row],[Uso Sistemas]],"T","P"),"N","F"),Parámetros!$M$2:$N$17,2,0),"Completar hasta 3ra sem. para evaluar a Probacionista"))</f>
        <v/>
      </c>
      <c r="AQ71" s="40"/>
      <c r="AR71" s="202"/>
      <c r="AS71" s="40"/>
      <c r="AT71" s="29"/>
      <c r="AU71" s="56"/>
      <c r="AV71" s="56"/>
      <c r="AW71" s="56"/>
      <c r="AX71" s="250" t="str">
        <f>IF(V71="","",EOMONTH(EDATE(Tabla1[[#This Row],[Fecha Finalización]],2),0))</f>
        <v/>
      </c>
      <c r="AY71" s="40"/>
      <c r="AZ71" s="251" t="str">
        <f>IF(V71="","",EOMONTH(EDATE(Tabla1[[#This Row],[Fecha Finalización]],3),0))</f>
        <v/>
      </c>
      <c r="BA71" s="40"/>
      <c r="BB71" s="40"/>
      <c r="BC71" s="237"/>
      <c r="BD71" s="235" t="str">
        <f>IF(F71="","",Tabla1[[#This Row],[sem 01]]&amp;Tabla1[[#This Row],[sem 02]]&amp;Tabla1[[#This Row],[sem 03]])</f>
        <v/>
      </c>
      <c r="BE71" s="236" t="str">
        <f>IF(TRIM(F71)="","",$B$1&amp;"-"&amp;SUBSTITUTE(Tabla1[[#This Row],[Mes Inscrito]]," ","")&amp;"-"&amp;SUBSTITUTE(Tabla1[[#This Row],[Dia de clases Inscrito]]," ","")&amp;"-"&amp;SUBSTITUTE(Tabla1[[#This Row],[Horario Inscrito]]," ","")&amp;"-"&amp;Tabla1[[#This Row],[Fecha Inicio grupo]])</f>
        <v/>
      </c>
      <c r="BF71" s="253" t="str">
        <f>IF(F71="","",Tabla1[[#This Row],[Curso]])</f>
        <v/>
      </c>
      <c r="BG71" s="254" t="str">
        <f>+IF(TRIM(F71)="","",$B$1&amp;"-"&amp;TRIM(Tabla1[[#This Row],[Mes Inscrito]])&amp;"-"&amp;TRIM(Tabla1[[#This Row],[Dia de clases Inscrito]])&amp;"-"&amp;TRIM(Tabla1[[#This Row],[Horario Inscrito]])&amp;"-"&amp;TRIM(Tabla1[[#This Row],[Fecha Inicio grupo]])&amp;"-"&amp;TRIM(Tabla1[[#This Row],[Tipo Incrito]]))</f>
        <v/>
      </c>
      <c r="BH71" s="319" t="str">
        <f>IF(F71="","",OR(IFERROR(SEARCH("CG",Tabla1[[#This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 s="320" t="str">
        <f>IF(F71&lt;&gt;"",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 s="320" t="str">
        <f>IF(F71&lt;&gt;"",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 s="320" t="str">
        <f>IF(Tabla1[[#This Row],[Fecha Inicio grupo]]="","",IFERROR(VLOOKUP(Tabla1[[#This Row],[Mes de Alta como miembro]],Parámetros!$AM$2:$AN$16,2,0),"01/01/1900"))</f>
        <v/>
      </c>
    </row>
    <row r="72" spans="1:63" s="25" customFormat="1" ht="13.9" hidden="1">
      <c r="A72" s="69">
        <v>67</v>
      </c>
      <c r="B72" s="29"/>
      <c r="C72" s="35"/>
      <c r="D72" s="43"/>
      <c r="E72" s="43"/>
      <c r="F72" s="46"/>
      <c r="G72" s="46"/>
      <c r="H72" s="165"/>
      <c r="I72" s="43"/>
      <c r="J72" s="29"/>
      <c r="K72" s="70"/>
      <c r="L72" s="69"/>
      <c r="M72" s="47"/>
      <c r="N72" s="240" t="str">
        <f ca="1">IF(Tabla1[[#This Row],[Fecha de nac]]="","",IF(Tabla1[[#This Row],[Fecha Finalización]] &gt;=TODAY(), DATEDIF(Tabla1[[#This Row],[Fecha de nac]],TODAY(),"y"), ROUNDDOWN((Tabla1[[#This Row],[Fecha Finalización]] -Tabla1[[#This Row],[Fecha de nac]])/365,0)))</f>
        <v/>
      </c>
      <c r="O72" s="171"/>
      <c r="P72" s="35"/>
      <c r="Q72" s="68"/>
      <c r="R72" s="68"/>
      <c r="S72" s="68"/>
      <c r="T72" s="68"/>
      <c r="U72" s="245" t="str">
        <f>IF(F72="","",Tabla1[[#This Row],[Fecha Inicio grupo]]+3*7-7)</f>
        <v/>
      </c>
      <c r="V72" s="246" t="str">
        <f>IF(F72="","",EDATE(Tabla1[[#This Row],[Fecha Inicio grupo]],3))</f>
        <v/>
      </c>
      <c r="W72" s="30"/>
      <c r="X72" s="30"/>
      <c r="Y72" s="77"/>
      <c r="Z72" s="77"/>
      <c r="AA72" s="77"/>
      <c r="AB72" s="77"/>
      <c r="AC72" s="77"/>
      <c r="AD72" s="77"/>
      <c r="AE72" s="77"/>
      <c r="AF72" s="77"/>
      <c r="AG72" s="77"/>
      <c r="AH72" s="77"/>
      <c r="AI72" s="77"/>
      <c r="AJ72" s="77"/>
      <c r="AK72" s="77"/>
      <c r="AL72" s="77"/>
      <c r="AM72" s="77"/>
      <c r="AN72" s="77"/>
      <c r="AO72" s="146"/>
      <c r="AP72" s="248" t="str">
        <f>IF(F72="","",IFERROR(VLOOKUP(SUBSTITUTE(SUBSTITUTE(Tabla1[[#This Row],[Uso Sistemas]],"T","P"),"N","F"),Parámetros!$M$2:$N$17,2,0),"Completar hasta 3ra sem. para evaluar a Probacionista"))</f>
        <v/>
      </c>
      <c r="AQ72" s="40"/>
      <c r="AR72" s="202"/>
      <c r="AS72" s="40"/>
      <c r="AT72" s="29"/>
      <c r="AU72" s="56"/>
      <c r="AV72" s="56"/>
      <c r="AW72" s="56"/>
      <c r="AX72" s="250" t="str">
        <f>IF(V72="","",EOMONTH(EDATE(Tabla1[[#This Row],[Fecha Finalización]],2),0))</f>
        <v/>
      </c>
      <c r="AY72" s="40"/>
      <c r="AZ72" s="251" t="str">
        <f>IF(V72="","",EOMONTH(EDATE(Tabla1[[#This Row],[Fecha Finalización]],3),0))</f>
        <v/>
      </c>
      <c r="BA72" s="40"/>
      <c r="BB72" s="40"/>
      <c r="BC72" s="237"/>
      <c r="BD72" s="235" t="str">
        <f>IF(F72="","",Tabla1[[#This Row],[sem 01]]&amp;Tabla1[[#This Row],[sem 02]]&amp;Tabla1[[#This Row],[sem 03]])</f>
        <v/>
      </c>
      <c r="BE72" s="236" t="str">
        <f>IF(TRIM(F72)="","",$B$1&amp;"-"&amp;SUBSTITUTE(Tabla1[[#This Row],[Mes Inscrito]]," ","")&amp;"-"&amp;SUBSTITUTE(Tabla1[[#This Row],[Dia de clases Inscrito]]," ","")&amp;"-"&amp;SUBSTITUTE(Tabla1[[#This Row],[Horario Inscrito]]," ","")&amp;"-"&amp;Tabla1[[#This Row],[Fecha Inicio grupo]])</f>
        <v/>
      </c>
      <c r="BF72" s="253" t="str">
        <f>IF(F72="","",Tabla1[[#This Row],[Curso]])</f>
        <v/>
      </c>
      <c r="BG72" s="254" t="str">
        <f>+IF(TRIM(F72)="","",$B$1&amp;"-"&amp;TRIM(Tabla1[[#This Row],[Mes Inscrito]])&amp;"-"&amp;TRIM(Tabla1[[#This Row],[Dia de clases Inscrito]])&amp;"-"&amp;TRIM(Tabla1[[#This Row],[Horario Inscrito]])&amp;"-"&amp;TRIM(Tabla1[[#This Row],[Fecha Inicio grupo]])&amp;"-"&amp;TRIM(Tabla1[[#This Row],[Tipo Incrito]]))</f>
        <v/>
      </c>
      <c r="BH72" s="319" t="str">
        <f>IF(F72="","",OR(IFERROR(SEARCH("CG",Tabla1[[#This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 s="320" t="str">
        <f>IF(F72&lt;&gt;"",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 s="320" t="str">
        <f>IF(F72&lt;&gt;"",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 s="320" t="str">
        <f>IF(Tabla1[[#This Row],[Fecha Inicio grupo]]="","",IFERROR(VLOOKUP(Tabla1[[#This Row],[Mes de Alta como miembro]],Parámetros!$AM$2:$AN$16,2,0),"01/01/1900"))</f>
        <v/>
      </c>
    </row>
    <row r="73" spans="1:63" s="25" customFormat="1" ht="13.9" hidden="1">
      <c r="A73" s="69">
        <v>68</v>
      </c>
      <c r="B73" s="29"/>
      <c r="C73" s="35"/>
      <c r="D73" s="43"/>
      <c r="E73" s="43"/>
      <c r="F73" s="46"/>
      <c r="G73" s="46"/>
      <c r="H73" s="165"/>
      <c r="I73" s="43"/>
      <c r="J73" s="29"/>
      <c r="K73" s="70"/>
      <c r="L73" s="69"/>
      <c r="M73" s="47"/>
      <c r="N73" s="240" t="str">
        <f ca="1">IF(Tabla1[[#This Row],[Fecha de nac]]="","",IF(Tabla1[[#This Row],[Fecha Finalización]] &gt;=TODAY(), DATEDIF(Tabla1[[#This Row],[Fecha de nac]],TODAY(),"y"), ROUNDDOWN((Tabla1[[#This Row],[Fecha Finalización]] -Tabla1[[#This Row],[Fecha de nac]])/365,0)))</f>
        <v/>
      </c>
      <c r="O73" s="171"/>
      <c r="P73" s="35"/>
      <c r="Q73" s="68"/>
      <c r="R73" s="68"/>
      <c r="S73" s="68"/>
      <c r="T73" s="68"/>
      <c r="U73" s="245" t="str">
        <f>IF(F73="","",Tabla1[[#This Row],[Fecha Inicio grupo]]+3*7-7)</f>
        <v/>
      </c>
      <c r="V73" s="246" t="str">
        <f>IF(F73="","",EDATE(Tabla1[[#This Row],[Fecha Inicio grupo]],3))</f>
        <v/>
      </c>
      <c r="W73" s="30"/>
      <c r="X73" s="30"/>
      <c r="Y73" s="77"/>
      <c r="Z73" s="77"/>
      <c r="AA73" s="77"/>
      <c r="AB73" s="77"/>
      <c r="AC73" s="77"/>
      <c r="AD73" s="77"/>
      <c r="AE73" s="77"/>
      <c r="AF73" s="77"/>
      <c r="AG73" s="77"/>
      <c r="AH73" s="77"/>
      <c r="AI73" s="77"/>
      <c r="AJ73" s="77"/>
      <c r="AK73" s="77"/>
      <c r="AL73" s="77"/>
      <c r="AM73" s="77"/>
      <c r="AN73" s="77"/>
      <c r="AO73" s="146"/>
      <c r="AP73" s="248" t="str">
        <f>IF(F73="","",IFERROR(VLOOKUP(SUBSTITUTE(SUBSTITUTE(Tabla1[[#This Row],[Uso Sistemas]],"T","P"),"N","F"),Parámetros!$M$2:$N$17,2,0),"Completar hasta 3ra sem. para evaluar a Probacionista"))</f>
        <v/>
      </c>
      <c r="AQ73" s="40"/>
      <c r="AR73" s="202"/>
      <c r="AS73" s="40"/>
      <c r="AT73" s="29"/>
      <c r="AU73" s="56"/>
      <c r="AV73" s="56"/>
      <c r="AW73" s="56"/>
      <c r="AX73" s="250" t="str">
        <f>IF(V73="","",EOMONTH(EDATE(Tabla1[[#This Row],[Fecha Finalización]],2),0))</f>
        <v/>
      </c>
      <c r="AY73" s="40"/>
      <c r="AZ73" s="251" t="str">
        <f>IF(V73="","",EOMONTH(EDATE(Tabla1[[#This Row],[Fecha Finalización]],3),0))</f>
        <v/>
      </c>
      <c r="BA73" s="40"/>
      <c r="BB73" s="40"/>
      <c r="BC73" s="237"/>
      <c r="BD73" s="235" t="str">
        <f>IF(F73="","",Tabla1[[#This Row],[sem 01]]&amp;Tabla1[[#This Row],[sem 02]]&amp;Tabla1[[#This Row],[sem 03]])</f>
        <v/>
      </c>
      <c r="BE73" s="236" t="str">
        <f>IF(TRIM(F73)="","",$B$1&amp;"-"&amp;SUBSTITUTE(Tabla1[[#This Row],[Mes Inscrito]]," ","")&amp;"-"&amp;SUBSTITUTE(Tabla1[[#This Row],[Dia de clases Inscrito]]," ","")&amp;"-"&amp;SUBSTITUTE(Tabla1[[#This Row],[Horario Inscrito]]," ","")&amp;"-"&amp;Tabla1[[#This Row],[Fecha Inicio grupo]])</f>
        <v/>
      </c>
      <c r="BF73" s="253" t="str">
        <f>IF(F73="","",Tabla1[[#This Row],[Curso]])</f>
        <v/>
      </c>
      <c r="BG73" s="254" t="str">
        <f>+IF(TRIM(F73)="","",$B$1&amp;"-"&amp;TRIM(Tabla1[[#This Row],[Mes Inscrito]])&amp;"-"&amp;TRIM(Tabla1[[#This Row],[Dia de clases Inscrito]])&amp;"-"&amp;TRIM(Tabla1[[#This Row],[Horario Inscrito]])&amp;"-"&amp;TRIM(Tabla1[[#This Row],[Fecha Inicio grupo]])&amp;"-"&amp;TRIM(Tabla1[[#This Row],[Tipo Incrito]]))</f>
        <v/>
      </c>
      <c r="BH73" s="319" t="str">
        <f>IF(F73="","",OR(IFERROR(SEARCH("CG",Tabla1[[#This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 s="320" t="str">
        <f>IF(F73&lt;&gt;"",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 s="320" t="str">
        <f>IF(F73&lt;&gt;"",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 s="320" t="str">
        <f>IF(Tabla1[[#This Row],[Fecha Inicio grupo]]="","",IFERROR(VLOOKUP(Tabla1[[#This Row],[Mes de Alta como miembro]],Parámetros!$AM$2:$AN$16,2,0),"01/01/1900"))</f>
        <v/>
      </c>
    </row>
    <row r="74" spans="1:63" s="25" customFormat="1" ht="13.9" hidden="1">
      <c r="A74" s="69">
        <v>69</v>
      </c>
      <c r="B74" s="29"/>
      <c r="C74" s="35"/>
      <c r="D74" s="43"/>
      <c r="E74" s="43"/>
      <c r="F74" s="46"/>
      <c r="G74" s="46"/>
      <c r="H74" s="165"/>
      <c r="I74" s="43"/>
      <c r="J74" s="29"/>
      <c r="K74" s="70"/>
      <c r="L74" s="69"/>
      <c r="M74" s="47"/>
      <c r="N74" s="240" t="str">
        <f ca="1">IF(Tabla1[[#This Row],[Fecha de nac]]="","",IF(Tabla1[[#This Row],[Fecha Finalización]] &gt;=TODAY(), DATEDIF(Tabla1[[#This Row],[Fecha de nac]],TODAY(),"y"), ROUNDDOWN((Tabla1[[#This Row],[Fecha Finalización]] -Tabla1[[#This Row],[Fecha de nac]])/365,0)))</f>
        <v/>
      </c>
      <c r="O74" s="171"/>
      <c r="P74" s="35"/>
      <c r="Q74" s="68"/>
      <c r="R74" s="68"/>
      <c r="S74" s="68"/>
      <c r="T74" s="68"/>
      <c r="U74" s="245" t="str">
        <f>IF(F74="","",Tabla1[[#This Row],[Fecha Inicio grupo]]+3*7-7)</f>
        <v/>
      </c>
      <c r="V74" s="246" t="str">
        <f>IF(F74="","",EDATE(Tabla1[[#This Row],[Fecha Inicio grupo]],3))</f>
        <v/>
      </c>
      <c r="W74" s="30"/>
      <c r="X74" s="30"/>
      <c r="Y74" s="77"/>
      <c r="Z74" s="77"/>
      <c r="AA74" s="77"/>
      <c r="AB74" s="77"/>
      <c r="AC74" s="77"/>
      <c r="AD74" s="77"/>
      <c r="AE74" s="77"/>
      <c r="AF74" s="77"/>
      <c r="AG74" s="77"/>
      <c r="AH74" s="77"/>
      <c r="AI74" s="77"/>
      <c r="AJ74" s="77"/>
      <c r="AK74" s="77"/>
      <c r="AL74" s="77"/>
      <c r="AM74" s="77"/>
      <c r="AN74" s="77"/>
      <c r="AO74" s="146"/>
      <c r="AP74" s="248" t="str">
        <f>IF(F74="","",IFERROR(VLOOKUP(SUBSTITUTE(SUBSTITUTE(Tabla1[[#This Row],[Uso Sistemas]],"T","P"),"N","F"),Parámetros!$M$2:$N$17,2,0),"Completar hasta 3ra sem. para evaluar a Probacionista"))</f>
        <v/>
      </c>
      <c r="AQ74" s="40"/>
      <c r="AR74" s="202"/>
      <c r="AS74" s="40"/>
      <c r="AT74" s="29"/>
      <c r="AU74" s="56"/>
      <c r="AV74" s="56"/>
      <c r="AW74" s="56"/>
      <c r="AX74" s="250" t="str">
        <f>IF(V74="","",EOMONTH(EDATE(Tabla1[[#This Row],[Fecha Finalización]],2),0))</f>
        <v/>
      </c>
      <c r="AY74" s="40"/>
      <c r="AZ74" s="251" t="str">
        <f>IF(V74="","",EOMONTH(EDATE(Tabla1[[#This Row],[Fecha Finalización]],3),0))</f>
        <v/>
      </c>
      <c r="BA74" s="40"/>
      <c r="BB74" s="40"/>
      <c r="BC74" s="237"/>
      <c r="BD74" s="235" t="str">
        <f>IF(F74="","",Tabla1[[#This Row],[sem 01]]&amp;Tabla1[[#This Row],[sem 02]]&amp;Tabla1[[#This Row],[sem 03]])</f>
        <v/>
      </c>
      <c r="BE74" s="236" t="str">
        <f>IF(TRIM(F74)="","",$B$1&amp;"-"&amp;SUBSTITUTE(Tabla1[[#This Row],[Mes Inscrito]]," ","")&amp;"-"&amp;SUBSTITUTE(Tabla1[[#This Row],[Dia de clases Inscrito]]," ","")&amp;"-"&amp;SUBSTITUTE(Tabla1[[#This Row],[Horario Inscrito]]," ","")&amp;"-"&amp;Tabla1[[#This Row],[Fecha Inicio grupo]])</f>
        <v/>
      </c>
      <c r="BF74" s="253" t="str">
        <f>IF(F74="","",Tabla1[[#This Row],[Curso]])</f>
        <v/>
      </c>
      <c r="BG74" s="254" t="str">
        <f>+IF(TRIM(F74)="","",$B$1&amp;"-"&amp;TRIM(Tabla1[[#This Row],[Mes Inscrito]])&amp;"-"&amp;TRIM(Tabla1[[#This Row],[Dia de clases Inscrito]])&amp;"-"&amp;TRIM(Tabla1[[#This Row],[Horario Inscrito]])&amp;"-"&amp;TRIM(Tabla1[[#This Row],[Fecha Inicio grupo]])&amp;"-"&amp;TRIM(Tabla1[[#This Row],[Tipo Incrito]]))</f>
        <v/>
      </c>
      <c r="BH74" s="319" t="str">
        <f>IF(F74="","",OR(IFERROR(SEARCH("CG",Tabla1[[#This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 s="320" t="str">
        <f>IF(F74&lt;&gt;"",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 s="320" t="str">
        <f>IF(F74&lt;&gt;"",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 s="320" t="str">
        <f>IF(Tabla1[[#This Row],[Fecha Inicio grupo]]="","",IFERROR(VLOOKUP(Tabla1[[#This Row],[Mes de Alta como miembro]],Parámetros!$AM$2:$AN$16,2,0),"01/01/1900"))</f>
        <v/>
      </c>
    </row>
    <row r="75" spans="1:63" s="25" customFormat="1" ht="13.9" hidden="1">
      <c r="A75" s="69">
        <v>70</v>
      </c>
      <c r="B75" s="29"/>
      <c r="C75" s="35"/>
      <c r="D75" s="43"/>
      <c r="E75" s="65"/>
      <c r="F75" s="46"/>
      <c r="G75" s="46"/>
      <c r="H75" s="165"/>
      <c r="I75" s="43"/>
      <c r="J75" s="29"/>
      <c r="K75" s="70"/>
      <c r="L75" s="69"/>
      <c r="M75" s="47"/>
      <c r="N75" s="240" t="str">
        <f ca="1">IF(Tabla1[[#This Row],[Fecha de nac]]="","",IF(Tabla1[[#This Row],[Fecha Finalización]] &gt;=TODAY(), DATEDIF(Tabla1[[#This Row],[Fecha de nac]],TODAY(),"y"), ROUNDDOWN((Tabla1[[#This Row],[Fecha Finalización]] -Tabla1[[#This Row],[Fecha de nac]])/365,0)))</f>
        <v/>
      </c>
      <c r="O75" s="171"/>
      <c r="P75" s="35"/>
      <c r="Q75" s="68"/>
      <c r="R75" s="68"/>
      <c r="S75" s="68"/>
      <c r="T75" s="68"/>
      <c r="U75" s="245" t="str">
        <f>IF(F75="","",Tabla1[[#This Row],[Fecha Inicio grupo]]+3*7-7)</f>
        <v/>
      </c>
      <c r="V75" s="246" t="str">
        <f>IF(F75="","",EDATE(Tabla1[[#This Row],[Fecha Inicio grupo]],3))</f>
        <v/>
      </c>
      <c r="W75" s="30"/>
      <c r="X75" s="30"/>
      <c r="Y75" s="77"/>
      <c r="Z75" s="77"/>
      <c r="AA75" s="77"/>
      <c r="AB75" s="77"/>
      <c r="AC75" s="77"/>
      <c r="AD75" s="77"/>
      <c r="AE75" s="77"/>
      <c r="AF75" s="77"/>
      <c r="AG75" s="77"/>
      <c r="AH75" s="77"/>
      <c r="AI75" s="77"/>
      <c r="AJ75" s="77"/>
      <c r="AK75" s="77"/>
      <c r="AL75" s="77"/>
      <c r="AM75" s="77"/>
      <c r="AN75" s="77"/>
      <c r="AO75" s="146"/>
      <c r="AP75" s="248" t="str">
        <f>IF(F75="","",IFERROR(VLOOKUP(SUBSTITUTE(SUBSTITUTE(Tabla1[[#This Row],[Uso Sistemas]],"T","P"),"N","F"),Parámetros!$M$2:$N$17,2,0),"Completar hasta 3ra sem. para evaluar a Probacionista"))</f>
        <v/>
      </c>
      <c r="AQ75" s="40"/>
      <c r="AR75" s="202"/>
      <c r="AS75" s="40"/>
      <c r="AT75" s="29"/>
      <c r="AU75" s="56"/>
      <c r="AV75" s="56"/>
      <c r="AW75" s="56"/>
      <c r="AX75" s="250" t="str">
        <f>IF(V75="","",EOMONTH(EDATE(Tabla1[[#This Row],[Fecha Finalización]],2),0))</f>
        <v/>
      </c>
      <c r="AY75" s="40"/>
      <c r="AZ75" s="251" t="str">
        <f>IF(V75="","",EOMONTH(EDATE(Tabla1[[#This Row],[Fecha Finalización]],3),0))</f>
        <v/>
      </c>
      <c r="BA75" s="40"/>
      <c r="BB75" s="40"/>
      <c r="BC75" s="237"/>
      <c r="BD75" s="235" t="str">
        <f>IF(F75="","",Tabla1[[#This Row],[sem 01]]&amp;Tabla1[[#This Row],[sem 02]]&amp;Tabla1[[#This Row],[sem 03]])</f>
        <v/>
      </c>
      <c r="BE75" s="236" t="str">
        <f>IF(TRIM(F75)="","",$B$1&amp;"-"&amp;SUBSTITUTE(Tabla1[[#This Row],[Mes Inscrito]]," ","")&amp;"-"&amp;SUBSTITUTE(Tabla1[[#This Row],[Dia de clases Inscrito]]," ","")&amp;"-"&amp;SUBSTITUTE(Tabla1[[#This Row],[Horario Inscrito]]," ","")&amp;"-"&amp;Tabla1[[#This Row],[Fecha Inicio grupo]])</f>
        <v/>
      </c>
      <c r="BF75" s="253" t="str">
        <f>IF(F75="","",Tabla1[[#This Row],[Curso]])</f>
        <v/>
      </c>
      <c r="BG75" s="254" t="str">
        <f>+IF(TRIM(F75)="","",$B$1&amp;"-"&amp;TRIM(Tabla1[[#This Row],[Mes Inscrito]])&amp;"-"&amp;TRIM(Tabla1[[#This Row],[Dia de clases Inscrito]])&amp;"-"&amp;TRIM(Tabla1[[#This Row],[Horario Inscrito]])&amp;"-"&amp;TRIM(Tabla1[[#This Row],[Fecha Inicio grupo]])&amp;"-"&amp;TRIM(Tabla1[[#This Row],[Tipo Incrito]]))</f>
        <v/>
      </c>
      <c r="BH75" s="319" t="str">
        <f>IF(F75="","",OR(IFERROR(SEARCH("CG",Tabla1[[#This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 s="320" t="str">
        <f>IF(F75&lt;&gt;"",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 s="320" t="str">
        <f>IF(F75&lt;&gt;"",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 s="320" t="str">
        <f>IF(Tabla1[[#This Row],[Fecha Inicio grupo]]="","",IFERROR(VLOOKUP(Tabla1[[#This Row],[Mes de Alta como miembro]],Parámetros!$AM$2:$AN$16,2,0),"01/01/1900"))</f>
        <v/>
      </c>
    </row>
    <row r="76" spans="1:63" s="25" customFormat="1" ht="13.9" hidden="1">
      <c r="A76" s="69">
        <v>71</v>
      </c>
      <c r="B76" s="29"/>
      <c r="C76" s="35"/>
      <c r="D76" s="65"/>
      <c r="E76" s="43"/>
      <c r="F76" s="46"/>
      <c r="G76" s="46"/>
      <c r="H76" s="43"/>
      <c r="I76" s="43"/>
      <c r="J76" s="267"/>
      <c r="K76" s="69"/>
      <c r="L76" s="69"/>
      <c r="M76" s="47"/>
      <c r="N76" s="240" t="str">
        <f ca="1">IF(Tabla1[[#This Row],[Fecha de nac]]="","",IF(Tabla1[[#This Row],[Fecha Finalización]] &gt;=TODAY(), DATEDIF(Tabla1[[#This Row],[Fecha de nac]],TODAY(),"y"), ROUNDDOWN((Tabla1[[#This Row],[Fecha Finalización]] -Tabla1[[#This Row],[Fecha de nac]])/365,0)))</f>
        <v/>
      </c>
      <c r="O76" s="171"/>
      <c r="P76" s="35"/>
      <c r="Q76" s="68"/>
      <c r="R76" s="68"/>
      <c r="S76" s="68"/>
      <c r="T76" s="68"/>
      <c r="U76" s="245" t="str">
        <f>IF(F76="","",Tabla1[[#This Row],[Fecha Inicio grupo]]+3*7-7)</f>
        <v/>
      </c>
      <c r="V76" s="246" t="str">
        <f>IF(F76="","",EDATE(Tabla1[[#This Row],[Fecha Inicio grupo]],3))</f>
        <v/>
      </c>
      <c r="W76" s="30"/>
      <c r="X76" s="30"/>
      <c r="Y76" s="77"/>
      <c r="Z76" s="77"/>
      <c r="AA76" s="77"/>
      <c r="AB76" s="77"/>
      <c r="AC76" s="77"/>
      <c r="AD76" s="77"/>
      <c r="AE76" s="77"/>
      <c r="AF76" s="77"/>
      <c r="AG76" s="77"/>
      <c r="AH76" s="77"/>
      <c r="AI76" s="77"/>
      <c r="AJ76" s="77"/>
      <c r="AK76" s="77"/>
      <c r="AL76" s="77"/>
      <c r="AM76" s="77"/>
      <c r="AN76" s="77"/>
      <c r="AO76" s="146"/>
      <c r="AP76" s="248" t="str">
        <f>IF(F76="","",IFERROR(VLOOKUP(SUBSTITUTE(SUBSTITUTE(Tabla1[[#This Row],[Uso Sistemas]],"T","P"),"N","F"),Parámetros!$M$2:$N$17,2,0),"Completar hasta 3ra sem. para evaluar a Probacionista"))</f>
        <v/>
      </c>
      <c r="AQ76" s="40"/>
      <c r="AR76" s="202"/>
      <c r="AS76" s="40"/>
      <c r="AT76" s="29"/>
      <c r="AU76" s="56"/>
      <c r="AV76" s="56"/>
      <c r="AW76" s="56"/>
      <c r="AX76" s="250" t="str">
        <f>IF(V76="","",EOMONTH(EDATE(Tabla1[[#This Row],[Fecha Finalización]],2),0))</f>
        <v/>
      </c>
      <c r="AY76" s="40"/>
      <c r="AZ76" s="251" t="str">
        <f>IF(V76="","",EOMONTH(EDATE(Tabla1[[#This Row],[Fecha Finalización]],3),0))</f>
        <v/>
      </c>
      <c r="BA76" s="40"/>
      <c r="BB76" s="40"/>
      <c r="BC76" s="237"/>
      <c r="BD76" s="235" t="str">
        <f>IF(F76="","",Tabla1[[#This Row],[sem 01]]&amp;Tabla1[[#This Row],[sem 02]]&amp;Tabla1[[#This Row],[sem 03]])</f>
        <v/>
      </c>
      <c r="BE76" s="236" t="str">
        <f>IF(TRIM(F76)="","",$B$1&amp;"-"&amp;SUBSTITUTE(Tabla1[[#This Row],[Mes Inscrito]]," ","")&amp;"-"&amp;SUBSTITUTE(Tabla1[[#This Row],[Dia de clases Inscrito]]," ","")&amp;"-"&amp;SUBSTITUTE(Tabla1[[#This Row],[Horario Inscrito]]," ","")&amp;"-"&amp;Tabla1[[#This Row],[Fecha Inicio grupo]])</f>
        <v/>
      </c>
      <c r="BF76" s="253" t="str">
        <f>IF(F76="","",Tabla1[[#This Row],[Curso]])</f>
        <v/>
      </c>
      <c r="BG76" s="254" t="str">
        <f>+IF(TRIM(F76)="","",$B$1&amp;"-"&amp;TRIM(Tabla1[[#This Row],[Mes Inscrito]])&amp;"-"&amp;TRIM(Tabla1[[#This Row],[Dia de clases Inscrito]])&amp;"-"&amp;TRIM(Tabla1[[#This Row],[Horario Inscrito]])&amp;"-"&amp;TRIM(Tabla1[[#This Row],[Fecha Inicio grupo]])&amp;"-"&amp;TRIM(Tabla1[[#This Row],[Tipo Incrito]]))</f>
        <v/>
      </c>
      <c r="BH76" s="319" t="str">
        <f>IF(F76="","",OR(IFERROR(SEARCH("CG",Tabla1[[#This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 s="320" t="str">
        <f>IF(F76&lt;&gt;"",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 s="320" t="str">
        <f>IF(F76&lt;&gt;"",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 s="320" t="str">
        <f>IF(Tabla1[[#This Row],[Fecha Inicio grupo]]="","",IFERROR(VLOOKUP(Tabla1[[#This Row],[Mes de Alta como miembro]],Parámetros!$AM$2:$AN$16,2,0),"01/01/1900"))</f>
        <v/>
      </c>
    </row>
    <row r="77" spans="1:63" s="25" customFormat="1" ht="13.9" hidden="1">
      <c r="A77" s="69">
        <v>72</v>
      </c>
      <c r="B77" s="29"/>
      <c r="C77" s="35"/>
      <c r="D77" s="65"/>
      <c r="E77" s="43"/>
      <c r="F77" s="46"/>
      <c r="G77" s="46"/>
      <c r="H77" s="43"/>
      <c r="I77" s="43"/>
      <c r="J77" s="29"/>
      <c r="K77" s="69"/>
      <c r="L77" s="69"/>
      <c r="M77" s="47"/>
      <c r="N77" s="240" t="str">
        <f ca="1">IF(Tabla1[[#This Row],[Fecha de nac]]="","",IF(Tabla1[[#This Row],[Fecha Finalización]] &gt;=TODAY(), DATEDIF(Tabla1[[#This Row],[Fecha de nac]],TODAY(),"y"), ROUNDDOWN((Tabla1[[#This Row],[Fecha Finalización]] -Tabla1[[#This Row],[Fecha de nac]])/365,0)))</f>
        <v/>
      </c>
      <c r="O77" s="171"/>
      <c r="P77" s="35"/>
      <c r="Q77" s="68"/>
      <c r="R77" s="35"/>
      <c r="S77" s="65"/>
      <c r="T77" s="43"/>
      <c r="U77" s="245" t="str">
        <f>IF(F77="","",Tabla1[[#This Row],[Fecha Inicio grupo]]+3*7-7)</f>
        <v/>
      </c>
      <c r="V77" s="246" t="str">
        <f>IF(F77="","",EDATE(Tabla1[[#This Row],[Fecha Inicio grupo]],3))</f>
        <v/>
      </c>
      <c r="W77" s="30"/>
      <c r="X77" s="30"/>
      <c r="Y77" s="77"/>
      <c r="Z77" s="77"/>
      <c r="AA77" s="77"/>
      <c r="AB77" s="77"/>
      <c r="AC77" s="77"/>
      <c r="AD77" s="77"/>
      <c r="AE77" s="77"/>
      <c r="AF77" s="77"/>
      <c r="AG77" s="77"/>
      <c r="AH77" s="77"/>
      <c r="AI77" s="77"/>
      <c r="AJ77" s="77"/>
      <c r="AK77" s="77"/>
      <c r="AL77" s="77"/>
      <c r="AM77" s="77"/>
      <c r="AN77" s="77"/>
      <c r="AO77" s="146"/>
      <c r="AP77" s="248" t="str">
        <f>IF(F77="","",IFERROR(VLOOKUP(SUBSTITUTE(SUBSTITUTE(Tabla1[[#This Row],[Uso Sistemas]],"T","P"),"N","F"),Parámetros!$M$2:$N$17,2,0),"Completar hasta 3ra sem. para evaluar a Probacionista"))</f>
        <v/>
      </c>
      <c r="AQ77" s="40"/>
      <c r="AR77" s="202"/>
      <c r="AS77" s="40"/>
      <c r="AT77" s="29"/>
      <c r="AU77" s="56"/>
      <c r="AV77" s="56"/>
      <c r="AW77" s="56"/>
      <c r="AX77" s="250" t="str">
        <f>IF(V77="","",EOMONTH(EDATE(Tabla1[[#This Row],[Fecha Finalización]],2),0))</f>
        <v/>
      </c>
      <c r="AY77" s="40"/>
      <c r="AZ77" s="251" t="str">
        <f>IF(V77="","",EOMONTH(EDATE(Tabla1[[#This Row],[Fecha Finalización]],3),0))</f>
        <v/>
      </c>
      <c r="BA77" s="40"/>
      <c r="BB77" s="40"/>
      <c r="BC77" s="237"/>
      <c r="BD77" s="235" t="str">
        <f>IF(F77="","",Tabla1[[#This Row],[sem 01]]&amp;Tabla1[[#This Row],[sem 02]]&amp;Tabla1[[#This Row],[sem 03]])</f>
        <v/>
      </c>
      <c r="BE77" s="236" t="str">
        <f>IF(TRIM(F77)="","",$B$1&amp;"-"&amp;SUBSTITUTE(Tabla1[[#This Row],[Mes Inscrito]]," ","")&amp;"-"&amp;SUBSTITUTE(Tabla1[[#This Row],[Dia de clases Inscrito]]," ","")&amp;"-"&amp;SUBSTITUTE(Tabla1[[#This Row],[Horario Inscrito]]," ","")&amp;"-"&amp;Tabla1[[#This Row],[Fecha Inicio grupo]])</f>
        <v/>
      </c>
      <c r="BF77" s="253" t="str">
        <f>IF(F77="","",Tabla1[[#This Row],[Curso]])</f>
        <v/>
      </c>
      <c r="BG77" s="254" t="str">
        <f>+IF(TRIM(F77)="","",$B$1&amp;"-"&amp;TRIM(Tabla1[[#This Row],[Mes Inscrito]])&amp;"-"&amp;TRIM(Tabla1[[#This Row],[Dia de clases Inscrito]])&amp;"-"&amp;TRIM(Tabla1[[#This Row],[Horario Inscrito]])&amp;"-"&amp;TRIM(Tabla1[[#This Row],[Fecha Inicio grupo]])&amp;"-"&amp;TRIM(Tabla1[[#This Row],[Tipo Incrito]]))</f>
        <v/>
      </c>
      <c r="BH77" s="319" t="str">
        <f>IF(F77="","",OR(IFERROR(SEARCH("CG",Tabla1[[#This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 s="320" t="str">
        <f>IF(F77&lt;&gt;"",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 s="320" t="str">
        <f>IF(F77&lt;&gt;"",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 s="320" t="str">
        <f>IF(Tabla1[[#This Row],[Fecha Inicio grupo]]="","",IFERROR(VLOOKUP(Tabla1[[#This Row],[Mes de Alta como miembro]],Parámetros!$AM$2:$AN$16,2,0),"01/01/1900"))</f>
        <v/>
      </c>
    </row>
    <row r="78" spans="1:63" s="25" customFormat="1" ht="13.9" hidden="1">
      <c r="A78" s="69">
        <v>73</v>
      </c>
      <c r="B78" s="29"/>
      <c r="C78" s="35"/>
      <c r="D78" s="65"/>
      <c r="E78" s="43"/>
      <c r="F78" s="46"/>
      <c r="G78" s="46"/>
      <c r="H78" s="43"/>
      <c r="I78" s="43"/>
      <c r="J78" s="29"/>
      <c r="K78" s="70"/>
      <c r="L78" s="69"/>
      <c r="M78" s="47"/>
      <c r="N78" s="240" t="str">
        <f ca="1">IF(Tabla1[[#This Row],[Fecha de nac]]="","",IF(Tabla1[[#This Row],[Fecha Finalización]] &gt;=TODAY(), DATEDIF(Tabla1[[#This Row],[Fecha de nac]],TODAY(),"y"), ROUNDDOWN((Tabla1[[#This Row],[Fecha Finalización]] -Tabla1[[#This Row],[Fecha de nac]])/365,0)))</f>
        <v/>
      </c>
      <c r="O78" s="171"/>
      <c r="P78" s="35"/>
      <c r="Q78" s="68"/>
      <c r="R78" s="68"/>
      <c r="S78" s="68"/>
      <c r="T78" s="68"/>
      <c r="U78" s="245" t="str">
        <f>IF(F78="","",Tabla1[[#This Row],[Fecha Inicio grupo]]+3*7-7)</f>
        <v/>
      </c>
      <c r="V78" s="246" t="str">
        <f>IF(F78="","",EDATE(Tabla1[[#This Row],[Fecha Inicio grupo]],3))</f>
        <v/>
      </c>
      <c r="W78" s="30"/>
      <c r="X78" s="30"/>
      <c r="Y78" s="77"/>
      <c r="Z78" s="77"/>
      <c r="AA78" s="77"/>
      <c r="AB78" s="77"/>
      <c r="AC78" s="77"/>
      <c r="AD78" s="77"/>
      <c r="AE78" s="77"/>
      <c r="AF78" s="77"/>
      <c r="AG78" s="77"/>
      <c r="AH78" s="77"/>
      <c r="AI78" s="77"/>
      <c r="AJ78" s="77"/>
      <c r="AK78" s="77"/>
      <c r="AL78" s="77"/>
      <c r="AM78" s="77"/>
      <c r="AN78" s="77"/>
      <c r="AO78" s="146"/>
      <c r="AP78" s="248" t="str">
        <f>IF(F78="","",IFERROR(VLOOKUP(SUBSTITUTE(SUBSTITUTE(Tabla1[[#This Row],[Uso Sistemas]],"T","P"),"N","F"),Parámetros!$M$2:$N$17,2,0),"Completar hasta 3ra sem. para evaluar a Probacionista"))</f>
        <v/>
      </c>
      <c r="AQ78" s="40"/>
      <c r="AR78" s="202"/>
      <c r="AS78" s="40"/>
      <c r="AT78" s="29"/>
      <c r="AU78" s="56"/>
      <c r="AV78" s="56"/>
      <c r="AW78" s="56"/>
      <c r="AX78" s="250" t="str">
        <f>IF(V78="","",EOMONTH(EDATE(Tabla1[[#This Row],[Fecha Finalización]],2),0))</f>
        <v/>
      </c>
      <c r="AY78" s="40"/>
      <c r="AZ78" s="251" t="str">
        <f>IF(V78="","",EOMONTH(EDATE(Tabla1[[#This Row],[Fecha Finalización]],3),0))</f>
        <v/>
      </c>
      <c r="BA78" s="40"/>
      <c r="BB78" s="40"/>
      <c r="BC78" s="237"/>
      <c r="BD78" s="235" t="str">
        <f>IF(F78="","",Tabla1[[#This Row],[sem 01]]&amp;Tabla1[[#This Row],[sem 02]]&amp;Tabla1[[#This Row],[sem 03]])</f>
        <v/>
      </c>
      <c r="BE78" s="236" t="str">
        <f>IF(TRIM(F78)="","",$B$1&amp;"-"&amp;SUBSTITUTE(Tabla1[[#This Row],[Mes Inscrito]]," ","")&amp;"-"&amp;SUBSTITUTE(Tabla1[[#This Row],[Dia de clases Inscrito]]," ","")&amp;"-"&amp;SUBSTITUTE(Tabla1[[#This Row],[Horario Inscrito]]," ","")&amp;"-"&amp;Tabla1[[#This Row],[Fecha Inicio grupo]])</f>
        <v/>
      </c>
      <c r="BF78" s="253" t="str">
        <f>IF(F78="","",Tabla1[[#This Row],[Curso]])</f>
        <v/>
      </c>
      <c r="BG78" s="254" t="str">
        <f>+IF(TRIM(F78)="","",$B$1&amp;"-"&amp;TRIM(Tabla1[[#This Row],[Mes Inscrito]])&amp;"-"&amp;TRIM(Tabla1[[#This Row],[Dia de clases Inscrito]])&amp;"-"&amp;TRIM(Tabla1[[#This Row],[Horario Inscrito]])&amp;"-"&amp;TRIM(Tabla1[[#This Row],[Fecha Inicio grupo]])&amp;"-"&amp;TRIM(Tabla1[[#This Row],[Tipo Incrito]]))</f>
        <v/>
      </c>
      <c r="BH78" s="319" t="str">
        <f>IF(F78="","",OR(IFERROR(SEARCH("CG",Tabla1[[#This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 s="320" t="str">
        <f>IF(F78&lt;&gt;"",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 s="320" t="str">
        <f>IF(F78&lt;&gt;"",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 s="320" t="str">
        <f>IF(Tabla1[[#This Row],[Fecha Inicio grupo]]="","",IFERROR(VLOOKUP(Tabla1[[#This Row],[Mes de Alta como miembro]],Parámetros!$AM$2:$AN$16,2,0),"01/01/1900"))</f>
        <v/>
      </c>
    </row>
    <row r="79" spans="1:63" s="25" customFormat="1" ht="13.9" hidden="1">
      <c r="A79" s="69">
        <v>74</v>
      </c>
      <c r="B79" s="29"/>
      <c r="C79" s="35"/>
      <c r="D79" s="65"/>
      <c r="E79" s="43"/>
      <c r="F79" s="46"/>
      <c r="G79" s="46"/>
      <c r="H79" s="43"/>
      <c r="I79" s="43"/>
      <c r="J79" s="29"/>
      <c r="K79" s="69"/>
      <c r="L79" s="69"/>
      <c r="M79" s="47"/>
      <c r="N79" s="240" t="str">
        <f ca="1">IF(Tabla1[[#This Row],[Fecha de nac]]="","",IF(Tabla1[[#This Row],[Fecha Finalización]] &gt;=TODAY(), DATEDIF(Tabla1[[#This Row],[Fecha de nac]],TODAY(),"y"), ROUNDDOWN((Tabla1[[#This Row],[Fecha Finalización]] -Tabla1[[#This Row],[Fecha de nac]])/365,0)))</f>
        <v/>
      </c>
      <c r="O79" s="171"/>
      <c r="P79" s="35"/>
      <c r="Q79" s="68"/>
      <c r="R79" s="68"/>
      <c r="S79" s="68"/>
      <c r="T79" s="68"/>
      <c r="U79" s="245" t="str">
        <f>IF(F79="","",Tabla1[[#This Row],[Fecha Inicio grupo]]+3*7-7)</f>
        <v/>
      </c>
      <c r="V79" s="246" t="str">
        <f>IF(F79="","",EDATE(Tabla1[[#This Row],[Fecha Inicio grupo]],3))</f>
        <v/>
      </c>
      <c r="W79" s="30"/>
      <c r="X79" s="30"/>
      <c r="Y79" s="77"/>
      <c r="Z79" s="77"/>
      <c r="AA79" s="77"/>
      <c r="AB79" s="77"/>
      <c r="AC79" s="77"/>
      <c r="AD79" s="77"/>
      <c r="AE79" s="77"/>
      <c r="AF79" s="77"/>
      <c r="AG79" s="77"/>
      <c r="AH79" s="77"/>
      <c r="AI79" s="77"/>
      <c r="AJ79" s="77"/>
      <c r="AK79" s="77"/>
      <c r="AL79" s="77"/>
      <c r="AM79" s="77"/>
      <c r="AN79" s="77"/>
      <c r="AO79" s="146"/>
      <c r="AP79" s="248" t="str">
        <f>IF(F79="","",IFERROR(VLOOKUP(SUBSTITUTE(SUBSTITUTE(Tabla1[[#This Row],[Uso Sistemas]],"T","P"),"N","F"),Parámetros!$M$2:$N$17,2,0),"Completar hasta 3ra sem. para evaluar a Probacionista"))</f>
        <v/>
      </c>
      <c r="AQ79" s="40"/>
      <c r="AR79" s="202"/>
      <c r="AS79" s="40"/>
      <c r="AT79" s="29"/>
      <c r="AU79" s="56"/>
      <c r="AV79" s="56"/>
      <c r="AW79" s="56"/>
      <c r="AX79" s="250" t="str">
        <f>IF(V79="","",EOMONTH(EDATE(Tabla1[[#This Row],[Fecha Finalización]],2),0))</f>
        <v/>
      </c>
      <c r="AY79" s="40"/>
      <c r="AZ79" s="251" t="str">
        <f>IF(V79="","",EOMONTH(EDATE(Tabla1[[#This Row],[Fecha Finalización]],3),0))</f>
        <v/>
      </c>
      <c r="BA79" s="40"/>
      <c r="BB79" s="40"/>
      <c r="BC79" s="237"/>
      <c r="BD79" s="235" t="str">
        <f>IF(F79="","",Tabla1[[#This Row],[sem 01]]&amp;Tabla1[[#This Row],[sem 02]]&amp;Tabla1[[#This Row],[sem 03]])</f>
        <v/>
      </c>
      <c r="BE79" s="236" t="str">
        <f>IF(TRIM(F79)="","",$B$1&amp;"-"&amp;SUBSTITUTE(Tabla1[[#This Row],[Mes Inscrito]]," ","")&amp;"-"&amp;SUBSTITUTE(Tabla1[[#This Row],[Dia de clases Inscrito]]," ","")&amp;"-"&amp;SUBSTITUTE(Tabla1[[#This Row],[Horario Inscrito]]," ","")&amp;"-"&amp;Tabla1[[#This Row],[Fecha Inicio grupo]])</f>
        <v/>
      </c>
      <c r="BF79" s="253" t="str">
        <f>IF(F79="","",Tabla1[[#This Row],[Curso]])</f>
        <v/>
      </c>
      <c r="BG79" s="254" t="str">
        <f>+IF(TRIM(F79)="","",$B$1&amp;"-"&amp;TRIM(Tabla1[[#This Row],[Mes Inscrito]])&amp;"-"&amp;TRIM(Tabla1[[#This Row],[Dia de clases Inscrito]])&amp;"-"&amp;TRIM(Tabla1[[#This Row],[Horario Inscrito]])&amp;"-"&amp;TRIM(Tabla1[[#This Row],[Fecha Inicio grupo]])&amp;"-"&amp;TRIM(Tabla1[[#This Row],[Tipo Incrito]]))</f>
        <v/>
      </c>
      <c r="BH79" s="319" t="str">
        <f>IF(F79="","",OR(IFERROR(SEARCH("CG",Tabla1[[#This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 s="320" t="str">
        <f>IF(F79&lt;&gt;"",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 s="320" t="str">
        <f>IF(F79&lt;&gt;"",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 s="320" t="str">
        <f>IF(Tabla1[[#This Row],[Fecha Inicio grupo]]="","",IFERROR(VLOOKUP(Tabla1[[#This Row],[Mes de Alta como miembro]],Parámetros!$AM$2:$AN$16,2,0),"01/01/1900"))</f>
        <v/>
      </c>
    </row>
    <row r="80" spans="1:63" s="25" customFormat="1" ht="13.9" hidden="1">
      <c r="A80" s="69">
        <v>75</v>
      </c>
      <c r="B80" s="29"/>
      <c r="C80" s="35"/>
      <c r="D80" s="65"/>
      <c r="E80" s="43"/>
      <c r="F80" s="46"/>
      <c r="G80" s="46"/>
      <c r="H80" s="43"/>
      <c r="I80" s="43"/>
      <c r="J80" s="29"/>
      <c r="K80" s="69"/>
      <c r="L80" s="69"/>
      <c r="M80" s="47"/>
      <c r="N80" s="240" t="str">
        <f ca="1">IF(Tabla1[[#This Row],[Fecha de nac]]="","",IF(Tabla1[[#This Row],[Fecha Finalización]] &gt;=TODAY(), DATEDIF(Tabla1[[#This Row],[Fecha de nac]],TODAY(),"y"), ROUNDDOWN((Tabla1[[#This Row],[Fecha Finalización]] -Tabla1[[#This Row],[Fecha de nac]])/365,0)))</f>
        <v/>
      </c>
      <c r="O80" s="171"/>
      <c r="P80" s="35"/>
      <c r="Q80" s="68"/>
      <c r="R80" s="68"/>
      <c r="S80" s="68"/>
      <c r="T80" s="68"/>
      <c r="U80" s="245" t="str">
        <f>IF(F80="","",Tabla1[[#This Row],[Fecha Inicio grupo]]+3*7-7)</f>
        <v/>
      </c>
      <c r="V80" s="246" t="str">
        <f>IF(F80="","",EDATE(Tabla1[[#This Row],[Fecha Inicio grupo]],3))</f>
        <v/>
      </c>
      <c r="W80" s="30"/>
      <c r="X80" s="30"/>
      <c r="Y80" s="77"/>
      <c r="Z80" s="77"/>
      <c r="AA80" s="77"/>
      <c r="AB80" s="77"/>
      <c r="AC80" s="77"/>
      <c r="AD80" s="77"/>
      <c r="AE80" s="77"/>
      <c r="AF80" s="77"/>
      <c r="AG80" s="77"/>
      <c r="AH80" s="77"/>
      <c r="AI80" s="77"/>
      <c r="AJ80" s="77"/>
      <c r="AK80" s="77"/>
      <c r="AL80" s="77"/>
      <c r="AM80" s="77"/>
      <c r="AN80" s="77"/>
      <c r="AO80" s="146"/>
      <c r="AP80" s="248" t="str">
        <f>IF(F80="","",IFERROR(VLOOKUP(SUBSTITUTE(SUBSTITUTE(Tabla1[[#This Row],[Uso Sistemas]],"T","P"),"N","F"),Parámetros!$M$2:$N$17,2,0),"Completar hasta 3ra sem. para evaluar a Probacionista"))</f>
        <v/>
      </c>
      <c r="AQ80" s="40"/>
      <c r="AR80" s="202"/>
      <c r="AS80" s="40"/>
      <c r="AT80" s="29"/>
      <c r="AU80" s="56"/>
      <c r="AV80" s="56"/>
      <c r="AW80" s="56"/>
      <c r="AX80" s="250" t="str">
        <f>IF(V80="","",EOMONTH(EDATE(Tabla1[[#This Row],[Fecha Finalización]],2),0))</f>
        <v/>
      </c>
      <c r="AY80" s="40"/>
      <c r="AZ80" s="251" t="str">
        <f>IF(V80="","",EOMONTH(EDATE(Tabla1[[#This Row],[Fecha Finalización]],3),0))</f>
        <v/>
      </c>
      <c r="BA80" s="40"/>
      <c r="BB80" s="40"/>
      <c r="BC80" s="237"/>
      <c r="BD80" s="235" t="str">
        <f>IF(F80="","",Tabla1[[#This Row],[sem 01]]&amp;Tabla1[[#This Row],[sem 02]]&amp;Tabla1[[#This Row],[sem 03]])</f>
        <v/>
      </c>
      <c r="BE80" s="236" t="str">
        <f>IF(TRIM(F80)="","",$B$1&amp;"-"&amp;SUBSTITUTE(Tabla1[[#This Row],[Mes Inscrito]]," ","")&amp;"-"&amp;SUBSTITUTE(Tabla1[[#This Row],[Dia de clases Inscrito]]," ","")&amp;"-"&amp;SUBSTITUTE(Tabla1[[#This Row],[Horario Inscrito]]," ","")&amp;"-"&amp;Tabla1[[#This Row],[Fecha Inicio grupo]])</f>
        <v/>
      </c>
      <c r="BF80" s="253" t="str">
        <f>IF(F80="","",Tabla1[[#This Row],[Curso]])</f>
        <v/>
      </c>
      <c r="BG80" s="254" t="str">
        <f>+IF(TRIM(F80)="","",$B$1&amp;"-"&amp;TRIM(Tabla1[[#This Row],[Mes Inscrito]])&amp;"-"&amp;TRIM(Tabla1[[#This Row],[Dia de clases Inscrito]])&amp;"-"&amp;TRIM(Tabla1[[#This Row],[Horario Inscrito]])&amp;"-"&amp;TRIM(Tabla1[[#This Row],[Fecha Inicio grupo]])&amp;"-"&amp;TRIM(Tabla1[[#This Row],[Tipo Incrito]]))</f>
        <v/>
      </c>
      <c r="BH80" s="319" t="str">
        <f>IF(F80="","",OR(IFERROR(SEARCH("CG",Tabla1[[#This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 s="320" t="str">
        <f>IF(F80&lt;&gt;"",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 s="320" t="str">
        <f>IF(F80&lt;&gt;"",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 s="320" t="str">
        <f>IF(Tabla1[[#This Row],[Fecha Inicio grupo]]="","",IFERROR(VLOOKUP(Tabla1[[#This Row],[Mes de Alta como miembro]],Parámetros!$AM$2:$AN$16,2,0),"01/01/1900"))</f>
        <v/>
      </c>
    </row>
    <row r="81" spans="1:63" s="25" customFormat="1" ht="13.9" hidden="1">
      <c r="A81" s="69">
        <v>76</v>
      </c>
      <c r="B81" s="29"/>
      <c r="C81" s="35"/>
      <c r="D81" s="65"/>
      <c r="E81" s="43"/>
      <c r="F81" s="46"/>
      <c r="G81" s="46"/>
      <c r="H81" s="43"/>
      <c r="I81" s="43"/>
      <c r="J81" s="29"/>
      <c r="K81" s="69"/>
      <c r="L81" s="69"/>
      <c r="M81" s="47"/>
      <c r="N81" s="240" t="str">
        <f ca="1">IF(Tabla1[[#This Row],[Fecha de nac]]="","",IF(Tabla1[[#This Row],[Fecha Finalización]] &gt;=TODAY(), DATEDIF(Tabla1[[#This Row],[Fecha de nac]],TODAY(),"y"), ROUNDDOWN((Tabla1[[#This Row],[Fecha Finalización]] -Tabla1[[#This Row],[Fecha de nac]])/365,0)))</f>
        <v/>
      </c>
      <c r="O81" s="171"/>
      <c r="P81" s="35"/>
      <c r="Q81" s="68"/>
      <c r="R81" s="68"/>
      <c r="S81" s="68"/>
      <c r="T81" s="68"/>
      <c r="U81" s="245" t="str">
        <f>IF(F81="","",Tabla1[[#This Row],[Fecha Inicio grupo]]+3*7-7)</f>
        <v/>
      </c>
      <c r="V81" s="246" t="str">
        <f>IF(F81="","",EDATE(Tabla1[[#This Row],[Fecha Inicio grupo]],3))</f>
        <v/>
      </c>
      <c r="W81" s="30"/>
      <c r="X81" s="30"/>
      <c r="Y81" s="77"/>
      <c r="Z81" s="77"/>
      <c r="AA81" s="77"/>
      <c r="AB81" s="77"/>
      <c r="AC81" s="77"/>
      <c r="AD81" s="77"/>
      <c r="AE81" s="77"/>
      <c r="AF81" s="77"/>
      <c r="AG81" s="77"/>
      <c r="AH81" s="77"/>
      <c r="AI81" s="77"/>
      <c r="AJ81" s="77"/>
      <c r="AK81" s="77"/>
      <c r="AL81" s="77"/>
      <c r="AM81" s="77"/>
      <c r="AN81" s="77"/>
      <c r="AO81" s="146"/>
      <c r="AP81" s="248" t="str">
        <f>IF(F81="","",IFERROR(VLOOKUP(SUBSTITUTE(SUBSTITUTE(Tabla1[[#This Row],[Uso Sistemas]],"T","P"),"N","F"),Parámetros!$M$2:$N$17,2,0),"Completar hasta 3ra sem. para evaluar a Probacionista"))</f>
        <v/>
      </c>
      <c r="AQ81" s="40"/>
      <c r="AR81" s="202"/>
      <c r="AS81" s="40"/>
      <c r="AT81" s="29"/>
      <c r="AU81" s="56"/>
      <c r="AV81" s="56"/>
      <c r="AW81" s="56"/>
      <c r="AX81" s="250" t="str">
        <f>IF(V81="","",EOMONTH(EDATE(Tabla1[[#This Row],[Fecha Finalización]],2),0))</f>
        <v/>
      </c>
      <c r="AY81" s="40"/>
      <c r="AZ81" s="251" t="str">
        <f>IF(V81="","",EOMONTH(EDATE(Tabla1[[#This Row],[Fecha Finalización]],3),0))</f>
        <v/>
      </c>
      <c r="BA81" s="40"/>
      <c r="BB81" s="40"/>
      <c r="BC81" s="237"/>
      <c r="BD81" s="235" t="str">
        <f>IF(F81="","",Tabla1[[#This Row],[sem 01]]&amp;Tabla1[[#This Row],[sem 02]]&amp;Tabla1[[#This Row],[sem 03]])</f>
        <v/>
      </c>
      <c r="BE81" s="236" t="str">
        <f>IF(TRIM(F81)="","",$B$1&amp;"-"&amp;SUBSTITUTE(Tabla1[[#This Row],[Mes Inscrito]]," ","")&amp;"-"&amp;SUBSTITUTE(Tabla1[[#This Row],[Dia de clases Inscrito]]," ","")&amp;"-"&amp;SUBSTITUTE(Tabla1[[#This Row],[Horario Inscrito]]," ","")&amp;"-"&amp;Tabla1[[#This Row],[Fecha Inicio grupo]])</f>
        <v/>
      </c>
      <c r="BF81" s="253" t="str">
        <f>IF(F81="","",Tabla1[[#This Row],[Curso]])</f>
        <v/>
      </c>
      <c r="BG81" s="254" t="str">
        <f>+IF(TRIM(F81)="","",$B$1&amp;"-"&amp;TRIM(Tabla1[[#This Row],[Mes Inscrito]])&amp;"-"&amp;TRIM(Tabla1[[#This Row],[Dia de clases Inscrito]])&amp;"-"&amp;TRIM(Tabla1[[#This Row],[Horario Inscrito]])&amp;"-"&amp;TRIM(Tabla1[[#This Row],[Fecha Inicio grupo]])&amp;"-"&amp;TRIM(Tabla1[[#This Row],[Tipo Incrito]]))</f>
        <v/>
      </c>
      <c r="BH81" s="319" t="str">
        <f>IF(F81="","",OR(IFERROR(SEARCH("CG",Tabla1[[#This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 s="320" t="str">
        <f>IF(F81&lt;&gt;"",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 s="320" t="str">
        <f>IF(F81&lt;&gt;"",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 s="320" t="str">
        <f>IF(Tabla1[[#This Row],[Fecha Inicio grupo]]="","",IFERROR(VLOOKUP(Tabla1[[#This Row],[Mes de Alta como miembro]],Parámetros!$AM$2:$AN$16,2,0),"01/01/1900"))</f>
        <v/>
      </c>
    </row>
    <row r="82" spans="1:63" s="25" customFormat="1" ht="13.9" hidden="1">
      <c r="A82" s="69">
        <v>77</v>
      </c>
      <c r="B82" s="29"/>
      <c r="C82" s="35"/>
      <c r="D82" s="65"/>
      <c r="E82" s="43"/>
      <c r="F82" s="46"/>
      <c r="G82" s="46"/>
      <c r="H82" s="43"/>
      <c r="I82" s="43"/>
      <c r="J82" s="29"/>
      <c r="K82" s="69"/>
      <c r="L82" s="69"/>
      <c r="M82" s="47"/>
      <c r="N82" s="240" t="str">
        <f ca="1">IF(Tabla1[[#This Row],[Fecha de nac]]="","",IF(Tabla1[[#This Row],[Fecha Finalización]] &gt;=TODAY(), DATEDIF(Tabla1[[#This Row],[Fecha de nac]],TODAY(),"y"), ROUNDDOWN((Tabla1[[#This Row],[Fecha Finalización]] -Tabla1[[#This Row],[Fecha de nac]])/365,0)))</f>
        <v/>
      </c>
      <c r="O82" s="171"/>
      <c r="P82" s="35"/>
      <c r="Q82" s="68"/>
      <c r="R82" s="68"/>
      <c r="S82" s="68"/>
      <c r="T82" s="68"/>
      <c r="U82" s="245" t="str">
        <f>IF(F82="","",Tabla1[[#This Row],[Fecha Inicio grupo]]+3*7-7)</f>
        <v/>
      </c>
      <c r="V82" s="246" t="str">
        <f>IF(F82="","",EDATE(Tabla1[[#This Row],[Fecha Inicio grupo]],3))</f>
        <v/>
      </c>
      <c r="W82" s="30"/>
      <c r="X82" s="30"/>
      <c r="Y82" s="77"/>
      <c r="Z82" s="77"/>
      <c r="AA82" s="77"/>
      <c r="AB82" s="77"/>
      <c r="AC82" s="77"/>
      <c r="AD82" s="77"/>
      <c r="AE82" s="77"/>
      <c r="AF82" s="77"/>
      <c r="AG82" s="77"/>
      <c r="AH82" s="77"/>
      <c r="AI82" s="77"/>
      <c r="AJ82" s="77"/>
      <c r="AK82" s="77"/>
      <c r="AL82" s="77"/>
      <c r="AM82" s="77"/>
      <c r="AN82" s="77"/>
      <c r="AO82" s="146"/>
      <c r="AP82" s="248" t="str">
        <f>IF(F82="","",IFERROR(VLOOKUP(SUBSTITUTE(SUBSTITUTE(Tabla1[[#This Row],[Uso Sistemas]],"T","P"),"N","F"),Parámetros!$M$2:$N$17,2,0),"Completar hasta 3ra sem. para evaluar a Probacionista"))</f>
        <v/>
      </c>
      <c r="AQ82" s="40"/>
      <c r="AR82" s="202"/>
      <c r="AS82" s="40"/>
      <c r="AT82" s="29"/>
      <c r="AU82" s="56"/>
      <c r="AV82" s="56"/>
      <c r="AW82" s="56"/>
      <c r="AX82" s="250" t="str">
        <f>IF(V82="","",EOMONTH(EDATE(Tabla1[[#This Row],[Fecha Finalización]],2),0))</f>
        <v/>
      </c>
      <c r="AY82" s="40"/>
      <c r="AZ82" s="251" t="str">
        <f>IF(V82="","",EOMONTH(EDATE(Tabla1[[#This Row],[Fecha Finalización]],3),0))</f>
        <v/>
      </c>
      <c r="BA82" s="40"/>
      <c r="BB82" s="40"/>
      <c r="BC82" s="237"/>
      <c r="BD82" s="235" t="str">
        <f>IF(F82="","",Tabla1[[#This Row],[sem 01]]&amp;Tabla1[[#This Row],[sem 02]]&amp;Tabla1[[#This Row],[sem 03]])</f>
        <v/>
      </c>
      <c r="BE82" s="236" t="str">
        <f>IF(TRIM(F82)="","",$B$1&amp;"-"&amp;SUBSTITUTE(Tabla1[[#This Row],[Mes Inscrito]]," ","")&amp;"-"&amp;SUBSTITUTE(Tabla1[[#This Row],[Dia de clases Inscrito]]," ","")&amp;"-"&amp;SUBSTITUTE(Tabla1[[#This Row],[Horario Inscrito]]," ","")&amp;"-"&amp;Tabla1[[#This Row],[Fecha Inicio grupo]])</f>
        <v/>
      </c>
      <c r="BF82" s="253" t="str">
        <f>IF(F82="","",Tabla1[[#This Row],[Curso]])</f>
        <v/>
      </c>
      <c r="BG82" s="254" t="str">
        <f>+IF(TRIM(F82)="","",$B$1&amp;"-"&amp;TRIM(Tabla1[[#This Row],[Mes Inscrito]])&amp;"-"&amp;TRIM(Tabla1[[#This Row],[Dia de clases Inscrito]])&amp;"-"&amp;TRIM(Tabla1[[#This Row],[Horario Inscrito]])&amp;"-"&amp;TRIM(Tabla1[[#This Row],[Fecha Inicio grupo]])&amp;"-"&amp;TRIM(Tabla1[[#This Row],[Tipo Incrito]]))</f>
        <v/>
      </c>
      <c r="BH82" s="319" t="str">
        <f>IF(F82="","",OR(IFERROR(SEARCH("CG",Tabla1[[#This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 s="320" t="str">
        <f>IF(F82&lt;&gt;"",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 s="320" t="str">
        <f>IF(F82&lt;&gt;"",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 s="320" t="str">
        <f>IF(Tabla1[[#This Row],[Fecha Inicio grupo]]="","",IFERROR(VLOOKUP(Tabla1[[#This Row],[Mes de Alta como miembro]],Parámetros!$AM$2:$AN$16,2,0),"01/01/1900"))</f>
        <v/>
      </c>
    </row>
    <row r="83" spans="1:63" s="25" customFormat="1" ht="13.9" hidden="1">
      <c r="A83" s="69">
        <v>78</v>
      </c>
      <c r="B83" s="29"/>
      <c r="C83" s="35"/>
      <c r="D83" s="65"/>
      <c r="E83" s="43"/>
      <c r="F83" s="46"/>
      <c r="G83" s="46"/>
      <c r="H83" s="43"/>
      <c r="I83" s="43"/>
      <c r="J83" s="267"/>
      <c r="K83" s="69"/>
      <c r="L83" s="69"/>
      <c r="M83" s="47"/>
      <c r="N83" s="240" t="str">
        <f ca="1">IF(Tabla1[[#This Row],[Fecha de nac]]="","",IF(Tabla1[[#This Row],[Fecha Finalización]] &gt;=TODAY(), DATEDIF(Tabla1[[#This Row],[Fecha de nac]],TODAY(),"y"), ROUNDDOWN((Tabla1[[#This Row],[Fecha Finalización]] -Tabla1[[#This Row],[Fecha de nac]])/365,0)))</f>
        <v/>
      </c>
      <c r="O83" s="171"/>
      <c r="P83" s="35"/>
      <c r="Q83" s="68"/>
      <c r="R83" s="35"/>
      <c r="S83" s="65"/>
      <c r="T83" s="43"/>
      <c r="U83" s="245" t="str">
        <f>IF(F83="","",Tabla1[[#This Row],[Fecha Inicio grupo]]+3*7-7)</f>
        <v/>
      </c>
      <c r="V83" s="246" t="str">
        <f>IF(F83="","",EDATE(Tabla1[[#This Row],[Fecha Inicio grupo]],3))</f>
        <v/>
      </c>
      <c r="W83" s="30"/>
      <c r="X83" s="30"/>
      <c r="Y83" s="77"/>
      <c r="Z83" s="77"/>
      <c r="AA83" s="77"/>
      <c r="AB83" s="77"/>
      <c r="AC83" s="77"/>
      <c r="AD83" s="77"/>
      <c r="AE83" s="77"/>
      <c r="AF83" s="77"/>
      <c r="AG83" s="77"/>
      <c r="AH83" s="77"/>
      <c r="AI83" s="77"/>
      <c r="AJ83" s="77"/>
      <c r="AK83" s="77"/>
      <c r="AL83" s="77"/>
      <c r="AM83" s="77"/>
      <c r="AN83" s="77"/>
      <c r="AO83" s="146"/>
      <c r="AP83" s="248" t="str">
        <f>IF(F83="","",IFERROR(VLOOKUP(SUBSTITUTE(SUBSTITUTE(Tabla1[[#This Row],[Uso Sistemas]],"T","P"),"N","F"),Parámetros!$M$2:$N$17,2,0),"Completar hasta 3ra sem. para evaluar a Probacionista"))</f>
        <v/>
      </c>
      <c r="AQ83" s="40"/>
      <c r="AR83" s="202"/>
      <c r="AS83" s="40"/>
      <c r="AT83" s="29"/>
      <c r="AU83" s="56"/>
      <c r="AV83" s="56"/>
      <c r="AW83" s="56"/>
      <c r="AX83" s="250" t="str">
        <f>IF(V83="","",EOMONTH(EDATE(Tabla1[[#This Row],[Fecha Finalización]],2),0))</f>
        <v/>
      </c>
      <c r="AY83" s="40"/>
      <c r="AZ83" s="251" t="str">
        <f>IF(V83="","",EOMONTH(EDATE(Tabla1[[#This Row],[Fecha Finalización]],3),0))</f>
        <v/>
      </c>
      <c r="BA83" s="40"/>
      <c r="BB83" s="40"/>
      <c r="BC83" s="237"/>
      <c r="BD83" s="235" t="str">
        <f>IF(F83="","",Tabla1[[#This Row],[sem 01]]&amp;Tabla1[[#This Row],[sem 02]]&amp;Tabla1[[#This Row],[sem 03]])</f>
        <v/>
      </c>
      <c r="BE83" s="236" t="str">
        <f>IF(TRIM(F83)="","",$B$1&amp;"-"&amp;SUBSTITUTE(Tabla1[[#This Row],[Mes Inscrito]]," ","")&amp;"-"&amp;SUBSTITUTE(Tabla1[[#This Row],[Dia de clases Inscrito]]," ","")&amp;"-"&amp;SUBSTITUTE(Tabla1[[#This Row],[Horario Inscrito]]," ","")&amp;"-"&amp;Tabla1[[#This Row],[Fecha Inicio grupo]])</f>
        <v/>
      </c>
      <c r="BF83" s="253" t="str">
        <f>IF(F83="","",Tabla1[[#This Row],[Curso]])</f>
        <v/>
      </c>
      <c r="BG83" s="254" t="str">
        <f>+IF(TRIM(F83)="","",$B$1&amp;"-"&amp;TRIM(Tabla1[[#This Row],[Mes Inscrito]])&amp;"-"&amp;TRIM(Tabla1[[#This Row],[Dia de clases Inscrito]])&amp;"-"&amp;TRIM(Tabla1[[#This Row],[Horario Inscrito]])&amp;"-"&amp;TRIM(Tabla1[[#This Row],[Fecha Inicio grupo]])&amp;"-"&amp;TRIM(Tabla1[[#This Row],[Tipo Incrito]]))</f>
        <v/>
      </c>
      <c r="BH83" s="319" t="str">
        <f>IF(F83="","",OR(IFERROR(SEARCH("CG",Tabla1[[#This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 s="320" t="str">
        <f>IF(F83&lt;&gt;"",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 s="320" t="str">
        <f>IF(F83&lt;&gt;"",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 s="320" t="str">
        <f>IF(Tabla1[[#This Row],[Fecha Inicio grupo]]="","",IFERROR(VLOOKUP(Tabla1[[#This Row],[Mes de Alta como miembro]],Parámetros!$AM$2:$AN$16,2,0),"01/01/1900"))</f>
        <v/>
      </c>
    </row>
    <row r="84" spans="1:63" s="25" customFormat="1" ht="13.9" hidden="1">
      <c r="A84" s="69">
        <v>79</v>
      </c>
      <c r="B84" s="29"/>
      <c r="C84" s="35"/>
      <c r="D84" s="65"/>
      <c r="E84" s="43"/>
      <c r="F84" s="46"/>
      <c r="G84" s="46"/>
      <c r="H84" s="43"/>
      <c r="I84" s="43"/>
      <c r="J84" s="29"/>
      <c r="K84" s="69"/>
      <c r="L84" s="69"/>
      <c r="M84" s="47"/>
      <c r="N84" s="240" t="str">
        <f ca="1">IF(Tabla1[[#This Row],[Fecha de nac]]="","",IF(Tabla1[[#This Row],[Fecha Finalización]] &gt;=TODAY(), DATEDIF(Tabla1[[#This Row],[Fecha de nac]],TODAY(),"y"), ROUNDDOWN((Tabla1[[#This Row],[Fecha Finalización]] -Tabla1[[#This Row],[Fecha de nac]])/365,0)))</f>
        <v/>
      </c>
      <c r="O84" s="171"/>
      <c r="P84" s="35"/>
      <c r="Q84" s="68"/>
      <c r="R84" s="35"/>
      <c r="S84" s="65"/>
      <c r="T84" s="43"/>
      <c r="U84" s="245" t="str">
        <f>IF(F84="","",Tabla1[[#This Row],[Fecha Inicio grupo]]+3*7-7)</f>
        <v/>
      </c>
      <c r="V84" s="246" t="str">
        <f>IF(F84="","",EDATE(Tabla1[[#This Row],[Fecha Inicio grupo]],3))</f>
        <v/>
      </c>
      <c r="W84" s="30"/>
      <c r="X84" s="30"/>
      <c r="Y84" s="77"/>
      <c r="Z84" s="77"/>
      <c r="AA84" s="77"/>
      <c r="AB84" s="77"/>
      <c r="AC84" s="77"/>
      <c r="AD84" s="77"/>
      <c r="AE84" s="77"/>
      <c r="AF84" s="77"/>
      <c r="AG84" s="77"/>
      <c r="AH84" s="77"/>
      <c r="AI84" s="77"/>
      <c r="AJ84" s="77"/>
      <c r="AK84" s="77"/>
      <c r="AL84" s="77"/>
      <c r="AM84" s="77"/>
      <c r="AN84" s="77"/>
      <c r="AO84" s="146"/>
      <c r="AP84" s="248" t="str">
        <f>IF(F84="","",IFERROR(VLOOKUP(SUBSTITUTE(SUBSTITUTE(Tabla1[[#This Row],[Uso Sistemas]],"T","P"),"N","F"),Parámetros!$M$2:$N$17,2,0),"Completar hasta 3ra sem. para evaluar a Probacionista"))</f>
        <v/>
      </c>
      <c r="AQ84" s="40"/>
      <c r="AR84" s="202"/>
      <c r="AS84" s="40"/>
      <c r="AT84" s="29"/>
      <c r="AU84" s="56"/>
      <c r="AV84" s="56"/>
      <c r="AW84" s="56"/>
      <c r="AX84" s="250" t="str">
        <f>IF(V84="","",EOMONTH(EDATE(Tabla1[[#This Row],[Fecha Finalización]],2),0))</f>
        <v/>
      </c>
      <c r="AY84" s="40"/>
      <c r="AZ84" s="251" t="str">
        <f>IF(V84="","",EOMONTH(EDATE(Tabla1[[#This Row],[Fecha Finalización]],3),0))</f>
        <v/>
      </c>
      <c r="BA84" s="40"/>
      <c r="BB84" s="40"/>
      <c r="BC84" s="237"/>
      <c r="BD84" s="235" t="str">
        <f>IF(F84="","",Tabla1[[#This Row],[sem 01]]&amp;Tabla1[[#This Row],[sem 02]]&amp;Tabla1[[#This Row],[sem 03]])</f>
        <v/>
      </c>
      <c r="BE84" s="236" t="str">
        <f>IF(TRIM(F84)="","",$B$1&amp;"-"&amp;SUBSTITUTE(Tabla1[[#This Row],[Mes Inscrito]]," ","")&amp;"-"&amp;SUBSTITUTE(Tabla1[[#This Row],[Dia de clases Inscrito]]," ","")&amp;"-"&amp;SUBSTITUTE(Tabla1[[#This Row],[Horario Inscrito]]," ","")&amp;"-"&amp;Tabla1[[#This Row],[Fecha Inicio grupo]])</f>
        <v/>
      </c>
      <c r="BF84" s="253" t="str">
        <f>IF(F84="","",Tabla1[[#This Row],[Curso]])</f>
        <v/>
      </c>
      <c r="BG84" s="254" t="str">
        <f>+IF(TRIM(F84)="","",$B$1&amp;"-"&amp;TRIM(Tabla1[[#This Row],[Mes Inscrito]])&amp;"-"&amp;TRIM(Tabla1[[#This Row],[Dia de clases Inscrito]])&amp;"-"&amp;TRIM(Tabla1[[#This Row],[Horario Inscrito]])&amp;"-"&amp;TRIM(Tabla1[[#This Row],[Fecha Inicio grupo]])&amp;"-"&amp;TRIM(Tabla1[[#This Row],[Tipo Incrito]]))</f>
        <v/>
      </c>
      <c r="BH84" s="319" t="str">
        <f>IF(F84="","",OR(IFERROR(SEARCH("CG",Tabla1[[#This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 s="320" t="str">
        <f>IF(F84&lt;&gt;"",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 s="320" t="str">
        <f>IF(F84&lt;&gt;"",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 s="320" t="str">
        <f>IF(Tabla1[[#This Row],[Fecha Inicio grupo]]="","",IFERROR(VLOOKUP(Tabla1[[#This Row],[Mes de Alta como miembro]],Parámetros!$AM$2:$AN$16,2,0),"01/01/1900"))</f>
        <v/>
      </c>
    </row>
    <row r="85" spans="1:63" s="25" customFormat="1" ht="13.9" hidden="1">
      <c r="A85" s="69">
        <v>80</v>
      </c>
      <c r="B85" s="29"/>
      <c r="C85" s="35"/>
      <c r="D85" s="43"/>
      <c r="E85" s="65"/>
      <c r="F85" s="46"/>
      <c r="G85" s="46"/>
      <c r="H85" s="165"/>
      <c r="I85" s="43"/>
      <c r="J85" s="29"/>
      <c r="K85" s="70"/>
      <c r="L85" s="69"/>
      <c r="M85" s="47"/>
      <c r="N85" s="240" t="str">
        <f ca="1">IF(Tabla1[[#This Row],[Fecha de nac]]="","",IF(Tabla1[[#This Row],[Fecha Finalización]] &gt;=TODAY(), DATEDIF(Tabla1[[#This Row],[Fecha de nac]],TODAY(),"y"), ROUNDDOWN((Tabla1[[#This Row],[Fecha Finalización]] -Tabla1[[#This Row],[Fecha de nac]])/365,0)))</f>
        <v/>
      </c>
      <c r="O85" s="171"/>
      <c r="P85" s="35"/>
      <c r="Q85" s="68"/>
      <c r="R85" s="68"/>
      <c r="S85" s="68"/>
      <c r="T85" s="68"/>
      <c r="U85" s="245" t="str">
        <f>IF(F85="","",Tabla1[[#This Row],[Fecha Inicio grupo]]+3*7-7)</f>
        <v/>
      </c>
      <c r="V85" s="246" t="str">
        <f>IF(F85="","",EDATE(Tabla1[[#This Row],[Fecha Inicio grupo]],3))</f>
        <v/>
      </c>
      <c r="W85" s="30"/>
      <c r="X85" s="30"/>
      <c r="Y85" s="77"/>
      <c r="Z85" s="77"/>
      <c r="AA85" s="77"/>
      <c r="AB85" s="77"/>
      <c r="AC85" s="77"/>
      <c r="AD85" s="77"/>
      <c r="AE85" s="77"/>
      <c r="AF85" s="77"/>
      <c r="AG85" s="77"/>
      <c r="AH85" s="77"/>
      <c r="AI85" s="77"/>
      <c r="AJ85" s="77"/>
      <c r="AK85" s="77"/>
      <c r="AL85" s="77"/>
      <c r="AM85" s="77"/>
      <c r="AN85" s="77"/>
      <c r="AO85" s="146"/>
      <c r="AP85" s="248" t="str">
        <f>IF(F85="","",IFERROR(VLOOKUP(SUBSTITUTE(SUBSTITUTE(Tabla1[[#This Row],[Uso Sistemas]],"T","P"),"N","F"),Parámetros!$M$2:$N$17,2,0),"Completar hasta 3ra sem. para evaluar a Probacionista"))</f>
        <v/>
      </c>
      <c r="AQ85" s="40"/>
      <c r="AR85" s="202"/>
      <c r="AS85" s="40"/>
      <c r="AT85" s="29"/>
      <c r="AU85" s="56"/>
      <c r="AV85" s="56"/>
      <c r="AW85" s="56"/>
      <c r="AX85" s="250" t="str">
        <f>IF(V85="","",EOMONTH(EDATE(Tabla1[[#This Row],[Fecha Finalización]],2),0))</f>
        <v/>
      </c>
      <c r="AY85" s="40"/>
      <c r="AZ85" s="251" t="str">
        <f>IF(V85="","",EOMONTH(EDATE(Tabla1[[#This Row],[Fecha Finalización]],3),0))</f>
        <v/>
      </c>
      <c r="BA85" s="40"/>
      <c r="BB85" s="40"/>
      <c r="BC85" s="237"/>
      <c r="BD85" s="235" t="str">
        <f>IF(F85="","",Tabla1[[#This Row],[sem 01]]&amp;Tabla1[[#This Row],[sem 02]]&amp;Tabla1[[#This Row],[sem 03]])</f>
        <v/>
      </c>
      <c r="BE85" s="236" t="str">
        <f>IF(TRIM(F85)="","",$B$1&amp;"-"&amp;SUBSTITUTE(Tabla1[[#This Row],[Mes Inscrito]]," ","")&amp;"-"&amp;SUBSTITUTE(Tabla1[[#This Row],[Dia de clases Inscrito]]," ","")&amp;"-"&amp;SUBSTITUTE(Tabla1[[#This Row],[Horario Inscrito]]," ","")&amp;"-"&amp;Tabla1[[#This Row],[Fecha Inicio grupo]])</f>
        <v/>
      </c>
      <c r="BF85" s="253" t="str">
        <f>IF(F85="","",Tabla1[[#This Row],[Curso]])</f>
        <v/>
      </c>
      <c r="BG85" s="254" t="str">
        <f>+IF(TRIM(F85)="","",$B$1&amp;"-"&amp;TRIM(Tabla1[[#This Row],[Mes Inscrito]])&amp;"-"&amp;TRIM(Tabla1[[#This Row],[Dia de clases Inscrito]])&amp;"-"&amp;TRIM(Tabla1[[#This Row],[Horario Inscrito]])&amp;"-"&amp;TRIM(Tabla1[[#This Row],[Fecha Inicio grupo]])&amp;"-"&amp;TRIM(Tabla1[[#This Row],[Tipo Incrito]]))</f>
        <v/>
      </c>
      <c r="BH85" s="319" t="str">
        <f>IF(F85="","",OR(IFERROR(SEARCH("CG",Tabla1[[#This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 s="320" t="str">
        <f>IF(F85&lt;&gt;"",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 s="320" t="str">
        <f>IF(F85&lt;&gt;"",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 s="320" t="str">
        <f>IF(Tabla1[[#This Row],[Fecha Inicio grupo]]="","",IFERROR(VLOOKUP(Tabla1[[#This Row],[Mes de Alta como miembro]],Parámetros!$AM$2:$AN$16,2,0),"01/01/1900"))</f>
        <v/>
      </c>
    </row>
    <row r="86" spans="1:63" s="25" customFormat="1" ht="13.9" hidden="1">
      <c r="A86" s="69">
        <v>81</v>
      </c>
      <c r="B86" s="29"/>
      <c r="C86" s="35"/>
      <c r="D86" s="43"/>
      <c r="E86" s="65"/>
      <c r="F86" s="46"/>
      <c r="G86" s="46"/>
      <c r="H86" s="165"/>
      <c r="I86" s="43"/>
      <c r="J86" s="29"/>
      <c r="K86" s="70"/>
      <c r="L86" s="69"/>
      <c r="M86" s="47"/>
      <c r="N86" s="240" t="str">
        <f ca="1">IF(Tabla1[[#This Row],[Fecha de nac]]="","",IF(Tabla1[[#This Row],[Fecha Finalización]] &gt;=TODAY(), DATEDIF(Tabla1[[#This Row],[Fecha de nac]],TODAY(),"y"), ROUNDDOWN((Tabla1[[#This Row],[Fecha Finalización]] -Tabla1[[#This Row],[Fecha de nac]])/365,0)))</f>
        <v/>
      </c>
      <c r="O86" s="171"/>
      <c r="P86" s="35"/>
      <c r="Q86" s="68"/>
      <c r="R86" s="68"/>
      <c r="S86" s="68"/>
      <c r="T86" s="68"/>
      <c r="U86" s="245" t="str">
        <f>IF(F86="","",Tabla1[[#This Row],[Fecha Inicio grupo]]+3*7-7)</f>
        <v/>
      </c>
      <c r="V86" s="246" t="str">
        <f>IF(F86="","",EDATE(Tabla1[[#This Row],[Fecha Inicio grupo]],3))</f>
        <v/>
      </c>
      <c r="W86" s="30"/>
      <c r="X86" s="30"/>
      <c r="Y86" s="77"/>
      <c r="Z86" s="77"/>
      <c r="AA86" s="77"/>
      <c r="AB86" s="77"/>
      <c r="AC86" s="77"/>
      <c r="AD86" s="77"/>
      <c r="AE86" s="77"/>
      <c r="AF86" s="77"/>
      <c r="AG86" s="77"/>
      <c r="AH86" s="77"/>
      <c r="AI86" s="77"/>
      <c r="AJ86" s="77"/>
      <c r="AK86" s="77"/>
      <c r="AL86" s="77"/>
      <c r="AM86" s="77"/>
      <c r="AN86" s="77"/>
      <c r="AO86" s="146"/>
      <c r="AP86" s="248" t="str">
        <f>IF(F86="","",IFERROR(VLOOKUP(SUBSTITUTE(SUBSTITUTE(Tabla1[[#This Row],[Uso Sistemas]],"T","P"),"N","F"),Parámetros!$M$2:$N$17,2,0),"Completar hasta 3ra sem. para evaluar a Probacionista"))</f>
        <v/>
      </c>
      <c r="AQ86" s="40"/>
      <c r="AR86" s="202"/>
      <c r="AS86" s="40"/>
      <c r="AT86" s="29"/>
      <c r="AU86" s="56"/>
      <c r="AV86" s="56"/>
      <c r="AW86" s="56"/>
      <c r="AX86" s="250" t="str">
        <f>IF(V86="","",EOMONTH(EDATE(Tabla1[[#This Row],[Fecha Finalización]],2),0))</f>
        <v/>
      </c>
      <c r="AY86" s="40"/>
      <c r="AZ86" s="251" t="str">
        <f>IF(V86="","",EOMONTH(EDATE(Tabla1[[#This Row],[Fecha Finalización]],3),0))</f>
        <v/>
      </c>
      <c r="BA86" s="40"/>
      <c r="BB86" s="40"/>
      <c r="BC86" s="237"/>
      <c r="BD86" s="235" t="str">
        <f>IF(F86="","",Tabla1[[#This Row],[sem 01]]&amp;Tabla1[[#This Row],[sem 02]]&amp;Tabla1[[#This Row],[sem 03]])</f>
        <v/>
      </c>
      <c r="BE86" s="236" t="str">
        <f>IF(TRIM(F86)="","",$B$1&amp;"-"&amp;SUBSTITUTE(Tabla1[[#This Row],[Mes Inscrito]]," ","")&amp;"-"&amp;SUBSTITUTE(Tabla1[[#This Row],[Dia de clases Inscrito]]," ","")&amp;"-"&amp;SUBSTITUTE(Tabla1[[#This Row],[Horario Inscrito]]," ","")&amp;"-"&amp;Tabla1[[#This Row],[Fecha Inicio grupo]])</f>
        <v/>
      </c>
      <c r="BF86" s="253" t="str">
        <f>IF(F86="","",Tabla1[[#This Row],[Curso]])</f>
        <v/>
      </c>
      <c r="BG86" s="254" t="str">
        <f>+IF(TRIM(F86)="","",$B$1&amp;"-"&amp;TRIM(Tabla1[[#This Row],[Mes Inscrito]])&amp;"-"&amp;TRIM(Tabla1[[#This Row],[Dia de clases Inscrito]])&amp;"-"&amp;TRIM(Tabla1[[#This Row],[Horario Inscrito]])&amp;"-"&amp;TRIM(Tabla1[[#This Row],[Fecha Inicio grupo]])&amp;"-"&amp;TRIM(Tabla1[[#This Row],[Tipo Incrito]]))</f>
        <v/>
      </c>
      <c r="BH86" s="319" t="str">
        <f>IF(F86="","",OR(IFERROR(SEARCH("CG",Tabla1[[#This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 s="320" t="str">
        <f>IF(F86&lt;&gt;"",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 s="320" t="str">
        <f>IF(F86&lt;&gt;"",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 s="320" t="str">
        <f>IF(Tabla1[[#This Row],[Fecha Inicio grupo]]="","",IFERROR(VLOOKUP(Tabla1[[#This Row],[Mes de Alta como miembro]],Parámetros!$AM$2:$AN$16,2,0),"01/01/1900"))</f>
        <v/>
      </c>
    </row>
    <row r="87" spans="1:63" s="25" customFormat="1" ht="13.9" hidden="1">
      <c r="A87" s="69">
        <v>82</v>
      </c>
      <c r="B87" s="29"/>
      <c r="C87" s="35"/>
      <c r="D87" s="43"/>
      <c r="E87" s="65"/>
      <c r="F87" s="46"/>
      <c r="G87" s="46"/>
      <c r="H87" s="165"/>
      <c r="I87" s="43"/>
      <c r="J87" s="29"/>
      <c r="K87" s="70"/>
      <c r="L87" s="69"/>
      <c r="M87" s="47"/>
      <c r="N87" s="240" t="str">
        <f ca="1">IF(Tabla1[[#This Row],[Fecha de nac]]="","",IF(Tabla1[[#This Row],[Fecha Finalización]] &gt;=TODAY(), DATEDIF(Tabla1[[#This Row],[Fecha de nac]],TODAY(),"y"), ROUNDDOWN((Tabla1[[#This Row],[Fecha Finalización]] -Tabla1[[#This Row],[Fecha de nac]])/365,0)))</f>
        <v/>
      </c>
      <c r="O87" s="171"/>
      <c r="P87" s="35"/>
      <c r="Q87" s="68"/>
      <c r="R87" s="68"/>
      <c r="S87" s="68"/>
      <c r="T87" s="68"/>
      <c r="U87" s="245" t="str">
        <f>IF(F87="","",Tabla1[[#This Row],[Fecha Inicio grupo]]+3*7-7)</f>
        <v/>
      </c>
      <c r="V87" s="246" t="str">
        <f>IF(F87="","",EDATE(Tabla1[[#This Row],[Fecha Inicio grupo]],3))</f>
        <v/>
      </c>
      <c r="W87" s="30"/>
      <c r="X87" s="30"/>
      <c r="Y87" s="77"/>
      <c r="Z87" s="77"/>
      <c r="AA87" s="77"/>
      <c r="AB87" s="77"/>
      <c r="AC87" s="77"/>
      <c r="AD87" s="77"/>
      <c r="AE87" s="77"/>
      <c r="AF87" s="77"/>
      <c r="AG87" s="77"/>
      <c r="AH87" s="77"/>
      <c r="AI87" s="77"/>
      <c r="AJ87" s="77"/>
      <c r="AK87" s="77"/>
      <c r="AL87" s="77"/>
      <c r="AM87" s="77"/>
      <c r="AN87" s="77"/>
      <c r="AO87" s="146"/>
      <c r="AP87" s="248" t="str">
        <f>IF(F87="","",IFERROR(VLOOKUP(SUBSTITUTE(SUBSTITUTE(Tabla1[[#This Row],[Uso Sistemas]],"T","P"),"N","F"),Parámetros!$M$2:$N$17,2,0),"Completar hasta 3ra sem. para evaluar a Probacionista"))</f>
        <v/>
      </c>
      <c r="AQ87" s="40"/>
      <c r="AR87" s="202"/>
      <c r="AS87" s="40"/>
      <c r="AT87" s="29"/>
      <c r="AU87" s="56"/>
      <c r="AV87" s="56"/>
      <c r="AW87" s="56"/>
      <c r="AX87" s="250" t="str">
        <f>IF(V87="","",EOMONTH(EDATE(Tabla1[[#This Row],[Fecha Finalización]],2),0))</f>
        <v/>
      </c>
      <c r="AY87" s="40"/>
      <c r="AZ87" s="251" t="str">
        <f>IF(V87="","",EOMONTH(EDATE(Tabla1[[#This Row],[Fecha Finalización]],3),0))</f>
        <v/>
      </c>
      <c r="BA87" s="40"/>
      <c r="BB87" s="40"/>
      <c r="BC87" s="237"/>
      <c r="BD87" s="235" t="str">
        <f>IF(F87="","",Tabla1[[#This Row],[sem 01]]&amp;Tabla1[[#This Row],[sem 02]]&amp;Tabla1[[#This Row],[sem 03]])</f>
        <v/>
      </c>
      <c r="BE87" s="236" t="str">
        <f>IF(TRIM(F87)="","",$B$1&amp;"-"&amp;SUBSTITUTE(Tabla1[[#This Row],[Mes Inscrito]]," ","")&amp;"-"&amp;SUBSTITUTE(Tabla1[[#This Row],[Dia de clases Inscrito]]," ","")&amp;"-"&amp;SUBSTITUTE(Tabla1[[#This Row],[Horario Inscrito]]," ","")&amp;"-"&amp;Tabla1[[#This Row],[Fecha Inicio grupo]])</f>
        <v/>
      </c>
      <c r="BF87" s="253" t="str">
        <f>IF(F87="","",Tabla1[[#This Row],[Curso]])</f>
        <v/>
      </c>
      <c r="BG87" s="254" t="str">
        <f>+IF(TRIM(F87)="","",$B$1&amp;"-"&amp;TRIM(Tabla1[[#This Row],[Mes Inscrito]])&amp;"-"&amp;TRIM(Tabla1[[#This Row],[Dia de clases Inscrito]])&amp;"-"&amp;TRIM(Tabla1[[#This Row],[Horario Inscrito]])&amp;"-"&amp;TRIM(Tabla1[[#This Row],[Fecha Inicio grupo]])&amp;"-"&amp;TRIM(Tabla1[[#This Row],[Tipo Incrito]]))</f>
        <v/>
      </c>
      <c r="BH87" s="319" t="str">
        <f>IF(F87="","",OR(IFERROR(SEARCH("CG",Tabla1[[#This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 s="320" t="str">
        <f>IF(F87&lt;&gt;"",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 s="320" t="str">
        <f>IF(F87&lt;&gt;"",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 s="320" t="str">
        <f>IF(Tabla1[[#This Row],[Fecha Inicio grupo]]="","",IFERROR(VLOOKUP(Tabla1[[#This Row],[Mes de Alta como miembro]],Parámetros!$AM$2:$AN$16,2,0),"01/01/1900"))</f>
        <v/>
      </c>
    </row>
    <row r="88" spans="1:63" s="25" customFormat="1" ht="13.9" hidden="1">
      <c r="A88" s="69">
        <v>83</v>
      </c>
      <c r="B88" s="29"/>
      <c r="C88" s="35"/>
      <c r="D88" s="43"/>
      <c r="E88" s="65"/>
      <c r="F88" s="46"/>
      <c r="G88" s="46"/>
      <c r="H88" s="165"/>
      <c r="I88" s="43"/>
      <c r="J88" s="29"/>
      <c r="K88" s="70"/>
      <c r="L88" s="69"/>
      <c r="M88" s="47"/>
      <c r="N88" s="240" t="str">
        <f ca="1">IF(Tabla1[[#This Row],[Fecha de nac]]="","",IF(Tabla1[[#This Row],[Fecha Finalización]] &gt;=TODAY(), DATEDIF(Tabla1[[#This Row],[Fecha de nac]],TODAY(),"y"), ROUNDDOWN((Tabla1[[#This Row],[Fecha Finalización]] -Tabla1[[#This Row],[Fecha de nac]])/365,0)))</f>
        <v/>
      </c>
      <c r="O88" s="171"/>
      <c r="P88" s="35"/>
      <c r="Q88" s="68"/>
      <c r="R88" s="68"/>
      <c r="S88" s="68"/>
      <c r="T88" s="68"/>
      <c r="U88" s="245" t="str">
        <f>IF(F88="","",Tabla1[[#This Row],[Fecha Inicio grupo]]+3*7-7)</f>
        <v/>
      </c>
      <c r="V88" s="246" t="str">
        <f>IF(F88="","",EDATE(Tabla1[[#This Row],[Fecha Inicio grupo]],3))</f>
        <v/>
      </c>
      <c r="W88" s="30"/>
      <c r="X88" s="30"/>
      <c r="Y88" s="77"/>
      <c r="Z88" s="77"/>
      <c r="AA88" s="77"/>
      <c r="AB88" s="77"/>
      <c r="AC88" s="77"/>
      <c r="AD88" s="77"/>
      <c r="AE88" s="77"/>
      <c r="AF88" s="77"/>
      <c r="AG88" s="77"/>
      <c r="AH88" s="77"/>
      <c r="AI88" s="77"/>
      <c r="AJ88" s="77"/>
      <c r="AK88" s="77"/>
      <c r="AL88" s="77"/>
      <c r="AM88" s="77"/>
      <c r="AN88" s="77"/>
      <c r="AO88" s="146"/>
      <c r="AP88" s="248" t="str">
        <f>IF(F88="","",IFERROR(VLOOKUP(SUBSTITUTE(SUBSTITUTE(Tabla1[[#This Row],[Uso Sistemas]],"T","P"),"N","F"),Parámetros!$M$2:$N$17,2,0),"Completar hasta 3ra sem. para evaluar a Probacionista"))</f>
        <v/>
      </c>
      <c r="AQ88" s="40"/>
      <c r="AR88" s="202"/>
      <c r="AS88" s="40"/>
      <c r="AT88" s="29"/>
      <c r="AU88" s="56"/>
      <c r="AV88" s="56"/>
      <c r="AW88" s="56"/>
      <c r="AX88" s="250" t="str">
        <f>IF(V88="","",EOMONTH(EDATE(Tabla1[[#This Row],[Fecha Finalización]],2),0))</f>
        <v/>
      </c>
      <c r="AY88" s="40"/>
      <c r="AZ88" s="251" t="str">
        <f>IF(V88="","",EOMONTH(EDATE(Tabla1[[#This Row],[Fecha Finalización]],3),0))</f>
        <v/>
      </c>
      <c r="BA88" s="40"/>
      <c r="BB88" s="40"/>
      <c r="BC88" s="237"/>
      <c r="BD88" s="235" t="str">
        <f>IF(F88="","",Tabla1[[#This Row],[sem 01]]&amp;Tabla1[[#This Row],[sem 02]]&amp;Tabla1[[#This Row],[sem 03]])</f>
        <v/>
      </c>
      <c r="BE88" s="236" t="str">
        <f>IF(TRIM(F88)="","",$B$1&amp;"-"&amp;SUBSTITUTE(Tabla1[[#This Row],[Mes Inscrito]]," ","")&amp;"-"&amp;SUBSTITUTE(Tabla1[[#This Row],[Dia de clases Inscrito]]," ","")&amp;"-"&amp;SUBSTITUTE(Tabla1[[#This Row],[Horario Inscrito]]," ","")&amp;"-"&amp;Tabla1[[#This Row],[Fecha Inicio grupo]])</f>
        <v/>
      </c>
      <c r="BF88" s="253" t="str">
        <f>IF(F88="","",Tabla1[[#This Row],[Curso]])</f>
        <v/>
      </c>
      <c r="BG88" s="254" t="str">
        <f>+IF(TRIM(F88)="","",$B$1&amp;"-"&amp;TRIM(Tabla1[[#This Row],[Mes Inscrito]])&amp;"-"&amp;TRIM(Tabla1[[#This Row],[Dia de clases Inscrito]])&amp;"-"&amp;TRIM(Tabla1[[#This Row],[Horario Inscrito]])&amp;"-"&amp;TRIM(Tabla1[[#This Row],[Fecha Inicio grupo]])&amp;"-"&amp;TRIM(Tabla1[[#This Row],[Tipo Incrito]]))</f>
        <v/>
      </c>
      <c r="BH88" s="319" t="str">
        <f>IF(F88="","",OR(IFERROR(SEARCH("CG",Tabla1[[#This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 s="320" t="str">
        <f>IF(F88&lt;&gt;"",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 s="320" t="str">
        <f>IF(F88&lt;&gt;"",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 s="320" t="str">
        <f>IF(Tabla1[[#This Row],[Fecha Inicio grupo]]="","",IFERROR(VLOOKUP(Tabla1[[#This Row],[Mes de Alta como miembro]],Parámetros!$AM$2:$AN$16,2,0),"01/01/1900"))</f>
        <v/>
      </c>
    </row>
    <row r="89" spans="1:63" s="25" customFormat="1" ht="13.9" hidden="1">
      <c r="A89" s="69">
        <v>84</v>
      </c>
      <c r="B89" s="29"/>
      <c r="C89" s="35"/>
      <c r="D89" s="43"/>
      <c r="E89" s="65"/>
      <c r="F89" s="46"/>
      <c r="G89" s="46"/>
      <c r="H89" s="165"/>
      <c r="I89" s="43"/>
      <c r="J89" s="29"/>
      <c r="K89" s="70"/>
      <c r="L89" s="69"/>
      <c r="M89" s="47"/>
      <c r="N89" s="240" t="str">
        <f ca="1">IF(Tabla1[[#This Row],[Fecha de nac]]="","",IF(Tabla1[[#This Row],[Fecha Finalización]] &gt;=TODAY(), DATEDIF(Tabla1[[#This Row],[Fecha de nac]],TODAY(),"y"), ROUNDDOWN((Tabla1[[#This Row],[Fecha Finalización]] -Tabla1[[#This Row],[Fecha de nac]])/365,0)))</f>
        <v/>
      </c>
      <c r="O89" s="171"/>
      <c r="P89" s="35"/>
      <c r="Q89" s="68"/>
      <c r="R89" s="68"/>
      <c r="S89" s="68"/>
      <c r="T89" s="68"/>
      <c r="U89" s="245" t="str">
        <f>IF(F89="","",Tabla1[[#This Row],[Fecha Inicio grupo]]+3*7-7)</f>
        <v/>
      </c>
      <c r="V89" s="246" t="str">
        <f>IF(F89="","",EDATE(Tabla1[[#This Row],[Fecha Inicio grupo]],3))</f>
        <v/>
      </c>
      <c r="W89" s="30"/>
      <c r="X89" s="30"/>
      <c r="Y89" s="77"/>
      <c r="Z89" s="77"/>
      <c r="AA89" s="77"/>
      <c r="AB89" s="77"/>
      <c r="AC89" s="77"/>
      <c r="AD89" s="77"/>
      <c r="AE89" s="77"/>
      <c r="AF89" s="77"/>
      <c r="AG89" s="77"/>
      <c r="AH89" s="77"/>
      <c r="AI89" s="77"/>
      <c r="AJ89" s="77"/>
      <c r="AK89" s="77"/>
      <c r="AL89" s="77"/>
      <c r="AM89" s="77"/>
      <c r="AN89" s="77"/>
      <c r="AO89" s="146"/>
      <c r="AP89" s="248" t="str">
        <f>IF(F89="","",IFERROR(VLOOKUP(SUBSTITUTE(SUBSTITUTE(Tabla1[[#This Row],[Uso Sistemas]],"T","P"),"N","F"),Parámetros!$M$2:$N$17,2,0),"Completar hasta 3ra sem. para evaluar a Probacionista"))</f>
        <v/>
      </c>
      <c r="AQ89" s="40"/>
      <c r="AR89" s="202"/>
      <c r="AS89" s="40"/>
      <c r="AT89" s="29"/>
      <c r="AU89" s="56"/>
      <c r="AV89" s="56"/>
      <c r="AW89" s="56"/>
      <c r="AX89" s="250" t="str">
        <f>IF(V89="","",EOMONTH(EDATE(Tabla1[[#This Row],[Fecha Finalización]],2),0))</f>
        <v/>
      </c>
      <c r="AY89" s="40"/>
      <c r="AZ89" s="251" t="str">
        <f>IF(V89="","",EOMONTH(EDATE(Tabla1[[#This Row],[Fecha Finalización]],3),0))</f>
        <v/>
      </c>
      <c r="BA89" s="40"/>
      <c r="BB89" s="40"/>
      <c r="BC89" s="237"/>
      <c r="BD89" s="235" t="str">
        <f>IF(F89="","",Tabla1[[#This Row],[sem 01]]&amp;Tabla1[[#This Row],[sem 02]]&amp;Tabla1[[#This Row],[sem 03]])</f>
        <v/>
      </c>
      <c r="BE89" s="236" t="str">
        <f>IF(TRIM(F89)="","",$B$1&amp;"-"&amp;SUBSTITUTE(Tabla1[[#This Row],[Mes Inscrito]]," ","")&amp;"-"&amp;SUBSTITUTE(Tabla1[[#This Row],[Dia de clases Inscrito]]," ","")&amp;"-"&amp;SUBSTITUTE(Tabla1[[#This Row],[Horario Inscrito]]," ","")&amp;"-"&amp;Tabla1[[#This Row],[Fecha Inicio grupo]])</f>
        <v/>
      </c>
      <c r="BF89" s="253" t="str">
        <f>IF(F89="","",Tabla1[[#This Row],[Curso]])</f>
        <v/>
      </c>
      <c r="BG89" s="254" t="str">
        <f>+IF(TRIM(F89)="","",$B$1&amp;"-"&amp;TRIM(Tabla1[[#This Row],[Mes Inscrito]])&amp;"-"&amp;TRIM(Tabla1[[#This Row],[Dia de clases Inscrito]])&amp;"-"&amp;TRIM(Tabla1[[#This Row],[Horario Inscrito]])&amp;"-"&amp;TRIM(Tabla1[[#This Row],[Fecha Inicio grupo]])&amp;"-"&amp;TRIM(Tabla1[[#This Row],[Tipo Incrito]]))</f>
        <v/>
      </c>
      <c r="BH89" s="319" t="str">
        <f>IF(F89="","",OR(IFERROR(SEARCH("CG",Tabla1[[#This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 s="320" t="str">
        <f>IF(F89&lt;&gt;"",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 s="320" t="str">
        <f>IF(F89&lt;&gt;"",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 s="320" t="str">
        <f>IF(Tabla1[[#This Row],[Fecha Inicio grupo]]="","",IFERROR(VLOOKUP(Tabla1[[#This Row],[Mes de Alta como miembro]],Parámetros!$AM$2:$AN$16,2,0),"01/01/1900"))</f>
        <v/>
      </c>
    </row>
    <row r="90" spans="1:63" s="25" customFormat="1" ht="13.9" hidden="1">
      <c r="A90" s="69">
        <v>85</v>
      </c>
      <c r="B90" s="29"/>
      <c r="C90" s="35"/>
      <c r="D90" s="43"/>
      <c r="E90" s="65"/>
      <c r="F90" s="46"/>
      <c r="G90" s="46"/>
      <c r="H90" s="165"/>
      <c r="I90" s="43"/>
      <c r="J90" s="29"/>
      <c r="K90" s="70"/>
      <c r="L90" s="69"/>
      <c r="M90" s="47"/>
      <c r="N90" s="240" t="str">
        <f ca="1">IF(Tabla1[[#This Row],[Fecha de nac]]="","",IF(Tabla1[[#This Row],[Fecha Finalización]] &gt;=TODAY(), DATEDIF(Tabla1[[#This Row],[Fecha de nac]],TODAY(),"y"), ROUNDDOWN((Tabla1[[#This Row],[Fecha Finalización]] -Tabla1[[#This Row],[Fecha de nac]])/365,0)))</f>
        <v/>
      </c>
      <c r="O90" s="171"/>
      <c r="P90" s="35"/>
      <c r="Q90" s="68"/>
      <c r="R90" s="68"/>
      <c r="S90" s="68"/>
      <c r="T90" s="68"/>
      <c r="U90" s="245" t="str">
        <f>IF(F90="","",Tabla1[[#This Row],[Fecha Inicio grupo]]+3*7-7)</f>
        <v/>
      </c>
      <c r="V90" s="246" t="str">
        <f>IF(F90="","",EDATE(Tabla1[[#This Row],[Fecha Inicio grupo]],3))</f>
        <v/>
      </c>
      <c r="W90" s="30"/>
      <c r="X90" s="30"/>
      <c r="Y90" s="77"/>
      <c r="Z90" s="77"/>
      <c r="AA90" s="77"/>
      <c r="AB90" s="77"/>
      <c r="AC90" s="77"/>
      <c r="AD90" s="77"/>
      <c r="AE90" s="77"/>
      <c r="AF90" s="77"/>
      <c r="AG90" s="77"/>
      <c r="AH90" s="77"/>
      <c r="AI90" s="77"/>
      <c r="AJ90" s="77"/>
      <c r="AK90" s="77"/>
      <c r="AL90" s="77"/>
      <c r="AM90" s="77"/>
      <c r="AN90" s="77"/>
      <c r="AO90" s="146"/>
      <c r="AP90" s="248" t="str">
        <f>IF(F90="","",IFERROR(VLOOKUP(SUBSTITUTE(SUBSTITUTE(Tabla1[[#This Row],[Uso Sistemas]],"T","P"),"N","F"),Parámetros!$M$2:$N$17,2,0),"Completar hasta 3ra sem. para evaluar a Probacionista"))</f>
        <v/>
      </c>
      <c r="AQ90" s="40"/>
      <c r="AR90" s="202"/>
      <c r="AS90" s="40"/>
      <c r="AT90" s="29"/>
      <c r="AU90" s="56"/>
      <c r="AV90" s="56"/>
      <c r="AW90" s="56"/>
      <c r="AX90" s="250" t="str">
        <f>IF(V90="","",EOMONTH(EDATE(Tabla1[[#This Row],[Fecha Finalización]],2),0))</f>
        <v/>
      </c>
      <c r="AY90" s="40"/>
      <c r="AZ90" s="251" t="str">
        <f>IF(V90="","",EOMONTH(EDATE(Tabla1[[#This Row],[Fecha Finalización]],3),0))</f>
        <v/>
      </c>
      <c r="BA90" s="40"/>
      <c r="BB90" s="40"/>
      <c r="BC90" s="237"/>
      <c r="BD90" s="235" t="str">
        <f>IF(F90="","",Tabla1[[#This Row],[sem 01]]&amp;Tabla1[[#This Row],[sem 02]]&amp;Tabla1[[#This Row],[sem 03]])</f>
        <v/>
      </c>
      <c r="BE90" s="236" t="str">
        <f>IF(TRIM(F90)="","",$B$1&amp;"-"&amp;SUBSTITUTE(Tabla1[[#This Row],[Mes Inscrito]]," ","")&amp;"-"&amp;SUBSTITUTE(Tabla1[[#This Row],[Dia de clases Inscrito]]," ","")&amp;"-"&amp;SUBSTITUTE(Tabla1[[#This Row],[Horario Inscrito]]," ","")&amp;"-"&amp;Tabla1[[#This Row],[Fecha Inicio grupo]])</f>
        <v/>
      </c>
      <c r="BF90" s="253" t="str">
        <f>IF(F90="","",Tabla1[[#This Row],[Curso]])</f>
        <v/>
      </c>
      <c r="BG90" s="254" t="str">
        <f>+IF(TRIM(F90)="","",$B$1&amp;"-"&amp;TRIM(Tabla1[[#This Row],[Mes Inscrito]])&amp;"-"&amp;TRIM(Tabla1[[#This Row],[Dia de clases Inscrito]])&amp;"-"&amp;TRIM(Tabla1[[#This Row],[Horario Inscrito]])&amp;"-"&amp;TRIM(Tabla1[[#This Row],[Fecha Inicio grupo]])&amp;"-"&amp;TRIM(Tabla1[[#This Row],[Tipo Incrito]]))</f>
        <v/>
      </c>
      <c r="BH90" s="319" t="str">
        <f>IF(F90="","",OR(IFERROR(SEARCH("CG",Tabla1[[#This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 s="320" t="str">
        <f>IF(F90&lt;&gt;"",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 s="320" t="str">
        <f>IF(F90&lt;&gt;"",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 s="320" t="str">
        <f>IF(Tabla1[[#This Row],[Fecha Inicio grupo]]="","",IFERROR(VLOOKUP(Tabla1[[#This Row],[Mes de Alta como miembro]],Parámetros!$AM$2:$AN$16,2,0),"01/01/1900"))</f>
        <v/>
      </c>
    </row>
    <row r="91" spans="1:63" s="25" customFormat="1" ht="13.9" hidden="1">
      <c r="A91" s="69">
        <v>86</v>
      </c>
      <c r="B91" s="29"/>
      <c r="C91" s="35"/>
      <c r="D91" s="43"/>
      <c r="E91" s="65"/>
      <c r="F91" s="46"/>
      <c r="G91" s="46"/>
      <c r="H91" s="165"/>
      <c r="I91" s="43"/>
      <c r="J91" s="29"/>
      <c r="K91" s="70"/>
      <c r="L91" s="69"/>
      <c r="M91" s="47"/>
      <c r="N91" s="240" t="str">
        <f ca="1">IF(Tabla1[[#This Row],[Fecha de nac]]="","",IF(Tabla1[[#This Row],[Fecha Finalización]] &gt;=TODAY(), DATEDIF(Tabla1[[#This Row],[Fecha de nac]],TODAY(),"y"), ROUNDDOWN((Tabla1[[#This Row],[Fecha Finalización]] -Tabla1[[#This Row],[Fecha de nac]])/365,0)))</f>
        <v/>
      </c>
      <c r="O91" s="171"/>
      <c r="P91" s="35"/>
      <c r="Q91" s="68"/>
      <c r="R91" s="68"/>
      <c r="S91" s="68"/>
      <c r="T91" s="68"/>
      <c r="U91" s="245" t="str">
        <f>IF(F91="","",Tabla1[[#This Row],[Fecha Inicio grupo]]+3*7-7)</f>
        <v/>
      </c>
      <c r="V91" s="246" t="str">
        <f>IF(F91="","",EDATE(Tabla1[[#This Row],[Fecha Inicio grupo]],3))</f>
        <v/>
      </c>
      <c r="W91" s="30"/>
      <c r="X91" s="30"/>
      <c r="Y91" s="77"/>
      <c r="Z91" s="77"/>
      <c r="AA91" s="77"/>
      <c r="AB91" s="77"/>
      <c r="AC91" s="77"/>
      <c r="AD91" s="77"/>
      <c r="AE91" s="77"/>
      <c r="AF91" s="77"/>
      <c r="AG91" s="77"/>
      <c r="AH91" s="77"/>
      <c r="AI91" s="77"/>
      <c r="AJ91" s="77"/>
      <c r="AK91" s="77"/>
      <c r="AL91" s="77"/>
      <c r="AM91" s="77"/>
      <c r="AN91" s="77"/>
      <c r="AO91" s="146"/>
      <c r="AP91" s="248" t="str">
        <f>IF(F91="","",IFERROR(VLOOKUP(SUBSTITUTE(SUBSTITUTE(Tabla1[[#This Row],[Uso Sistemas]],"T","P"),"N","F"),Parámetros!$M$2:$N$17,2,0),"Completar hasta 3ra sem. para evaluar a Probacionista"))</f>
        <v/>
      </c>
      <c r="AQ91" s="40"/>
      <c r="AR91" s="202"/>
      <c r="AS91" s="40"/>
      <c r="AT91" s="29"/>
      <c r="AU91" s="56"/>
      <c r="AV91" s="56"/>
      <c r="AW91" s="56"/>
      <c r="AX91" s="250" t="str">
        <f>IF(V91="","",EOMONTH(EDATE(Tabla1[[#This Row],[Fecha Finalización]],2),0))</f>
        <v/>
      </c>
      <c r="AY91" s="40"/>
      <c r="AZ91" s="251" t="str">
        <f>IF(V91="","",EOMONTH(EDATE(Tabla1[[#This Row],[Fecha Finalización]],3),0))</f>
        <v/>
      </c>
      <c r="BA91" s="40"/>
      <c r="BB91" s="40"/>
      <c r="BC91" s="237"/>
      <c r="BD91" s="235" t="str">
        <f>IF(F91="","",Tabla1[[#This Row],[sem 01]]&amp;Tabla1[[#This Row],[sem 02]]&amp;Tabla1[[#This Row],[sem 03]])</f>
        <v/>
      </c>
      <c r="BE91" s="236" t="str">
        <f>IF(TRIM(F91)="","",$B$1&amp;"-"&amp;SUBSTITUTE(Tabla1[[#This Row],[Mes Inscrito]]," ","")&amp;"-"&amp;SUBSTITUTE(Tabla1[[#This Row],[Dia de clases Inscrito]]," ","")&amp;"-"&amp;SUBSTITUTE(Tabla1[[#This Row],[Horario Inscrito]]," ","")&amp;"-"&amp;Tabla1[[#This Row],[Fecha Inicio grupo]])</f>
        <v/>
      </c>
      <c r="BF91" s="253" t="str">
        <f>IF(F91="","",Tabla1[[#This Row],[Curso]])</f>
        <v/>
      </c>
      <c r="BG91" s="254" t="str">
        <f>+IF(TRIM(F91)="","",$B$1&amp;"-"&amp;TRIM(Tabla1[[#This Row],[Mes Inscrito]])&amp;"-"&amp;TRIM(Tabla1[[#This Row],[Dia de clases Inscrito]])&amp;"-"&amp;TRIM(Tabla1[[#This Row],[Horario Inscrito]])&amp;"-"&amp;TRIM(Tabla1[[#This Row],[Fecha Inicio grupo]])&amp;"-"&amp;TRIM(Tabla1[[#This Row],[Tipo Incrito]]))</f>
        <v/>
      </c>
      <c r="BH91" s="319" t="str">
        <f>IF(F91="","",OR(IFERROR(SEARCH("CG",Tabla1[[#This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 s="320" t="str">
        <f>IF(F91&lt;&gt;"",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 s="320" t="str">
        <f>IF(F91&lt;&gt;"",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 s="320" t="str">
        <f>IF(Tabla1[[#This Row],[Fecha Inicio grupo]]="","",IFERROR(VLOOKUP(Tabla1[[#This Row],[Mes de Alta como miembro]],Parámetros!$AM$2:$AN$16,2,0),"01/01/1900"))</f>
        <v/>
      </c>
    </row>
    <row r="92" spans="1:63" s="25" customFormat="1" ht="13.9" hidden="1">
      <c r="A92" s="69">
        <v>87</v>
      </c>
      <c r="B92" s="29"/>
      <c r="C92" s="35"/>
      <c r="D92" s="43"/>
      <c r="E92" s="65"/>
      <c r="F92" s="46"/>
      <c r="G92" s="46"/>
      <c r="H92" s="165"/>
      <c r="I92" s="43"/>
      <c r="J92" s="29"/>
      <c r="K92" s="70"/>
      <c r="L92" s="69"/>
      <c r="M92" s="47"/>
      <c r="N92" s="240" t="str">
        <f ca="1">IF(Tabla1[[#This Row],[Fecha de nac]]="","",IF(Tabla1[[#This Row],[Fecha Finalización]] &gt;=TODAY(), DATEDIF(Tabla1[[#This Row],[Fecha de nac]],TODAY(),"y"), ROUNDDOWN((Tabla1[[#This Row],[Fecha Finalización]] -Tabla1[[#This Row],[Fecha de nac]])/365,0)))</f>
        <v/>
      </c>
      <c r="O92" s="171"/>
      <c r="P92" s="35"/>
      <c r="Q92" s="68"/>
      <c r="R92" s="68"/>
      <c r="S92" s="68"/>
      <c r="T92" s="68"/>
      <c r="U92" s="245" t="str">
        <f>IF(F92="","",Tabla1[[#This Row],[Fecha Inicio grupo]]+3*7-7)</f>
        <v/>
      </c>
      <c r="V92" s="246" t="str">
        <f>IF(F92="","",EDATE(Tabla1[[#This Row],[Fecha Inicio grupo]],3))</f>
        <v/>
      </c>
      <c r="W92" s="30"/>
      <c r="X92" s="30"/>
      <c r="Y92" s="77"/>
      <c r="Z92" s="77"/>
      <c r="AA92" s="77"/>
      <c r="AB92" s="77"/>
      <c r="AC92" s="77"/>
      <c r="AD92" s="77"/>
      <c r="AE92" s="77"/>
      <c r="AF92" s="77"/>
      <c r="AG92" s="77"/>
      <c r="AH92" s="77"/>
      <c r="AI92" s="77"/>
      <c r="AJ92" s="77"/>
      <c r="AK92" s="77"/>
      <c r="AL92" s="77"/>
      <c r="AM92" s="77"/>
      <c r="AN92" s="77"/>
      <c r="AO92" s="146"/>
      <c r="AP92" s="248" t="str">
        <f>IF(F92="","",IFERROR(VLOOKUP(SUBSTITUTE(SUBSTITUTE(Tabla1[[#This Row],[Uso Sistemas]],"T","P"),"N","F"),Parámetros!$M$2:$N$17,2,0),"Completar hasta 3ra sem. para evaluar a Probacionista"))</f>
        <v/>
      </c>
      <c r="AQ92" s="40"/>
      <c r="AR92" s="202"/>
      <c r="AS92" s="40"/>
      <c r="AT92" s="29"/>
      <c r="AU92" s="56"/>
      <c r="AV92" s="56"/>
      <c r="AW92" s="56"/>
      <c r="AX92" s="250" t="str">
        <f>IF(V92="","",EOMONTH(EDATE(Tabla1[[#This Row],[Fecha Finalización]],2),0))</f>
        <v/>
      </c>
      <c r="AY92" s="40"/>
      <c r="AZ92" s="251" t="str">
        <f>IF(V92="","",EOMONTH(EDATE(Tabla1[[#This Row],[Fecha Finalización]],3),0))</f>
        <v/>
      </c>
      <c r="BA92" s="40"/>
      <c r="BB92" s="40"/>
      <c r="BC92" s="237"/>
      <c r="BD92" s="235" t="str">
        <f>IF(F92="","",Tabla1[[#This Row],[sem 01]]&amp;Tabla1[[#This Row],[sem 02]]&amp;Tabla1[[#This Row],[sem 03]])</f>
        <v/>
      </c>
      <c r="BE92" s="236" t="str">
        <f>IF(TRIM(F92)="","",$B$1&amp;"-"&amp;SUBSTITUTE(Tabla1[[#This Row],[Mes Inscrito]]," ","")&amp;"-"&amp;SUBSTITUTE(Tabla1[[#This Row],[Dia de clases Inscrito]]," ","")&amp;"-"&amp;SUBSTITUTE(Tabla1[[#This Row],[Horario Inscrito]]," ","")&amp;"-"&amp;Tabla1[[#This Row],[Fecha Inicio grupo]])</f>
        <v/>
      </c>
      <c r="BF92" s="253" t="str">
        <f>IF(F92="","",Tabla1[[#This Row],[Curso]])</f>
        <v/>
      </c>
      <c r="BG92" s="254" t="str">
        <f>+IF(TRIM(F92)="","",$B$1&amp;"-"&amp;TRIM(Tabla1[[#This Row],[Mes Inscrito]])&amp;"-"&amp;TRIM(Tabla1[[#This Row],[Dia de clases Inscrito]])&amp;"-"&amp;TRIM(Tabla1[[#This Row],[Horario Inscrito]])&amp;"-"&amp;TRIM(Tabla1[[#This Row],[Fecha Inicio grupo]])&amp;"-"&amp;TRIM(Tabla1[[#This Row],[Tipo Incrito]]))</f>
        <v/>
      </c>
      <c r="BH92" s="319" t="str">
        <f>IF(F92="","",OR(IFERROR(SEARCH("CG",Tabla1[[#This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 s="320" t="str">
        <f>IF(F92&lt;&gt;"",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 s="320" t="str">
        <f>IF(F92&lt;&gt;"",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 s="320" t="str">
        <f>IF(Tabla1[[#This Row],[Fecha Inicio grupo]]="","",IFERROR(VLOOKUP(Tabla1[[#This Row],[Mes de Alta como miembro]],Parámetros!$AM$2:$AN$16,2,0),"01/01/1900"))</f>
        <v/>
      </c>
    </row>
    <row r="93" spans="1:63" s="25" customFormat="1" ht="13.9" hidden="1">
      <c r="A93" s="69">
        <v>88</v>
      </c>
      <c r="B93" s="29"/>
      <c r="C93" s="35"/>
      <c r="D93" s="43"/>
      <c r="E93" s="65"/>
      <c r="F93" s="46"/>
      <c r="G93" s="46"/>
      <c r="H93" s="165"/>
      <c r="I93" s="43"/>
      <c r="J93" s="29"/>
      <c r="K93" s="70"/>
      <c r="L93" s="69"/>
      <c r="M93" s="47"/>
      <c r="N93" s="240" t="str">
        <f ca="1">IF(Tabla1[[#This Row],[Fecha de nac]]="","",IF(Tabla1[[#This Row],[Fecha Finalización]] &gt;=TODAY(), DATEDIF(Tabla1[[#This Row],[Fecha de nac]],TODAY(),"y"), ROUNDDOWN((Tabla1[[#This Row],[Fecha Finalización]] -Tabla1[[#This Row],[Fecha de nac]])/365,0)))</f>
        <v/>
      </c>
      <c r="O93" s="171"/>
      <c r="P93" s="35"/>
      <c r="Q93" s="68"/>
      <c r="R93" s="68"/>
      <c r="S93" s="68"/>
      <c r="T93" s="68"/>
      <c r="U93" s="245" t="str">
        <f>IF(F93="","",Tabla1[[#This Row],[Fecha Inicio grupo]]+3*7-7)</f>
        <v/>
      </c>
      <c r="V93" s="246" t="str">
        <f>IF(F93="","",EDATE(Tabla1[[#This Row],[Fecha Inicio grupo]],3))</f>
        <v/>
      </c>
      <c r="W93" s="30"/>
      <c r="X93" s="30"/>
      <c r="Y93" s="77"/>
      <c r="Z93" s="77"/>
      <c r="AA93" s="77"/>
      <c r="AB93" s="77"/>
      <c r="AC93" s="77"/>
      <c r="AD93" s="77"/>
      <c r="AE93" s="77"/>
      <c r="AF93" s="77"/>
      <c r="AG93" s="77"/>
      <c r="AH93" s="77"/>
      <c r="AI93" s="77"/>
      <c r="AJ93" s="77"/>
      <c r="AK93" s="77"/>
      <c r="AL93" s="77"/>
      <c r="AM93" s="77"/>
      <c r="AN93" s="77"/>
      <c r="AO93" s="146"/>
      <c r="AP93" s="248" t="str">
        <f>IF(F93="","",IFERROR(VLOOKUP(SUBSTITUTE(SUBSTITUTE(Tabla1[[#This Row],[Uso Sistemas]],"T","P"),"N","F"),Parámetros!$M$2:$N$17,2,0),"Completar hasta 3ra sem. para evaluar a Probacionista"))</f>
        <v/>
      </c>
      <c r="AQ93" s="40"/>
      <c r="AR93" s="202"/>
      <c r="AS93" s="40"/>
      <c r="AT93" s="29"/>
      <c r="AU93" s="56"/>
      <c r="AV93" s="56"/>
      <c r="AW93" s="56"/>
      <c r="AX93" s="250" t="str">
        <f>IF(V93="","",EOMONTH(EDATE(Tabla1[[#This Row],[Fecha Finalización]],2),0))</f>
        <v/>
      </c>
      <c r="AY93" s="40"/>
      <c r="AZ93" s="251" t="str">
        <f>IF(V93="","",EOMONTH(EDATE(Tabla1[[#This Row],[Fecha Finalización]],3),0))</f>
        <v/>
      </c>
      <c r="BA93" s="40"/>
      <c r="BB93" s="40"/>
      <c r="BC93" s="237"/>
      <c r="BD93" s="235" t="str">
        <f>IF(F93="","",Tabla1[[#This Row],[sem 01]]&amp;Tabla1[[#This Row],[sem 02]]&amp;Tabla1[[#This Row],[sem 03]])</f>
        <v/>
      </c>
      <c r="BE93" s="236" t="str">
        <f>IF(TRIM(F93)="","",$B$1&amp;"-"&amp;SUBSTITUTE(Tabla1[[#This Row],[Mes Inscrito]]," ","")&amp;"-"&amp;SUBSTITUTE(Tabla1[[#This Row],[Dia de clases Inscrito]]," ","")&amp;"-"&amp;SUBSTITUTE(Tabla1[[#This Row],[Horario Inscrito]]," ","")&amp;"-"&amp;Tabla1[[#This Row],[Fecha Inicio grupo]])</f>
        <v/>
      </c>
      <c r="BF93" s="253" t="str">
        <f>IF(F93="","",Tabla1[[#This Row],[Curso]])</f>
        <v/>
      </c>
      <c r="BG93" s="254" t="str">
        <f>+IF(TRIM(F93)="","",$B$1&amp;"-"&amp;TRIM(Tabla1[[#This Row],[Mes Inscrito]])&amp;"-"&amp;TRIM(Tabla1[[#This Row],[Dia de clases Inscrito]])&amp;"-"&amp;TRIM(Tabla1[[#This Row],[Horario Inscrito]])&amp;"-"&amp;TRIM(Tabla1[[#This Row],[Fecha Inicio grupo]])&amp;"-"&amp;TRIM(Tabla1[[#This Row],[Tipo Incrito]]))</f>
        <v/>
      </c>
      <c r="BH93" s="319" t="str">
        <f>IF(F93="","",OR(IFERROR(SEARCH("CG",Tabla1[[#This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 s="320" t="str">
        <f>IF(F93&lt;&gt;"",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 s="320" t="str">
        <f>IF(F93&lt;&gt;"",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 s="320" t="str">
        <f>IF(Tabla1[[#This Row],[Fecha Inicio grupo]]="","",IFERROR(VLOOKUP(Tabla1[[#This Row],[Mes de Alta como miembro]],Parámetros!$AM$2:$AN$16,2,0),"01/01/1900"))</f>
        <v/>
      </c>
    </row>
    <row r="94" spans="1:63" s="25" customFormat="1" ht="13.9" hidden="1">
      <c r="A94" s="69">
        <v>89</v>
      </c>
      <c r="B94" s="29"/>
      <c r="C94" s="35"/>
      <c r="D94" s="43"/>
      <c r="E94" s="65"/>
      <c r="F94" s="46"/>
      <c r="G94" s="46"/>
      <c r="H94" s="165"/>
      <c r="I94" s="43"/>
      <c r="J94" s="29"/>
      <c r="K94" s="70"/>
      <c r="L94" s="69"/>
      <c r="M94" s="47"/>
      <c r="N94" s="240" t="str">
        <f ca="1">IF(Tabla1[[#This Row],[Fecha de nac]]="","",IF(Tabla1[[#This Row],[Fecha Finalización]] &gt;=TODAY(), DATEDIF(Tabla1[[#This Row],[Fecha de nac]],TODAY(),"y"), ROUNDDOWN((Tabla1[[#This Row],[Fecha Finalización]] -Tabla1[[#This Row],[Fecha de nac]])/365,0)))</f>
        <v/>
      </c>
      <c r="O94" s="171"/>
      <c r="P94" s="35"/>
      <c r="Q94" s="68"/>
      <c r="R94" s="68"/>
      <c r="S94" s="68"/>
      <c r="T94" s="68"/>
      <c r="U94" s="245" t="str">
        <f>IF(F94="","",Tabla1[[#This Row],[Fecha Inicio grupo]]+3*7-7)</f>
        <v/>
      </c>
      <c r="V94" s="246" t="str">
        <f>IF(F94="","",EDATE(Tabla1[[#This Row],[Fecha Inicio grupo]],3))</f>
        <v/>
      </c>
      <c r="W94" s="30"/>
      <c r="X94" s="30"/>
      <c r="Y94" s="77"/>
      <c r="Z94" s="77"/>
      <c r="AA94" s="77"/>
      <c r="AB94" s="77"/>
      <c r="AC94" s="77"/>
      <c r="AD94" s="77"/>
      <c r="AE94" s="77"/>
      <c r="AF94" s="77"/>
      <c r="AG94" s="77"/>
      <c r="AH94" s="77"/>
      <c r="AI94" s="77"/>
      <c r="AJ94" s="77"/>
      <c r="AK94" s="77"/>
      <c r="AL94" s="77"/>
      <c r="AM94" s="77"/>
      <c r="AN94" s="77"/>
      <c r="AO94" s="146"/>
      <c r="AP94" s="248" t="str">
        <f>IF(F94="","",IFERROR(VLOOKUP(SUBSTITUTE(SUBSTITUTE(Tabla1[[#This Row],[Uso Sistemas]],"T","P"),"N","F"),Parámetros!$M$2:$N$17,2,0),"Completar hasta 3ra sem. para evaluar a Probacionista"))</f>
        <v/>
      </c>
      <c r="AQ94" s="40"/>
      <c r="AR94" s="202"/>
      <c r="AS94" s="40"/>
      <c r="AT94" s="29"/>
      <c r="AU94" s="56"/>
      <c r="AV94" s="56"/>
      <c r="AW94" s="56"/>
      <c r="AX94" s="250" t="str">
        <f>IF(V94="","",EOMONTH(EDATE(Tabla1[[#This Row],[Fecha Finalización]],2),0))</f>
        <v/>
      </c>
      <c r="AY94" s="40"/>
      <c r="AZ94" s="251" t="str">
        <f>IF(V94="","",EOMONTH(EDATE(Tabla1[[#This Row],[Fecha Finalización]],3),0))</f>
        <v/>
      </c>
      <c r="BA94" s="40"/>
      <c r="BB94" s="40"/>
      <c r="BC94" s="237"/>
      <c r="BD94" s="235" t="str">
        <f>IF(F94="","",Tabla1[[#This Row],[sem 01]]&amp;Tabla1[[#This Row],[sem 02]]&amp;Tabla1[[#This Row],[sem 03]])</f>
        <v/>
      </c>
      <c r="BE94" s="236" t="str">
        <f>IF(TRIM(F94)="","",$B$1&amp;"-"&amp;SUBSTITUTE(Tabla1[[#This Row],[Mes Inscrito]]," ","")&amp;"-"&amp;SUBSTITUTE(Tabla1[[#This Row],[Dia de clases Inscrito]]," ","")&amp;"-"&amp;SUBSTITUTE(Tabla1[[#This Row],[Horario Inscrito]]," ","")&amp;"-"&amp;Tabla1[[#This Row],[Fecha Inicio grupo]])</f>
        <v/>
      </c>
      <c r="BF94" s="253" t="str">
        <f>IF(F94="","",Tabla1[[#This Row],[Curso]])</f>
        <v/>
      </c>
      <c r="BG94" s="254" t="str">
        <f>+IF(TRIM(F94)="","",$B$1&amp;"-"&amp;TRIM(Tabla1[[#This Row],[Mes Inscrito]])&amp;"-"&amp;TRIM(Tabla1[[#This Row],[Dia de clases Inscrito]])&amp;"-"&amp;TRIM(Tabla1[[#This Row],[Horario Inscrito]])&amp;"-"&amp;TRIM(Tabla1[[#This Row],[Fecha Inicio grupo]])&amp;"-"&amp;TRIM(Tabla1[[#This Row],[Tipo Incrito]]))</f>
        <v/>
      </c>
      <c r="BH94" s="319" t="str">
        <f>IF(F94="","",OR(IFERROR(SEARCH("CG",Tabla1[[#This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 s="320" t="str">
        <f>IF(F94&lt;&gt;"",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 s="320" t="str">
        <f>IF(F94&lt;&gt;"",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 s="320" t="str">
        <f>IF(Tabla1[[#This Row],[Fecha Inicio grupo]]="","",IFERROR(VLOOKUP(Tabla1[[#This Row],[Mes de Alta como miembro]],Parámetros!$AM$2:$AN$16,2,0),"01/01/1900"))</f>
        <v/>
      </c>
    </row>
    <row r="95" spans="1:63" s="25" customFormat="1" ht="13.9" hidden="1">
      <c r="A95" s="69">
        <v>90</v>
      </c>
      <c r="B95" s="29"/>
      <c r="C95" s="35"/>
      <c r="D95" s="43"/>
      <c r="E95" s="65"/>
      <c r="F95" s="46"/>
      <c r="G95" s="46"/>
      <c r="H95" s="165"/>
      <c r="I95" s="43"/>
      <c r="J95" s="29"/>
      <c r="K95" s="70"/>
      <c r="L95" s="69"/>
      <c r="M95" s="47"/>
      <c r="N95" s="240" t="str">
        <f ca="1">IF(Tabla1[[#This Row],[Fecha de nac]]="","",IF(Tabla1[[#This Row],[Fecha Finalización]] &gt;=TODAY(), DATEDIF(Tabla1[[#This Row],[Fecha de nac]],TODAY(),"y"), ROUNDDOWN((Tabla1[[#This Row],[Fecha Finalización]] -Tabla1[[#This Row],[Fecha de nac]])/365,0)))</f>
        <v/>
      </c>
      <c r="O95" s="171"/>
      <c r="P95" s="35"/>
      <c r="Q95" s="68"/>
      <c r="R95" s="68"/>
      <c r="S95" s="68"/>
      <c r="T95" s="68"/>
      <c r="U95" s="245" t="str">
        <f>IF(F95="","",Tabla1[[#This Row],[Fecha Inicio grupo]]+3*7-7)</f>
        <v/>
      </c>
      <c r="V95" s="246" t="str">
        <f>IF(F95="","",EDATE(Tabla1[[#This Row],[Fecha Inicio grupo]],3))</f>
        <v/>
      </c>
      <c r="W95" s="30"/>
      <c r="X95" s="30"/>
      <c r="Y95" s="77"/>
      <c r="Z95" s="77"/>
      <c r="AA95" s="77"/>
      <c r="AB95" s="77"/>
      <c r="AC95" s="77"/>
      <c r="AD95" s="77"/>
      <c r="AE95" s="77"/>
      <c r="AF95" s="77"/>
      <c r="AG95" s="77"/>
      <c r="AH95" s="77"/>
      <c r="AI95" s="77"/>
      <c r="AJ95" s="77"/>
      <c r="AK95" s="77"/>
      <c r="AL95" s="77"/>
      <c r="AM95" s="77"/>
      <c r="AN95" s="77"/>
      <c r="AO95" s="146"/>
      <c r="AP95" s="248" t="str">
        <f>IF(F95="","",IFERROR(VLOOKUP(SUBSTITUTE(SUBSTITUTE(Tabla1[[#This Row],[Uso Sistemas]],"T","P"),"N","F"),Parámetros!$M$2:$N$17,2,0),"Completar hasta 3ra sem. para evaluar a Probacionista"))</f>
        <v/>
      </c>
      <c r="AQ95" s="40"/>
      <c r="AR95" s="202"/>
      <c r="AS95" s="40"/>
      <c r="AT95" s="29"/>
      <c r="AU95" s="56"/>
      <c r="AV95" s="56"/>
      <c r="AW95" s="56"/>
      <c r="AX95" s="250" t="str">
        <f>IF(V95="","",EOMONTH(EDATE(Tabla1[[#This Row],[Fecha Finalización]],2),0))</f>
        <v/>
      </c>
      <c r="AY95" s="40"/>
      <c r="AZ95" s="251" t="str">
        <f>IF(V95="","",EOMONTH(EDATE(Tabla1[[#This Row],[Fecha Finalización]],3),0))</f>
        <v/>
      </c>
      <c r="BA95" s="40"/>
      <c r="BB95" s="40"/>
      <c r="BC95" s="237"/>
      <c r="BD95" s="235" t="str">
        <f>IF(F95="","",Tabla1[[#This Row],[sem 01]]&amp;Tabla1[[#This Row],[sem 02]]&amp;Tabla1[[#This Row],[sem 03]])</f>
        <v/>
      </c>
      <c r="BE95" s="236" t="str">
        <f>IF(TRIM(F95)="","",$B$1&amp;"-"&amp;SUBSTITUTE(Tabla1[[#This Row],[Mes Inscrito]]," ","")&amp;"-"&amp;SUBSTITUTE(Tabla1[[#This Row],[Dia de clases Inscrito]]," ","")&amp;"-"&amp;SUBSTITUTE(Tabla1[[#This Row],[Horario Inscrito]]," ","")&amp;"-"&amp;Tabla1[[#This Row],[Fecha Inicio grupo]])</f>
        <v/>
      </c>
      <c r="BF95" s="253" t="str">
        <f>IF(F95="","",Tabla1[[#This Row],[Curso]])</f>
        <v/>
      </c>
      <c r="BG95" s="254" t="str">
        <f>+IF(TRIM(F95)="","",$B$1&amp;"-"&amp;TRIM(Tabla1[[#This Row],[Mes Inscrito]])&amp;"-"&amp;TRIM(Tabla1[[#This Row],[Dia de clases Inscrito]])&amp;"-"&amp;TRIM(Tabla1[[#This Row],[Horario Inscrito]])&amp;"-"&amp;TRIM(Tabla1[[#This Row],[Fecha Inicio grupo]])&amp;"-"&amp;TRIM(Tabla1[[#This Row],[Tipo Incrito]]))</f>
        <v/>
      </c>
      <c r="BH95" s="319" t="str">
        <f>IF(F95="","",OR(IFERROR(SEARCH("CG",Tabla1[[#This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 s="320" t="str">
        <f>IF(F95&lt;&gt;"",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 s="320" t="str">
        <f>IF(F95&lt;&gt;"",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 s="320" t="str">
        <f>IF(Tabla1[[#This Row],[Fecha Inicio grupo]]="","",IFERROR(VLOOKUP(Tabla1[[#This Row],[Mes de Alta como miembro]],Parámetros!$AM$2:$AN$16,2,0),"01/01/1900"))</f>
        <v/>
      </c>
    </row>
    <row r="96" spans="1:63" s="25" customFormat="1" ht="13.9" hidden="1">
      <c r="A96" s="69">
        <v>91</v>
      </c>
      <c r="B96" s="29"/>
      <c r="C96" s="35"/>
      <c r="D96" s="43"/>
      <c r="E96" s="65"/>
      <c r="F96" s="46"/>
      <c r="G96" s="46"/>
      <c r="H96" s="165"/>
      <c r="I96" s="43"/>
      <c r="J96" s="29"/>
      <c r="K96" s="70"/>
      <c r="L96" s="69"/>
      <c r="M96" s="47"/>
      <c r="N96" s="240" t="str">
        <f ca="1">IF(Tabla1[[#This Row],[Fecha de nac]]="","",IF(Tabla1[[#This Row],[Fecha Finalización]] &gt;=TODAY(), DATEDIF(Tabla1[[#This Row],[Fecha de nac]],TODAY(),"y"), ROUNDDOWN((Tabla1[[#This Row],[Fecha Finalización]] -Tabla1[[#This Row],[Fecha de nac]])/365,0)))</f>
        <v/>
      </c>
      <c r="O96" s="171"/>
      <c r="P96" s="35"/>
      <c r="Q96" s="68"/>
      <c r="R96" s="68"/>
      <c r="S96" s="68"/>
      <c r="T96" s="68"/>
      <c r="U96" s="245" t="str">
        <f>IF(F96="","",Tabla1[[#This Row],[Fecha Inicio grupo]]+3*7-7)</f>
        <v/>
      </c>
      <c r="V96" s="246" t="str">
        <f>IF(F96="","",EDATE(Tabla1[[#This Row],[Fecha Inicio grupo]],3))</f>
        <v/>
      </c>
      <c r="W96" s="30"/>
      <c r="X96" s="30"/>
      <c r="Y96" s="77"/>
      <c r="Z96" s="77"/>
      <c r="AA96" s="77"/>
      <c r="AB96" s="77"/>
      <c r="AC96" s="77"/>
      <c r="AD96" s="77"/>
      <c r="AE96" s="77"/>
      <c r="AF96" s="77"/>
      <c r="AG96" s="77"/>
      <c r="AH96" s="77"/>
      <c r="AI96" s="77"/>
      <c r="AJ96" s="77"/>
      <c r="AK96" s="77"/>
      <c r="AL96" s="77"/>
      <c r="AM96" s="77"/>
      <c r="AN96" s="77"/>
      <c r="AO96" s="146"/>
      <c r="AP96" s="248" t="str">
        <f>IF(F96="","",IFERROR(VLOOKUP(SUBSTITUTE(SUBSTITUTE(Tabla1[[#This Row],[Uso Sistemas]],"T","P"),"N","F"),Parámetros!$M$2:$N$17,2,0),"Completar hasta 3ra sem. para evaluar a Probacionista"))</f>
        <v/>
      </c>
      <c r="AQ96" s="40"/>
      <c r="AR96" s="202"/>
      <c r="AS96" s="40"/>
      <c r="AT96" s="29"/>
      <c r="AU96" s="56"/>
      <c r="AV96" s="56"/>
      <c r="AW96" s="56"/>
      <c r="AX96" s="250" t="str">
        <f>IF(V96="","",EOMONTH(EDATE(Tabla1[[#This Row],[Fecha Finalización]],2),0))</f>
        <v/>
      </c>
      <c r="AY96" s="40"/>
      <c r="AZ96" s="251" t="str">
        <f>IF(V96="","",EOMONTH(EDATE(Tabla1[[#This Row],[Fecha Finalización]],3),0))</f>
        <v/>
      </c>
      <c r="BA96" s="40"/>
      <c r="BB96" s="40"/>
      <c r="BC96" s="237"/>
      <c r="BD96" s="235" t="str">
        <f>IF(F96="","",Tabla1[[#This Row],[sem 01]]&amp;Tabla1[[#This Row],[sem 02]]&amp;Tabla1[[#This Row],[sem 03]])</f>
        <v/>
      </c>
      <c r="BE96" s="236" t="str">
        <f>IF(TRIM(F96)="","",$B$1&amp;"-"&amp;SUBSTITUTE(Tabla1[[#This Row],[Mes Inscrito]]," ","")&amp;"-"&amp;SUBSTITUTE(Tabla1[[#This Row],[Dia de clases Inscrito]]," ","")&amp;"-"&amp;SUBSTITUTE(Tabla1[[#This Row],[Horario Inscrito]]," ","")&amp;"-"&amp;Tabla1[[#This Row],[Fecha Inicio grupo]])</f>
        <v/>
      </c>
      <c r="BF96" s="253" t="str">
        <f>IF(F96="","",Tabla1[[#This Row],[Curso]])</f>
        <v/>
      </c>
      <c r="BG96" s="254" t="str">
        <f>+IF(TRIM(F96)="","",$B$1&amp;"-"&amp;TRIM(Tabla1[[#This Row],[Mes Inscrito]])&amp;"-"&amp;TRIM(Tabla1[[#This Row],[Dia de clases Inscrito]])&amp;"-"&amp;TRIM(Tabla1[[#This Row],[Horario Inscrito]])&amp;"-"&amp;TRIM(Tabla1[[#This Row],[Fecha Inicio grupo]])&amp;"-"&amp;TRIM(Tabla1[[#This Row],[Tipo Incrito]]))</f>
        <v/>
      </c>
      <c r="BH96" s="319" t="str">
        <f>IF(F96="","",OR(IFERROR(SEARCH("CG",Tabla1[[#This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 s="320" t="str">
        <f>IF(F96&lt;&gt;"",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 s="320" t="str">
        <f>IF(F96&lt;&gt;"",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 s="320" t="str">
        <f>IF(Tabla1[[#This Row],[Fecha Inicio grupo]]="","",IFERROR(VLOOKUP(Tabla1[[#This Row],[Mes de Alta como miembro]],Parámetros!$AM$2:$AN$16,2,0),"01/01/1900"))</f>
        <v/>
      </c>
    </row>
    <row r="97" spans="1:63" ht="14.45" hidden="1">
      <c r="A97" s="69">
        <v>92</v>
      </c>
      <c r="B97" s="29"/>
      <c r="C97" s="35"/>
      <c r="D97" s="43"/>
      <c r="E97" s="65"/>
      <c r="F97" s="46"/>
      <c r="G97" s="46"/>
      <c r="H97" s="165"/>
      <c r="I97" s="43"/>
      <c r="J97" s="29"/>
      <c r="K97" s="70"/>
      <c r="L97" s="69"/>
      <c r="M97" s="47"/>
      <c r="N97" s="240" t="str">
        <f ca="1">IF(Tabla1[[#This Row],[Fecha de nac]]="","",IF(Tabla1[[#This Row],[Fecha Finalización]] &gt;=TODAY(), DATEDIF(Tabla1[[#This Row],[Fecha de nac]],TODAY(),"y"), ROUNDDOWN((Tabla1[[#This Row],[Fecha Finalización]] -Tabla1[[#This Row],[Fecha de nac]])/365,0)))</f>
        <v/>
      </c>
      <c r="O97" s="171"/>
      <c r="P97" s="35"/>
      <c r="Q97" s="68"/>
      <c r="R97" s="68"/>
      <c r="S97" s="68"/>
      <c r="T97" s="68"/>
      <c r="U97" s="245" t="str">
        <f>IF(F97="","",Tabla1[[#This Row],[Fecha Inicio grupo]]+3*7-7)</f>
        <v/>
      </c>
      <c r="V97" s="246" t="str">
        <f>IF(F97="","",EDATE(Tabla1[[#This Row],[Fecha Inicio grupo]],3))</f>
        <v/>
      </c>
      <c r="W97" s="30"/>
      <c r="X97" s="30"/>
      <c r="Y97" s="77"/>
      <c r="Z97" s="77"/>
      <c r="AA97" s="77"/>
      <c r="AB97" s="77"/>
      <c r="AC97" s="77"/>
      <c r="AD97" s="77"/>
      <c r="AE97" s="77"/>
      <c r="AF97" s="77"/>
      <c r="AG97" s="77"/>
      <c r="AH97" s="77"/>
      <c r="AI97" s="77"/>
      <c r="AJ97" s="77"/>
      <c r="AK97" s="77"/>
      <c r="AL97" s="77"/>
      <c r="AM97" s="77"/>
      <c r="AN97" s="77"/>
      <c r="AO97" s="146"/>
      <c r="AP97" s="248" t="str">
        <f>IF(F97="","",IFERROR(VLOOKUP(SUBSTITUTE(SUBSTITUTE(Tabla1[[#This Row],[Uso Sistemas]],"T","P"),"N","F"),Parámetros!$M$2:$N$17,2,0),"Completar hasta 3ra sem. para evaluar a Probacionista"))</f>
        <v/>
      </c>
      <c r="AQ97" s="40"/>
      <c r="AR97" s="202"/>
      <c r="AS97" s="40"/>
      <c r="AT97" s="29"/>
      <c r="AU97" s="56"/>
      <c r="AV97" s="56"/>
      <c r="AW97" s="56"/>
      <c r="AX97" s="250" t="str">
        <f>IF(V97="","",EOMONTH(EDATE(Tabla1[[#This Row],[Fecha Finalización]],2),0))</f>
        <v/>
      </c>
      <c r="AY97" s="40"/>
      <c r="AZ97" s="251" t="str">
        <f>IF(V97="","",EOMONTH(EDATE(Tabla1[[#This Row],[Fecha Finalización]],3),0))</f>
        <v/>
      </c>
      <c r="BA97" s="40"/>
      <c r="BB97" s="40"/>
      <c r="BC97" s="237"/>
      <c r="BD97" s="235" t="str">
        <f>IF(F97="","",Tabla1[[#This Row],[sem 01]]&amp;Tabla1[[#This Row],[sem 02]]&amp;Tabla1[[#This Row],[sem 03]])</f>
        <v/>
      </c>
      <c r="BE97" s="236" t="str">
        <f>IF(TRIM(F97)="","",$B$1&amp;"-"&amp;SUBSTITUTE(Tabla1[[#This Row],[Mes Inscrito]]," ","")&amp;"-"&amp;SUBSTITUTE(Tabla1[[#This Row],[Dia de clases Inscrito]]," ","")&amp;"-"&amp;SUBSTITUTE(Tabla1[[#This Row],[Horario Inscrito]]," ","")&amp;"-"&amp;Tabla1[[#This Row],[Fecha Inicio grupo]])</f>
        <v/>
      </c>
      <c r="BF97" s="253" t="str">
        <f>IF(F97="","",Tabla1[[#This Row],[Curso]])</f>
        <v/>
      </c>
      <c r="BG97" s="254" t="str">
        <f>+IF(TRIM(F97)="","",$B$1&amp;"-"&amp;TRIM(Tabla1[[#This Row],[Mes Inscrito]])&amp;"-"&amp;TRIM(Tabla1[[#This Row],[Dia de clases Inscrito]])&amp;"-"&amp;TRIM(Tabla1[[#This Row],[Horario Inscrito]])&amp;"-"&amp;TRIM(Tabla1[[#This Row],[Fecha Inicio grupo]])&amp;"-"&amp;TRIM(Tabla1[[#This Row],[Tipo Incrito]]))</f>
        <v/>
      </c>
      <c r="BH97" s="319" t="str">
        <f>IF(F97="","",OR(IFERROR(SEARCH("CG",Tabla1[[#This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 s="320" t="str">
        <f>IF(F97&lt;&gt;"",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 s="320" t="str">
        <f>IF(F97&lt;&gt;"",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 s="320" t="str">
        <f>IF(Tabla1[[#This Row],[Fecha Inicio grupo]]="","",IFERROR(VLOOKUP(Tabla1[[#This Row],[Mes de Alta como miembro]],Parámetros!$AM$2:$AN$16,2,0),"01/01/1900"))</f>
        <v/>
      </c>
    </row>
    <row r="98" spans="1:63" ht="14.45" hidden="1">
      <c r="A98" s="69">
        <v>93</v>
      </c>
      <c r="B98" s="29"/>
      <c r="C98" s="35"/>
      <c r="D98" s="43"/>
      <c r="E98" s="65"/>
      <c r="F98" s="46"/>
      <c r="G98" s="46"/>
      <c r="H98" s="165"/>
      <c r="I98" s="43"/>
      <c r="J98" s="29"/>
      <c r="K98" s="70"/>
      <c r="L98" s="69"/>
      <c r="M98" s="47"/>
      <c r="N98" s="240" t="str">
        <f ca="1">IF(Tabla1[[#This Row],[Fecha de nac]]="","",IF(Tabla1[[#This Row],[Fecha Finalización]] &gt;=TODAY(), DATEDIF(Tabla1[[#This Row],[Fecha de nac]],TODAY(),"y"), ROUNDDOWN((Tabla1[[#This Row],[Fecha Finalización]] -Tabla1[[#This Row],[Fecha de nac]])/365,0)))</f>
        <v/>
      </c>
      <c r="O98" s="171"/>
      <c r="P98" s="35"/>
      <c r="Q98" s="68"/>
      <c r="R98" s="68"/>
      <c r="S98" s="68"/>
      <c r="T98" s="68"/>
      <c r="U98" s="245" t="str">
        <f>IF(F98="","",Tabla1[[#This Row],[Fecha Inicio grupo]]+3*7-7)</f>
        <v/>
      </c>
      <c r="V98" s="246" t="str">
        <f>IF(F98="","",EDATE(Tabla1[[#This Row],[Fecha Inicio grupo]],3))</f>
        <v/>
      </c>
      <c r="W98" s="30"/>
      <c r="X98" s="30"/>
      <c r="Y98" s="77"/>
      <c r="Z98" s="77"/>
      <c r="AA98" s="77"/>
      <c r="AB98" s="77"/>
      <c r="AC98" s="77"/>
      <c r="AD98" s="77"/>
      <c r="AE98" s="77"/>
      <c r="AF98" s="77"/>
      <c r="AG98" s="77"/>
      <c r="AH98" s="77"/>
      <c r="AI98" s="77"/>
      <c r="AJ98" s="77"/>
      <c r="AK98" s="77"/>
      <c r="AL98" s="77"/>
      <c r="AM98" s="77"/>
      <c r="AN98" s="77"/>
      <c r="AO98" s="146"/>
      <c r="AP98" s="248" t="str">
        <f>IF(F98="","",IFERROR(VLOOKUP(SUBSTITUTE(SUBSTITUTE(Tabla1[[#This Row],[Uso Sistemas]],"T","P"),"N","F"),Parámetros!$M$2:$N$17,2,0),"Completar hasta 3ra sem. para evaluar a Probacionista"))</f>
        <v/>
      </c>
      <c r="AQ98" s="40"/>
      <c r="AR98" s="202"/>
      <c r="AS98" s="40"/>
      <c r="AT98" s="29"/>
      <c r="AU98" s="56"/>
      <c r="AV98" s="56"/>
      <c r="AW98" s="56"/>
      <c r="AX98" s="250" t="str">
        <f>IF(V98="","",EOMONTH(EDATE(Tabla1[[#This Row],[Fecha Finalización]],2),0))</f>
        <v/>
      </c>
      <c r="AY98" s="40"/>
      <c r="AZ98" s="251" t="str">
        <f>IF(V98="","",EOMONTH(EDATE(Tabla1[[#This Row],[Fecha Finalización]],3),0))</f>
        <v/>
      </c>
      <c r="BA98" s="40"/>
      <c r="BB98" s="40"/>
      <c r="BC98" s="237"/>
      <c r="BD98" s="235" t="str">
        <f>IF(F98="","",Tabla1[[#This Row],[sem 01]]&amp;Tabla1[[#This Row],[sem 02]]&amp;Tabla1[[#This Row],[sem 03]])</f>
        <v/>
      </c>
      <c r="BE98" s="236" t="str">
        <f>IF(TRIM(F98)="","",$B$1&amp;"-"&amp;SUBSTITUTE(Tabla1[[#This Row],[Mes Inscrito]]," ","")&amp;"-"&amp;SUBSTITUTE(Tabla1[[#This Row],[Dia de clases Inscrito]]," ","")&amp;"-"&amp;SUBSTITUTE(Tabla1[[#This Row],[Horario Inscrito]]," ","")&amp;"-"&amp;Tabla1[[#This Row],[Fecha Inicio grupo]])</f>
        <v/>
      </c>
      <c r="BF98" s="253" t="str">
        <f>IF(F98="","",Tabla1[[#This Row],[Curso]])</f>
        <v/>
      </c>
      <c r="BG98" s="254" t="str">
        <f>+IF(TRIM(F98)="","",$B$1&amp;"-"&amp;TRIM(Tabla1[[#This Row],[Mes Inscrito]])&amp;"-"&amp;TRIM(Tabla1[[#This Row],[Dia de clases Inscrito]])&amp;"-"&amp;TRIM(Tabla1[[#This Row],[Horario Inscrito]])&amp;"-"&amp;TRIM(Tabla1[[#This Row],[Fecha Inicio grupo]])&amp;"-"&amp;TRIM(Tabla1[[#This Row],[Tipo Incrito]]))</f>
        <v/>
      </c>
      <c r="BH98" s="319" t="str">
        <f>IF(F98="","",OR(IFERROR(SEARCH("CG",Tabla1[[#This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 s="320" t="str">
        <f>IF(F98&lt;&gt;"",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 s="320" t="str">
        <f>IF(F98&lt;&gt;"",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 s="320" t="str">
        <f>IF(Tabla1[[#This Row],[Fecha Inicio grupo]]="","",IFERROR(VLOOKUP(Tabla1[[#This Row],[Mes de Alta como miembro]],Parámetros!$AM$2:$AN$16,2,0),"01/01/1900"))</f>
        <v/>
      </c>
    </row>
    <row r="99" spans="1:63" ht="14.45" hidden="1">
      <c r="A99" s="69">
        <v>94</v>
      </c>
      <c r="B99" s="29"/>
      <c r="C99" s="35"/>
      <c r="D99" s="43"/>
      <c r="E99" s="65"/>
      <c r="F99" s="46"/>
      <c r="G99" s="46"/>
      <c r="H99" s="165"/>
      <c r="I99" s="43"/>
      <c r="J99" s="29"/>
      <c r="K99" s="70"/>
      <c r="L99" s="69"/>
      <c r="M99" s="47"/>
      <c r="N99" s="240" t="str">
        <f ca="1">IF(Tabla1[[#This Row],[Fecha de nac]]="","",IF(Tabla1[[#This Row],[Fecha Finalización]] &gt;=TODAY(), DATEDIF(Tabla1[[#This Row],[Fecha de nac]],TODAY(),"y"), ROUNDDOWN((Tabla1[[#This Row],[Fecha Finalización]] -Tabla1[[#This Row],[Fecha de nac]])/365,0)))</f>
        <v/>
      </c>
      <c r="O99" s="171"/>
      <c r="P99" s="35"/>
      <c r="Q99" s="68"/>
      <c r="R99" s="68"/>
      <c r="S99" s="68"/>
      <c r="T99" s="68"/>
      <c r="U99" s="245" t="str">
        <f>IF(F99="","",Tabla1[[#This Row],[Fecha Inicio grupo]]+3*7-7)</f>
        <v/>
      </c>
      <c r="V99" s="246" t="str">
        <f>IF(F99="","",EDATE(Tabla1[[#This Row],[Fecha Inicio grupo]],3))</f>
        <v/>
      </c>
      <c r="W99" s="30"/>
      <c r="X99" s="30"/>
      <c r="Y99" s="77"/>
      <c r="Z99" s="77"/>
      <c r="AA99" s="77"/>
      <c r="AB99" s="77"/>
      <c r="AC99" s="77"/>
      <c r="AD99" s="77"/>
      <c r="AE99" s="77"/>
      <c r="AF99" s="77"/>
      <c r="AG99" s="77"/>
      <c r="AH99" s="77"/>
      <c r="AI99" s="77"/>
      <c r="AJ99" s="77"/>
      <c r="AK99" s="77"/>
      <c r="AL99" s="77"/>
      <c r="AM99" s="77"/>
      <c r="AN99" s="77"/>
      <c r="AO99" s="146"/>
      <c r="AP99" s="248" t="str">
        <f>IF(F99="","",IFERROR(VLOOKUP(SUBSTITUTE(SUBSTITUTE(Tabla1[[#This Row],[Uso Sistemas]],"T","P"),"N","F"),Parámetros!$M$2:$N$17,2,0),"Completar hasta 3ra sem. para evaluar a Probacionista"))</f>
        <v/>
      </c>
      <c r="AQ99" s="40"/>
      <c r="AR99" s="40"/>
      <c r="AS99" s="40"/>
      <c r="AT99" s="29"/>
      <c r="AU99" s="56"/>
      <c r="AV99" s="56"/>
      <c r="AW99" s="56"/>
      <c r="AX99" s="250" t="str">
        <f>IF(V99="","",EOMONTH(EDATE(Tabla1[[#This Row],[Fecha Finalización]],2),0))</f>
        <v/>
      </c>
      <c r="AY99" s="40"/>
      <c r="AZ99" s="251" t="str">
        <f>IF(V99="","",EOMONTH(EDATE(Tabla1[[#This Row],[Fecha Finalización]],3),0))</f>
        <v/>
      </c>
      <c r="BA99" s="40"/>
      <c r="BB99" s="40"/>
      <c r="BC99" s="237"/>
      <c r="BD99" s="235" t="str">
        <f>IF(F99="","",Tabla1[[#This Row],[sem 01]]&amp;Tabla1[[#This Row],[sem 02]]&amp;Tabla1[[#This Row],[sem 03]])</f>
        <v/>
      </c>
      <c r="BE99" s="236" t="str">
        <f>IF(TRIM(F99)="","",$B$1&amp;"-"&amp;SUBSTITUTE(Tabla1[[#This Row],[Mes Inscrito]]," ","")&amp;"-"&amp;SUBSTITUTE(Tabla1[[#This Row],[Dia de clases Inscrito]]," ","")&amp;"-"&amp;SUBSTITUTE(Tabla1[[#This Row],[Horario Inscrito]]," ","")&amp;"-"&amp;Tabla1[[#This Row],[Fecha Inicio grupo]])</f>
        <v/>
      </c>
      <c r="BF99" s="253" t="str">
        <f>IF(F99="","",Tabla1[[#This Row],[Curso]])</f>
        <v/>
      </c>
      <c r="BG99" s="254" t="str">
        <f>+IF(TRIM(F99)="","",$B$1&amp;"-"&amp;TRIM(Tabla1[[#This Row],[Mes Inscrito]])&amp;"-"&amp;TRIM(Tabla1[[#This Row],[Dia de clases Inscrito]])&amp;"-"&amp;TRIM(Tabla1[[#This Row],[Horario Inscrito]])&amp;"-"&amp;TRIM(Tabla1[[#This Row],[Fecha Inicio grupo]])&amp;"-"&amp;TRIM(Tabla1[[#This Row],[Tipo Incrito]]))</f>
        <v/>
      </c>
      <c r="BH99" s="319" t="str">
        <f>IF(F99="","",OR(IFERROR(SEARCH("CG",Tabla1[[#This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 s="320" t="str">
        <f>IF(F99&lt;&gt;"",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 s="320" t="str">
        <f>IF(F99&lt;&gt;"",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 s="320" t="str">
        <f>IF(Tabla1[[#This Row],[Fecha Inicio grupo]]="","",IFERROR(VLOOKUP(Tabla1[[#This Row],[Mes de Alta como miembro]],Parámetros!$AM$2:$AN$16,2,0),"01/01/1900"))</f>
        <v/>
      </c>
    </row>
    <row r="100" spans="1:63" ht="14.45" hidden="1">
      <c r="A100" s="69">
        <v>95</v>
      </c>
      <c r="B100" s="29"/>
      <c r="C100" s="35"/>
      <c r="D100" s="43"/>
      <c r="E100" s="65"/>
      <c r="F100" s="46"/>
      <c r="G100" s="46"/>
      <c r="H100" s="165"/>
      <c r="I100" s="43"/>
      <c r="J100" s="29"/>
      <c r="K100" s="70"/>
      <c r="L100" s="69"/>
      <c r="M100" s="47"/>
      <c r="N100" s="240" t="str">
        <f ca="1">IF(Tabla1[[#This Row],[Fecha de nac]]="","",IF(Tabla1[[#This Row],[Fecha Finalización]] &gt;=TODAY(), DATEDIF(Tabla1[[#This Row],[Fecha de nac]],TODAY(),"y"), ROUNDDOWN((Tabla1[[#This Row],[Fecha Finalización]] -Tabla1[[#This Row],[Fecha de nac]])/365,0)))</f>
        <v/>
      </c>
      <c r="O100" s="171"/>
      <c r="P100" s="35"/>
      <c r="Q100" s="68"/>
      <c r="R100" s="68"/>
      <c r="S100" s="68"/>
      <c r="T100" s="68"/>
      <c r="U100" s="245" t="str">
        <f>IF(F100="","",Tabla1[[#This Row],[Fecha Inicio grupo]]+3*7-7)</f>
        <v/>
      </c>
      <c r="V100" s="246" t="str">
        <f>IF(F100="","",EDATE(Tabla1[[#This Row],[Fecha Inicio grupo]],3))</f>
        <v/>
      </c>
      <c r="W100" s="30"/>
      <c r="X100" s="30"/>
      <c r="Y100" s="77"/>
      <c r="Z100" s="77"/>
      <c r="AA100" s="77"/>
      <c r="AB100" s="77"/>
      <c r="AC100" s="77"/>
      <c r="AD100" s="77"/>
      <c r="AE100" s="77"/>
      <c r="AF100" s="77"/>
      <c r="AG100" s="77"/>
      <c r="AH100" s="77"/>
      <c r="AI100" s="77"/>
      <c r="AJ100" s="77"/>
      <c r="AK100" s="77"/>
      <c r="AL100" s="77"/>
      <c r="AM100" s="77"/>
      <c r="AN100" s="77"/>
      <c r="AO100" s="146"/>
      <c r="AP100" s="248" t="str">
        <f>IF(F100="","",IFERROR(VLOOKUP(SUBSTITUTE(SUBSTITUTE(Tabla1[[#This Row],[Uso Sistemas]],"T","P"),"N","F"),Parámetros!$M$2:$N$17,2,0),"Completar hasta 3ra sem. para evaluar a Probacionista"))</f>
        <v/>
      </c>
      <c r="AQ100" s="40"/>
      <c r="AR100" s="40"/>
      <c r="AS100" s="40"/>
      <c r="AT100" s="29"/>
      <c r="AU100" s="56"/>
      <c r="AV100" s="56"/>
      <c r="AW100" s="56"/>
      <c r="AX100" s="250" t="str">
        <f>IF(V100="","",EOMONTH(EDATE(Tabla1[[#This Row],[Fecha Finalización]],2),0))</f>
        <v/>
      </c>
      <c r="AY100" s="40"/>
      <c r="AZ100" s="251" t="str">
        <f>IF(V100="","",EOMONTH(EDATE(Tabla1[[#This Row],[Fecha Finalización]],3),0))</f>
        <v/>
      </c>
      <c r="BA100" s="40"/>
      <c r="BB100" s="40"/>
      <c r="BC100" s="237"/>
      <c r="BD100" s="235" t="str">
        <f>IF(F100="","",Tabla1[[#This Row],[sem 01]]&amp;Tabla1[[#This Row],[sem 02]]&amp;Tabla1[[#This Row],[sem 03]])</f>
        <v/>
      </c>
      <c r="BE100" s="236" t="str">
        <f>IF(TRIM(F100)="","",$B$1&amp;"-"&amp;SUBSTITUTE(Tabla1[[#This Row],[Mes Inscrito]]," ","")&amp;"-"&amp;SUBSTITUTE(Tabla1[[#This Row],[Dia de clases Inscrito]]," ","")&amp;"-"&amp;SUBSTITUTE(Tabla1[[#This Row],[Horario Inscrito]]," ","")&amp;"-"&amp;Tabla1[[#This Row],[Fecha Inicio grupo]])</f>
        <v/>
      </c>
      <c r="BF100" s="253" t="str">
        <f>IF(F100="","",Tabla1[[#This Row],[Curso]])</f>
        <v/>
      </c>
      <c r="BG100" s="254" t="str">
        <f>+IF(TRIM(F100)="","",$B$1&amp;"-"&amp;TRIM(Tabla1[[#This Row],[Mes Inscrito]])&amp;"-"&amp;TRIM(Tabla1[[#This Row],[Dia de clases Inscrito]])&amp;"-"&amp;TRIM(Tabla1[[#This Row],[Horario Inscrito]])&amp;"-"&amp;TRIM(Tabla1[[#This Row],[Fecha Inicio grupo]])&amp;"-"&amp;TRIM(Tabla1[[#This Row],[Tipo Incrito]]))</f>
        <v/>
      </c>
      <c r="BH100" s="319" t="str">
        <f>IF(F100="","",OR(IFERROR(SEARCH("CG",Tabla1[[#This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 s="320" t="str">
        <f>IF(F100&lt;&gt;"",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 s="320" t="str">
        <f>IF(F100&lt;&gt;"",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 s="320" t="str">
        <f>IF(Tabla1[[#This Row],[Fecha Inicio grupo]]="","",IFERROR(VLOOKUP(Tabla1[[#This Row],[Mes de Alta como miembro]],Parámetros!$AM$2:$AN$16,2,0),"01/01/1900"))</f>
        <v/>
      </c>
    </row>
    <row r="101" spans="1:63" ht="14.45" hidden="1">
      <c r="A101" s="69">
        <v>96</v>
      </c>
      <c r="B101" s="29"/>
      <c r="C101" s="35"/>
      <c r="D101" s="43"/>
      <c r="E101" s="65"/>
      <c r="F101" s="46"/>
      <c r="G101" s="46"/>
      <c r="H101" s="165"/>
      <c r="I101" s="43"/>
      <c r="J101" s="29"/>
      <c r="K101" s="70"/>
      <c r="L101" s="69"/>
      <c r="M101" s="47"/>
      <c r="N101" s="240" t="str">
        <f ca="1">IF(Tabla1[[#This Row],[Fecha de nac]]="","",IF(Tabla1[[#This Row],[Fecha Finalización]] &gt;=TODAY(), DATEDIF(Tabla1[[#This Row],[Fecha de nac]],TODAY(),"y"), ROUNDDOWN((Tabla1[[#This Row],[Fecha Finalización]] -Tabla1[[#This Row],[Fecha de nac]])/365,0)))</f>
        <v/>
      </c>
      <c r="O101" s="171"/>
      <c r="P101" s="35"/>
      <c r="Q101" s="68"/>
      <c r="R101" s="68"/>
      <c r="S101" s="68"/>
      <c r="T101" s="68"/>
      <c r="U101" s="245" t="str">
        <f>IF(F101="","",Tabla1[[#This Row],[Fecha Inicio grupo]]+3*7-7)</f>
        <v/>
      </c>
      <c r="V101" s="246" t="str">
        <f>IF(F101="","",EDATE(Tabla1[[#This Row],[Fecha Inicio grupo]],3))</f>
        <v/>
      </c>
      <c r="W101" s="30"/>
      <c r="X101" s="30"/>
      <c r="Y101" s="77"/>
      <c r="Z101" s="77"/>
      <c r="AA101" s="77"/>
      <c r="AB101" s="77"/>
      <c r="AC101" s="77"/>
      <c r="AD101" s="77"/>
      <c r="AE101" s="77"/>
      <c r="AF101" s="77"/>
      <c r="AG101" s="77"/>
      <c r="AH101" s="77"/>
      <c r="AI101" s="77"/>
      <c r="AJ101" s="77"/>
      <c r="AK101" s="77"/>
      <c r="AL101" s="77"/>
      <c r="AM101" s="77"/>
      <c r="AN101" s="77"/>
      <c r="AO101" s="146"/>
      <c r="AP101" s="248" t="str">
        <f>IF(F101="","",IFERROR(VLOOKUP(SUBSTITUTE(SUBSTITUTE(Tabla1[[#This Row],[Uso Sistemas]],"T","P"),"N","F"),Parámetros!$M$2:$N$17,2,0),"Completar hasta 3ra sem. para evaluar a Probacionista"))</f>
        <v/>
      </c>
      <c r="AQ101" s="40"/>
      <c r="AR101" s="40"/>
      <c r="AS101" s="40"/>
      <c r="AT101" s="29"/>
      <c r="AU101" s="56"/>
      <c r="AV101" s="56"/>
      <c r="AW101" s="56"/>
      <c r="AX101" s="250" t="str">
        <f>IF(V101="","",EOMONTH(EDATE(Tabla1[[#This Row],[Fecha Finalización]],2),0))</f>
        <v/>
      </c>
      <c r="AY101" s="40"/>
      <c r="AZ101" s="251" t="str">
        <f>IF(V101="","",EOMONTH(EDATE(Tabla1[[#This Row],[Fecha Finalización]],3),0))</f>
        <v/>
      </c>
      <c r="BA101" s="40"/>
      <c r="BB101" s="40"/>
      <c r="BC101" s="237"/>
      <c r="BD101" s="235" t="str">
        <f>IF(F101="","",Tabla1[[#This Row],[sem 01]]&amp;Tabla1[[#This Row],[sem 02]]&amp;Tabla1[[#This Row],[sem 03]])</f>
        <v/>
      </c>
      <c r="BE101" s="236" t="str">
        <f>IF(TRIM(F101)="","",$B$1&amp;"-"&amp;SUBSTITUTE(Tabla1[[#This Row],[Mes Inscrito]]," ","")&amp;"-"&amp;SUBSTITUTE(Tabla1[[#This Row],[Dia de clases Inscrito]]," ","")&amp;"-"&amp;SUBSTITUTE(Tabla1[[#This Row],[Horario Inscrito]]," ","")&amp;"-"&amp;Tabla1[[#This Row],[Fecha Inicio grupo]])</f>
        <v/>
      </c>
      <c r="BF101" s="253" t="str">
        <f>IF(F101="","",Tabla1[[#This Row],[Curso]])</f>
        <v/>
      </c>
      <c r="BG101" s="254" t="str">
        <f>+IF(TRIM(F101)="","",$B$1&amp;"-"&amp;TRIM(Tabla1[[#This Row],[Mes Inscrito]])&amp;"-"&amp;TRIM(Tabla1[[#This Row],[Dia de clases Inscrito]])&amp;"-"&amp;TRIM(Tabla1[[#This Row],[Horario Inscrito]])&amp;"-"&amp;TRIM(Tabla1[[#This Row],[Fecha Inicio grupo]])&amp;"-"&amp;TRIM(Tabla1[[#This Row],[Tipo Incrito]]))</f>
        <v/>
      </c>
      <c r="BH101" s="319" t="str">
        <f>IF(F101="","",OR(IFERROR(SEARCH("CG",Tabla1[[#This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 s="320" t="str">
        <f>IF(F101&lt;&gt;"",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 s="320" t="str">
        <f>IF(F101&lt;&gt;"",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 s="320" t="str">
        <f>IF(Tabla1[[#This Row],[Fecha Inicio grupo]]="","",IFERROR(VLOOKUP(Tabla1[[#This Row],[Mes de Alta como miembro]],Parámetros!$AM$2:$AN$16,2,0),"01/01/1900"))</f>
        <v/>
      </c>
    </row>
    <row r="102" spans="1:63" ht="14.45" hidden="1">
      <c r="A102" s="69">
        <v>97</v>
      </c>
      <c r="B102" s="29"/>
      <c r="C102" s="35"/>
      <c r="D102" s="43"/>
      <c r="E102" s="65"/>
      <c r="F102" s="46"/>
      <c r="G102" s="46"/>
      <c r="H102" s="165"/>
      <c r="I102" s="43"/>
      <c r="J102" s="29"/>
      <c r="K102" s="70"/>
      <c r="L102" s="69"/>
      <c r="M102" s="47"/>
      <c r="N102" s="240" t="str">
        <f ca="1">IF(Tabla1[[#This Row],[Fecha de nac]]="","",IF(Tabla1[[#This Row],[Fecha Finalización]] &gt;=TODAY(), DATEDIF(Tabla1[[#This Row],[Fecha de nac]],TODAY(),"y"), ROUNDDOWN((Tabla1[[#This Row],[Fecha Finalización]] -Tabla1[[#This Row],[Fecha de nac]])/365,0)))</f>
        <v/>
      </c>
      <c r="O102" s="171"/>
      <c r="P102" s="35"/>
      <c r="Q102" s="68"/>
      <c r="R102" s="68"/>
      <c r="S102" s="68"/>
      <c r="T102" s="68"/>
      <c r="U102" s="245" t="str">
        <f>IF(F102="","",Tabla1[[#This Row],[Fecha Inicio grupo]]+3*7-7)</f>
        <v/>
      </c>
      <c r="V102" s="246" t="str">
        <f>IF(F102="","",EDATE(Tabla1[[#This Row],[Fecha Inicio grupo]],3))</f>
        <v/>
      </c>
      <c r="W102" s="30"/>
      <c r="X102" s="30"/>
      <c r="Y102" s="77"/>
      <c r="Z102" s="77"/>
      <c r="AA102" s="77"/>
      <c r="AB102" s="77"/>
      <c r="AC102" s="77"/>
      <c r="AD102" s="77"/>
      <c r="AE102" s="77"/>
      <c r="AF102" s="77"/>
      <c r="AG102" s="77"/>
      <c r="AH102" s="77"/>
      <c r="AI102" s="77"/>
      <c r="AJ102" s="77"/>
      <c r="AK102" s="77"/>
      <c r="AL102" s="77"/>
      <c r="AM102" s="77"/>
      <c r="AN102" s="77"/>
      <c r="AO102" s="146"/>
      <c r="AP102" s="248" t="str">
        <f>IF(F102="","",IFERROR(VLOOKUP(SUBSTITUTE(SUBSTITUTE(Tabla1[[#This Row],[Uso Sistemas]],"T","P"),"N","F"),Parámetros!$M$2:$N$17,2,0),"Completar hasta 3ra sem. para evaluar a Probacionista"))</f>
        <v/>
      </c>
      <c r="AQ102" s="40"/>
      <c r="AR102" s="40"/>
      <c r="AS102" s="40"/>
      <c r="AT102" s="29"/>
      <c r="AU102" s="56"/>
      <c r="AV102" s="56"/>
      <c r="AW102" s="56"/>
      <c r="AX102" s="250" t="str">
        <f>IF(V102="","",EOMONTH(EDATE(Tabla1[[#This Row],[Fecha Finalización]],2),0))</f>
        <v/>
      </c>
      <c r="AY102" s="40"/>
      <c r="AZ102" s="251" t="str">
        <f>IF(V102="","",EOMONTH(EDATE(Tabla1[[#This Row],[Fecha Finalización]],3),0))</f>
        <v/>
      </c>
      <c r="BA102" s="40"/>
      <c r="BB102" s="40"/>
      <c r="BC102" s="237"/>
      <c r="BD102" s="235" t="str">
        <f>IF(F102="","",Tabla1[[#This Row],[sem 01]]&amp;Tabla1[[#This Row],[sem 02]]&amp;Tabla1[[#This Row],[sem 03]])</f>
        <v/>
      </c>
      <c r="BE102" s="236" t="str">
        <f>IF(TRIM(F102)="","",$B$1&amp;"-"&amp;SUBSTITUTE(Tabla1[[#This Row],[Mes Inscrito]]," ","")&amp;"-"&amp;SUBSTITUTE(Tabla1[[#This Row],[Dia de clases Inscrito]]," ","")&amp;"-"&amp;SUBSTITUTE(Tabla1[[#This Row],[Horario Inscrito]]," ","")&amp;"-"&amp;Tabla1[[#This Row],[Fecha Inicio grupo]])</f>
        <v/>
      </c>
      <c r="BF102" s="253" t="str">
        <f>IF(F102="","",Tabla1[[#This Row],[Curso]])</f>
        <v/>
      </c>
      <c r="BG102" s="254" t="str">
        <f>+IF(TRIM(F102)="","",$B$1&amp;"-"&amp;TRIM(Tabla1[[#This Row],[Mes Inscrito]])&amp;"-"&amp;TRIM(Tabla1[[#This Row],[Dia de clases Inscrito]])&amp;"-"&amp;TRIM(Tabla1[[#This Row],[Horario Inscrito]])&amp;"-"&amp;TRIM(Tabla1[[#This Row],[Fecha Inicio grupo]])&amp;"-"&amp;TRIM(Tabla1[[#This Row],[Tipo Incrito]]))</f>
        <v/>
      </c>
      <c r="BH102" s="319" t="str">
        <f>IF(F102="","",OR(IFERROR(SEARCH("CG",Tabla1[[#This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 s="320" t="str">
        <f>IF(F102&lt;&gt;"",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 s="320" t="str">
        <f>IF(F102&lt;&gt;"",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 s="320" t="str">
        <f>IF(Tabla1[[#This Row],[Fecha Inicio grupo]]="","",IFERROR(VLOOKUP(Tabla1[[#This Row],[Mes de Alta como miembro]],Parámetros!$AM$2:$AN$16,2,0),"01/01/1900"))</f>
        <v/>
      </c>
    </row>
    <row r="103" spans="1:63" ht="14.45" hidden="1">
      <c r="A103" s="69">
        <v>98</v>
      </c>
      <c r="B103" s="29"/>
      <c r="C103" s="35"/>
      <c r="D103" s="43"/>
      <c r="E103" s="65"/>
      <c r="F103" s="46"/>
      <c r="G103" s="46"/>
      <c r="H103" s="165"/>
      <c r="I103" s="43"/>
      <c r="J103" s="29"/>
      <c r="K103" s="70"/>
      <c r="L103" s="69"/>
      <c r="M103" s="47"/>
      <c r="N103" s="240" t="str">
        <f ca="1">IF(Tabla1[[#This Row],[Fecha de nac]]="","",IF(Tabla1[[#This Row],[Fecha Finalización]] &gt;=TODAY(), DATEDIF(Tabla1[[#This Row],[Fecha de nac]],TODAY(),"y"), ROUNDDOWN((Tabla1[[#This Row],[Fecha Finalización]] -Tabla1[[#This Row],[Fecha de nac]])/365,0)))</f>
        <v/>
      </c>
      <c r="O103" s="171"/>
      <c r="P103" s="35"/>
      <c r="Q103" s="68"/>
      <c r="R103" s="68"/>
      <c r="S103" s="68"/>
      <c r="T103" s="68"/>
      <c r="U103" s="245" t="str">
        <f>IF(F103="","",Tabla1[[#This Row],[Fecha Inicio grupo]]+3*7-7)</f>
        <v/>
      </c>
      <c r="V103" s="246" t="str">
        <f>IF(F103="","",EDATE(Tabla1[[#This Row],[Fecha Inicio grupo]],3))</f>
        <v/>
      </c>
      <c r="W103" s="30"/>
      <c r="X103" s="30"/>
      <c r="Y103" s="77"/>
      <c r="Z103" s="77"/>
      <c r="AA103" s="77"/>
      <c r="AB103" s="77"/>
      <c r="AC103" s="77"/>
      <c r="AD103" s="77"/>
      <c r="AE103" s="77"/>
      <c r="AF103" s="77"/>
      <c r="AG103" s="77"/>
      <c r="AH103" s="77"/>
      <c r="AI103" s="77"/>
      <c r="AJ103" s="77"/>
      <c r="AK103" s="77"/>
      <c r="AL103" s="77"/>
      <c r="AM103" s="77"/>
      <c r="AN103" s="77"/>
      <c r="AO103" s="146"/>
      <c r="AP103" s="248" t="str">
        <f>IF(F103="","",IFERROR(VLOOKUP(SUBSTITUTE(SUBSTITUTE(Tabla1[[#This Row],[Uso Sistemas]],"T","P"),"N","F"),Parámetros!$M$2:$N$17,2,0),"Completar hasta 3ra sem. para evaluar a Probacionista"))</f>
        <v/>
      </c>
      <c r="AQ103" s="40"/>
      <c r="AR103" s="40"/>
      <c r="AS103" s="40"/>
      <c r="AT103" s="29"/>
      <c r="AU103" s="56"/>
      <c r="AV103" s="56"/>
      <c r="AW103" s="56"/>
      <c r="AX103" s="250" t="str">
        <f>IF(V103="","",EOMONTH(EDATE(Tabla1[[#This Row],[Fecha Finalización]],2),0))</f>
        <v/>
      </c>
      <c r="AY103" s="40"/>
      <c r="AZ103" s="251" t="str">
        <f>IF(V103="","",EOMONTH(EDATE(Tabla1[[#This Row],[Fecha Finalización]],3),0))</f>
        <v/>
      </c>
      <c r="BA103" s="40"/>
      <c r="BB103" s="40"/>
      <c r="BC103" s="237"/>
      <c r="BD103" s="235" t="str">
        <f>IF(F103="","",Tabla1[[#This Row],[sem 01]]&amp;Tabla1[[#This Row],[sem 02]]&amp;Tabla1[[#This Row],[sem 03]])</f>
        <v/>
      </c>
      <c r="BE103" s="236" t="str">
        <f>IF(TRIM(F103)="","",$B$1&amp;"-"&amp;SUBSTITUTE(Tabla1[[#This Row],[Mes Inscrito]]," ","")&amp;"-"&amp;SUBSTITUTE(Tabla1[[#This Row],[Dia de clases Inscrito]]," ","")&amp;"-"&amp;SUBSTITUTE(Tabla1[[#This Row],[Horario Inscrito]]," ","")&amp;"-"&amp;Tabla1[[#This Row],[Fecha Inicio grupo]])</f>
        <v/>
      </c>
      <c r="BF103" s="253" t="str">
        <f>IF(F103="","",Tabla1[[#This Row],[Curso]])</f>
        <v/>
      </c>
      <c r="BG103" s="254" t="str">
        <f>+IF(TRIM(F103)="","",$B$1&amp;"-"&amp;TRIM(Tabla1[[#This Row],[Mes Inscrito]])&amp;"-"&amp;TRIM(Tabla1[[#This Row],[Dia de clases Inscrito]])&amp;"-"&amp;TRIM(Tabla1[[#This Row],[Horario Inscrito]])&amp;"-"&amp;TRIM(Tabla1[[#This Row],[Fecha Inicio grupo]])&amp;"-"&amp;TRIM(Tabla1[[#This Row],[Tipo Incrito]]))</f>
        <v/>
      </c>
      <c r="BH103" s="319" t="str">
        <f>IF(F103="","",OR(IFERROR(SEARCH("CG",Tabla1[[#This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 s="320" t="str">
        <f>IF(F103&lt;&gt;"",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 s="320" t="str">
        <f>IF(F103&lt;&gt;"",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 s="320" t="str">
        <f>IF(Tabla1[[#This Row],[Fecha Inicio grupo]]="","",IFERROR(VLOOKUP(Tabla1[[#This Row],[Mes de Alta como miembro]],Parámetros!$AM$2:$AN$16,2,0),"01/01/1900"))</f>
        <v/>
      </c>
    </row>
    <row r="104" spans="1:63" ht="14.45" hidden="1">
      <c r="A104" s="69">
        <v>99</v>
      </c>
      <c r="B104" s="29"/>
      <c r="C104" s="35"/>
      <c r="D104" s="43"/>
      <c r="E104" s="65"/>
      <c r="F104" s="46"/>
      <c r="G104" s="46"/>
      <c r="H104" s="165"/>
      <c r="I104" s="43"/>
      <c r="J104" s="29"/>
      <c r="K104" s="70"/>
      <c r="L104" s="69"/>
      <c r="M104" s="47"/>
      <c r="N104" s="240" t="str">
        <f ca="1">IF(Tabla1[[#This Row],[Fecha de nac]]="","",IF(Tabla1[[#This Row],[Fecha Finalización]] &gt;=TODAY(), DATEDIF(Tabla1[[#This Row],[Fecha de nac]],TODAY(),"y"), ROUNDDOWN((Tabla1[[#This Row],[Fecha Finalización]] -Tabla1[[#This Row],[Fecha de nac]])/365,0)))</f>
        <v/>
      </c>
      <c r="O104" s="171"/>
      <c r="P104" s="35"/>
      <c r="Q104" s="68"/>
      <c r="R104" s="68"/>
      <c r="S104" s="68"/>
      <c r="T104" s="68"/>
      <c r="U104" s="245" t="str">
        <f>IF(F104="","",Tabla1[[#This Row],[Fecha Inicio grupo]]+3*7-7)</f>
        <v/>
      </c>
      <c r="V104" s="246" t="str">
        <f>IF(F104="","",EDATE(Tabla1[[#This Row],[Fecha Inicio grupo]],3))</f>
        <v/>
      </c>
      <c r="W104" s="30"/>
      <c r="X104" s="30"/>
      <c r="Y104" s="77"/>
      <c r="Z104" s="77"/>
      <c r="AA104" s="77"/>
      <c r="AB104" s="77"/>
      <c r="AC104" s="77"/>
      <c r="AD104" s="77"/>
      <c r="AE104" s="77"/>
      <c r="AF104" s="77"/>
      <c r="AG104" s="77"/>
      <c r="AH104" s="77"/>
      <c r="AI104" s="77"/>
      <c r="AJ104" s="77"/>
      <c r="AK104" s="77"/>
      <c r="AL104" s="77"/>
      <c r="AM104" s="77"/>
      <c r="AN104" s="77"/>
      <c r="AO104" s="146"/>
      <c r="AP104" s="248" t="str">
        <f>IF(F104="","",IFERROR(VLOOKUP(SUBSTITUTE(SUBSTITUTE(Tabla1[[#This Row],[Uso Sistemas]],"T","P"),"N","F"),Parámetros!$M$2:$N$17,2,0),"Completar hasta 3ra sem. para evaluar a Probacionista"))</f>
        <v/>
      </c>
      <c r="AQ104" s="40"/>
      <c r="AR104" s="40"/>
      <c r="AS104" s="40"/>
      <c r="AT104" s="29"/>
      <c r="AU104" s="56"/>
      <c r="AV104" s="56"/>
      <c r="AW104" s="56"/>
      <c r="AX104" s="250" t="str">
        <f>IF(V104="","",EOMONTH(EDATE(Tabla1[[#This Row],[Fecha Finalización]],2),0))</f>
        <v/>
      </c>
      <c r="AY104" s="40"/>
      <c r="AZ104" s="251" t="str">
        <f>IF(V104="","",EOMONTH(EDATE(Tabla1[[#This Row],[Fecha Finalización]],3),0))</f>
        <v/>
      </c>
      <c r="BA104" s="40"/>
      <c r="BB104" s="40"/>
      <c r="BC104" s="237"/>
      <c r="BD104" s="235" t="str">
        <f>IF(F104="","",Tabla1[[#This Row],[sem 01]]&amp;Tabla1[[#This Row],[sem 02]]&amp;Tabla1[[#This Row],[sem 03]])</f>
        <v/>
      </c>
      <c r="BE104" s="236" t="str">
        <f>IF(TRIM(F104)="","",$B$1&amp;"-"&amp;SUBSTITUTE(Tabla1[[#This Row],[Mes Inscrito]]," ","")&amp;"-"&amp;SUBSTITUTE(Tabla1[[#This Row],[Dia de clases Inscrito]]," ","")&amp;"-"&amp;SUBSTITUTE(Tabla1[[#This Row],[Horario Inscrito]]," ","")&amp;"-"&amp;Tabla1[[#This Row],[Fecha Inicio grupo]])</f>
        <v/>
      </c>
      <c r="BF104" s="253" t="str">
        <f>IF(F104="","",Tabla1[[#This Row],[Curso]])</f>
        <v/>
      </c>
      <c r="BG104" s="254" t="str">
        <f>+IF(TRIM(F104)="","",$B$1&amp;"-"&amp;TRIM(Tabla1[[#This Row],[Mes Inscrito]])&amp;"-"&amp;TRIM(Tabla1[[#This Row],[Dia de clases Inscrito]])&amp;"-"&amp;TRIM(Tabla1[[#This Row],[Horario Inscrito]])&amp;"-"&amp;TRIM(Tabla1[[#This Row],[Fecha Inicio grupo]])&amp;"-"&amp;TRIM(Tabla1[[#This Row],[Tipo Incrito]]))</f>
        <v/>
      </c>
      <c r="BH104" s="319" t="str">
        <f>IF(F104="","",OR(IFERROR(SEARCH("CG",Tabla1[[#This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 s="320" t="str">
        <f>IF(F104&lt;&gt;"",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 s="320" t="str">
        <f>IF(F104&lt;&gt;"",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 s="320" t="str">
        <f>IF(Tabla1[[#This Row],[Fecha Inicio grupo]]="","",IFERROR(VLOOKUP(Tabla1[[#This Row],[Mes de Alta como miembro]],Parámetros!$AM$2:$AN$16,2,0),"01/01/1900"))</f>
        <v/>
      </c>
    </row>
    <row r="105" spans="1:63" ht="14.45" hidden="1">
      <c r="A105" s="69">
        <v>100</v>
      </c>
      <c r="B105" s="29"/>
      <c r="C105" s="35"/>
      <c r="D105" s="43"/>
      <c r="E105" s="65"/>
      <c r="F105" s="46"/>
      <c r="G105" s="46"/>
      <c r="H105" s="165"/>
      <c r="I105" s="43"/>
      <c r="J105" s="29"/>
      <c r="K105" s="70"/>
      <c r="L105" s="69"/>
      <c r="M105" s="47"/>
      <c r="N105" s="240" t="str">
        <f ca="1">IF(Tabla1[[#This Row],[Fecha de nac]]="","",IF(Tabla1[[#This Row],[Fecha Finalización]] &gt;=TODAY(), DATEDIF(Tabla1[[#This Row],[Fecha de nac]],TODAY(),"y"), ROUNDDOWN((Tabla1[[#This Row],[Fecha Finalización]] -Tabla1[[#This Row],[Fecha de nac]])/365,0)))</f>
        <v/>
      </c>
      <c r="O105" s="171"/>
      <c r="P105" s="35"/>
      <c r="Q105" s="68"/>
      <c r="R105" s="68"/>
      <c r="S105" s="68"/>
      <c r="T105" s="68"/>
      <c r="U105" s="245" t="str">
        <f>IF(F105="","",Tabla1[[#This Row],[Fecha Inicio grupo]]+3*7-7)</f>
        <v/>
      </c>
      <c r="V105" s="246" t="str">
        <f>IF(F105="","",EDATE(Tabla1[[#This Row],[Fecha Inicio grupo]],3))</f>
        <v/>
      </c>
      <c r="W105" s="30"/>
      <c r="X105" s="30"/>
      <c r="Y105" s="77"/>
      <c r="Z105" s="77"/>
      <c r="AA105" s="77"/>
      <c r="AB105" s="77"/>
      <c r="AC105" s="77"/>
      <c r="AD105" s="77"/>
      <c r="AE105" s="77"/>
      <c r="AF105" s="77"/>
      <c r="AG105" s="77"/>
      <c r="AH105" s="77"/>
      <c r="AI105" s="77"/>
      <c r="AJ105" s="77"/>
      <c r="AK105" s="77"/>
      <c r="AL105" s="77"/>
      <c r="AM105" s="77"/>
      <c r="AN105" s="77"/>
      <c r="AO105" s="146"/>
      <c r="AP105" s="248" t="str">
        <f>IF(F105="","",IFERROR(VLOOKUP(SUBSTITUTE(SUBSTITUTE(Tabla1[[#This Row],[Uso Sistemas]],"T","P"),"N","F"),Parámetros!$M$2:$N$17,2,0),"Completar hasta 3ra sem. para evaluar a Probacionista"))</f>
        <v/>
      </c>
      <c r="AQ105" s="40"/>
      <c r="AR105" s="40"/>
      <c r="AS105" s="40"/>
      <c r="AT105" s="29"/>
      <c r="AU105" s="56"/>
      <c r="AV105" s="56"/>
      <c r="AW105" s="56"/>
      <c r="AX105" s="250" t="str">
        <f>IF(V105="","",EOMONTH(EDATE(Tabla1[[#This Row],[Fecha Finalización]],2),0))</f>
        <v/>
      </c>
      <c r="AY105" s="40"/>
      <c r="AZ105" s="251" t="str">
        <f>IF(V105="","",EOMONTH(EDATE(Tabla1[[#This Row],[Fecha Finalización]],3),0))</f>
        <v/>
      </c>
      <c r="BA105" s="40"/>
      <c r="BB105" s="40"/>
      <c r="BC105" s="237"/>
      <c r="BD105" s="235" t="str">
        <f>IF(F105="","",Tabla1[[#This Row],[sem 01]]&amp;Tabla1[[#This Row],[sem 02]]&amp;Tabla1[[#This Row],[sem 03]])</f>
        <v/>
      </c>
      <c r="BE105" s="236" t="str">
        <f>IF(TRIM(F105)="","",$B$1&amp;"-"&amp;SUBSTITUTE(Tabla1[[#This Row],[Mes Inscrito]]," ","")&amp;"-"&amp;SUBSTITUTE(Tabla1[[#This Row],[Dia de clases Inscrito]]," ","")&amp;"-"&amp;SUBSTITUTE(Tabla1[[#This Row],[Horario Inscrito]]," ","")&amp;"-"&amp;Tabla1[[#This Row],[Fecha Inicio grupo]])</f>
        <v/>
      </c>
      <c r="BF105" s="253" t="str">
        <f>IF(F105="","",Tabla1[[#This Row],[Curso]])</f>
        <v/>
      </c>
      <c r="BG105" s="254" t="str">
        <f>+IF(TRIM(F105)="","",$B$1&amp;"-"&amp;TRIM(Tabla1[[#This Row],[Mes Inscrito]])&amp;"-"&amp;TRIM(Tabla1[[#This Row],[Dia de clases Inscrito]])&amp;"-"&amp;TRIM(Tabla1[[#This Row],[Horario Inscrito]])&amp;"-"&amp;TRIM(Tabla1[[#This Row],[Fecha Inicio grupo]])&amp;"-"&amp;TRIM(Tabla1[[#This Row],[Tipo Incrito]]))</f>
        <v/>
      </c>
      <c r="BH105" s="319" t="str">
        <f>IF(F105="","",OR(IFERROR(SEARCH("CG",Tabla1[[#This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 s="320" t="str">
        <f>IF(F105&lt;&gt;"",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 s="320" t="str">
        <f>IF(F105&lt;&gt;"",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 s="320" t="str">
        <f>IF(Tabla1[[#This Row],[Fecha Inicio grupo]]="","",IFERROR(VLOOKUP(Tabla1[[#This Row],[Mes de Alta como miembro]],Parámetros!$AM$2:$AN$16,2,0),"01/01/1900"))</f>
        <v/>
      </c>
    </row>
    <row r="106" spans="1:63" ht="14.45" hidden="1">
      <c r="A106" s="69">
        <v>101</v>
      </c>
      <c r="B106" s="29"/>
      <c r="C106" s="35"/>
      <c r="D106" s="43"/>
      <c r="E106" s="65"/>
      <c r="F106" s="46"/>
      <c r="G106" s="46"/>
      <c r="H106" s="165"/>
      <c r="I106" s="43"/>
      <c r="J106" s="29"/>
      <c r="K106" s="70"/>
      <c r="L106" s="69"/>
      <c r="M106" s="47"/>
      <c r="N106" s="240" t="str">
        <f ca="1">IF(Tabla1[[#This Row],[Fecha de nac]]="","",IF(Tabla1[[#This Row],[Fecha Finalización]] &gt;=TODAY(), DATEDIF(Tabla1[[#This Row],[Fecha de nac]],TODAY(),"y"), ROUNDDOWN((Tabla1[[#This Row],[Fecha Finalización]] -Tabla1[[#This Row],[Fecha de nac]])/365,0)))</f>
        <v/>
      </c>
      <c r="O106" s="171"/>
      <c r="P106" s="35"/>
      <c r="Q106" s="68"/>
      <c r="R106" s="68"/>
      <c r="S106" s="68"/>
      <c r="T106" s="68"/>
      <c r="U106" s="245" t="str">
        <f>IF(F106="","",Tabla1[[#This Row],[Fecha Inicio grupo]]+3*7-7)</f>
        <v/>
      </c>
      <c r="V106" s="246" t="str">
        <f>IF(F106="","",EDATE(Tabla1[[#This Row],[Fecha Inicio grupo]],3))</f>
        <v/>
      </c>
      <c r="W106" s="30"/>
      <c r="X106" s="30"/>
      <c r="Y106" s="77"/>
      <c r="Z106" s="77"/>
      <c r="AA106" s="77"/>
      <c r="AB106" s="77"/>
      <c r="AC106" s="77"/>
      <c r="AD106" s="77"/>
      <c r="AE106" s="77"/>
      <c r="AF106" s="77"/>
      <c r="AG106" s="77"/>
      <c r="AH106" s="77"/>
      <c r="AI106" s="77"/>
      <c r="AJ106" s="77"/>
      <c r="AK106" s="77"/>
      <c r="AL106" s="77"/>
      <c r="AM106" s="77"/>
      <c r="AN106" s="77"/>
      <c r="AO106" s="146"/>
      <c r="AP106" s="248" t="str">
        <f>IF(F106="","",IFERROR(VLOOKUP(SUBSTITUTE(SUBSTITUTE(Tabla1[[#This Row],[Uso Sistemas]],"T","P"),"N","F"),Parámetros!$M$2:$N$17,2,0),"Completar hasta 3ra sem. para evaluar a Probacionista"))</f>
        <v/>
      </c>
      <c r="AQ106" s="40"/>
      <c r="AR106" s="40"/>
      <c r="AS106" s="40"/>
      <c r="AT106" s="29"/>
      <c r="AU106" s="56"/>
      <c r="AV106" s="56"/>
      <c r="AW106" s="56"/>
      <c r="AX106" s="250" t="str">
        <f>IF(V106="","",EOMONTH(EDATE(Tabla1[[#This Row],[Fecha Finalización]],2),0))</f>
        <v/>
      </c>
      <c r="AY106" s="40"/>
      <c r="AZ106" s="251" t="str">
        <f>IF(V106="","",EOMONTH(EDATE(Tabla1[[#This Row],[Fecha Finalización]],3),0))</f>
        <v/>
      </c>
      <c r="BA106" s="40"/>
      <c r="BB106" s="40"/>
      <c r="BC106" s="237"/>
      <c r="BD106" s="235" t="str">
        <f>IF(F106="","",Tabla1[[#This Row],[sem 01]]&amp;Tabla1[[#This Row],[sem 02]]&amp;Tabla1[[#This Row],[sem 03]])</f>
        <v/>
      </c>
      <c r="BE106" s="236" t="str">
        <f>IF(TRIM(F106)="","",$B$1&amp;"-"&amp;SUBSTITUTE(Tabla1[[#This Row],[Mes Inscrito]]," ","")&amp;"-"&amp;SUBSTITUTE(Tabla1[[#This Row],[Dia de clases Inscrito]]," ","")&amp;"-"&amp;SUBSTITUTE(Tabla1[[#This Row],[Horario Inscrito]]," ","")&amp;"-"&amp;Tabla1[[#This Row],[Fecha Inicio grupo]])</f>
        <v/>
      </c>
      <c r="BF106" s="253" t="str">
        <f>IF(F106="","",Tabla1[[#This Row],[Curso]])</f>
        <v/>
      </c>
      <c r="BG106" s="254" t="str">
        <f>+IF(TRIM(F106)="","",$B$1&amp;"-"&amp;TRIM(Tabla1[[#This Row],[Mes Inscrito]])&amp;"-"&amp;TRIM(Tabla1[[#This Row],[Dia de clases Inscrito]])&amp;"-"&amp;TRIM(Tabla1[[#This Row],[Horario Inscrito]])&amp;"-"&amp;TRIM(Tabla1[[#This Row],[Fecha Inicio grupo]])&amp;"-"&amp;TRIM(Tabla1[[#This Row],[Tipo Incrito]]))</f>
        <v/>
      </c>
      <c r="BH106" s="319" t="str">
        <f>IF(F106="","",OR(IFERROR(SEARCH("CG",Tabla1[[#This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 s="320" t="str">
        <f>IF(F106&lt;&gt;"",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 s="320" t="str">
        <f>IF(F106&lt;&gt;"",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 s="320" t="str">
        <f>IF(Tabla1[[#This Row],[Fecha Inicio grupo]]="","",IFERROR(VLOOKUP(Tabla1[[#This Row],[Mes de Alta como miembro]],Parámetros!$AM$2:$AN$16,2,0),"01/01/1900"))</f>
        <v/>
      </c>
    </row>
    <row r="107" spans="1:63" ht="14.45" hidden="1">
      <c r="A107" s="69">
        <v>102</v>
      </c>
      <c r="B107" s="29"/>
      <c r="C107" s="35"/>
      <c r="D107" s="43"/>
      <c r="E107" s="65"/>
      <c r="F107" s="46"/>
      <c r="G107" s="46"/>
      <c r="H107" s="165"/>
      <c r="I107" s="43"/>
      <c r="J107" s="29"/>
      <c r="K107" s="70"/>
      <c r="L107" s="69"/>
      <c r="M107" s="47"/>
      <c r="N107" s="240" t="str">
        <f ca="1">IF(Tabla1[[#This Row],[Fecha de nac]]="","",IF(Tabla1[[#This Row],[Fecha Finalización]] &gt;=TODAY(), DATEDIF(Tabla1[[#This Row],[Fecha de nac]],TODAY(),"y"), ROUNDDOWN((Tabla1[[#This Row],[Fecha Finalización]] -Tabla1[[#This Row],[Fecha de nac]])/365,0)))</f>
        <v/>
      </c>
      <c r="O107" s="171"/>
      <c r="P107" s="35"/>
      <c r="Q107" s="68"/>
      <c r="R107" s="68"/>
      <c r="S107" s="68"/>
      <c r="T107" s="68"/>
      <c r="U107" s="245" t="str">
        <f>IF(F107="","",Tabla1[[#This Row],[Fecha Inicio grupo]]+3*7-7)</f>
        <v/>
      </c>
      <c r="V107" s="246" t="str">
        <f>IF(F107="","",EDATE(Tabla1[[#This Row],[Fecha Inicio grupo]],3))</f>
        <v/>
      </c>
      <c r="W107" s="30"/>
      <c r="X107" s="30"/>
      <c r="Y107" s="77"/>
      <c r="Z107" s="77"/>
      <c r="AA107" s="77"/>
      <c r="AB107" s="77"/>
      <c r="AC107" s="77"/>
      <c r="AD107" s="77"/>
      <c r="AE107" s="77"/>
      <c r="AF107" s="77"/>
      <c r="AG107" s="77"/>
      <c r="AH107" s="77"/>
      <c r="AI107" s="77"/>
      <c r="AJ107" s="77"/>
      <c r="AK107" s="77"/>
      <c r="AL107" s="77"/>
      <c r="AM107" s="77"/>
      <c r="AN107" s="77"/>
      <c r="AO107" s="146"/>
      <c r="AP107" s="248" t="str">
        <f>IF(F107="","",IFERROR(VLOOKUP(SUBSTITUTE(SUBSTITUTE(Tabla1[[#This Row],[Uso Sistemas]],"T","P"),"N","F"),Parámetros!$M$2:$N$17,2,0),"Completar hasta 3ra sem. para evaluar a Probacionista"))</f>
        <v/>
      </c>
      <c r="AQ107" s="40"/>
      <c r="AR107" s="40"/>
      <c r="AS107" s="40"/>
      <c r="AT107" s="29"/>
      <c r="AU107" s="56"/>
      <c r="AV107" s="56"/>
      <c r="AW107" s="56"/>
      <c r="AX107" s="250" t="str">
        <f>IF(V107="","",EOMONTH(EDATE(Tabla1[[#This Row],[Fecha Finalización]],2),0))</f>
        <v/>
      </c>
      <c r="AY107" s="40"/>
      <c r="AZ107" s="251" t="str">
        <f>IF(V107="","",EOMONTH(EDATE(Tabla1[[#This Row],[Fecha Finalización]],3),0))</f>
        <v/>
      </c>
      <c r="BA107" s="40"/>
      <c r="BB107" s="40"/>
      <c r="BC107" s="237"/>
      <c r="BD107" s="235" t="str">
        <f>IF(F107="","",Tabla1[[#This Row],[sem 01]]&amp;Tabla1[[#This Row],[sem 02]]&amp;Tabla1[[#This Row],[sem 03]])</f>
        <v/>
      </c>
      <c r="BE107" s="236" t="str">
        <f>IF(TRIM(F107)="","",$B$1&amp;"-"&amp;SUBSTITUTE(Tabla1[[#This Row],[Mes Inscrito]]," ","")&amp;"-"&amp;SUBSTITUTE(Tabla1[[#This Row],[Dia de clases Inscrito]]," ","")&amp;"-"&amp;SUBSTITUTE(Tabla1[[#This Row],[Horario Inscrito]]," ","")&amp;"-"&amp;Tabla1[[#This Row],[Fecha Inicio grupo]])</f>
        <v/>
      </c>
      <c r="BF107" s="253" t="str">
        <f>IF(F107="","",Tabla1[[#This Row],[Curso]])</f>
        <v/>
      </c>
      <c r="BG107" s="254" t="str">
        <f>+IF(TRIM(F107)="","",$B$1&amp;"-"&amp;TRIM(Tabla1[[#This Row],[Mes Inscrito]])&amp;"-"&amp;TRIM(Tabla1[[#This Row],[Dia de clases Inscrito]])&amp;"-"&amp;TRIM(Tabla1[[#This Row],[Horario Inscrito]])&amp;"-"&amp;TRIM(Tabla1[[#This Row],[Fecha Inicio grupo]])&amp;"-"&amp;TRIM(Tabla1[[#This Row],[Tipo Incrito]]))</f>
        <v/>
      </c>
      <c r="BH107" s="319" t="str">
        <f>IF(F107="","",OR(IFERROR(SEARCH("CG",Tabla1[[#This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 s="320" t="str">
        <f>IF(F107&lt;&gt;"",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 s="320" t="str">
        <f>IF(F107&lt;&gt;"",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 s="320" t="str">
        <f>IF(Tabla1[[#This Row],[Fecha Inicio grupo]]="","",IFERROR(VLOOKUP(Tabla1[[#This Row],[Mes de Alta como miembro]],Parámetros!$AM$2:$AN$16,2,0),"01/01/1900"))</f>
        <v/>
      </c>
    </row>
    <row r="108" spans="1:63" ht="14.45" hidden="1">
      <c r="A108" s="69">
        <v>103</v>
      </c>
      <c r="B108" s="29"/>
      <c r="C108" s="35"/>
      <c r="D108" s="43"/>
      <c r="E108" s="65"/>
      <c r="F108" s="46"/>
      <c r="G108" s="46"/>
      <c r="H108" s="165"/>
      <c r="I108" s="43"/>
      <c r="J108" s="29"/>
      <c r="K108" s="70"/>
      <c r="L108" s="69"/>
      <c r="M108" s="47"/>
      <c r="N108" s="240" t="str">
        <f ca="1">IF(Tabla1[[#This Row],[Fecha de nac]]="","",IF(Tabla1[[#This Row],[Fecha Finalización]] &gt;=TODAY(), DATEDIF(Tabla1[[#This Row],[Fecha de nac]],TODAY(),"y"), ROUNDDOWN((Tabla1[[#This Row],[Fecha Finalización]] -Tabla1[[#This Row],[Fecha de nac]])/365,0)))</f>
        <v/>
      </c>
      <c r="O108" s="171"/>
      <c r="P108" s="35"/>
      <c r="Q108" s="68"/>
      <c r="R108" s="68"/>
      <c r="S108" s="68"/>
      <c r="T108" s="68"/>
      <c r="U108" s="245" t="str">
        <f>IF(F108="","",Tabla1[[#This Row],[Fecha Inicio grupo]]+3*7-7)</f>
        <v/>
      </c>
      <c r="V108" s="246" t="str">
        <f>IF(F108="","",EDATE(Tabla1[[#This Row],[Fecha Inicio grupo]],3))</f>
        <v/>
      </c>
      <c r="W108" s="30"/>
      <c r="X108" s="30"/>
      <c r="Y108" s="77"/>
      <c r="Z108" s="77"/>
      <c r="AA108" s="77"/>
      <c r="AB108" s="77"/>
      <c r="AC108" s="77"/>
      <c r="AD108" s="77"/>
      <c r="AE108" s="77"/>
      <c r="AF108" s="77"/>
      <c r="AG108" s="77"/>
      <c r="AH108" s="77"/>
      <c r="AI108" s="77"/>
      <c r="AJ108" s="77"/>
      <c r="AK108" s="77"/>
      <c r="AL108" s="77"/>
      <c r="AM108" s="77"/>
      <c r="AN108" s="77"/>
      <c r="AO108" s="146"/>
      <c r="AP108" s="248" t="str">
        <f>IF(F108="","",IFERROR(VLOOKUP(SUBSTITUTE(SUBSTITUTE(Tabla1[[#This Row],[Uso Sistemas]],"T","P"),"N","F"),Parámetros!$M$2:$N$17,2,0),"Completar hasta 3ra sem. para evaluar a Probacionista"))</f>
        <v/>
      </c>
      <c r="AQ108" s="40"/>
      <c r="AR108" s="40"/>
      <c r="AS108" s="40"/>
      <c r="AT108" s="29"/>
      <c r="AU108" s="56"/>
      <c r="AV108" s="56"/>
      <c r="AW108" s="56"/>
      <c r="AX108" s="250" t="str">
        <f>IF(V108="","",EOMONTH(EDATE(Tabla1[[#This Row],[Fecha Finalización]],2),0))</f>
        <v/>
      </c>
      <c r="AY108" s="40"/>
      <c r="AZ108" s="251" t="str">
        <f>IF(V108="","",EOMONTH(EDATE(Tabla1[[#This Row],[Fecha Finalización]],3),0))</f>
        <v/>
      </c>
      <c r="BA108" s="40"/>
      <c r="BB108" s="40"/>
      <c r="BC108" s="237"/>
      <c r="BD108" s="235" t="str">
        <f>IF(F108="","",Tabla1[[#This Row],[sem 01]]&amp;Tabla1[[#This Row],[sem 02]]&amp;Tabla1[[#This Row],[sem 03]])</f>
        <v/>
      </c>
      <c r="BE108" s="236" t="str">
        <f>IF(TRIM(F108)="","",$B$1&amp;"-"&amp;SUBSTITUTE(Tabla1[[#This Row],[Mes Inscrito]]," ","")&amp;"-"&amp;SUBSTITUTE(Tabla1[[#This Row],[Dia de clases Inscrito]]," ","")&amp;"-"&amp;SUBSTITUTE(Tabla1[[#This Row],[Horario Inscrito]]," ","")&amp;"-"&amp;Tabla1[[#This Row],[Fecha Inicio grupo]])</f>
        <v/>
      </c>
      <c r="BF108" s="253" t="str">
        <f>IF(F108="","",Tabla1[[#This Row],[Curso]])</f>
        <v/>
      </c>
      <c r="BG108" s="254" t="str">
        <f>+IF(TRIM(F108)="","",$B$1&amp;"-"&amp;TRIM(Tabla1[[#This Row],[Mes Inscrito]])&amp;"-"&amp;TRIM(Tabla1[[#This Row],[Dia de clases Inscrito]])&amp;"-"&amp;TRIM(Tabla1[[#This Row],[Horario Inscrito]])&amp;"-"&amp;TRIM(Tabla1[[#This Row],[Fecha Inicio grupo]])&amp;"-"&amp;TRIM(Tabla1[[#This Row],[Tipo Incrito]]))</f>
        <v/>
      </c>
      <c r="BH108" s="319" t="str">
        <f>IF(F108="","",OR(IFERROR(SEARCH("CG",Tabla1[[#This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 s="320" t="str">
        <f>IF(F108&lt;&gt;"",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 s="320" t="str">
        <f>IF(F108&lt;&gt;"",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 s="320" t="str">
        <f>IF(Tabla1[[#This Row],[Fecha Inicio grupo]]="","",IFERROR(VLOOKUP(Tabla1[[#This Row],[Mes de Alta como miembro]],Parámetros!$AM$2:$AN$16,2,0),"01/01/1900"))</f>
        <v/>
      </c>
    </row>
    <row r="109" spans="1:63" ht="14.45" hidden="1">
      <c r="A109" s="69">
        <v>104</v>
      </c>
      <c r="B109" s="29"/>
      <c r="C109" s="35"/>
      <c r="D109" s="43"/>
      <c r="E109" s="65"/>
      <c r="F109" s="46"/>
      <c r="G109" s="46"/>
      <c r="H109" s="165"/>
      <c r="I109" s="43"/>
      <c r="J109" s="29"/>
      <c r="K109" s="70"/>
      <c r="L109" s="69"/>
      <c r="M109" s="47"/>
      <c r="N109" s="240" t="str">
        <f ca="1">IF(Tabla1[[#This Row],[Fecha de nac]]="","",IF(Tabla1[[#This Row],[Fecha Finalización]] &gt;=TODAY(), DATEDIF(Tabla1[[#This Row],[Fecha de nac]],TODAY(),"y"), ROUNDDOWN((Tabla1[[#This Row],[Fecha Finalización]] -Tabla1[[#This Row],[Fecha de nac]])/365,0)))</f>
        <v/>
      </c>
      <c r="O109" s="171"/>
      <c r="P109" s="35"/>
      <c r="Q109" s="68"/>
      <c r="R109" s="68"/>
      <c r="S109" s="68"/>
      <c r="T109" s="68"/>
      <c r="U109" s="245" t="str">
        <f>IF(F109="","",Tabla1[[#This Row],[Fecha Inicio grupo]]+3*7-7)</f>
        <v/>
      </c>
      <c r="V109" s="246" t="str">
        <f>IF(F109="","",EDATE(Tabla1[[#This Row],[Fecha Inicio grupo]],3))</f>
        <v/>
      </c>
      <c r="W109" s="30"/>
      <c r="X109" s="30"/>
      <c r="Y109" s="77"/>
      <c r="Z109" s="77"/>
      <c r="AA109" s="77"/>
      <c r="AB109" s="77"/>
      <c r="AC109" s="77"/>
      <c r="AD109" s="77"/>
      <c r="AE109" s="77"/>
      <c r="AF109" s="77"/>
      <c r="AG109" s="77"/>
      <c r="AH109" s="77"/>
      <c r="AI109" s="77"/>
      <c r="AJ109" s="77"/>
      <c r="AK109" s="77"/>
      <c r="AL109" s="77"/>
      <c r="AM109" s="77"/>
      <c r="AN109" s="77"/>
      <c r="AO109" s="146"/>
      <c r="AP109" s="248" t="str">
        <f>IF(F109="","",IFERROR(VLOOKUP(SUBSTITUTE(SUBSTITUTE(Tabla1[[#This Row],[Uso Sistemas]],"T","P"),"N","F"),Parámetros!$M$2:$N$17,2,0),"Completar hasta 3ra sem. para evaluar a Probacionista"))</f>
        <v/>
      </c>
      <c r="AQ109" s="40"/>
      <c r="AR109" s="40"/>
      <c r="AS109" s="40"/>
      <c r="AT109" s="29"/>
      <c r="AU109" s="56"/>
      <c r="AV109" s="56"/>
      <c r="AW109" s="56"/>
      <c r="AX109" s="250" t="str">
        <f>IF(V109="","",EOMONTH(EDATE(Tabla1[[#This Row],[Fecha Finalización]],2),0))</f>
        <v/>
      </c>
      <c r="AY109" s="40"/>
      <c r="AZ109" s="251" t="str">
        <f>IF(V109="","",EOMONTH(EDATE(Tabla1[[#This Row],[Fecha Finalización]],3),0))</f>
        <v/>
      </c>
      <c r="BA109" s="40"/>
      <c r="BB109" s="40"/>
      <c r="BC109" s="237"/>
      <c r="BD109" s="235" t="str">
        <f>IF(F109="","",Tabla1[[#This Row],[sem 01]]&amp;Tabla1[[#This Row],[sem 02]]&amp;Tabla1[[#This Row],[sem 03]])</f>
        <v/>
      </c>
      <c r="BE109" s="236" t="str">
        <f>IF(TRIM(F109)="","",$B$1&amp;"-"&amp;SUBSTITUTE(Tabla1[[#This Row],[Mes Inscrito]]," ","")&amp;"-"&amp;SUBSTITUTE(Tabla1[[#This Row],[Dia de clases Inscrito]]," ","")&amp;"-"&amp;SUBSTITUTE(Tabla1[[#This Row],[Horario Inscrito]]," ","")&amp;"-"&amp;Tabla1[[#This Row],[Fecha Inicio grupo]])</f>
        <v/>
      </c>
      <c r="BF109" s="253" t="str">
        <f>IF(F109="","",Tabla1[[#This Row],[Curso]])</f>
        <v/>
      </c>
      <c r="BG109" s="254" t="str">
        <f>+IF(TRIM(F109)="","",$B$1&amp;"-"&amp;TRIM(Tabla1[[#This Row],[Mes Inscrito]])&amp;"-"&amp;TRIM(Tabla1[[#This Row],[Dia de clases Inscrito]])&amp;"-"&amp;TRIM(Tabla1[[#This Row],[Horario Inscrito]])&amp;"-"&amp;TRIM(Tabla1[[#This Row],[Fecha Inicio grupo]])&amp;"-"&amp;TRIM(Tabla1[[#This Row],[Tipo Incrito]]))</f>
        <v/>
      </c>
      <c r="BH109" s="319" t="str">
        <f>IF(F109="","",OR(IFERROR(SEARCH("CG",Tabla1[[#This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 s="320" t="str">
        <f>IF(F109&lt;&gt;"",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 s="320" t="str">
        <f>IF(F109&lt;&gt;"",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 s="320" t="str">
        <f>IF(Tabla1[[#This Row],[Fecha Inicio grupo]]="","",IFERROR(VLOOKUP(Tabla1[[#This Row],[Mes de Alta como miembro]],Parámetros!$AM$2:$AN$16,2,0),"01/01/1900"))</f>
        <v/>
      </c>
    </row>
    <row r="110" spans="1:63" ht="14.45" hidden="1">
      <c r="A110" s="69">
        <v>105</v>
      </c>
      <c r="B110" s="29"/>
      <c r="C110" s="35"/>
      <c r="D110" s="43"/>
      <c r="E110" s="65"/>
      <c r="F110" s="46"/>
      <c r="G110" s="46"/>
      <c r="H110" s="165"/>
      <c r="I110" s="43"/>
      <c r="J110" s="29"/>
      <c r="K110" s="70"/>
      <c r="L110" s="69"/>
      <c r="M110" s="47"/>
      <c r="N110" s="240" t="str">
        <f ca="1">IF(Tabla1[[#This Row],[Fecha de nac]]="","",IF(Tabla1[[#This Row],[Fecha Finalización]] &gt;=TODAY(), DATEDIF(Tabla1[[#This Row],[Fecha de nac]],TODAY(),"y"), ROUNDDOWN((Tabla1[[#This Row],[Fecha Finalización]] -Tabla1[[#This Row],[Fecha de nac]])/365,0)))</f>
        <v/>
      </c>
      <c r="O110" s="171"/>
      <c r="P110" s="35"/>
      <c r="Q110" s="68"/>
      <c r="R110" s="68"/>
      <c r="S110" s="68"/>
      <c r="T110" s="68"/>
      <c r="U110" s="245" t="str">
        <f>IF(F110="","",Tabla1[[#This Row],[Fecha Inicio grupo]]+3*7-7)</f>
        <v/>
      </c>
      <c r="V110" s="246" t="str">
        <f>IF(F110="","",EDATE(Tabla1[[#This Row],[Fecha Inicio grupo]],3))</f>
        <v/>
      </c>
      <c r="W110" s="30"/>
      <c r="X110" s="30"/>
      <c r="Y110" s="77"/>
      <c r="Z110" s="77"/>
      <c r="AA110" s="77"/>
      <c r="AB110" s="77"/>
      <c r="AC110" s="77"/>
      <c r="AD110" s="77"/>
      <c r="AE110" s="77"/>
      <c r="AF110" s="77"/>
      <c r="AG110" s="77"/>
      <c r="AH110" s="77"/>
      <c r="AI110" s="77"/>
      <c r="AJ110" s="77"/>
      <c r="AK110" s="77"/>
      <c r="AL110" s="77"/>
      <c r="AM110" s="77"/>
      <c r="AN110" s="77"/>
      <c r="AO110" s="146"/>
      <c r="AP110" s="248" t="str">
        <f>IF(F110="","",IFERROR(VLOOKUP(SUBSTITUTE(SUBSTITUTE(Tabla1[[#This Row],[Uso Sistemas]],"T","P"),"N","F"),Parámetros!$M$2:$N$17,2,0),"Completar hasta 3ra sem. para evaluar a Probacionista"))</f>
        <v/>
      </c>
      <c r="AQ110" s="40"/>
      <c r="AR110" s="40"/>
      <c r="AS110" s="40"/>
      <c r="AT110" s="29"/>
      <c r="AU110" s="56"/>
      <c r="AV110" s="56"/>
      <c r="AW110" s="56"/>
      <c r="AX110" s="250" t="str">
        <f>IF(V110="","",EOMONTH(EDATE(Tabla1[[#This Row],[Fecha Finalización]],2),0))</f>
        <v/>
      </c>
      <c r="AY110" s="40"/>
      <c r="AZ110" s="251" t="str">
        <f>IF(V110="","",EOMONTH(EDATE(Tabla1[[#This Row],[Fecha Finalización]],3),0))</f>
        <v/>
      </c>
      <c r="BA110" s="40"/>
      <c r="BB110" s="40"/>
      <c r="BC110" s="237"/>
      <c r="BD110" s="235" t="str">
        <f>IF(F110="","",Tabla1[[#This Row],[sem 01]]&amp;Tabla1[[#This Row],[sem 02]]&amp;Tabla1[[#This Row],[sem 03]])</f>
        <v/>
      </c>
      <c r="BE110" s="236" t="str">
        <f>IF(TRIM(F110)="","",$B$1&amp;"-"&amp;SUBSTITUTE(Tabla1[[#This Row],[Mes Inscrito]]," ","")&amp;"-"&amp;SUBSTITUTE(Tabla1[[#This Row],[Dia de clases Inscrito]]," ","")&amp;"-"&amp;SUBSTITUTE(Tabla1[[#This Row],[Horario Inscrito]]," ","")&amp;"-"&amp;Tabla1[[#This Row],[Fecha Inicio grupo]])</f>
        <v/>
      </c>
      <c r="BF110" s="253" t="str">
        <f>IF(F110="","",Tabla1[[#This Row],[Curso]])</f>
        <v/>
      </c>
      <c r="BG110" s="254" t="str">
        <f>+IF(TRIM(F110)="","",$B$1&amp;"-"&amp;TRIM(Tabla1[[#This Row],[Mes Inscrito]])&amp;"-"&amp;TRIM(Tabla1[[#This Row],[Dia de clases Inscrito]])&amp;"-"&amp;TRIM(Tabla1[[#This Row],[Horario Inscrito]])&amp;"-"&amp;TRIM(Tabla1[[#This Row],[Fecha Inicio grupo]])&amp;"-"&amp;TRIM(Tabla1[[#This Row],[Tipo Incrito]]))</f>
        <v/>
      </c>
      <c r="BH110" s="319" t="str">
        <f>IF(F110="","",OR(IFERROR(SEARCH("CG",Tabla1[[#This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0" s="320" t="str">
        <f>IF(F110&lt;&gt;"",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0" s="320" t="str">
        <f>IF(F110&lt;&gt;"",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0" s="320" t="str">
        <f>IF(Tabla1[[#This Row],[Fecha Inicio grupo]]="","",IFERROR(VLOOKUP(Tabla1[[#This Row],[Mes de Alta como miembro]],Parámetros!$AM$2:$AN$16,2,0),"01/01/1900"))</f>
        <v/>
      </c>
    </row>
    <row r="111" spans="1:63" ht="14.45" hidden="1">
      <c r="A111" s="69">
        <v>106</v>
      </c>
      <c r="B111" s="29"/>
      <c r="C111" s="35"/>
      <c r="D111" s="43"/>
      <c r="E111" s="65"/>
      <c r="F111" s="46"/>
      <c r="G111" s="46"/>
      <c r="H111" s="165"/>
      <c r="I111" s="43"/>
      <c r="J111" s="29"/>
      <c r="K111" s="70"/>
      <c r="L111" s="69"/>
      <c r="M111" s="47"/>
      <c r="N111" s="240" t="str">
        <f ca="1">IF(Tabla1[[#This Row],[Fecha de nac]]="","",IF(Tabla1[[#This Row],[Fecha Finalización]] &gt;=TODAY(), DATEDIF(Tabla1[[#This Row],[Fecha de nac]],TODAY(),"y"), ROUNDDOWN((Tabla1[[#This Row],[Fecha Finalización]] -Tabla1[[#This Row],[Fecha de nac]])/365,0)))</f>
        <v/>
      </c>
      <c r="O111" s="171"/>
      <c r="P111" s="35"/>
      <c r="Q111" s="68"/>
      <c r="R111" s="68"/>
      <c r="S111" s="68"/>
      <c r="T111" s="68"/>
      <c r="U111" s="245" t="str">
        <f>IF(F111="","",Tabla1[[#This Row],[Fecha Inicio grupo]]+3*7-7)</f>
        <v/>
      </c>
      <c r="V111" s="246" t="str">
        <f>IF(F111="","",EDATE(Tabla1[[#This Row],[Fecha Inicio grupo]],3))</f>
        <v/>
      </c>
      <c r="W111" s="30"/>
      <c r="X111" s="30"/>
      <c r="Y111" s="77"/>
      <c r="Z111" s="77"/>
      <c r="AA111" s="77"/>
      <c r="AB111" s="77"/>
      <c r="AC111" s="77"/>
      <c r="AD111" s="77"/>
      <c r="AE111" s="77"/>
      <c r="AF111" s="77"/>
      <c r="AG111" s="77"/>
      <c r="AH111" s="77"/>
      <c r="AI111" s="77"/>
      <c r="AJ111" s="77"/>
      <c r="AK111" s="77"/>
      <c r="AL111" s="77"/>
      <c r="AM111" s="77"/>
      <c r="AN111" s="77"/>
      <c r="AO111" s="146"/>
      <c r="AP111" s="248" t="str">
        <f>IF(F111="","",IFERROR(VLOOKUP(SUBSTITUTE(SUBSTITUTE(Tabla1[[#This Row],[Uso Sistemas]],"T","P"),"N","F"),Parámetros!$M$2:$N$17,2,0),"Completar hasta 3ra sem. para evaluar a Probacionista"))</f>
        <v/>
      </c>
      <c r="AQ111" s="40"/>
      <c r="AR111" s="40"/>
      <c r="AS111" s="40"/>
      <c r="AT111" s="29"/>
      <c r="AU111" s="56"/>
      <c r="AV111" s="56"/>
      <c r="AW111" s="56"/>
      <c r="AX111" s="250" t="str">
        <f>IF(V111="","",EOMONTH(EDATE(Tabla1[[#This Row],[Fecha Finalización]],2),0))</f>
        <v/>
      </c>
      <c r="AY111" s="40"/>
      <c r="AZ111" s="251" t="str">
        <f>IF(V111="","",EOMONTH(EDATE(Tabla1[[#This Row],[Fecha Finalización]],3),0))</f>
        <v/>
      </c>
      <c r="BA111" s="40"/>
      <c r="BB111" s="40"/>
      <c r="BC111" s="237"/>
      <c r="BD111" s="235" t="str">
        <f>IF(F111="","",Tabla1[[#This Row],[sem 01]]&amp;Tabla1[[#This Row],[sem 02]]&amp;Tabla1[[#This Row],[sem 03]])</f>
        <v/>
      </c>
      <c r="BE111" s="236" t="str">
        <f>IF(TRIM(F111)="","",$B$1&amp;"-"&amp;SUBSTITUTE(Tabla1[[#This Row],[Mes Inscrito]]," ","")&amp;"-"&amp;SUBSTITUTE(Tabla1[[#This Row],[Dia de clases Inscrito]]," ","")&amp;"-"&amp;SUBSTITUTE(Tabla1[[#This Row],[Horario Inscrito]]," ","")&amp;"-"&amp;Tabla1[[#This Row],[Fecha Inicio grupo]])</f>
        <v/>
      </c>
      <c r="BF111" s="253" t="str">
        <f>IF(F111="","",Tabla1[[#This Row],[Curso]])</f>
        <v/>
      </c>
      <c r="BG111" s="254" t="str">
        <f>+IF(TRIM(F111)="","",$B$1&amp;"-"&amp;TRIM(Tabla1[[#This Row],[Mes Inscrito]])&amp;"-"&amp;TRIM(Tabla1[[#This Row],[Dia de clases Inscrito]])&amp;"-"&amp;TRIM(Tabla1[[#This Row],[Horario Inscrito]])&amp;"-"&amp;TRIM(Tabla1[[#This Row],[Fecha Inicio grupo]])&amp;"-"&amp;TRIM(Tabla1[[#This Row],[Tipo Incrito]]))</f>
        <v/>
      </c>
      <c r="BH111" s="319" t="str">
        <f>IF(F111="","",OR(IFERROR(SEARCH("CG",Tabla1[[#This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1" s="320" t="str">
        <f>IF(F111&lt;&gt;"",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1" s="320" t="str">
        <f>IF(F111&lt;&gt;"",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1" s="320" t="str">
        <f>IF(Tabla1[[#This Row],[Fecha Inicio grupo]]="","",IFERROR(VLOOKUP(Tabla1[[#This Row],[Mes de Alta como miembro]],Parámetros!$AM$2:$AN$16,2,0),"01/01/1900"))</f>
        <v/>
      </c>
    </row>
    <row r="112" spans="1:63" ht="14.45" hidden="1">
      <c r="A112" s="69">
        <v>107</v>
      </c>
      <c r="B112" s="29"/>
      <c r="C112" s="35"/>
      <c r="D112" s="43"/>
      <c r="E112" s="65"/>
      <c r="F112" s="46"/>
      <c r="G112" s="46"/>
      <c r="H112" s="165"/>
      <c r="I112" s="43"/>
      <c r="J112" s="29"/>
      <c r="K112" s="70"/>
      <c r="L112" s="69"/>
      <c r="M112" s="47"/>
      <c r="N112" s="240" t="str">
        <f ca="1">IF(Tabla1[[#This Row],[Fecha de nac]]="","",IF(Tabla1[[#This Row],[Fecha Finalización]] &gt;=TODAY(), DATEDIF(Tabla1[[#This Row],[Fecha de nac]],TODAY(),"y"), ROUNDDOWN((Tabla1[[#This Row],[Fecha Finalización]] -Tabla1[[#This Row],[Fecha de nac]])/365,0)))</f>
        <v/>
      </c>
      <c r="O112" s="171"/>
      <c r="P112" s="35"/>
      <c r="Q112" s="68"/>
      <c r="R112" s="68"/>
      <c r="S112" s="68"/>
      <c r="T112" s="68"/>
      <c r="U112" s="245" t="str">
        <f>IF(F112="","",Tabla1[[#This Row],[Fecha Inicio grupo]]+3*7-7)</f>
        <v/>
      </c>
      <c r="V112" s="246" t="str">
        <f>IF(F112="","",EDATE(Tabla1[[#This Row],[Fecha Inicio grupo]],3))</f>
        <v/>
      </c>
      <c r="W112" s="30"/>
      <c r="X112" s="30"/>
      <c r="Y112" s="77"/>
      <c r="Z112" s="77"/>
      <c r="AA112" s="77"/>
      <c r="AB112" s="77"/>
      <c r="AC112" s="77"/>
      <c r="AD112" s="77"/>
      <c r="AE112" s="77"/>
      <c r="AF112" s="77"/>
      <c r="AG112" s="77"/>
      <c r="AH112" s="77"/>
      <c r="AI112" s="77"/>
      <c r="AJ112" s="77"/>
      <c r="AK112" s="77"/>
      <c r="AL112" s="77"/>
      <c r="AM112" s="77"/>
      <c r="AN112" s="77"/>
      <c r="AO112" s="146"/>
      <c r="AP112" s="248" t="str">
        <f>IF(F112="","",IFERROR(VLOOKUP(SUBSTITUTE(SUBSTITUTE(Tabla1[[#This Row],[Uso Sistemas]],"T","P"),"N","F"),Parámetros!$M$2:$N$17,2,0),"Completar hasta 3ra sem. para evaluar a Probacionista"))</f>
        <v/>
      </c>
      <c r="AQ112" s="40"/>
      <c r="AR112" s="40"/>
      <c r="AS112" s="40"/>
      <c r="AT112" s="29"/>
      <c r="AU112" s="56"/>
      <c r="AV112" s="56"/>
      <c r="AW112" s="56"/>
      <c r="AX112" s="250" t="str">
        <f>IF(V112="","",EOMONTH(EDATE(Tabla1[[#This Row],[Fecha Finalización]],2),0))</f>
        <v/>
      </c>
      <c r="AY112" s="40"/>
      <c r="AZ112" s="251" t="str">
        <f>IF(V112="","",EOMONTH(EDATE(Tabla1[[#This Row],[Fecha Finalización]],3),0))</f>
        <v/>
      </c>
      <c r="BA112" s="40"/>
      <c r="BB112" s="40"/>
      <c r="BC112" s="237"/>
      <c r="BD112" s="235" t="str">
        <f>IF(F112="","",Tabla1[[#This Row],[sem 01]]&amp;Tabla1[[#This Row],[sem 02]]&amp;Tabla1[[#This Row],[sem 03]])</f>
        <v/>
      </c>
      <c r="BE112" s="236" t="str">
        <f>IF(TRIM(F112)="","",$B$1&amp;"-"&amp;SUBSTITUTE(Tabla1[[#This Row],[Mes Inscrito]]," ","")&amp;"-"&amp;SUBSTITUTE(Tabla1[[#This Row],[Dia de clases Inscrito]]," ","")&amp;"-"&amp;SUBSTITUTE(Tabla1[[#This Row],[Horario Inscrito]]," ","")&amp;"-"&amp;Tabla1[[#This Row],[Fecha Inicio grupo]])</f>
        <v/>
      </c>
      <c r="BF112" s="253" t="str">
        <f>IF(F112="","",Tabla1[[#This Row],[Curso]])</f>
        <v/>
      </c>
      <c r="BG112" s="254" t="str">
        <f>+IF(TRIM(F112)="","",$B$1&amp;"-"&amp;TRIM(Tabla1[[#This Row],[Mes Inscrito]])&amp;"-"&amp;TRIM(Tabla1[[#This Row],[Dia de clases Inscrito]])&amp;"-"&amp;TRIM(Tabla1[[#This Row],[Horario Inscrito]])&amp;"-"&amp;TRIM(Tabla1[[#This Row],[Fecha Inicio grupo]])&amp;"-"&amp;TRIM(Tabla1[[#This Row],[Tipo Incrito]]))</f>
        <v/>
      </c>
      <c r="BH112" s="319" t="str">
        <f>IF(F112="","",OR(IFERROR(SEARCH("CG",Tabla1[[#This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2" s="320" t="str">
        <f>IF(F112&lt;&gt;"",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2" s="320" t="str">
        <f>IF(F112&lt;&gt;"",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2" s="320" t="str">
        <f>IF(Tabla1[[#This Row],[Fecha Inicio grupo]]="","",IFERROR(VLOOKUP(Tabla1[[#This Row],[Mes de Alta como miembro]],Parámetros!$AM$2:$AN$16,2,0),"01/01/1900"))</f>
        <v/>
      </c>
    </row>
    <row r="113" spans="1:63" ht="14.45" hidden="1">
      <c r="A113" s="69">
        <v>108</v>
      </c>
      <c r="B113" s="29"/>
      <c r="C113" s="35"/>
      <c r="D113" s="43"/>
      <c r="E113" s="65"/>
      <c r="F113" s="46"/>
      <c r="G113" s="46"/>
      <c r="H113" s="165"/>
      <c r="I113" s="43"/>
      <c r="J113" s="29"/>
      <c r="K113" s="70"/>
      <c r="L113" s="69"/>
      <c r="M113" s="47"/>
      <c r="N113" s="240" t="str">
        <f ca="1">IF(Tabla1[[#This Row],[Fecha de nac]]="","",IF(Tabla1[[#This Row],[Fecha Finalización]] &gt;=TODAY(), DATEDIF(Tabla1[[#This Row],[Fecha de nac]],TODAY(),"y"), ROUNDDOWN((Tabla1[[#This Row],[Fecha Finalización]] -Tabla1[[#This Row],[Fecha de nac]])/365,0)))</f>
        <v/>
      </c>
      <c r="O113" s="171"/>
      <c r="P113" s="35"/>
      <c r="Q113" s="68"/>
      <c r="R113" s="68"/>
      <c r="S113" s="68"/>
      <c r="T113" s="68"/>
      <c r="U113" s="245" t="str">
        <f>IF(F113="","",Tabla1[[#This Row],[Fecha Inicio grupo]]+3*7-7)</f>
        <v/>
      </c>
      <c r="V113" s="246" t="str">
        <f>IF(F113="","",EDATE(Tabla1[[#This Row],[Fecha Inicio grupo]],3))</f>
        <v/>
      </c>
      <c r="W113" s="30"/>
      <c r="X113" s="30"/>
      <c r="Y113" s="77"/>
      <c r="Z113" s="77"/>
      <c r="AA113" s="77"/>
      <c r="AB113" s="77"/>
      <c r="AC113" s="77"/>
      <c r="AD113" s="77"/>
      <c r="AE113" s="77"/>
      <c r="AF113" s="77"/>
      <c r="AG113" s="77"/>
      <c r="AH113" s="77"/>
      <c r="AI113" s="77"/>
      <c r="AJ113" s="77"/>
      <c r="AK113" s="77"/>
      <c r="AL113" s="77"/>
      <c r="AM113" s="77"/>
      <c r="AN113" s="77"/>
      <c r="AO113" s="146"/>
      <c r="AP113" s="248" t="str">
        <f>IF(F113="","",IFERROR(VLOOKUP(SUBSTITUTE(SUBSTITUTE(Tabla1[[#This Row],[Uso Sistemas]],"T","P"),"N","F"),Parámetros!$M$2:$N$17,2,0),"Completar hasta 3ra sem. para evaluar a Probacionista"))</f>
        <v/>
      </c>
      <c r="AQ113" s="40"/>
      <c r="AR113" s="40"/>
      <c r="AS113" s="40"/>
      <c r="AT113" s="29"/>
      <c r="AU113" s="56"/>
      <c r="AV113" s="56"/>
      <c r="AW113" s="56"/>
      <c r="AX113" s="250" t="str">
        <f>IF(V113="","",EOMONTH(EDATE(Tabla1[[#This Row],[Fecha Finalización]],2),0))</f>
        <v/>
      </c>
      <c r="AY113" s="40"/>
      <c r="AZ113" s="251" t="str">
        <f>IF(V113="","",EOMONTH(EDATE(Tabla1[[#This Row],[Fecha Finalización]],3),0))</f>
        <v/>
      </c>
      <c r="BA113" s="40"/>
      <c r="BB113" s="40"/>
      <c r="BC113" s="237"/>
      <c r="BD113" s="235" t="str">
        <f>IF(F113="","",Tabla1[[#This Row],[sem 01]]&amp;Tabla1[[#This Row],[sem 02]]&amp;Tabla1[[#This Row],[sem 03]])</f>
        <v/>
      </c>
      <c r="BE113" s="236" t="str">
        <f>IF(TRIM(F113)="","",$B$1&amp;"-"&amp;SUBSTITUTE(Tabla1[[#This Row],[Mes Inscrito]]," ","")&amp;"-"&amp;SUBSTITUTE(Tabla1[[#This Row],[Dia de clases Inscrito]]," ","")&amp;"-"&amp;SUBSTITUTE(Tabla1[[#This Row],[Horario Inscrito]]," ","")&amp;"-"&amp;Tabla1[[#This Row],[Fecha Inicio grupo]])</f>
        <v/>
      </c>
      <c r="BF113" s="253" t="str">
        <f>IF(F113="","",Tabla1[[#This Row],[Curso]])</f>
        <v/>
      </c>
      <c r="BG113" s="254" t="str">
        <f>+IF(TRIM(F113)="","",$B$1&amp;"-"&amp;TRIM(Tabla1[[#This Row],[Mes Inscrito]])&amp;"-"&amp;TRIM(Tabla1[[#This Row],[Dia de clases Inscrito]])&amp;"-"&amp;TRIM(Tabla1[[#This Row],[Horario Inscrito]])&amp;"-"&amp;TRIM(Tabla1[[#This Row],[Fecha Inicio grupo]])&amp;"-"&amp;TRIM(Tabla1[[#This Row],[Tipo Incrito]]))</f>
        <v/>
      </c>
      <c r="BH113" s="319" t="str">
        <f>IF(F113="","",OR(IFERROR(SEARCH("CG",Tabla1[[#This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3" s="320" t="str">
        <f>IF(F113&lt;&gt;"",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3" s="320" t="str">
        <f>IF(F113&lt;&gt;"",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3" s="320" t="str">
        <f>IF(Tabla1[[#This Row],[Fecha Inicio grupo]]="","",IFERROR(VLOOKUP(Tabla1[[#This Row],[Mes de Alta como miembro]],Parámetros!$AM$2:$AN$16,2,0),"01/01/1900"))</f>
        <v/>
      </c>
    </row>
    <row r="114" spans="1:63" ht="14.45" hidden="1">
      <c r="A114" s="69">
        <v>109</v>
      </c>
      <c r="B114" s="29"/>
      <c r="C114" s="35"/>
      <c r="D114" s="43"/>
      <c r="E114" s="65"/>
      <c r="F114" s="46"/>
      <c r="G114" s="46"/>
      <c r="H114" s="165"/>
      <c r="I114" s="43"/>
      <c r="J114" s="29"/>
      <c r="K114" s="70"/>
      <c r="L114" s="69"/>
      <c r="M114" s="47"/>
      <c r="N114" s="240" t="str">
        <f ca="1">IF(Tabla1[[#This Row],[Fecha de nac]]="","",IF(Tabla1[[#This Row],[Fecha Finalización]] &gt;=TODAY(), DATEDIF(Tabla1[[#This Row],[Fecha de nac]],TODAY(),"y"), ROUNDDOWN((Tabla1[[#This Row],[Fecha Finalización]] -Tabla1[[#This Row],[Fecha de nac]])/365,0)))</f>
        <v/>
      </c>
      <c r="O114" s="171"/>
      <c r="P114" s="35"/>
      <c r="Q114" s="68"/>
      <c r="R114" s="68"/>
      <c r="S114" s="68"/>
      <c r="T114" s="68"/>
      <c r="U114" s="245" t="str">
        <f>IF(F114="","",Tabla1[[#This Row],[Fecha Inicio grupo]]+3*7-7)</f>
        <v/>
      </c>
      <c r="V114" s="246" t="str">
        <f>IF(F114="","",EDATE(Tabla1[[#This Row],[Fecha Inicio grupo]],3))</f>
        <v/>
      </c>
      <c r="W114" s="30"/>
      <c r="X114" s="30"/>
      <c r="Y114" s="77"/>
      <c r="Z114" s="77"/>
      <c r="AA114" s="77"/>
      <c r="AB114" s="77"/>
      <c r="AC114" s="77"/>
      <c r="AD114" s="77"/>
      <c r="AE114" s="77"/>
      <c r="AF114" s="77"/>
      <c r="AG114" s="77"/>
      <c r="AH114" s="77"/>
      <c r="AI114" s="77"/>
      <c r="AJ114" s="77"/>
      <c r="AK114" s="77"/>
      <c r="AL114" s="77"/>
      <c r="AM114" s="77"/>
      <c r="AN114" s="77"/>
      <c r="AO114" s="146"/>
      <c r="AP114" s="248" t="str">
        <f>IF(F114="","",IFERROR(VLOOKUP(SUBSTITUTE(SUBSTITUTE(Tabla1[[#This Row],[Uso Sistemas]],"T","P"),"N","F"),Parámetros!$M$2:$N$17,2,0),"Completar hasta 3ra sem. para evaluar a Probacionista"))</f>
        <v/>
      </c>
      <c r="AQ114" s="40"/>
      <c r="AR114" s="40"/>
      <c r="AS114" s="40"/>
      <c r="AT114" s="29"/>
      <c r="AU114" s="56"/>
      <c r="AV114" s="56"/>
      <c r="AW114" s="56"/>
      <c r="AX114" s="250" t="str">
        <f>IF(V114="","",EOMONTH(EDATE(Tabla1[[#This Row],[Fecha Finalización]],2),0))</f>
        <v/>
      </c>
      <c r="AY114" s="40"/>
      <c r="AZ114" s="251" t="str">
        <f>IF(V114="","",EOMONTH(EDATE(Tabla1[[#This Row],[Fecha Finalización]],3),0))</f>
        <v/>
      </c>
      <c r="BA114" s="40"/>
      <c r="BB114" s="40"/>
      <c r="BC114" s="237"/>
      <c r="BD114" s="235" t="str">
        <f>IF(F114="","",Tabla1[[#This Row],[sem 01]]&amp;Tabla1[[#This Row],[sem 02]]&amp;Tabla1[[#This Row],[sem 03]])</f>
        <v/>
      </c>
      <c r="BE114" s="236" t="str">
        <f>IF(TRIM(F114)="","",$B$1&amp;"-"&amp;SUBSTITUTE(Tabla1[[#This Row],[Mes Inscrito]]," ","")&amp;"-"&amp;SUBSTITUTE(Tabla1[[#This Row],[Dia de clases Inscrito]]," ","")&amp;"-"&amp;SUBSTITUTE(Tabla1[[#This Row],[Horario Inscrito]]," ","")&amp;"-"&amp;Tabla1[[#This Row],[Fecha Inicio grupo]])</f>
        <v/>
      </c>
      <c r="BF114" s="253" t="str">
        <f>IF(F114="","",Tabla1[[#This Row],[Curso]])</f>
        <v/>
      </c>
      <c r="BG114" s="254" t="str">
        <f>+IF(TRIM(F114)="","",$B$1&amp;"-"&amp;TRIM(Tabla1[[#This Row],[Mes Inscrito]])&amp;"-"&amp;TRIM(Tabla1[[#This Row],[Dia de clases Inscrito]])&amp;"-"&amp;TRIM(Tabla1[[#This Row],[Horario Inscrito]])&amp;"-"&amp;TRIM(Tabla1[[#This Row],[Fecha Inicio grupo]])&amp;"-"&amp;TRIM(Tabla1[[#This Row],[Tipo Incrito]]))</f>
        <v/>
      </c>
      <c r="BH114" s="319" t="str">
        <f>IF(F114="","",OR(IFERROR(SEARCH("CG",Tabla1[[#This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4" s="320" t="str">
        <f>IF(F114&lt;&gt;"",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4" s="320" t="str">
        <f>IF(F114&lt;&gt;"",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4" s="320" t="str">
        <f>IF(Tabla1[[#This Row],[Fecha Inicio grupo]]="","",IFERROR(VLOOKUP(Tabla1[[#This Row],[Mes de Alta como miembro]],Parámetros!$AM$2:$AN$16,2,0),"01/01/1900"))</f>
        <v/>
      </c>
    </row>
    <row r="115" spans="1:63" ht="14.45" hidden="1">
      <c r="A115" s="69">
        <v>110</v>
      </c>
      <c r="B115" s="29"/>
      <c r="C115" s="35"/>
      <c r="D115" s="43"/>
      <c r="E115" s="65"/>
      <c r="F115" s="46"/>
      <c r="G115" s="46"/>
      <c r="H115" s="165"/>
      <c r="I115" s="43"/>
      <c r="J115" s="29"/>
      <c r="K115" s="70"/>
      <c r="L115" s="69"/>
      <c r="M115" s="47"/>
      <c r="N115" s="240" t="str">
        <f ca="1">IF(Tabla1[[#This Row],[Fecha de nac]]="","",IF(Tabla1[[#This Row],[Fecha Finalización]] &gt;=TODAY(), DATEDIF(Tabla1[[#This Row],[Fecha de nac]],TODAY(),"y"), ROUNDDOWN((Tabla1[[#This Row],[Fecha Finalización]] -Tabla1[[#This Row],[Fecha de nac]])/365,0)))</f>
        <v/>
      </c>
      <c r="O115" s="171"/>
      <c r="P115" s="35"/>
      <c r="Q115" s="68"/>
      <c r="R115" s="68"/>
      <c r="S115" s="68"/>
      <c r="T115" s="68"/>
      <c r="U115" s="245" t="str">
        <f>IF(F115="","",Tabla1[[#This Row],[Fecha Inicio grupo]]+3*7-7)</f>
        <v/>
      </c>
      <c r="V115" s="246" t="str">
        <f>IF(F115="","",EDATE(Tabla1[[#This Row],[Fecha Inicio grupo]],3))</f>
        <v/>
      </c>
      <c r="W115" s="30"/>
      <c r="X115" s="30"/>
      <c r="Y115" s="77"/>
      <c r="Z115" s="77"/>
      <c r="AA115" s="77"/>
      <c r="AB115" s="77"/>
      <c r="AC115" s="77"/>
      <c r="AD115" s="77"/>
      <c r="AE115" s="77"/>
      <c r="AF115" s="77"/>
      <c r="AG115" s="77"/>
      <c r="AH115" s="77"/>
      <c r="AI115" s="77"/>
      <c r="AJ115" s="77"/>
      <c r="AK115" s="77"/>
      <c r="AL115" s="77"/>
      <c r="AM115" s="77"/>
      <c r="AN115" s="77"/>
      <c r="AO115" s="146"/>
      <c r="AP115" s="248" t="str">
        <f>IF(F115="","",IFERROR(VLOOKUP(SUBSTITUTE(SUBSTITUTE(Tabla1[[#This Row],[Uso Sistemas]],"T","P"),"N","F"),Parámetros!$M$2:$N$17,2,0),"Completar hasta 3ra sem. para evaluar a Probacionista"))</f>
        <v/>
      </c>
      <c r="AQ115" s="40"/>
      <c r="AR115" s="40"/>
      <c r="AS115" s="40"/>
      <c r="AT115" s="29"/>
      <c r="AU115" s="56"/>
      <c r="AV115" s="56"/>
      <c r="AW115" s="56"/>
      <c r="AX115" s="250" t="str">
        <f>IF(V115="","",EOMONTH(EDATE(Tabla1[[#This Row],[Fecha Finalización]],2),0))</f>
        <v/>
      </c>
      <c r="AY115" s="40"/>
      <c r="AZ115" s="251" t="str">
        <f>IF(V115="","",EOMONTH(EDATE(Tabla1[[#This Row],[Fecha Finalización]],3),0))</f>
        <v/>
      </c>
      <c r="BA115" s="40"/>
      <c r="BB115" s="40"/>
      <c r="BC115" s="237"/>
      <c r="BD115" s="235" t="str">
        <f>IF(F115="","",Tabla1[[#This Row],[sem 01]]&amp;Tabla1[[#This Row],[sem 02]]&amp;Tabla1[[#This Row],[sem 03]])</f>
        <v/>
      </c>
      <c r="BE115" s="236" t="str">
        <f>IF(TRIM(F115)="","",$B$1&amp;"-"&amp;SUBSTITUTE(Tabla1[[#This Row],[Mes Inscrito]]," ","")&amp;"-"&amp;SUBSTITUTE(Tabla1[[#This Row],[Dia de clases Inscrito]]," ","")&amp;"-"&amp;SUBSTITUTE(Tabla1[[#This Row],[Horario Inscrito]]," ","")&amp;"-"&amp;Tabla1[[#This Row],[Fecha Inicio grupo]])</f>
        <v/>
      </c>
      <c r="BF115" s="253" t="str">
        <f>IF(F115="","",Tabla1[[#This Row],[Curso]])</f>
        <v/>
      </c>
      <c r="BG115" s="254" t="str">
        <f>+IF(TRIM(F115)="","",$B$1&amp;"-"&amp;TRIM(Tabla1[[#This Row],[Mes Inscrito]])&amp;"-"&amp;TRIM(Tabla1[[#This Row],[Dia de clases Inscrito]])&amp;"-"&amp;TRIM(Tabla1[[#This Row],[Horario Inscrito]])&amp;"-"&amp;TRIM(Tabla1[[#This Row],[Fecha Inicio grupo]])&amp;"-"&amp;TRIM(Tabla1[[#This Row],[Tipo Incrito]]))</f>
        <v/>
      </c>
      <c r="BH115" s="319" t="str">
        <f>IF(F115="","",OR(IFERROR(SEARCH("CG",Tabla1[[#This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5" s="320" t="str">
        <f>IF(F115&lt;&gt;"",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5" s="320" t="str">
        <f>IF(F115&lt;&gt;"",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5" s="320" t="str">
        <f>IF(Tabla1[[#This Row],[Fecha Inicio grupo]]="","",IFERROR(VLOOKUP(Tabla1[[#This Row],[Mes de Alta como miembro]],Parámetros!$AM$2:$AN$16,2,0),"01/01/1900"))</f>
        <v/>
      </c>
    </row>
    <row r="116" spans="1:63" ht="14.45" hidden="1">
      <c r="A116" s="69">
        <v>111</v>
      </c>
      <c r="B116" s="29"/>
      <c r="C116" s="35"/>
      <c r="D116" s="43"/>
      <c r="E116" s="65"/>
      <c r="F116" s="46"/>
      <c r="G116" s="46"/>
      <c r="H116" s="165"/>
      <c r="I116" s="43"/>
      <c r="J116" s="29"/>
      <c r="K116" s="70"/>
      <c r="L116" s="69"/>
      <c r="M116" s="47"/>
      <c r="N116" s="240" t="str">
        <f ca="1">IF(Tabla1[[#This Row],[Fecha de nac]]="","",IF(Tabla1[[#This Row],[Fecha Finalización]] &gt;=TODAY(), DATEDIF(Tabla1[[#This Row],[Fecha de nac]],TODAY(),"y"), ROUNDDOWN((Tabla1[[#This Row],[Fecha Finalización]] -Tabla1[[#This Row],[Fecha de nac]])/365,0)))</f>
        <v/>
      </c>
      <c r="O116" s="171"/>
      <c r="P116" s="35"/>
      <c r="Q116" s="68"/>
      <c r="R116" s="68"/>
      <c r="S116" s="68"/>
      <c r="T116" s="68"/>
      <c r="U116" s="245" t="str">
        <f>IF(F116="","",Tabla1[[#This Row],[Fecha Inicio grupo]]+3*7-7)</f>
        <v/>
      </c>
      <c r="V116" s="246" t="str">
        <f>IF(F116="","",EDATE(Tabla1[[#This Row],[Fecha Inicio grupo]],3))</f>
        <v/>
      </c>
      <c r="W116" s="30"/>
      <c r="X116" s="30"/>
      <c r="Y116" s="77"/>
      <c r="Z116" s="77"/>
      <c r="AA116" s="77"/>
      <c r="AB116" s="77"/>
      <c r="AC116" s="77"/>
      <c r="AD116" s="77"/>
      <c r="AE116" s="77"/>
      <c r="AF116" s="77"/>
      <c r="AG116" s="77"/>
      <c r="AH116" s="77"/>
      <c r="AI116" s="77"/>
      <c r="AJ116" s="77"/>
      <c r="AK116" s="77"/>
      <c r="AL116" s="77"/>
      <c r="AM116" s="77"/>
      <c r="AN116" s="77"/>
      <c r="AO116" s="146"/>
      <c r="AP116" s="248" t="str">
        <f>IF(F116="","",IFERROR(VLOOKUP(SUBSTITUTE(SUBSTITUTE(Tabla1[[#This Row],[Uso Sistemas]],"T","P"),"N","F"),Parámetros!$M$2:$N$17,2,0),"Completar hasta 3ra sem. para evaluar a Probacionista"))</f>
        <v/>
      </c>
      <c r="AQ116" s="40"/>
      <c r="AR116" s="40"/>
      <c r="AS116" s="40"/>
      <c r="AT116" s="29"/>
      <c r="AU116" s="56"/>
      <c r="AV116" s="56"/>
      <c r="AW116" s="56"/>
      <c r="AX116" s="250" t="str">
        <f>IF(V116="","",EOMONTH(EDATE(Tabla1[[#This Row],[Fecha Finalización]],2),0))</f>
        <v/>
      </c>
      <c r="AY116" s="40"/>
      <c r="AZ116" s="251" t="str">
        <f>IF(V116="","",EOMONTH(EDATE(Tabla1[[#This Row],[Fecha Finalización]],3),0))</f>
        <v/>
      </c>
      <c r="BA116" s="40"/>
      <c r="BB116" s="40"/>
      <c r="BC116" s="237"/>
      <c r="BD116" s="235" t="str">
        <f>IF(F116="","",Tabla1[[#This Row],[sem 01]]&amp;Tabla1[[#This Row],[sem 02]]&amp;Tabla1[[#This Row],[sem 03]])</f>
        <v/>
      </c>
      <c r="BE116" s="236" t="str">
        <f>IF(TRIM(F116)="","",$B$1&amp;"-"&amp;SUBSTITUTE(Tabla1[[#This Row],[Mes Inscrito]]," ","")&amp;"-"&amp;SUBSTITUTE(Tabla1[[#This Row],[Dia de clases Inscrito]]," ","")&amp;"-"&amp;SUBSTITUTE(Tabla1[[#This Row],[Horario Inscrito]]," ","")&amp;"-"&amp;Tabla1[[#This Row],[Fecha Inicio grupo]])</f>
        <v/>
      </c>
      <c r="BF116" s="253" t="str">
        <f>IF(F116="","",Tabla1[[#This Row],[Curso]])</f>
        <v/>
      </c>
      <c r="BG116" s="254" t="str">
        <f>+IF(TRIM(F116)="","",$B$1&amp;"-"&amp;TRIM(Tabla1[[#This Row],[Mes Inscrito]])&amp;"-"&amp;TRIM(Tabla1[[#This Row],[Dia de clases Inscrito]])&amp;"-"&amp;TRIM(Tabla1[[#This Row],[Horario Inscrito]])&amp;"-"&amp;TRIM(Tabla1[[#This Row],[Fecha Inicio grupo]])&amp;"-"&amp;TRIM(Tabla1[[#This Row],[Tipo Incrito]]))</f>
        <v/>
      </c>
      <c r="BH116" s="319" t="str">
        <f>IF(F116="","",OR(IFERROR(SEARCH("CG",Tabla1[[#This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6" s="320" t="str">
        <f>IF(F116&lt;&gt;"",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6" s="320" t="str">
        <f>IF(F116&lt;&gt;"",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6" s="320" t="str">
        <f>IF(Tabla1[[#This Row],[Fecha Inicio grupo]]="","",IFERROR(VLOOKUP(Tabla1[[#This Row],[Mes de Alta como miembro]],Parámetros!$AM$2:$AN$16,2,0),"01/01/1900"))</f>
        <v/>
      </c>
    </row>
    <row r="117" spans="1:63" ht="14.45" hidden="1">
      <c r="A117" s="69">
        <v>112</v>
      </c>
      <c r="B117" s="29"/>
      <c r="C117" s="35"/>
      <c r="D117" s="43"/>
      <c r="E117" s="65"/>
      <c r="F117" s="46"/>
      <c r="G117" s="46"/>
      <c r="H117" s="165"/>
      <c r="I117" s="43"/>
      <c r="J117" s="29"/>
      <c r="K117" s="70"/>
      <c r="L117" s="69"/>
      <c r="M117" s="47"/>
      <c r="N117" s="240" t="str">
        <f ca="1">IF(Tabla1[[#This Row],[Fecha de nac]]="","",IF(Tabla1[[#This Row],[Fecha Finalización]] &gt;=TODAY(), DATEDIF(Tabla1[[#This Row],[Fecha de nac]],TODAY(),"y"), ROUNDDOWN((Tabla1[[#This Row],[Fecha Finalización]] -Tabla1[[#This Row],[Fecha de nac]])/365,0)))</f>
        <v/>
      </c>
      <c r="O117" s="171"/>
      <c r="P117" s="35"/>
      <c r="Q117" s="68"/>
      <c r="R117" s="68"/>
      <c r="S117" s="68"/>
      <c r="T117" s="68"/>
      <c r="U117" s="245" t="str">
        <f>IF(F117="","",Tabla1[[#This Row],[Fecha Inicio grupo]]+3*7-7)</f>
        <v/>
      </c>
      <c r="V117" s="246" t="str">
        <f>IF(F117="","",EDATE(Tabla1[[#This Row],[Fecha Inicio grupo]],3))</f>
        <v/>
      </c>
      <c r="W117" s="30"/>
      <c r="X117" s="30"/>
      <c r="Y117" s="77"/>
      <c r="Z117" s="77"/>
      <c r="AA117" s="77"/>
      <c r="AB117" s="77"/>
      <c r="AC117" s="77"/>
      <c r="AD117" s="77"/>
      <c r="AE117" s="77"/>
      <c r="AF117" s="77"/>
      <c r="AG117" s="77"/>
      <c r="AH117" s="77"/>
      <c r="AI117" s="77"/>
      <c r="AJ117" s="77"/>
      <c r="AK117" s="77"/>
      <c r="AL117" s="77"/>
      <c r="AM117" s="77"/>
      <c r="AN117" s="77"/>
      <c r="AO117" s="146"/>
      <c r="AP117" s="248" t="str">
        <f>IF(F117="","",IFERROR(VLOOKUP(SUBSTITUTE(SUBSTITUTE(Tabla1[[#This Row],[Uso Sistemas]],"T","P"),"N","F"),Parámetros!$M$2:$N$17,2,0),"Completar hasta 3ra sem. para evaluar a Probacionista"))</f>
        <v/>
      </c>
      <c r="AQ117" s="40"/>
      <c r="AR117" s="40"/>
      <c r="AS117" s="40"/>
      <c r="AT117" s="29"/>
      <c r="AU117" s="56"/>
      <c r="AV117" s="56"/>
      <c r="AW117" s="56"/>
      <c r="AX117" s="250" t="str">
        <f>IF(V117="","",EOMONTH(EDATE(Tabla1[[#This Row],[Fecha Finalización]],2),0))</f>
        <v/>
      </c>
      <c r="AY117" s="40"/>
      <c r="AZ117" s="251" t="str">
        <f>IF(V117="","",EOMONTH(EDATE(Tabla1[[#This Row],[Fecha Finalización]],3),0))</f>
        <v/>
      </c>
      <c r="BA117" s="40"/>
      <c r="BB117" s="40"/>
      <c r="BC117" s="237"/>
      <c r="BD117" s="235" t="str">
        <f>IF(F117="","",Tabla1[[#This Row],[sem 01]]&amp;Tabla1[[#This Row],[sem 02]]&amp;Tabla1[[#This Row],[sem 03]])</f>
        <v/>
      </c>
      <c r="BE117" s="236" t="str">
        <f>IF(TRIM(F117)="","",$B$1&amp;"-"&amp;SUBSTITUTE(Tabla1[[#This Row],[Mes Inscrito]]," ","")&amp;"-"&amp;SUBSTITUTE(Tabla1[[#This Row],[Dia de clases Inscrito]]," ","")&amp;"-"&amp;SUBSTITUTE(Tabla1[[#This Row],[Horario Inscrito]]," ","")&amp;"-"&amp;Tabla1[[#This Row],[Fecha Inicio grupo]])</f>
        <v/>
      </c>
      <c r="BF117" s="253" t="str">
        <f>IF(F117="","",Tabla1[[#This Row],[Curso]])</f>
        <v/>
      </c>
      <c r="BG117" s="254" t="str">
        <f>+IF(TRIM(F117)="","",$B$1&amp;"-"&amp;TRIM(Tabla1[[#This Row],[Mes Inscrito]])&amp;"-"&amp;TRIM(Tabla1[[#This Row],[Dia de clases Inscrito]])&amp;"-"&amp;TRIM(Tabla1[[#This Row],[Horario Inscrito]])&amp;"-"&amp;TRIM(Tabla1[[#This Row],[Fecha Inicio grupo]])&amp;"-"&amp;TRIM(Tabla1[[#This Row],[Tipo Incrito]]))</f>
        <v/>
      </c>
      <c r="BH117" s="319" t="str">
        <f>IF(F117="","",OR(IFERROR(SEARCH("CG",Tabla1[[#This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7" s="320" t="str">
        <f>IF(F117&lt;&gt;"",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7" s="320" t="str">
        <f>IF(F117&lt;&gt;"",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7" s="320" t="str">
        <f>IF(Tabla1[[#This Row],[Fecha Inicio grupo]]="","",IFERROR(VLOOKUP(Tabla1[[#This Row],[Mes de Alta como miembro]],Parámetros!$AM$2:$AN$16,2,0),"01/01/1900"))</f>
        <v/>
      </c>
    </row>
    <row r="118" spans="1:63" ht="14.45" hidden="1">
      <c r="A118" s="69">
        <v>113</v>
      </c>
      <c r="B118" s="29"/>
      <c r="C118" s="35"/>
      <c r="D118" s="43"/>
      <c r="E118" s="65"/>
      <c r="F118" s="46"/>
      <c r="G118" s="46"/>
      <c r="H118" s="165"/>
      <c r="I118" s="43"/>
      <c r="J118" s="29"/>
      <c r="K118" s="70"/>
      <c r="L118" s="69"/>
      <c r="M118" s="47"/>
      <c r="N118" s="240" t="str">
        <f ca="1">IF(Tabla1[[#This Row],[Fecha de nac]]="","",IF(Tabla1[[#This Row],[Fecha Finalización]] &gt;=TODAY(), DATEDIF(Tabla1[[#This Row],[Fecha de nac]],TODAY(),"y"), ROUNDDOWN((Tabla1[[#This Row],[Fecha Finalización]] -Tabla1[[#This Row],[Fecha de nac]])/365,0)))</f>
        <v/>
      </c>
      <c r="O118" s="171"/>
      <c r="P118" s="35"/>
      <c r="Q118" s="68"/>
      <c r="R118" s="68"/>
      <c r="S118" s="68"/>
      <c r="T118" s="68"/>
      <c r="U118" s="245" t="str">
        <f>IF(F118="","",Tabla1[[#This Row],[Fecha Inicio grupo]]+3*7-7)</f>
        <v/>
      </c>
      <c r="V118" s="246" t="str">
        <f>IF(F118="","",EDATE(Tabla1[[#This Row],[Fecha Inicio grupo]],3))</f>
        <v/>
      </c>
      <c r="W118" s="30"/>
      <c r="X118" s="30"/>
      <c r="Y118" s="77"/>
      <c r="Z118" s="77"/>
      <c r="AA118" s="77"/>
      <c r="AB118" s="77"/>
      <c r="AC118" s="77"/>
      <c r="AD118" s="77"/>
      <c r="AE118" s="77"/>
      <c r="AF118" s="77"/>
      <c r="AG118" s="77"/>
      <c r="AH118" s="77"/>
      <c r="AI118" s="77"/>
      <c r="AJ118" s="77"/>
      <c r="AK118" s="77"/>
      <c r="AL118" s="77"/>
      <c r="AM118" s="77"/>
      <c r="AN118" s="77"/>
      <c r="AO118" s="146"/>
      <c r="AP118" s="248" t="str">
        <f>IF(F118="","",IFERROR(VLOOKUP(SUBSTITUTE(SUBSTITUTE(Tabla1[[#This Row],[Uso Sistemas]],"T","P"),"N","F"),Parámetros!$M$2:$N$17,2,0),"Completar hasta 3ra sem. para evaluar a Probacionista"))</f>
        <v/>
      </c>
      <c r="AQ118" s="40"/>
      <c r="AR118" s="40"/>
      <c r="AS118" s="40"/>
      <c r="AT118" s="29"/>
      <c r="AU118" s="56"/>
      <c r="AV118" s="56"/>
      <c r="AW118" s="56"/>
      <c r="AX118" s="250" t="str">
        <f>IF(V118="","",EOMONTH(EDATE(Tabla1[[#This Row],[Fecha Finalización]],2),0))</f>
        <v/>
      </c>
      <c r="AY118" s="40"/>
      <c r="AZ118" s="251" t="str">
        <f>IF(V118="","",EOMONTH(EDATE(Tabla1[[#This Row],[Fecha Finalización]],3),0))</f>
        <v/>
      </c>
      <c r="BA118" s="40"/>
      <c r="BB118" s="40"/>
      <c r="BC118" s="237"/>
      <c r="BD118" s="235" t="str">
        <f>IF(F118="","",Tabla1[[#This Row],[sem 01]]&amp;Tabla1[[#This Row],[sem 02]]&amp;Tabla1[[#This Row],[sem 03]])</f>
        <v/>
      </c>
      <c r="BE118" s="236" t="str">
        <f>IF(TRIM(F118)="","",$B$1&amp;"-"&amp;SUBSTITUTE(Tabla1[[#This Row],[Mes Inscrito]]," ","")&amp;"-"&amp;SUBSTITUTE(Tabla1[[#This Row],[Dia de clases Inscrito]]," ","")&amp;"-"&amp;SUBSTITUTE(Tabla1[[#This Row],[Horario Inscrito]]," ","")&amp;"-"&amp;Tabla1[[#This Row],[Fecha Inicio grupo]])</f>
        <v/>
      </c>
      <c r="BF118" s="253" t="str">
        <f>IF(F118="","",Tabla1[[#This Row],[Curso]])</f>
        <v/>
      </c>
      <c r="BG118" s="254" t="str">
        <f>+IF(TRIM(F118)="","",$B$1&amp;"-"&amp;TRIM(Tabla1[[#This Row],[Mes Inscrito]])&amp;"-"&amp;TRIM(Tabla1[[#This Row],[Dia de clases Inscrito]])&amp;"-"&amp;TRIM(Tabla1[[#This Row],[Horario Inscrito]])&amp;"-"&amp;TRIM(Tabla1[[#This Row],[Fecha Inicio grupo]])&amp;"-"&amp;TRIM(Tabla1[[#This Row],[Tipo Incrito]]))</f>
        <v/>
      </c>
      <c r="BH118" s="319" t="str">
        <f>IF(F118="","",OR(IFERROR(SEARCH("CG",Tabla1[[#This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8" s="320" t="str">
        <f>IF(F118&lt;&gt;"",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8" s="320" t="str">
        <f>IF(F118&lt;&gt;"",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8" s="320" t="str">
        <f>IF(Tabla1[[#This Row],[Fecha Inicio grupo]]="","",IFERROR(VLOOKUP(Tabla1[[#This Row],[Mes de Alta como miembro]],Parámetros!$AM$2:$AN$16,2,0),"01/01/1900"))</f>
        <v/>
      </c>
    </row>
    <row r="119" spans="1:63" ht="14.45" hidden="1">
      <c r="A119" s="69">
        <v>114</v>
      </c>
      <c r="B119" s="29"/>
      <c r="C119" s="35"/>
      <c r="D119" s="43"/>
      <c r="E119" s="65"/>
      <c r="F119" s="46"/>
      <c r="G119" s="46"/>
      <c r="H119" s="165"/>
      <c r="I119" s="43"/>
      <c r="J119" s="29"/>
      <c r="K119" s="70"/>
      <c r="L119" s="69"/>
      <c r="M119" s="47"/>
      <c r="N119" s="240" t="str">
        <f ca="1">IF(Tabla1[[#This Row],[Fecha de nac]]="","",IF(Tabla1[[#This Row],[Fecha Finalización]] &gt;=TODAY(), DATEDIF(Tabla1[[#This Row],[Fecha de nac]],TODAY(),"y"), ROUNDDOWN((Tabla1[[#This Row],[Fecha Finalización]] -Tabla1[[#This Row],[Fecha de nac]])/365,0)))</f>
        <v/>
      </c>
      <c r="O119" s="171"/>
      <c r="P119" s="35"/>
      <c r="Q119" s="68"/>
      <c r="R119" s="68"/>
      <c r="S119" s="68"/>
      <c r="T119" s="68"/>
      <c r="U119" s="245" t="str">
        <f>IF(F119="","",Tabla1[[#This Row],[Fecha Inicio grupo]]+3*7-7)</f>
        <v/>
      </c>
      <c r="V119" s="246" t="str">
        <f>IF(F119="","",EDATE(Tabla1[[#This Row],[Fecha Inicio grupo]],3))</f>
        <v/>
      </c>
      <c r="W119" s="30"/>
      <c r="X119" s="30"/>
      <c r="Y119" s="77"/>
      <c r="Z119" s="77"/>
      <c r="AA119" s="77"/>
      <c r="AB119" s="77"/>
      <c r="AC119" s="77"/>
      <c r="AD119" s="77"/>
      <c r="AE119" s="77"/>
      <c r="AF119" s="77"/>
      <c r="AG119" s="77"/>
      <c r="AH119" s="77"/>
      <c r="AI119" s="77"/>
      <c r="AJ119" s="77"/>
      <c r="AK119" s="77"/>
      <c r="AL119" s="77"/>
      <c r="AM119" s="77"/>
      <c r="AN119" s="77"/>
      <c r="AO119" s="146"/>
      <c r="AP119" s="248" t="str">
        <f>IF(F119="","",IFERROR(VLOOKUP(SUBSTITUTE(SUBSTITUTE(Tabla1[[#This Row],[Uso Sistemas]],"T","P"),"N","F"),Parámetros!$M$2:$N$17,2,0),"Completar hasta 3ra sem. para evaluar a Probacionista"))</f>
        <v/>
      </c>
      <c r="AQ119" s="40"/>
      <c r="AR119" s="40"/>
      <c r="AS119" s="40"/>
      <c r="AT119" s="29"/>
      <c r="AU119" s="56"/>
      <c r="AV119" s="56"/>
      <c r="AW119" s="56"/>
      <c r="AX119" s="250" t="str">
        <f>IF(V119="","",EOMONTH(EDATE(Tabla1[[#This Row],[Fecha Finalización]],2),0))</f>
        <v/>
      </c>
      <c r="AY119" s="40"/>
      <c r="AZ119" s="251" t="str">
        <f>IF(V119="","",EOMONTH(EDATE(Tabla1[[#This Row],[Fecha Finalización]],3),0))</f>
        <v/>
      </c>
      <c r="BA119" s="40"/>
      <c r="BB119" s="40"/>
      <c r="BC119" s="237"/>
      <c r="BD119" s="235" t="str">
        <f>IF(F119="","",Tabla1[[#This Row],[sem 01]]&amp;Tabla1[[#This Row],[sem 02]]&amp;Tabla1[[#This Row],[sem 03]])</f>
        <v/>
      </c>
      <c r="BE119" s="236" t="str">
        <f>IF(TRIM(F119)="","",$B$1&amp;"-"&amp;SUBSTITUTE(Tabla1[[#This Row],[Mes Inscrito]]," ","")&amp;"-"&amp;SUBSTITUTE(Tabla1[[#This Row],[Dia de clases Inscrito]]," ","")&amp;"-"&amp;SUBSTITUTE(Tabla1[[#This Row],[Horario Inscrito]]," ","")&amp;"-"&amp;Tabla1[[#This Row],[Fecha Inicio grupo]])</f>
        <v/>
      </c>
      <c r="BF119" s="253" t="str">
        <f>IF(F119="","",Tabla1[[#This Row],[Curso]])</f>
        <v/>
      </c>
      <c r="BG119" s="254" t="str">
        <f>+IF(TRIM(F119)="","",$B$1&amp;"-"&amp;TRIM(Tabla1[[#This Row],[Mes Inscrito]])&amp;"-"&amp;TRIM(Tabla1[[#This Row],[Dia de clases Inscrito]])&amp;"-"&amp;TRIM(Tabla1[[#This Row],[Horario Inscrito]])&amp;"-"&amp;TRIM(Tabla1[[#This Row],[Fecha Inicio grupo]])&amp;"-"&amp;TRIM(Tabla1[[#This Row],[Tipo Incrito]]))</f>
        <v/>
      </c>
      <c r="BH119" s="319" t="str">
        <f>IF(F119="","",OR(IFERROR(SEARCH("CG",Tabla1[[#This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9" s="320" t="str">
        <f>IF(F119&lt;&gt;"",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9" s="320" t="str">
        <f>IF(F119&lt;&gt;"",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9" s="320" t="str">
        <f>IF(Tabla1[[#This Row],[Fecha Inicio grupo]]="","",IFERROR(VLOOKUP(Tabla1[[#This Row],[Mes de Alta como miembro]],Parámetros!$AM$2:$AN$16,2,0),"01/01/1900"))</f>
        <v/>
      </c>
    </row>
    <row r="120" spans="1:63" ht="14.45" hidden="1">
      <c r="A120" s="69">
        <v>115</v>
      </c>
      <c r="B120" s="29"/>
      <c r="C120" s="35"/>
      <c r="D120" s="43"/>
      <c r="E120" s="65"/>
      <c r="F120" s="46"/>
      <c r="G120" s="46"/>
      <c r="H120" s="165"/>
      <c r="I120" s="43"/>
      <c r="J120" s="29"/>
      <c r="K120" s="70"/>
      <c r="L120" s="69"/>
      <c r="M120" s="47"/>
      <c r="N120" s="240" t="str">
        <f ca="1">IF(Tabla1[[#This Row],[Fecha de nac]]="","",IF(Tabla1[[#This Row],[Fecha Finalización]] &gt;=TODAY(), DATEDIF(Tabla1[[#This Row],[Fecha de nac]],TODAY(),"y"), ROUNDDOWN((Tabla1[[#This Row],[Fecha Finalización]] -Tabla1[[#This Row],[Fecha de nac]])/365,0)))</f>
        <v/>
      </c>
      <c r="O120" s="171"/>
      <c r="P120" s="35"/>
      <c r="Q120" s="68"/>
      <c r="R120" s="68"/>
      <c r="S120" s="68"/>
      <c r="T120" s="68"/>
      <c r="U120" s="245" t="str">
        <f>IF(F120="","",Tabla1[[#This Row],[Fecha Inicio grupo]]+3*7-7)</f>
        <v/>
      </c>
      <c r="V120" s="246" t="str">
        <f>IF(F120="","",EDATE(Tabla1[[#This Row],[Fecha Inicio grupo]],3))</f>
        <v/>
      </c>
      <c r="W120" s="30"/>
      <c r="X120" s="30"/>
      <c r="Y120" s="77"/>
      <c r="Z120" s="77"/>
      <c r="AA120" s="77"/>
      <c r="AB120" s="77"/>
      <c r="AC120" s="77"/>
      <c r="AD120" s="77"/>
      <c r="AE120" s="77"/>
      <c r="AF120" s="77"/>
      <c r="AG120" s="77"/>
      <c r="AH120" s="77"/>
      <c r="AI120" s="77"/>
      <c r="AJ120" s="77"/>
      <c r="AK120" s="77"/>
      <c r="AL120" s="77"/>
      <c r="AM120" s="77"/>
      <c r="AN120" s="77"/>
      <c r="AO120" s="146"/>
      <c r="AP120" s="248" t="str">
        <f>IF(F120="","",IFERROR(VLOOKUP(SUBSTITUTE(SUBSTITUTE(Tabla1[[#This Row],[Uso Sistemas]],"T","P"),"N","F"),Parámetros!$M$2:$N$17,2,0),"Completar hasta 3ra sem. para evaluar a Probacionista"))</f>
        <v/>
      </c>
      <c r="AQ120" s="40"/>
      <c r="AR120" s="40"/>
      <c r="AS120" s="40"/>
      <c r="AT120" s="29"/>
      <c r="AU120" s="56"/>
      <c r="AV120" s="56"/>
      <c r="AW120" s="56"/>
      <c r="AX120" s="250" t="str">
        <f>IF(V120="","",EOMONTH(EDATE(Tabla1[[#This Row],[Fecha Finalización]],2),0))</f>
        <v/>
      </c>
      <c r="AY120" s="40"/>
      <c r="AZ120" s="251" t="str">
        <f>IF(V120="","",EOMONTH(EDATE(Tabla1[[#This Row],[Fecha Finalización]],3),0))</f>
        <v/>
      </c>
      <c r="BA120" s="40"/>
      <c r="BB120" s="40"/>
      <c r="BC120" s="237"/>
      <c r="BD120" s="235" t="str">
        <f>IF(F120="","",Tabla1[[#This Row],[sem 01]]&amp;Tabla1[[#This Row],[sem 02]]&amp;Tabla1[[#This Row],[sem 03]])</f>
        <v/>
      </c>
      <c r="BE120" s="236" t="str">
        <f>IF(TRIM(F120)="","",$B$1&amp;"-"&amp;SUBSTITUTE(Tabla1[[#This Row],[Mes Inscrito]]," ","")&amp;"-"&amp;SUBSTITUTE(Tabla1[[#This Row],[Dia de clases Inscrito]]," ","")&amp;"-"&amp;SUBSTITUTE(Tabla1[[#This Row],[Horario Inscrito]]," ","")&amp;"-"&amp;Tabla1[[#This Row],[Fecha Inicio grupo]])</f>
        <v/>
      </c>
      <c r="BF120" s="253" t="str">
        <f>IF(F120="","",Tabla1[[#This Row],[Curso]])</f>
        <v/>
      </c>
      <c r="BG120" s="254" t="str">
        <f>+IF(TRIM(F120)="","",$B$1&amp;"-"&amp;TRIM(Tabla1[[#This Row],[Mes Inscrito]])&amp;"-"&amp;TRIM(Tabla1[[#This Row],[Dia de clases Inscrito]])&amp;"-"&amp;TRIM(Tabla1[[#This Row],[Horario Inscrito]])&amp;"-"&amp;TRIM(Tabla1[[#This Row],[Fecha Inicio grupo]])&amp;"-"&amp;TRIM(Tabla1[[#This Row],[Tipo Incrito]]))</f>
        <v/>
      </c>
      <c r="BH120" s="319" t="str">
        <f>IF(F120="","",OR(IFERROR(SEARCH("CG",Tabla1[[#This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0" s="320" t="str">
        <f>IF(F120&lt;&gt;"",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0" s="320" t="str">
        <f>IF(F120&lt;&gt;"",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0" s="320" t="str">
        <f>IF(Tabla1[[#This Row],[Fecha Inicio grupo]]="","",IFERROR(VLOOKUP(Tabla1[[#This Row],[Mes de Alta como miembro]],Parámetros!$AM$2:$AN$16,2,0),"01/01/1900"))</f>
        <v/>
      </c>
    </row>
    <row r="121" spans="1:63" ht="14.45" hidden="1">
      <c r="A121" s="69">
        <v>116</v>
      </c>
      <c r="B121" s="29"/>
      <c r="C121" s="35"/>
      <c r="D121" s="43"/>
      <c r="E121" s="65"/>
      <c r="F121" s="46"/>
      <c r="G121" s="46"/>
      <c r="H121" s="165"/>
      <c r="I121" s="43"/>
      <c r="J121" s="29"/>
      <c r="K121" s="70"/>
      <c r="L121" s="69"/>
      <c r="M121" s="47"/>
      <c r="N121" s="240" t="str">
        <f ca="1">IF(Tabla1[[#This Row],[Fecha de nac]]="","",IF(Tabla1[[#This Row],[Fecha Finalización]] &gt;=TODAY(), DATEDIF(Tabla1[[#This Row],[Fecha de nac]],TODAY(),"y"), ROUNDDOWN((Tabla1[[#This Row],[Fecha Finalización]] -Tabla1[[#This Row],[Fecha de nac]])/365,0)))</f>
        <v/>
      </c>
      <c r="O121" s="171"/>
      <c r="P121" s="35"/>
      <c r="Q121" s="68"/>
      <c r="R121" s="68"/>
      <c r="S121" s="68"/>
      <c r="T121" s="68"/>
      <c r="U121" s="245" t="str">
        <f>IF(F121="","",Tabla1[[#This Row],[Fecha Inicio grupo]]+3*7-7)</f>
        <v/>
      </c>
      <c r="V121" s="246" t="str">
        <f>IF(F121="","",EDATE(Tabla1[[#This Row],[Fecha Inicio grupo]],3))</f>
        <v/>
      </c>
      <c r="W121" s="30"/>
      <c r="X121" s="30"/>
      <c r="Y121" s="77"/>
      <c r="Z121" s="77"/>
      <c r="AA121" s="77"/>
      <c r="AB121" s="77"/>
      <c r="AC121" s="77"/>
      <c r="AD121" s="77"/>
      <c r="AE121" s="77"/>
      <c r="AF121" s="77"/>
      <c r="AG121" s="77"/>
      <c r="AH121" s="77"/>
      <c r="AI121" s="77"/>
      <c r="AJ121" s="77"/>
      <c r="AK121" s="77"/>
      <c r="AL121" s="77"/>
      <c r="AM121" s="77"/>
      <c r="AN121" s="77"/>
      <c r="AO121" s="146"/>
      <c r="AP121" s="248" t="str">
        <f>IF(F121="","",IFERROR(VLOOKUP(SUBSTITUTE(SUBSTITUTE(Tabla1[[#This Row],[Uso Sistemas]],"T","P"),"N","F"),Parámetros!$M$2:$N$17,2,0),"Completar hasta 3ra sem. para evaluar a Probacionista"))</f>
        <v/>
      </c>
      <c r="AQ121" s="40"/>
      <c r="AR121" s="40"/>
      <c r="AS121" s="40"/>
      <c r="AT121" s="29"/>
      <c r="AU121" s="56"/>
      <c r="AV121" s="56"/>
      <c r="AW121" s="56"/>
      <c r="AX121" s="250" t="str">
        <f>IF(V121="","",EOMONTH(EDATE(Tabla1[[#This Row],[Fecha Finalización]],2),0))</f>
        <v/>
      </c>
      <c r="AY121" s="40"/>
      <c r="AZ121" s="251" t="str">
        <f>IF(V121="","",EOMONTH(EDATE(Tabla1[[#This Row],[Fecha Finalización]],3),0))</f>
        <v/>
      </c>
      <c r="BA121" s="40"/>
      <c r="BB121" s="40"/>
      <c r="BC121" s="237"/>
      <c r="BD121" s="235" t="str">
        <f>IF(F121="","",Tabla1[[#This Row],[sem 01]]&amp;Tabla1[[#This Row],[sem 02]]&amp;Tabla1[[#This Row],[sem 03]])</f>
        <v/>
      </c>
      <c r="BE121" s="236" t="str">
        <f>IF(TRIM(F121)="","",$B$1&amp;"-"&amp;SUBSTITUTE(Tabla1[[#This Row],[Mes Inscrito]]," ","")&amp;"-"&amp;SUBSTITUTE(Tabla1[[#This Row],[Dia de clases Inscrito]]," ","")&amp;"-"&amp;SUBSTITUTE(Tabla1[[#This Row],[Horario Inscrito]]," ","")&amp;"-"&amp;Tabla1[[#This Row],[Fecha Inicio grupo]])</f>
        <v/>
      </c>
      <c r="BF121" s="253" t="str">
        <f>IF(F121="","",Tabla1[[#This Row],[Curso]])</f>
        <v/>
      </c>
      <c r="BG121" s="254" t="str">
        <f>+IF(TRIM(F121)="","",$B$1&amp;"-"&amp;TRIM(Tabla1[[#This Row],[Mes Inscrito]])&amp;"-"&amp;TRIM(Tabla1[[#This Row],[Dia de clases Inscrito]])&amp;"-"&amp;TRIM(Tabla1[[#This Row],[Horario Inscrito]])&amp;"-"&amp;TRIM(Tabla1[[#This Row],[Fecha Inicio grupo]])&amp;"-"&amp;TRIM(Tabla1[[#This Row],[Tipo Incrito]]))</f>
        <v/>
      </c>
      <c r="BH121" s="319" t="str">
        <f>IF(F121="","",OR(IFERROR(SEARCH("CG",Tabla1[[#This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1" s="320" t="str">
        <f>IF(F121&lt;&gt;"",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1" s="320" t="str">
        <f>IF(F121&lt;&gt;"",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1" s="320" t="str">
        <f>IF(Tabla1[[#This Row],[Fecha Inicio grupo]]="","",IFERROR(VLOOKUP(Tabla1[[#This Row],[Mes de Alta como miembro]],Parámetros!$AM$2:$AN$16,2,0),"01/01/1900"))</f>
        <v/>
      </c>
    </row>
    <row r="122" spans="1:63" ht="14.45" hidden="1">
      <c r="A122" s="69">
        <v>117</v>
      </c>
      <c r="B122" s="29"/>
      <c r="C122" s="35"/>
      <c r="D122" s="43"/>
      <c r="E122" s="65"/>
      <c r="F122" s="46"/>
      <c r="G122" s="46"/>
      <c r="H122" s="165"/>
      <c r="I122" s="43"/>
      <c r="J122" s="29"/>
      <c r="K122" s="70"/>
      <c r="L122" s="69"/>
      <c r="M122" s="47"/>
      <c r="N122" s="240" t="str">
        <f ca="1">IF(Tabla1[[#This Row],[Fecha de nac]]="","",IF(Tabla1[[#This Row],[Fecha Finalización]] &gt;=TODAY(), DATEDIF(Tabla1[[#This Row],[Fecha de nac]],TODAY(),"y"), ROUNDDOWN((Tabla1[[#This Row],[Fecha Finalización]] -Tabla1[[#This Row],[Fecha de nac]])/365,0)))</f>
        <v/>
      </c>
      <c r="O122" s="171"/>
      <c r="P122" s="35"/>
      <c r="Q122" s="68"/>
      <c r="R122" s="68"/>
      <c r="S122" s="68"/>
      <c r="T122" s="68"/>
      <c r="U122" s="245" t="str">
        <f>IF(F122="","",Tabla1[[#This Row],[Fecha Inicio grupo]]+3*7-7)</f>
        <v/>
      </c>
      <c r="V122" s="246" t="str">
        <f>IF(F122="","",EDATE(Tabla1[[#This Row],[Fecha Inicio grupo]],3))</f>
        <v/>
      </c>
      <c r="W122" s="30"/>
      <c r="X122" s="30"/>
      <c r="Y122" s="77"/>
      <c r="Z122" s="77"/>
      <c r="AA122" s="77"/>
      <c r="AB122" s="77"/>
      <c r="AC122" s="77"/>
      <c r="AD122" s="77"/>
      <c r="AE122" s="77"/>
      <c r="AF122" s="77"/>
      <c r="AG122" s="77"/>
      <c r="AH122" s="77"/>
      <c r="AI122" s="77"/>
      <c r="AJ122" s="77"/>
      <c r="AK122" s="77"/>
      <c r="AL122" s="77"/>
      <c r="AM122" s="77"/>
      <c r="AN122" s="77"/>
      <c r="AO122" s="146"/>
      <c r="AP122" s="248" t="str">
        <f>IF(F122="","",IFERROR(VLOOKUP(SUBSTITUTE(SUBSTITUTE(Tabla1[[#This Row],[Uso Sistemas]],"T","P"),"N","F"),Parámetros!$M$2:$N$17,2,0),"Completar hasta 3ra sem. para evaluar a Probacionista"))</f>
        <v/>
      </c>
      <c r="AQ122" s="40"/>
      <c r="AR122" s="40"/>
      <c r="AS122" s="40"/>
      <c r="AT122" s="29"/>
      <c r="AU122" s="56"/>
      <c r="AV122" s="56"/>
      <c r="AW122" s="56"/>
      <c r="AX122" s="250" t="str">
        <f>IF(V122="","",EOMONTH(EDATE(Tabla1[[#This Row],[Fecha Finalización]],2),0))</f>
        <v/>
      </c>
      <c r="AY122" s="40"/>
      <c r="AZ122" s="251" t="str">
        <f>IF(V122="","",EOMONTH(EDATE(Tabla1[[#This Row],[Fecha Finalización]],3),0))</f>
        <v/>
      </c>
      <c r="BA122" s="40"/>
      <c r="BB122" s="40"/>
      <c r="BC122" s="237"/>
      <c r="BD122" s="235" t="str">
        <f>IF(F122="","",Tabla1[[#This Row],[sem 01]]&amp;Tabla1[[#This Row],[sem 02]]&amp;Tabla1[[#This Row],[sem 03]])</f>
        <v/>
      </c>
      <c r="BE122" s="236" t="str">
        <f>IF(TRIM(F122)="","",$B$1&amp;"-"&amp;SUBSTITUTE(Tabla1[[#This Row],[Mes Inscrito]]," ","")&amp;"-"&amp;SUBSTITUTE(Tabla1[[#This Row],[Dia de clases Inscrito]]," ","")&amp;"-"&amp;SUBSTITUTE(Tabla1[[#This Row],[Horario Inscrito]]," ","")&amp;"-"&amp;Tabla1[[#This Row],[Fecha Inicio grupo]])</f>
        <v/>
      </c>
      <c r="BF122" s="253" t="str">
        <f>IF(F122="","",Tabla1[[#This Row],[Curso]])</f>
        <v/>
      </c>
      <c r="BG122" s="254" t="str">
        <f>+IF(TRIM(F122)="","",$B$1&amp;"-"&amp;TRIM(Tabla1[[#This Row],[Mes Inscrito]])&amp;"-"&amp;TRIM(Tabla1[[#This Row],[Dia de clases Inscrito]])&amp;"-"&amp;TRIM(Tabla1[[#This Row],[Horario Inscrito]])&amp;"-"&amp;TRIM(Tabla1[[#This Row],[Fecha Inicio grupo]])&amp;"-"&amp;TRIM(Tabla1[[#This Row],[Tipo Incrito]]))</f>
        <v/>
      </c>
      <c r="BH122" s="319" t="str">
        <f>IF(F122="","",OR(IFERROR(SEARCH("CG",Tabla1[[#This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2" s="320" t="str">
        <f>IF(F122&lt;&gt;"",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2" s="320" t="str">
        <f>IF(F122&lt;&gt;"",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2" s="320" t="str">
        <f>IF(Tabla1[[#This Row],[Fecha Inicio grupo]]="","",IFERROR(VLOOKUP(Tabla1[[#This Row],[Mes de Alta como miembro]],Parámetros!$AM$2:$AN$16,2,0),"01/01/1900"))</f>
        <v/>
      </c>
    </row>
    <row r="123" spans="1:63" ht="14.45" hidden="1">
      <c r="A123" s="69">
        <v>118</v>
      </c>
      <c r="B123" s="29"/>
      <c r="C123" s="35"/>
      <c r="D123" s="43"/>
      <c r="E123" s="65"/>
      <c r="F123" s="46"/>
      <c r="G123" s="46"/>
      <c r="H123" s="165"/>
      <c r="I123" s="43"/>
      <c r="J123" s="29"/>
      <c r="K123" s="70"/>
      <c r="L123" s="69"/>
      <c r="M123" s="47"/>
      <c r="N123" s="240" t="str">
        <f ca="1">IF(Tabla1[[#This Row],[Fecha de nac]]="","",IF(Tabla1[[#This Row],[Fecha Finalización]] &gt;=TODAY(), DATEDIF(Tabla1[[#This Row],[Fecha de nac]],TODAY(),"y"), ROUNDDOWN((Tabla1[[#This Row],[Fecha Finalización]] -Tabla1[[#This Row],[Fecha de nac]])/365,0)))</f>
        <v/>
      </c>
      <c r="O123" s="171"/>
      <c r="P123" s="35"/>
      <c r="Q123" s="68"/>
      <c r="R123" s="68"/>
      <c r="S123" s="68"/>
      <c r="T123" s="68"/>
      <c r="U123" s="245" t="str">
        <f>IF(F123="","",Tabla1[[#This Row],[Fecha Inicio grupo]]+3*7-7)</f>
        <v/>
      </c>
      <c r="V123" s="246" t="str">
        <f>IF(F123="","",EDATE(Tabla1[[#This Row],[Fecha Inicio grupo]],3))</f>
        <v/>
      </c>
      <c r="W123" s="30"/>
      <c r="X123" s="30"/>
      <c r="Y123" s="77"/>
      <c r="Z123" s="77"/>
      <c r="AA123" s="77"/>
      <c r="AB123" s="77"/>
      <c r="AC123" s="77"/>
      <c r="AD123" s="77"/>
      <c r="AE123" s="77"/>
      <c r="AF123" s="77"/>
      <c r="AG123" s="77"/>
      <c r="AH123" s="77"/>
      <c r="AI123" s="77"/>
      <c r="AJ123" s="77"/>
      <c r="AK123" s="77"/>
      <c r="AL123" s="77"/>
      <c r="AM123" s="77"/>
      <c r="AN123" s="77"/>
      <c r="AO123" s="146"/>
      <c r="AP123" s="248" t="str">
        <f>IF(F123="","",IFERROR(VLOOKUP(SUBSTITUTE(SUBSTITUTE(Tabla1[[#This Row],[Uso Sistemas]],"T","P"),"N","F"),Parámetros!$M$2:$N$17,2,0),"Completar hasta 3ra sem. para evaluar a Probacionista"))</f>
        <v/>
      </c>
      <c r="AQ123" s="40"/>
      <c r="AR123" s="40"/>
      <c r="AS123" s="40"/>
      <c r="AT123" s="29"/>
      <c r="AU123" s="56"/>
      <c r="AV123" s="56"/>
      <c r="AW123" s="56"/>
      <c r="AX123" s="250" t="str">
        <f>IF(V123="","",EOMONTH(EDATE(Tabla1[[#This Row],[Fecha Finalización]],2),0))</f>
        <v/>
      </c>
      <c r="AY123" s="40"/>
      <c r="AZ123" s="251" t="str">
        <f>IF(V123="","",EOMONTH(EDATE(Tabla1[[#This Row],[Fecha Finalización]],3),0))</f>
        <v/>
      </c>
      <c r="BA123" s="40"/>
      <c r="BB123" s="40"/>
      <c r="BC123" s="237"/>
      <c r="BD123" s="235" t="str">
        <f>IF(F123="","",Tabla1[[#This Row],[sem 01]]&amp;Tabla1[[#This Row],[sem 02]]&amp;Tabla1[[#This Row],[sem 03]])</f>
        <v/>
      </c>
      <c r="BE123" s="236" t="str">
        <f>IF(TRIM(F123)="","",$B$1&amp;"-"&amp;SUBSTITUTE(Tabla1[[#This Row],[Mes Inscrito]]," ","")&amp;"-"&amp;SUBSTITUTE(Tabla1[[#This Row],[Dia de clases Inscrito]]," ","")&amp;"-"&amp;SUBSTITUTE(Tabla1[[#This Row],[Horario Inscrito]]," ","")&amp;"-"&amp;Tabla1[[#This Row],[Fecha Inicio grupo]])</f>
        <v/>
      </c>
      <c r="BF123" s="253" t="str">
        <f>IF(F123="","",Tabla1[[#This Row],[Curso]])</f>
        <v/>
      </c>
      <c r="BG123" s="254" t="str">
        <f>+IF(TRIM(F123)="","",$B$1&amp;"-"&amp;TRIM(Tabla1[[#This Row],[Mes Inscrito]])&amp;"-"&amp;TRIM(Tabla1[[#This Row],[Dia de clases Inscrito]])&amp;"-"&amp;TRIM(Tabla1[[#This Row],[Horario Inscrito]])&amp;"-"&amp;TRIM(Tabla1[[#This Row],[Fecha Inicio grupo]])&amp;"-"&amp;TRIM(Tabla1[[#This Row],[Tipo Incrito]]))</f>
        <v/>
      </c>
      <c r="BH123" s="319" t="str">
        <f>IF(F123="","",OR(IFERROR(SEARCH("CG",Tabla1[[#This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3" s="320" t="str">
        <f>IF(F123&lt;&gt;"",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3" s="320" t="str">
        <f>IF(F123&lt;&gt;"",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3" s="320" t="str">
        <f>IF(Tabla1[[#This Row],[Fecha Inicio grupo]]="","",IFERROR(VLOOKUP(Tabla1[[#This Row],[Mes de Alta como miembro]],Parámetros!$AM$2:$AN$16,2,0),"01/01/1900"))</f>
        <v/>
      </c>
    </row>
    <row r="124" spans="1:63" ht="14.45" hidden="1">
      <c r="A124" s="69">
        <v>119</v>
      </c>
      <c r="B124" s="30"/>
      <c r="C124" s="35"/>
      <c r="D124" s="43"/>
      <c r="E124" s="65"/>
      <c r="F124" s="46"/>
      <c r="G124" s="46"/>
      <c r="H124" s="165"/>
      <c r="I124" s="43"/>
      <c r="J124" s="29"/>
      <c r="K124" s="70"/>
      <c r="L124" s="69"/>
      <c r="M124" s="47"/>
      <c r="N124" s="240" t="str">
        <f ca="1">IF(Tabla1[[#This Row],[Fecha de nac]]="","",IF(Tabla1[[#This Row],[Fecha Finalización]] &gt;=TODAY(), DATEDIF(Tabla1[[#This Row],[Fecha de nac]],TODAY(),"y"), ROUNDDOWN((Tabla1[[#This Row],[Fecha Finalización]] -Tabla1[[#This Row],[Fecha de nac]])/365,0)))</f>
        <v/>
      </c>
      <c r="O124" s="171"/>
      <c r="P124" s="35"/>
      <c r="Q124" s="68"/>
      <c r="R124" s="68"/>
      <c r="S124" s="68"/>
      <c r="T124" s="68"/>
      <c r="U124" s="245" t="str">
        <f>IF(F124="","",Tabla1[[#This Row],[Fecha Inicio grupo]]+3*7-7)</f>
        <v/>
      </c>
      <c r="V124" s="246" t="str">
        <f>IF(F124="","",EDATE(Tabla1[[#This Row],[Fecha Inicio grupo]],3))</f>
        <v/>
      </c>
      <c r="W124" s="30"/>
      <c r="X124" s="30"/>
      <c r="Y124" s="77"/>
      <c r="Z124" s="77"/>
      <c r="AA124" s="77"/>
      <c r="AB124" s="77"/>
      <c r="AC124" s="77"/>
      <c r="AD124" s="77"/>
      <c r="AE124" s="77"/>
      <c r="AF124" s="77"/>
      <c r="AG124" s="77"/>
      <c r="AH124" s="77"/>
      <c r="AI124" s="77"/>
      <c r="AJ124" s="77"/>
      <c r="AK124" s="77"/>
      <c r="AL124" s="77"/>
      <c r="AM124" s="77"/>
      <c r="AN124" s="77"/>
      <c r="AO124" s="146"/>
      <c r="AP124" s="248" t="str">
        <f>IF(F124="","",IFERROR(VLOOKUP(SUBSTITUTE(SUBSTITUTE(Tabla1[[#This Row],[Uso Sistemas]],"T","P"),"N","F"),Parámetros!$M$2:$N$17,2,0),"Completar hasta 3ra sem. para evaluar a Probacionista"))</f>
        <v/>
      </c>
      <c r="AQ124" s="40"/>
      <c r="AR124" s="40"/>
      <c r="AS124" s="40"/>
      <c r="AT124" s="29"/>
      <c r="AU124" s="56"/>
      <c r="AV124" s="56"/>
      <c r="AW124" s="56"/>
      <c r="AX124" s="250" t="str">
        <f>IF(V124="","",EOMONTH(EDATE(Tabla1[[#This Row],[Fecha Finalización]],2),0))</f>
        <v/>
      </c>
      <c r="AY124" s="40"/>
      <c r="AZ124" s="251" t="str">
        <f>IF(V124="","",EOMONTH(EDATE(Tabla1[[#This Row],[Fecha Finalización]],3),0))</f>
        <v/>
      </c>
      <c r="BA124" s="40"/>
      <c r="BB124" s="40"/>
      <c r="BC124" s="237"/>
      <c r="BD124" s="235" t="str">
        <f>IF(F124="","",Tabla1[[#This Row],[sem 01]]&amp;Tabla1[[#This Row],[sem 02]]&amp;Tabla1[[#This Row],[sem 03]])</f>
        <v/>
      </c>
      <c r="BE124" s="236" t="str">
        <f>IF(TRIM(F124)="","",$B$1&amp;"-"&amp;SUBSTITUTE(Tabla1[[#This Row],[Mes Inscrito]]," ","")&amp;"-"&amp;SUBSTITUTE(Tabla1[[#This Row],[Dia de clases Inscrito]]," ","")&amp;"-"&amp;SUBSTITUTE(Tabla1[[#This Row],[Horario Inscrito]]," ","")&amp;"-"&amp;Tabla1[[#This Row],[Fecha Inicio grupo]])</f>
        <v/>
      </c>
      <c r="BF124" s="253" t="str">
        <f>IF(F124="","",Tabla1[[#This Row],[Curso]])</f>
        <v/>
      </c>
      <c r="BG124" s="254" t="str">
        <f>+IF(TRIM(F124)="","",$B$1&amp;"-"&amp;TRIM(Tabla1[[#This Row],[Mes Inscrito]])&amp;"-"&amp;TRIM(Tabla1[[#This Row],[Dia de clases Inscrito]])&amp;"-"&amp;TRIM(Tabla1[[#This Row],[Horario Inscrito]])&amp;"-"&amp;TRIM(Tabla1[[#This Row],[Fecha Inicio grupo]])&amp;"-"&amp;TRIM(Tabla1[[#This Row],[Tipo Incrito]]))</f>
        <v/>
      </c>
      <c r="BH124" s="319" t="str">
        <f>IF(F124="","",OR(IFERROR(SEARCH("CG",Tabla1[[#This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4" s="320" t="str">
        <f>IF(F124&lt;&gt;"",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4" s="320" t="str">
        <f>IF(F124&lt;&gt;"",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4" s="320" t="str">
        <f>IF(Tabla1[[#This Row],[Fecha Inicio grupo]]="","",IFERROR(VLOOKUP(Tabla1[[#This Row],[Mes de Alta como miembro]],Parámetros!$AM$2:$AN$16,2,0),"01/01/1900"))</f>
        <v/>
      </c>
    </row>
    <row r="125" spans="1:63" ht="14.45" hidden="1">
      <c r="A125" s="69">
        <v>120</v>
      </c>
      <c r="B125" s="30"/>
      <c r="C125" s="35"/>
      <c r="D125" s="43"/>
      <c r="E125" s="65"/>
      <c r="F125" s="46"/>
      <c r="G125" s="46"/>
      <c r="H125" s="165"/>
      <c r="I125" s="43"/>
      <c r="J125" s="29"/>
      <c r="K125" s="70"/>
      <c r="L125" s="69"/>
      <c r="M125" s="47"/>
      <c r="N125" s="240" t="str">
        <f ca="1">IF(Tabla1[[#This Row],[Fecha de nac]]="","",IF(Tabla1[[#This Row],[Fecha Finalización]] &gt;=TODAY(), DATEDIF(Tabla1[[#This Row],[Fecha de nac]],TODAY(),"y"), ROUNDDOWN((Tabla1[[#This Row],[Fecha Finalización]] -Tabla1[[#This Row],[Fecha de nac]])/365,0)))</f>
        <v/>
      </c>
      <c r="O125" s="171"/>
      <c r="P125" s="35"/>
      <c r="Q125" s="68"/>
      <c r="R125" s="68"/>
      <c r="S125" s="68"/>
      <c r="T125" s="68"/>
      <c r="U125" s="245" t="str">
        <f>IF(F125="","",Tabla1[[#This Row],[Fecha Inicio grupo]]+3*7-7)</f>
        <v/>
      </c>
      <c r="V125" s="246" t="str">
        <f>IF(F125="","",EDATE(Tabla1[[#This Row],[Fecha Inicio grupo]],3))</f>
        <v/>
      </c>
      <c r="W125" s="30"/>
      <c r="X125" s="30"/>
      <c r="Y125" s="77"/>
      <c r="Z125" s="77"/>
      <c r="AA125" s="77"/>
      <c r="AB125" s="77"/>
      <c r="AC125" s="77"/>
      <c r="AD125" s="77"/>
      <c r="AE125" s="77"/>
      <c r="AF125" s="77"/>
      <c r="AG125" s="77"/>
      <c r="AH125" s="77"/>
      <c r="AI125" s="77"/>
      <c r="AJ125" s="77"/>
      <c r="AK125" s="77"/>
      <c r="AL125" s="77"/>
      <c r="AM125" s="77"/>
      <c r="AN125" s="77"/>
      <c r="AO125" s="146"/>
      <c r="AP125" s="248" t="str">
        <f>IF(F125="","",IFERROR(VLOOKUP(SUBSTITUTE(SUBSTITUTE(Tabla1[[#This Row],[Uso Sistemas]],"T","P"),"N","F"),Parámetros!$M$2:$N$17,2,0),"Completar hasta 3ra sem. para evaluar a Probacionista"))</f>
        <v/>
      </c>
      <c r="AQ125" s="40"/>
      <c r="AR125" s="40"/>
      <c r="AS125" s="40"/>
      <c r="AT125" s="29"/>
      <c r="AU125" s="56"/>
      <c r="AV125" s="56"/>
      <c r="AW125" s="56"/>
      <c r="AX125" s="250" t="str">
        <f>IF(V125="","",EOMONTH(EDATE(Tabla1[[#This Row],[Fecha Finalización]],2),0))</f>
        <v/>
      </c>
      <c r="AY125" s="40"/>
      <c r="AZ125" s="251" t="str">
        <f>IF(V125="","",EOMONTH(EDATE(Tabla1[[#This Row],[Fecha Finalización]],3),0))</f>
        <v/>
      </c>
      <c r="BA125" s="40"/>
      <c r="BB125" s="40"/>
      <c r="BC125" s="237"/>
      <c r="BD125" s="235" t="str">
        <f>IF(F125="","",Tabla1[[#This Row],[sem 01]]&amp;Tabla1[[#This Row],[sem 02]]&amp;Tabla1[[#This Row],[sem 03]])</f>
        <v/>
      </c>
      <c r="BE125" s="236" t="str">
        <f>IF(TRIM(F125)="","",$B$1&amp;"-"&amp;SUBSTITUTE(Tabla1[[#This Row],[Mes Inscrito]]," ","")&amp;"-"&amp;SUBSTITUTE(Tabla1[[#This Row],[Dia de clases Inscrito]]," ","")&amp;"-"&amp;SUBSTITUTE(Tabla1[[#This Row],[Horario Inscrito]]," ","")&amp;"-"&amp;Tabla1[[#This Row],[Fecha Inicio grupo]])</f>
        <v/>
      </c>
      <c r="BF125" s="253" t="str">
        <f>IF(F125="","",Tabla1[[#This Row],[Curso]])</f>
        <v/>
      </c>
      <c r="BG125" s="254" t="str">
        <f>+IF(TRIM(F125)="","",$B$1&amp;"-"&amp;TRIM(Tabla1[[#This Row],[Mes Inscrito]])&amp;"-"&amp;TRIM(Tabla1[[#This Row],[Dia de clases Inscrito]])&amp;"-"&amp;TRIM(Tabla1[[#This Row],[Horario Inscrito]])&amp;"-"&amp;TRIM(Tabla1[[#This Row],[Fecha Inicio grupo]])&amp;"-"&amp;TRIM(Tabla1[[#This Row],[Tipo Incrito]]))</f>
        <v/>
      </c>
      <c r="BH125" s="319" t="str">
        <f>IF(F125="","",OR(IFERROR(SEARCH("CG",Tabla1[[#This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5" s="320" t="str">
        <f>IF(F125&lt;&gt;"",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5" s="320" t="str">
        <f>IF(F125&lt;&gt;"",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5" s="320" t="str">
        <f>IF(Tabla1[[#This Row],[Fecha Inicio grupo]]="","",IFERROR(VLOOKUP(Tabla1[[#This Row],[Mes de Alta como miembro]],Parámetros!$AM$2:$AN$16,2,0),"01/01/1900"))</f>
        <v/>
      </c>
    </row>
    <row r="126" spans="1:63" ht="14.45" hidden="1">
      <c r="A126" s="69">
        <v>121</v>
      </c>
      <c r="B126" s="30"/>
      <c r="C126" s="35"/>
      <c r="D126" s="43"/>
      <c r="E126" s="65"/>
      <c r="F126" s="46"/>
      <c r="G126" s="46"/>
      <c r="H126" s="165"/>
      <c r="I126" s="43"/>
      <c r="J126" s="29"/>
      <c r="K126" s="70"/>
      <c r="L126" s="69"/>
      <c r="M126" s="47"/>
      <c r="N126" s="240" t="str">
        <f ca="1">IF(Tabla1[[#This Row],[Fecha de nac]]="","",IF(Tabla1[[#This Row],[Fecha Finalización]] &gt;=TODAY(), DATEDIF(Tabla1[[#This Row],[Fecha de nac]],TODAY(),"y"), ROUNDDOWN((Tabla1[[#This Row],[Fecha Finalización]] -Tabla1[[#This Row],[Fecha de nac]])/365,0)))</f>
        <v/>
      </c>
      <c r="O126" s="171"/>
      <c r="P126" s="35"/>
      <c r="Q126" s="68"/>
      <c r="R126" s="68"/>
      <c r="S126" s="68"/>
      <c r="T126" s="68"/>
      <c r="U126" s="245" t="str">
        <f>IF(F126="","",Tabla1[[#This Row],[Fecha Inicio grupo]]+3*7-7)</f>
        <v/>
      </c>
      <c r="V126" s="246" t="str">
        <f>IF(F126="","",EDATE(Tabla1[[#This Row],[Fecha Inicio grupo]],3))</f>
        <v/>
      </c>
      <c r="W126" s="30"/>
      <c r="X126" s="30"/>
      <c r="Y126" s="77"/>
      <c r="Z126" s="77"/>
      <c r="AA126" s="77"/>
      <c r="AB126" s="77"/>
      <c r="AC126" s="77"/>
      <c r="AD126" s="77"/>
      <c r="AE126" s="77"/>
      <c r="AF126" s="77"/>
      <c r="AG126" s="77"/>
      <c r="AH126" s="77"/>
      <c r="AI126" s="77"/>
      <c r="AJ126" s="77"/>
      <c r="AK126" s="77"/>
      <c r="AL126" s="77"/>
      <c r="AM126" s="77"/>
      <c r="AN126" s="77"/>
      <c r="AO126" s="146"/>
      <c r="AP126" s="248" t="str">
        <f>IF(F126="","",IFERROR(VLOOKUP(SUBSTITUTE(SUBSTITUTE(Tabla1[[#This Row],[Uso Sistemas]],"T","P"),"N","F"),Parámetros!$M$2:$N$17,2,0),"Completar hasta 3ra sem. para evaluar a Probacionista"))</f>
        <v/>
      </c>
      <c r="AQ126" s="40"/>
      <c r="AR126" s="40"/>
      <c r="AS126" s="40"/>
      <c r="AT126" s="29"/>
      <c r="AU126" s="56"/>
      <c r="AV126" s="56"/>
      <c r="AW126" s="56"/>
      <c r="AX126" s="250" t="str">
        <f>IF(V126="","",EOMONTH(EDATE(Tabla1[[#This Row],[Fecha Finalización]],2),0))</f>
        <v/>
      </c>
      <c r="AY126" s="40"/>
      <c r="AZ126" s="251" t="str">
        <f>IF(V126="","",EOMONTH(EDATE(Tabla1[[#This Row],[Fecha Finalización]],3),0))</f>
        <v/>
      </c>
      <c r="BA126" s="40"/>
      <c r="BB126" s="40"/>
      <c r="BC126" s="237"/>
      <c r="BD126" s="235" t="str">
        <f>IF(F126="","",Tabla1[[#This Row],[sem 01]]&amp;Tabla1[[#This Row],[sem 02]]&amp;Tabla1[[#This Row],[sem 03]])</f>
        <v/>
      </c>
      <c r="BE126" s="236" t="str">
        <f>IF(TRIM(F126)="","",$B$1&amp;"-"&amp;SUBSTITUTE(Tabla1[[#This Row],[Mes Inscrito]]," ","")&amp;"-"&amp;SUBSTITUTE(Tabla1[[#This Row],[Dia de clases Inscrito]]," ","")&amp;"-"&amp;SUBSTITUTE(Tabla1[[#This Row],[Horario Inscrito]]," ","")&amp;"-"&amp;Tabla1[[#This Row],[Fecha Inicio grupo]])</f>
        <v/>
      </c>
      <c r="BF126" s="253" t="str">
        <f>IF(F126="","",Tabla1[[#This Row],[Curso]])</f>
        <v/>
      </c>
      <c r="BG126" s="254" t="str">
        <f>+IF(TRIM(F126)="","",$B$1&amp;"-"&amp;TRIM(Tabla1[[#This Row],[Mes Inscrito]])&amp;"-"&amp;TRIM(Tabla1[[#This Row],[Dia de clases Inscrito]])&amp;"-"&amp;TRIM(Tabla1[[#This Row],[Horario Inscrito]])&amp;"-"&amp;TRIM(Tabla1[[#This Row],[Fecha Inicio grupo]])&amp;"-"&amp;TRIM(Tabla1[[#This Row],[Tipo Incrito]]))</f>
        <v/>
      </c>
      <c r="BH126" s="319" t="str">
        <f>IF(F126="","",OR(IFERROR(SEARCH("CG",Tabla1[[#This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6" s="320" t="str">
        <f>IF(F126&lt;&gt;"",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6" s="320" t="str">
        <f>IF(F126&lt;&gt;"",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6" s="320" t="str">
        <f>IF(Tabla1[[#This Row],[Fecha Inicio grupo]]="","",IFERROR(VLOOKUP(Tabla1[[#This Row],[Mes de Alta como miembro]],Parámetros!$AM$2:$AN$16,2,0),"01/01/1900"))</f>
        <v/>
      </c>
    </row>
    <row r="127" spans="1:63" ht="14.45" hidden="1">
      <c r="A127" s="69">
        <v>122</v>
      </c>
      <c r="B127" s="30"/>
      <c r="C127" s="35"/>
      <c r="D127" s="43"/>
      <c r="E127" s="65"/>
      <c r="F127" s="46"/>
      <c r="G127" s="46"/>
      <c r="H127" s="165"/>
      <c r="I127" s="43"/>
      <c r="J127" s="29"/>
      <c r="K127" s="70"/>
      <c r="L127" s="69"/>
      <c r="M127" s="47"/>
      <c r="N127" s="240" t="str">
        <f ca="1">IF(Tabla1[[#This Row],[Fecha de nac]]="","",IF(Tabla1[[#This Row],[Fecha Finalización]] &gt;=TODAY(), DATEDIF(Tabla1[[#This Row],[Fecha de nac]],TODAY(),"y"), ROUNDDOWN((Tabla1[[#This Row],[Fecha Finalización]] -Tabla1[[#This Row],[Fecha de nac]])/365,0)))</f>
        <v/>
      </c>
      <c r="O127" s="171"/>
      <c r="P127" s="35"/>
      <c r="Q127" s="68"/>
      <c r="R127" s="68"/>
      <c r="S127" s="68"/>
      <c r="T127" s="68"/>
      <c r="U127" s="245" t="str">
        <f>IF(F127="","",Tabla1[[#This Row],[Fecha Inicio grupo]]+3*7-7)</f>
        <v/>
      </c>
      <c r="V127" s="246" t="str">
        <f>IF(F127="","",EDATE(Tabla1[[#This Row],[Fecha Inicio grupo]],3))</f>
        <v/>
      </c>
      <c r="W127" s="30"/>
      <c r="X127" s="30"/>
      <c r="Y127" s="77"/>
      <c r="Z127" s="77"/>
      <c r="AA127" s="77"/>
      <c r="AB127" s="77"/>
      <c r="AC127" s="77"/>
      <c r="AD127" s="77"/>
      <c r="AE127" s="77"/>
      <c r="AF127" s="77"/>
      <c r="AG127" s="77"/>
      <c r="AH127" s="77"/>
      <c r="AI127" s="77"/>
      <c r="AJ127" s="77"/>
      <c r="AK127" s="77"/>
      <c r="AL127" s="77"/>
      <c r="AM127" s="77"/>
      <c r="AN127" s="77"/>
      <c r="AO127" s="146"/>
      <c r="AP127" s="248" t="str">
        <f>IF(F127="","",IFERROR(VLOOKUP(SUBSTITUTE(SUBSTITUTE(Tabla1[[#This Row],[Uso Sistemas]],"T","P"),"N","F"),Parámetros!$M$2:$N$17,2,0),"Completar hasta 3ra sem. para evaluar a Probacionista"))</f>
        <v/>
      </c>
      <c r="AQ127" s="40"/>
      <c r="AR127" s="40"/>
      <c r="AS127" s="40"/>
      <c r="AT127" s="29"/>
      <c r="AU127" s="56"/>
      <c r="AV127" s="56"/>
      <c r="AW127" s="56"/>
      <c r="AX127" s="250" t="str">
        <f>IF(V127="","",EOMONTH(EDATE(Tabla1[[#This Row],[Fecha Finalización]],2),0))</f>
        <v/>
      </c>
      <c r="AY127" s="40"/>
      <c r="AZ127" s="251" t="str">
        <f>IF(V127="","",EOMONTH(EDATE(Tabla1[[#This Row],[Fecha Finalización]],3),0))</f>
        <v/>
      </c>
      <c r="BA127" s="40"/>
      <c r="BB127" s="40"/>
      <c r="BC127" s="237"/>
      <c r="BD127" s="235" t="str">
        <f>IF(F127="","",Tabla1[[#This Row],[sem 01]]&amp;Tabla1[[#This Row],[sem 02]]&amp;Tabla1[[#This Row],[sem 03]])</f>
        <v/>
      </c>
      <c r="BE127" s="236" t="str">
        <f>IF(TRIM(F127)="","",$B$1&amp;"-"&amp;SUBSTITUTE(Tabla1[[#This Row],[Mes Inscrito]]," ","")&amp;"-"&amp;SUBSTITUTE(Tabla1[[#This Row],[Dia de clases Inscrito]]," ","")&amp;"-"&amp;SUBSTITUTE(Tabla1[[#This Row],[Horario Inscrito]]," ","")&amp;"-"&amp;Tabla1[[#This Row],[Fecha Inicio grupo]])</f>
        <v/>
      </c>
      <c r="BF127" s="253" t="str">
        <f>IF(F127="","",Tabla1[[#This Row],[Curso]])</f>
        <v/>
      </c>
      <c r="BG127" s="254" t="str">
        <f>+IF(TRIM(F127)="","",$B$1&amp;"-"&amp;TRIM(Tabla1[[#This Row],[Mes Inscrito]])&amp;"-"&amp;TRIM(Tabla1[[#This Row],[Dia de clases Inscrito]])&amp;"-"&amp;TRIM(Tabla1[[#This Row],[Horario Inscrito]])&amp;"-"&amp;TRIM(Tabla1[[#This Row],[Fecha Inicio grupo]])&amp;"-"&amp;TRIM(Tabla1[[#This Row],[Tipo Incrito]]))</f>
        <v/>
      </c>
      <c r="BH127" s="319" t="str">
        <f>IF(F127="","",OR(IFERROR(SEARCH("CG",Tabla1[[#This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7" s="320" t="str">
        <f>IF(F127&lt;&gt;"",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7" s="320" t="str">
        <f>IF(F127&lt;&gt;"",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7" s="320" t="str">
        <f>IF(Tabla1[[#This Row],[Fecha Inicio grupo]]="","",IFERROR(VLOOKUP(Tabla1[[#This Row],[Mes de Alta como miembro]],Parámetros!$AM$2:$AN$16,2,0),"01/01/1900"))</f>
        <v/>
      </c>
    </row>
    <row r="128" spans="1:63" ht="14.45" hidden="1">
      <c r="A128" s="69">
        <v>123</v>
      </c>
      <c r="B128" s="30"/>
      <c r="C128" s="35"/>
      <c r="D128" s="43"/>
      <c r="E128" s="65"/>
      <c r="F128" s="46"/>
      <c r="G128" s="46"/>
      <c r="H128" s="165"/>
      <c r="I128" s="43"/>
      <c r="J128" s="29"/>
      <c r="K128" s="70"/>
      <c r="L128" s="69"/>
      <c r="M128" s="47"/>
      <c r="N128" s="240" t="str">
        <f ca="1">IF(Tabla1[[#This Row],[Fecha de nac]]="","",IF(Tabla1[[#This Row],[Fecha Finalización]] &gt;=TODAY(), DATEDIF(Tabla1[[#This Row],[Fecha de nac]],TODAY(),"y"), ROUNDDOWN((Tabla1[[#This Row],[Fecha Finalización]] -Tabla1[[#This Row],[Fecha de nac]])/365,0)))</f>
        <v/>
      </c>
      <c r="O128" s="171"/>
      <c r="P128" s="35"/>
      <c r="Q128" s="68"/>
      <c r="R128" s="68"/>
      <c r="S128" s="68"/>
      <c r="T128" s="68"/>
      <c r="U128" s="245" t="str">
        <f>IF(F128="","",Tabla1[[#This Row],[Fecha Inicio grupo]]+3*7-7)</f>
        <v/>
      </c>
      <c r="V128" s="246" t="str">
        <f>IF(F128="","",EDATE(Tabla1[[#This Row],[Fecha Inicio grupo]],3))</f>
        <v/>
      </c>
      <c r="W128" s="30"/>
      <c r="X128" s="30"/>
      <c r="Y128" s="77"/>
      <c r="Z128" s="77"/>
      <c r="AA128" s="77"/>
      <c r="AB128" s="77"/>
      <c r="AC128" s="77"/>
      <c r="AD128" s="77"/>
      <c r="AE128" s="77"/>
      <c r="AF128" s="77"/>
      <c r="AG128" s="77"/>
      <c r="AH128" s="77"/>
      <c r="AI128" s="77"/>
      <c r="AJ128" s="77"/>
      <c r="AK128" s="77"/>
      <c r="AL128" s="77"/>
      <c r="AM128" s="77"/>
      <c r="AN128" s="77"/>
      <c r="AO128" s="146"/>
      <c r="AP128" s="248" t="str">
        <f>IF(F128="","",IFERROR(VLOOKUP(SUBSTITUTE(SUBSTITUTE(Tabla1[[#This Row],[Uso Sistemas]],"T","P"),"N","F"),Parámetros!$M$2:$N$17,2,0),"Completar hasta 3ra sem. para evaluar a Probacionista"))</f>
        <v/>
      </c>
      <c r="AQ128" s="40"/>
      <c r="AR128" s="40"/>
      <c r="AS128" s="40"/>
      <c r="AT128" s="29"/>
      <c r="AU128" s="56"/>
      <c r="AV128" s="56"/>
      <c r="AW128" s="56"/>
      <c r="AX128" s="250" t="str">
        <f>IF(V128="","",EOMONTH(EDATE(Tabla1[[#This Row],[Fecha Finalización]],2),0))</f>
        <v/>
      </c>
      <c r="AY128" s="40"/>
      <c r="AZ128" s="251" t="str">
        <f>IF(V128="","",EOMONTH(EDATE(Tabla1[[#This Row],[Fecha Finalización]],3),0))</f>
        <v/>
      </c>
      <c r="BA128" s="40"/>
      <c r="BB128" s="40"/>
      <c r="BC128" s="237"/>
      <c r="BD128" s="235" t="str">
        <f>IF(F128="","",Tabla1[[#This Row],[sem 01]]&amp;Tabla1[[#This Row],[sem 02]]&amp;Tabla1[[#This Row],[sem 03]])</f>
        <v/>
      </c>
      <c r="BE128" s="236" t="str">
        <f>IF(TRIM(F128)="","",$B$1&amp;"-"&amp;SUBSTITUTE(Tabla1[[#This Row],[Mes Inscrito]]," ","")&amp;"-"&amp;SUBSTITUTE(Tabla1[[#This Row],[Dia de clases Inscrito]]," ","")&amp;"-"&amp;SUBSTITUTE(Tabla1[[#This Row],[Horario Inscrito]]," ","")&amp;"-"&amp;Tabla1[[#This Row],[Fecha Inicio grupo]])</f>
        <v/>
      </c>
      <c r="BF128" s="253" t="str">
        <f>IF(F128="","",Tabla1[[#This Row],[Curso]])</f>
        <v/>
      </c>
      <c r="BG128" s="254" t="str">
        <f>+IF(TRIM(F128)="","",$B$1&amp;"-"&amp;TRIM(Tabla1[[#This Row],[Mes Inscrito]])&amp;"-"&amp;TRIM(Tabla1[[#This Row],[Dia de clases Inscrito]])&amp;"-"&amp;TRIM(Tabla1[[#This Row],[Horario Inscrito]])&amp;"-"&amp;TRIM(Tabla1[[#This Row],[Fecha Inicio grupo]])&amp;"-"&amp;TRIM(Tabla1[[#This Row],[Tipo Incrito]]))</f>
        <v/>
      </c>
      <c r="BH128" s="319" t="str">
        <f>IF(F128="","",OR(IFERROR(SEARCH("CG",Tabla1[[#This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8" s="320" t="str">
        <f>IF(F128&lt;&gt;"",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8" s="320" t="str">
        <f>IF(F128&lt;&gt;"",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8" s="320" t="str">
        <f>IF(Tabla1[[#This Row],[Fecha Inicio grupo]]="","",IFERROR(VLOOKUP(Tabla1[[#This Row],[Mes de Alta como miembro]],Parámetros!$AM$2:$AN$16,2,0),"01/01/1900"))</f>
        <v/>
      </c>
    </row>
    <row r="129" spans="1:63" ht="14.45" hidden="1">
      <c r="A129" s="69">
        <v>124</v>
      </c>
      <c r="B129" s="30"/>
      <c r="C129" s="35"/>
      <c r="D129" s="43"/>
      <c r="E129" s="65"/>
      <c r="F129" s="46"/>
      <c r="G129" s="46"/>
      <c r="H129" s="165"/>
      <c r="I129" s="43"/>
      <c r="J129" s="29"/>
      <c r="K129" s="70"/>
      <c r="L129" s="69"/>
      <c r="M129" s="47"/>
      <c r="N129" s="240" t="str">
        <f ca="1">IF(Tabla1[[#This Row],[Fecha de nac]]="","",IF(Tabla1[[#This Row],[Fecha Finalización]] &gt;=TODAY(), DATEDIF(Tabla1[[#This Row],[Fecha de nac]],TODAY(),"y"), ROUNDDOWN((Tabla1[[#This Row],[Fecha Finalización]] -Tabla1[[#This Row],[Fecha de nac]])/365,0)))</f>
        <v/>
      </c>
      <c r="O129" s="171"/>
      <c r="P129" s="35"/>
      <c r="Q129" s="68"/>
      <c r="R129" s="68"/>
      <c r="S129" s="68"/>
      <c r="T129" s="68"/>
      <c r="U129" s="245" t="str">
        <f>IF(F129="","",Tabla1[[#This Row],[Fecha Inicio grupo]]+3*7-7)</f>
        <v/>
      </c>
      <c r="V129" s="246" t="str">
        <f>IF(F129="","",EDATE(Tabla1[[#This Row],[Fecha Inicio grupo]],3))</f>
        <v/>
      </c>
      <c r="W129" s="30"/>
      <c r="X129" s="30"/>
      <c r="Y129" s="77"/>
      <c r="Z129" s="77"/>
      <c r="AA129" s="77"/>
      <c r="AB129" s="77"/>
      <c r="AC129" s="77"/>
      <c r="AD129" s="77"/>
      <c r="AE129" s="77"/>
      <c r="AF129" s="77"/>
      <c r="AG129" s="77"/>
      <c r="AH129" s="77"/>
      <c r="AI129" s="77"/>
      <c r="AJ129" s="77"/>
      <c r="AK129" s="77"/>
      <c r="AL129" s="77"/>
      <c r="AM129" s="77"/>
      <c r="AN129" s="77"/>
      <c r="AO129" s="146"/>
      <c r="AP129" s="248" t="str">
        <f>IF(F129="","",IFERROR(VLOOKUP(SUBSTITUTE(SUBSTITUTE(Tabla1[[#This Row],[Uso Sistemas]],"T","P"),"N","F"),Parámetros!$M$2:$N$17,2,0),"Completar hasta 3ra sem. para evaluar a Probacionista"))</f>
        <v/>
      </c>
      <c r="AQ129" s="40"/>
      <c r="AR129" s="40"/>
      <c r="AS129" s="40"/>
      <c r="AT129" s="29"/>
      <c r="AU129" s="56"/>
      <c r="AV129" s="56"/>
      <c r="AW129" s="56"/>
      <c r="AX129" s="250" t="str">
        <f>IF(V129="","",EOMONTH(EDATE(Tabla1[[#This Row],[Fecha Finalización]],2),0))</f>
        <v/>
      </c>
      <c r="AY129" s="40"/>
      <c r="AZ129" s="251" t="str">
        <f>IF(V129="","",EOMONTH(EDATE(Tabla1[[#This Row],[Fecha Finalización]],3),0))</f>
        <v/>
      </c>
      <c r="BA129" s="40"/>
      <c r="BB129" s="40"/>
      <c r="BC129" s="237"/>
      <c r="BD129" s="235" t="str">
        <f>IF(F129="","",Tabla1[[#This Row],[sem 01]]&amp;Tabla1[[#This Row],[sem 02]]&amp;Tabla1[[#This Row],[sem 03]])</f>
        <v/>
      </c>
      <c r="BE129" s="236" t="str">
        <f>IF(TRIM(F129)="","",$B$1&amp;"-"&amp;SUBSTITUTE(Tabla1[[#This Row],[Mes Inscrito]]," ","")&amp;"-"&amp;SUBSTITUTE(Tabla1[[#This Row],[Dia de clases Inscrito]]," ","")&amp;"-"&amp;SUBSTITUTE(Tabla1[[#This Row],[Horario Inscrito]]," ","")&amp;"-"&amp;Tabla1[[#This Row],[Fecha Inicio grupo]])</f>
        <v/>
      </c>
      <c r="BF129" s="253" t="str">
        <f>IF(F129="","",Tabla1[[#This Row],[Curso]])</f>
        <v/>
      </c>
      <c r="BG129" s="254" t="str">
        <f>+IF(TRIM(F129)="","",$B$1&amp;"-"&amp;TRIM(Tabla1[[#This Row],[Mes Inscrito]])&amp;"-"&amp;TRIM(Tabla1[[#This Row],[Dia de clases Inscrito]])&amp;"-"&amp;TRIM(Tabla1[[#This Row],[Horario Inscrito]])&amp;"-"&amp;TRIM(Tabla1[[#This Row],[Fecha Inicio grupo]])&amp;"-"&amp;TRIM(Tabla1[[#This Row],[Tipo Incrito]]))</f>
        <v/>
      </c>
      <c r="BH129" s="319" t="str">
        <f>IF(F129="","",OR(IFERROR(SEARCH("CG",Tabla1[[#This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9" s="320" t="str">
        <f>IF(F129&lt;&gt;"",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9" s="320" t="str">
        <f>IF(F129&lt;&gt;"",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9" s="320" t="str">
        <f>IF(Tabla1[[#This Row],[Fecha Inicio grupo]]="","",IFERROR(VLOOKUP(Tabla1[[#This Row],[Mes de Alta como miembro]],Parámetros!$AM$2:$AN$16,2,0),"01/01/1900"))</f>
        <v/>
      </c>
    </row>
    <row r="130" spans="1:63" ht="14.45" hidden="1">
      <c r="A130" s="69">
        <v>125</v>
      </c>
      <c r="B130" s="30"/>
      <c r="C130" s="35"/>
      <c r="D130" s="43"/>
      <c r="E130" s="65"/>
      <c r="F130" s="46"/>
      <c r="G130" s="46"/>
      <c r="H130" s="165"/>
      <c r="I130" s="43"/>
      <c r="J130" s="29"/>
      <c r="K130" s="70"/>
      <c r="L130" s="69"/>
      <c r="M130" s="47"/>
      <c r="N130" s="240" t="str">
        <f ca="1">IF(Tabla1[[#This Row],[Fecha de nac]]="","",IF(Tabla1[[#This Row],[Fecha Finalización]] &gt;=TODAY(), DATEDIF(Tabla1[[#This Row],[Fecha de nac]],TODAY(),"y"), ROUNDDOWN((Tabla1[[#This Row],[Fecha Finalización]] -Tabla1[[#This Row],[Fecha de nac]])/365,0)))</f>
        <v/>
      </c>
      <c r="O130" s="171"/>
      <c r="P130" s="35"/>
      <c r="Q130" s="68"/>
      <c r="R130" s="68"/>
      <c r="S130" s="68"/>
      <c r="T130" s="68"/>
      <c r="U130" s="245" t="str">
        <f>IF(F130="","",Tabla1[[#This Row],[Fecha Inicio grupo]]+3*7-7)</f>
        <v/>
      </c>
      <c r="V130" s="246" t="str">
        <f>IF(F130="","",EDATE(Tabla1[[#This Row],[Fecha Inicio grupo]],3))</f>
        <v/>
      </c>
      <c r="W130" s="30"/>
      <c r="X130" s="30"/>
      <c r="Y130" s="77"/>
      <c r="Z130" s="77"/>
      <c r="AA130" s="77"/>
      <c r="AB130" s="77"/>
      <c r="AC130" s="77"/>
      <c r="AD130" s="77"/>
      <c r="AE130" s="77"/>
      <c r="AF130" s="77"/>
      <c r="AG130" s="77"/>
      <c r="AH130" s="77"/>
      <c r="AI130" s="77"/>
      <c r="AJ130" s="77"/>
      <c r="AK130" s="77"/>
      <c r="AL130" s="77"/>
      <c r="AM130" s="77"/>
      <c r="AN130" s="77"/>
      <c r="AO130" s="146"/>
      <c r="AP130" s="248" t="str">
        <f>IF(F130="","",IFERROR(VLOOKUP(SUBSTITUTE(SUBSTITUTE(Tabla1[[#This Row],[Uso Sistemas]],"T","P"),"N","F"),Parámetros!$M$2:$N$17,2,0),"Completar hasta 3ra sem. para evaluar a Probacionista"))</f>
        <v/>
      </c>
      <c r="AQ130" s="40"/>
      <c r="AR130" s="40"/>
      <c r="AS130" s="40"/>
      <c r="AT130" s="29"/>
      <c r="AU130" s="56"/>
      <c r="AV130" s="56"/>
      <c r="AW130" s="56"/>
      <c r="AX130" s="250" t="str">
        <f>IF(V130="","",EOMONTH(EDATE(Tabla1[[#This Row],[Fecha Finalización]],2),0))</f>
        <v/>
      </c>
      <c r="AY130" s="40"/>
      <c r="AZ130" s="251" t="str">
        <f>IF(V130="","",EOMONTH(EDATE(Tabla1[[#This Row],[Fecha Finalización]],3),0))</f>
        <v/>
      </c>
      <c r="BA130" s="40"/>
      <c r="BB130" s="40"/>
      <c r="BC130" s="237"/>
      <c r="BD130" s="235" t="str">
        <f>IF(F130="","",Tabla1[[#This Row],[sem 01]]&amp;Tabla1[[#This Row],[sem 02]]&amp;Tabla1[[#This Row],[sem 03]])</f>
        <v/>
      </c>
      <c r="BE130" s="236" t="str">
        <f>IF(TRIM(F130)="","",$B$1&amp;"-"&amp;SUBSTITUTE(Tabla1[[#This Row],[Mes Inscrito]]," ","")&amp;"-"&amp;SUBSTITUTE(Tabla1[[#This Row],[Dia de clases Inscrito]]," ","")&amp;"-"&amp;SUBSTITUTE(Tabla1[[#This Row],[Horario Inscrito]]," ","")&amp;"-"&amp;Tabla1[[#This Row],[Fecha Inicio grupo]])</f>
        <v/>
      </c>
      <c r="BF130" s="253" t="str">
        <f>IF(F130="","",Tabla1[[#This Row],[Curso]])</f>
        <v/>
      </c>
      <c r="BG130" s="254" t="str">
        <f>+IF(TRIM(F130)="","",$B$1&amp;"-"&amp;TRIM(Tabla1[[#This Row],[Mes Inscrito]])&amp;"-"&amp;TRIM(Tabla1[[#This Row],[Dia de clases Inscrito]])&amp;"-"&amp;TRIM(Tabla1[[#This Row],[Horario Inscrito]])&amp;"-"&amp;TRIM(Tabla1[[#This Row],[Fecha Inicio grupo]])&amp;"-"&amp;TRIM(Tabla1[[#This Row],[Tipo Incrito]]))</f>
        <v/>
      </c>
      <c r="BH130" s="319" t="str">
        <f>IF(F130="","",OR(IFERROR(SEARCH("CG",Tabla1[[#This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0" s="320" t="str">
        <f>IF(F130&lt;&gt;"",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0" s="320" t="str">
        <f>IF(F130&lt;&gt;"",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0" s="320" t="str">
        <f>IF(Tabla1[[#This Row],[Fecha Inicio grupo]]="","",IFERROR(VLOOKUP(Tabla1[[#This Row],[Mes de Alta como miembro]],Parámetros!$AM$2:$AN$16,2,0),"01/01/1900"))</f>
        <v/>
      </c>
    </row>
    <row r="131" spans="1:63" ht="14.45" hidden="1">
      <c r="A131" s="69">
        <v>126</v>
      </c>
      <c r="B131" s="30"/>
      <c r="C131" s="35"/>
      <c r="D131" s="43"/>
      <c r="E131" s="65"/>
      <c r="F131" s="46"/>
      <c r="G131" s="46"/>
      <c r="H131" s="165"/>
      <c r="I131" s="43"/>
      <c r="J131" s="29"/>
      <c r="K131" s="70"/>
      <c r="L131" s="69"/>
      <c r="M131" s="47"/>
      <c r="N131" s="240" t="str">
        <f ca="1">IF(Tabla1[[#This Row],[Fecha de nac]]="","",IF(Tabla1[[#This Row],[Fecha Finalización]] &gt;=TODAY(), DATEDIF(Tabla1[[#This Row],[Fecha de nac]],TODAY(),"y"), ROUNDDOWN((Tabla1[[#This Row],[Fecha Finalización]] -Tabla1[[#This Row],[Fecha de nac]])/365,0)))</f>
        <v/>
      </c>
      <c r="O131" s="171"/>
      <c r="P131" s="35"/>
      <c r="Q131" s="68"/>
      <c r="R131" s="68"/>
      <c r="S131" s="68"/>
      <c r="T131" s="68"/>
      <c r="U131" s="245" t="str">
        <f>IF(F131="","",Tabla1[[#This Row],[Fecha Inicio grupo]]+3*7-7)</f>
        <v/>
      </c>
      <c r="V131" s="246" t="str">
        <f>IF(F131="","",EDATE(Tabla1[[#This Row],[Fecha Inicio grupo]],3))</f>
        <v/>
      </c>
      <c r="W131" s="30"/>
      <c r="X131" s="30"/>
      <c r="Y131" s="77"/>
      <c r="Z131" s="77"/>
      <c r="AA131" s="77"/>
      <c r="AB131" s="77"/>
      <c r="AC131" s="77"/>
      <c r="AD131" s="77"/>
      <c r="AE131" s="77"/>
      <c r="AF131" s="77"/>
      <c r="AG131" s="77"/>
      <c r="AH131" s="77"/>
      <c r="AI131" s="77"/>
      <c r="AJ131" s="77"/>
      <c r="AK131" s="77"/>
      <c r="AL131" s="77"/>
      <c r="AM131" s="77"/>
      <c r="AN131" s="77"/>
      <c r="AO131" s="146"/>
      <c r="AP131" s="248" t="str">
        <f>IF(F131="","",IFERROR(VLOOKUP(SUBSTITUTE(SUBSTITUTE(Tabla1[[#This Row],[Uso Sistemas]],"T","P"),"N","F"),Parámetros!$M$2:$N$17,2,0),"Completar hasta 3ra sem. para evaluar a Probacionista"))</f>
        <v/>
      </c>
      <c r="AQ131" s="40"/>
      <c r="AR131" s="40"/>
      <c r="AS131" s="40"/>
      <c r="AT131" s="29"/>
      <c r="AU131" s="56"/>
      <c r="AV131" s="56"/>
      <c r="AW131" s="56"/>
      <c r="AX131" s="250" t="str">
        <f>IF(V131="","",EOMONTH(EDATE(Tabla1[[#This Row],[Fecha Finalización]],2),0))</f>
        <v/>
      </c>
      <c r="AY131" s="40"/>
      <c r="AZ131" s="251" t="str">
        <f>IF(V131="","",EOMONTH(EDATE(Tabla1[[#This Row],[Fecha Finalización]],3),0))</f>
        <v/>
      </c>
      <c r="BA131" s="40"/>
      <c r="BB131" s="40"/>
      <c r="BC131" s="237"/>
      <c r="BD131" s="235" t="str">
        <f>IF(F131="","",Tabla1[[#This Row],[sem 01]]&amp;Tabla1[[#This Row],[sem 02]]&amp;Tabla1[[#This Row],[sem 03]])</f>
        <v/>
      </c>
      <c r="BE131" s="236" t="str">
        <f>IF(TRIM(F131)="","",$B$1&amp;"-"&amp;SUBSTITUTE(Tabla1[[#This Row],[Mes Inscrito]]," ","")&amp;"-"&amp;SUBSTITUTE(Tabla1[[#This Row],[Dia de clases Inscrito]]," ","")&amp;"-"&amp;SUBSTITUTE(Tabla1[[#This Row],[Horario Inscrito]]," ","")&amp;"-"&amp;Tabla1[[#This Row],[Fecha Inicio grupo]])</f>
        <v/>
      </c>
      <c r="BF131" s="253" t="str">
        <f>IF(F131="","",Tabla1[[#This Row],[Curso]])</f>
        <v/>
      </c>
      <c r="BG131" s="254" t="str">
        <f>+IF(TRIM(F131)="","",$B$1&amp;"-"&amp;TRIM(Tabla1[[#This Row],[Mes Inscrito]])&amp;"-"&amp;TRIM(Tabla1[[#This Row],[Dia de clases Inscrito]])&amp;"-"&amp;TRIM(Tabla1[[#This Row],[Horario Inscrito]])&amp;"-"&amp;TRIM(Tabla1[[#This Row],[Fecha Inicio grupo]])&amp;"-"&amp;TRIM(Tabla1[[#This Row],[Tipo Incrito]]))</f>
        <v/>
      </c>
      <c r="BH131" s="319" t="str">
        <f>IF(F131="","",OR(IFERROR(SEARCH("CG",Tabla1[[#This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1" s="320" t="str">
        <f>IF(F131&lt;&gt;"",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1" s="320" t="str">
        <f>IF(F131&lt;&gt;"",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1" s="320" t="str">
        <f>IF(Tabla1[[#This Row],[Fecha Inicio grupo]]="","",IFERROR(VLOOKUP(Tabla1[[#This Row],[Mes de Alta como miembro]],Parámetros!$AM$2:$AN$16,2,0),"01/01/1900"))</f>
        <v/>
      </c>
    </row>
    <row r="132" spans="1:63" ht="14.45" hidden="1">
      <c r="A132" s="69">
        <v>127</v>
      </c>
      <c r="B132" s="30"/>
      <c r="C132" s="35"/>
      <c r="D132" s="43"/>
      <c r="E132" s="65"/>
      <c r="F132" s="46"/>
      <c r="G132" s="46"/>
      <c r="H132" s="165"/>
      <c r="I132" s="43"/>
      <c r="J132" s="29"/>
      <c r="K132" s="70"/>
      <c r="L132" s="69"/>
      <c r="M132" s="47"/>
      <c r="N132" s="240" t="str">
        <f ca="1">IF(Tabla1[[#This Row],[Fecha de nac]]="","",IF(Tabla1[[#This Row],[Fecha Finalización]] &gt;=TODAY(), DATEDIF(Tabla1[[#This Row],[Fecha de nac]],TODAY(),"y"), ROUNDDOWN((Tabla1[[#This Row],[Fecha Finalización]] -Tabla1[[#This Row],[Fecha de nac]])/365,0)))</f>
        <v/>
      </c>
      <c r="O132" s="171"/>
      <c r="P132" s="35"/>
      <c r="Q132" s="68"/>
      <c r="R132" s="68"/>
      <c r="S132" s="68"/>
      <c r="T132" s="68"/>
      <c r="U132" s="245" t="str">
        <f>IF(F132="","",Tabla1[[#This Row],[Fecha Inicio grupo]]+3*7-7)</f>
        <v/>
      </c>
      <c r="V132" s="246" t="str">
        <f>IF(F132="","",EDATE(Tabla1[[#This Row],[Fecha Inicio grupo]],3))</f>
        <v/>
      </c>
      <c r="W132" s="30"/>
      <c r="X132" s="30"/>
      <c r="Y132" s="77"/>
      <c r="Z132" s="77"/>
      <c r="AA132" s="77"/>
      <c r="AB132" s="77"/>
      <c r="AC132" s="77"/>
      <c r="AD132" s="77"/>
      <c r="AE132" s="77"/>
      <c r="AF132" s="77"/>
      <c r="AG132" s="77"/>
      <c r="AH132" s="77"/>
      <c r="AI132" s="77"/>
      <c r="AJ132" s="77"/>
      <c r="AK132" s="77"/>
      <c r="AL132" s="77"/>
      <c r="AM132" s="77"/>
      <c r="AN132" s="77"/>
      <c r="AO132" s="146"/>
      <c r="AP132" s="248" t="str">
        <f>IF(F132="","",IFERROR(VLOOKUP(SUBSTITUTE(SUBSTITUTE(Tabla1[[#This Row],[Uso Sistemas]],"T","P"),"N","F"),Parámetros!$M$2:$N$17,2,0),"Completar hasta 3ra sem. para evaluar a Probacionista"))</f>
        <v/>
      </c>
      <c r="AQ132" s="40"/>
      <c r="AR132" s="40"/>
      <c r="AS132" s="40"/>
      <c r="AT132" s="29"/>
      <c r="AU132" s="56"/>
      <c r="AV132" s="56"/>
      <c r="AW132" s="56"/>
      <c r="AX132" s="250" t="str">
        <f>IF(V132="","",EOMONTH(EDATE(Tabla1[[#This Row],[Fecha Finalización]],2),0))</f>
        <v/>
      </c>
      <c r="AY132" s="40"/>
      <c r="AZ132" s="251" t="str">
        <f>IF(V132="","",EOMONTH(EDATE(Tabla1[[#This Row],[Fecha Finalización]],3),0))</f>
        <v/>
      </c>
      <c r="BA132" s="40"/>
      <c r="BB132" s="40"/>
      <c r="BC132" s="237"/>
      <c r="BD132" s="235" t="str">
        <f>IF(F132="","",Tabla1[[#This Row],[sem 01]]&amp;Tabla1[[#This Row],[sem 02]]&amp;Tabla1[[#This Row],[sem 03]])</f>
        <v/>
      </c>
      <c r="BE132" s="236" t="str">
        <f>IF(TRIM(F132)="","",$B$1&amp;"-"&amp;SUBSTITUTE(Tabla1[[#This Row],[Mes Inscrito]]," ","")&amp;"-"&amp;SUBSTITUTE(Tabla1[[#This Row],[Dia de clases Inscrito]]," ","")&amp;"-"&amp;SUBSTITUTE(Tabla1[[#This Row],[Horario Inscrito]]," ","")&amp;"-"&amp;Tabla1[[#This Row],[Fecha Inicio grupo]])</f>
        <v/>
      </c>
      <c r="BF132" s="253" t="str">
        <f>IF(F132="","",Tabla1[[#This Row],[Curso]])</f>
        <v/>
      </c>
      <c r="BG132" s="254" t="str">
        <f>+IF(TRIM(F132)="","",$B$1&amp;"-"&amp;TRIM(Tabla1[[#This Row],[Mes Inscrito]])&amp;"-"&amp;TRIM(Tabla1[[#This Row],[Dia de clases Inscrito]])&amp;"-"&amp;TRIM(Tabla1[[#This Row],[Horario Inscrito]])&amp;"-"&amp;TRIM(Tabla1[[#This Row],[Fecha Inicio grupo]])&amp;"-"&amp;TRIM(Tabla1[[#This Row],[Tipo Incrito]]))</f>
        <v/>
      </c>
      <c r="BH132" s="319" t="str">
        <f>IF(F132="","",OR(IFERROR(SEARCH("CG",Tabla1[[#This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2" s="320" t="str">
        <f>IF(F132&lt;&gt;"",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2" s="320" t="str">
        <f>IF(F132&lt;&gt;"",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2" s="320" t="str">
        <f>IF(Tabla1[[#This Row],[Fecha Inicio grupo]]="","",IFERROR(VLOOKUP(Tabla1[[#This Row],[Mes de Alta como miembro]],Parámetros!$AM$2:$AN$16,2,0),"01/01/1900"))</f>
        <v/>
      </c>
    </row>
    <row r="133" spans="1:63" ht="14.45" hidden="1">
      <c r="A133" s="69">
        <v>128</v>
      </c>
      <c r="B133" s="30"/>
      <c r="C133" s="35"/>
      <c r="D133" s="43"/>
      <c r="E133" s="65"/>
      <c r="F133" s="46"/>
      <c r="G133" s="46"/>
      <c r="H133" s="165"/>
      <c r="I133" s="43"/>
      <c r="J133" s="29"/>
      <c r="K133" s="70"/>
      <c r="L133" s="69"/>
      <c r="M133" s="47"/>
      <c r="N133" s="240" t="str">
        <f ca="1">IF(Tabla1[[#This Row],[Fecha de nac]]="","",IF(Tabla1[[#This Row],[Fecha Finalización]] &gt;=TODAY(), DATEDIF(Tabla1[[#This Row],[Fecha de nac]],TODAY(),"y"), ROUNDDOWN((Tabla1[[#This Row],[Fecha Finalización]] -Tabla1[[#This Row],[Fecha de nac]])/365,0)))</f>
        <v/>
      </c>
      <c r="O133" s="171"/>
      <c r="P133" s="35"/>
      <c r="Q133" s="68"/>
      <c r="R133" s="68"/>
      <c r="S133" s="68"/>
      <c r="T133" s="68"/>
      <c r="U133" s="245" t="str">
        <f>IF(F133="","",Tabla1[[#This Row],[Fecha Inicio grupo]]+3*7-7)</f>
        <v/>
      </c>
      <c r="V133" s="246" t="str">
        <f>IF(F133="","",EDATE(Tabla1[[#This Row],[Fecha Inicio grupo]],3))</f>
        <v/>
      </c>
      <c r="W133" s="30"/>
      <c r="X133" s="30"/>
      <c r="Y133" s="77"/>
      <c r="Z133" s="77"/>
      <c r="AA133" s="77"/>
      <c r="AB133" s="77"/>
      <c r="AC133" s="77"/>
      <c r="AD133" s="77"/>
      <c r="AE133" s="77"/>
      <c r="AF133" s="77"/>
      <c r="AG133" s="77"/>
      <c r="AH133" s="77"/>
      <c r="AI133" s="77"/>
      <c r="AJ133" s="77"/>
      <c r="AK133" s="77"/>
      <c r="AL133" s="77"/>
      <c r="AM133" s="77"/>
      <c r="AN133" s="77"/>
      <c r="AO133" s="146"/>
      <c r="AP133" s="248" t="str">
        <f>IF(F133="","",IFERROR(VLOOKUP(SUBSTITUTE(SUBSTITUTE(Tabla1[[#This Row],[Uso Sistemas]],"T","P"),"N","F"),Parámetros!$M$2:$N$17,2,0),"Completar hasta 3ra sem. para evaluar a Probacionista"))</f>
        <v/>
      </c>
      <c r="AQ133" s="40"/>
      <c r="AR133" s="40"/>
      <c r="AS133" s="40"/>
      <c r="AT133" s="29"/>
      <c r="AU133" s="56"/>
      <c r="AV133" s="56"/>
      <c r="AW133" s="56"/>
      <c r="AX133" s="250" t="str">
        <f>IF(V133="","",EOMONTH(EDATE(Tabla1[[#This Row],[Fecha Finalización]],2),0))</f>
        <v/>
      </c>
      <c r="AY133" s="40"/>
      <c r="AZ133" s="251" t="str">
        <f>IF(V133="","",EOMONTH(EDATE(Tabla1[[#This Row],[Fecha Finalización]],3),0))</f>
        <v/>
      </c>
      <c r="BA133" s="40"/>
      <c r="BB133" s="40"/>
      <c r="BC133" s="237"/>
      <c r="BD133" s="235" t="str">
        <f>IF(F133="","",Tabla1[[#This Row],[sem 01]]&amp;Tabla1[[#This Row],[sem 02]]&amp;Tabla1[[#This Row],[sem 03]])</f>
        <v/>
      </c>
      <c r="BE133" s="236" t="str">
        <f>IF(TRIM(F133)="","",$B$1&amp;"-"&amp;SUBSTITUTE(Tabla1[[#This Row],[Mes Inscrito]]," ","")&amp;"-"&amp;SUBSTITUTE(Tabla1[[#This Row],[Dia de clases Inscrito]]," ","")&amp;"-"&amp;SUBSTITUTE(Tabla1[[#This Row],[Horario Inscrito]]," ","")&amp;"-"&amp;Tabla1[[#This Row],[Fecha Inicio grupo]])</f>
        <v/>
      </c>
      <c r="BF133" s="253" t="str">
        <f>IF(F133="","",Tabla1[[#This Row],[Curso]])</f>
        <v/>
      </c>
      <c r="BG133" s="254" t="str">
        <f>+IF(TRIM(F133)="","",$B$1&amp;"-"&amp;TRIM(Tabla1[[#This Row],[Mes Inscrito]])&amp;"-"&amp;TRIM(Tabla1[[#This Row],[Dia de clases Inscrito]])&amp;"-"&amp;TRIM(Tabla1[[#This Row],[Horario Inscrito]])&amp;"-"&amp;TRIM(Tabla1[[#This Row],[Fecha Inicio grupo]])&amp;"-"&amp;TRIM(Tabla1[[#This Row],[Tipo Incrito]]))</f>
        <v/>
      </c>
      <c r="BH133" s="319" t="str">
        <f>IF(F133="","",OR(IFERROR(SEARCH("CG",Tabla1[[#This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3" s="320" t="str">
        <f>IF(F133&lt;&gt;"",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3" s="320" t="str">
        <f>IF(F133&lt;&gt;"",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3" s="320" t="str">
        <f>IF(Tabla1[[#This Row],[Fecha Inicio grupo]]="","",IFERROR(VLOOKUP(Tabla1[[#This Row],[Mes de Alta como miembro]],Parámetros!$AM$2:$AN$16,2,0),"01/01/1900"))</f>
        <v/>
      </c>
    </row>
    <row r="134" spans="1:63" ht="14.45" hidden="1">
      <c r="A134" s="69">
        <v>129</v>
      </c>
      <c r="B134" s="30"/>
      <c r="C134" s="35"/>
      <c r="D134" s="43"/>
      <c r="E134" s="65"/>
      <c r="F134" s="46"/>
      <c r="G134" s="46"/>
      <c r="H134" s="165"/>
      <c r="I134" s="43"/>
      <c r="J134" s="29"/>
      <c r="K134" s="70"/>
      <c r="L134" s="69"/>
      <c r="M134" s="47"/>
      <c r="N134" s="240" t="str">
        <f ca="1">IF(Tabla1[[#This Row],[Fecha de nac]]="","",IF(Tabla1[[#This Row],[Fecha Finalización]] &gt;=TODAY(), DATEDIF(Tabla1[[#This Row],[Fecha de nac]],TODAY(),"y"), ROUNDDOWN((Tabla1[[#This Row],[Fecha Finalización]] -Tabla1[[#This Row],[Fecha de nac]])/365,0)))</f>
        <v/>
      </c>
      <c r="O134" s="171"/>
      <c r="P134" s="35"/>
      <c r="Q134" s="68"/>
      <c r="R134" s="68"/>
      <c r="S134" s="68"/>
      <c r="T134" s="68"/>
      <c r="U134" s="245" t="str">
        <f>IF(F134="","",Tabla1[[#This Row],[Fecha Inicio grupo]]+3*7-7)</f>
        <v/>
      </c>
      <c r="V134" s="246" t="str">
        <f>IF(F134="","",EDATE(Tabla1[[#This Row],[Fecha Inicio grupo]],3))</f>
        <v/>
      </c>
      <c r="W134" s="30"/>
      <c r="X134" s="30"/>
      <c r="Y134" s="77"/>
      <c r="Z134" s="77"/>
      <c r="AA134" s="77"/>
      <c r="AB134" s="77"/>
      <c r="AC134" s="77"/>
      <c r="AD134" s="77"/>
      <c r="AE134" s="77"/>
      <c r="AF134" s="77"/>
      <c r="AG134" s="77"/>
      <c r="AH134" s="77"/>
      <c r="AI134" s="77"/>
      <c r="AJ134" s="77"/>
      <c r="AK134" s="77"/>
      <c r="AL134" s="77"/>
      <c r="AM134" s="77"/>
      <c r="AN134" s="77"/>
      <c r="AO134" s="146"/>
      <c r="AP134" s="248" t="str">
        <f>IF(F134="","",IFERROR(VLOOKUP(SUBSTITUTE(SUBSTITUTE(Tabla1[[#This Row],[Uso Sistemas]],"T","P"),"N","F"),Parámetros!$M$2:$N$17,2,0),"Completar hasta 3ra sem. para evaluar a Probacionista"))</f>
        <v/>
      </c>
      <c r="AQ134" s="40"/>
      <c r="AR134" s="40"/>
      <c r="AS134" s="40"/>
      <c r="AT134" s="29"/>
      <c r="AU134" s="56"/>
      <c r="AV134" s="56"/>
      <c r="AW134" s="56"/>
      <c r="AX134" s="250" t="str">
        <f>IF(V134="","",EOMONTH(EDATE(Tabla1[[#This Row],[Fecha Finalización]],2),0))</f>
        <v/>
      </c>
      <c r="AY134" s="40"/>
      <c r="AZ134" s="251" t="str">
        <f>IF(V134="","",EOMONTH(EDATE(Tabla1[[#This Row],[Fecha Finalización]],3),0))</f>
        <v/>
      </c>
      <c r="BA134" s="40"/>
      <c r="BB134" s="40"/>
      <c r="BC134" s="237"/>
      <c r="BD134" s="235" t="str">
        <f>IF(F134="","",Tabla1[[#This Row],[sem 01]]&amp;Tabla1[[#This Row],[sem 02]]&amp;Tabla1[[#This Row],[sem 03]])</f>
        <v/>
      </c>
      <c r="BE134" s="236" t="str">
        <f>IF(TRIM(F134)="","",$B$1&amp;"-"&amp;SUBSTITUTE(Tabla1[[#This Row],[Mes Inscrito]]," ","")&amp;"-"&amp;SUBSTITUTE(Tabla1[[#This Row],[Dia de clases Inscrito]]," ","")&amp;"-"&amp;SUBSTITUTE(Tabla1[[#This Row],[Horario Inscrito]]," ","")&amp;"-"&amp;Tabla1[[#This Row],[Fecha Inicio grupo]])</f>
        <v/>
      </c>
      <c r="BF134" s="253" t="str">
        <f>IF(F134="","",Tabla1[[#This Row],[Curso]])</f>
        <v/>
      </c>
      <c r="BG134" s="254" t="str">
        <f>+IF(TRIM(F134)="","",$B$1&amp;"-"&amp;TRIM(Tabla1[[#This Row],[Mes Inscrito]])&amp;"-"&amp;TRIM(Tabla1[[#This Row],[Dia de clases Inscrito]])&amp;"-"&amp;TRIM(Tabla1[[#This Row],[Horario Inscrito]])&amp;"-"&amp;TRIM(Tabla1[[#This Row],[Fecha Inicio grupo]])&amp;"-"&amp;TRIM(Tabla1[[#This Row],[Tipo Incrito]]))</f>
        <v/>
      </c>
      <c r="BH134" s="319" t="str">
        <f>IF(F134="","",OR(IFERROR(SEARCH("CG",Tabla1[[#This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4" s="320" t="str">
        <f>IF(F134&lt;&gt;"",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4" s="320" t="str">
        <f>IF(F134&lt;&gt;"",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4" s="320" t="str">
        <f>IF(Tabla1[[#This Row],[Fecha Inicio grupo]]="","",IFERROR(VLOOKUP(Tabla1[[#This Row],[Mes de Alta como miembro]],Parámetros!$AM$2:$AN$16,2,0),"01/01/1900"))</f>
        <v/>
      </c>
    </row>
    <row r="135" spans="1:63" ht="14.45" hidden="1">
      <c r="A135" s="69">
        <v>130</v>
      </c>
      <c r="B135" s="30"/>
      <c r="C135" s="35"/>
      <c r="D135" s="43"/>
      <c r="E135" s="65"/>
      <c r="F135" s="46"/>
      <c r="G135" s="46"/>
      <c r="H135" s="165"/>
      <c r="I135" s="43"/>
      <c r="J135" s="29"/>
      <c r="K135" s="70"/>
      <c r="L135" s="69"/>
      <c r="M135" s="47"/>
      <c r="N135" s="240" t="str">
        <f ca="1">IF(Tabla1[[#This Row],[Fecha de nac]]="","",IF(Tabla1[[#This Row],[Fecha Finalización]] &gt;=TODAY(), DATEDIF(Tabla1[[#This Row],[Fecha de nac]],TODAY(),"y"), ROUNDDOWN((Tabla1[[#This Row],[Fecha Finalización]] -Tabla1[[#This Row],[Fecha de nac]])/365,0)))</f>
        <v/>
      </c>
      <c r="O135" s="171"/>
      <c r="P135" s="35"/>
      <c r="Q135" s="68"/>
      <c r="R135" s="68"/>
      <c r="S135" s="68"/>
      <c r="T135" s="68"/>
      <c r="U135" s="245" t="str">
        <f>IF(F135="","",Tabla1[[#This Row],[Fecha Inicio grupo]]+3*7-7)</f>
        <v/>
      </c>
      <c r="V135" s="246" t="str">
        <f>IF(F135="","",EDATE(Tabla1[[#This Row],[Fecha Inicio grupo]],3))</f>
        <v/>
      </c>
      <c r="W135" s="30"/>
      <c r="X135" s="30"/>
      <c r="Y135" s="77"/>
      <c r="Z135" s="77"/>
      <c r="AA135" s="77"/>
      <c r="AB135" s="77"/>
      <c r="AC135" s="77"/>
      <c r="AD135" s="77"/>
      <c r="AE135" s="77"/>
      <c r="AF135" s="77"/>
      <c r="AG135" s="77"/>
      <c r="AH135" s="77"/>
      <c r="AI135" s="77"/>
      <c r="AJ135" s="77"/>
      <c r="AK135" s="77"/>
      <c r="AL135" s="77"/>
      <c r="AM135" s="77"/>
      <c r="AN135" s="77"/>
      <c r="AO135" s="146"/>
      <c r="AP135" s="248" t="str">
        <f>IF(F135="","",IFERROR(VLOOKUP(SUBSTITUTE(SUBSTITUTE(Tabla1[[#This Row],[Uso Sistemas]],"T","P"),"N","F"),Parámetros!$M$2:$N$17,2,0),"Completar hasta 3ra sem. para evaluar a Probacionista"))</f>
        <v/>
      </c>
      <c r="AQ135" s="40"/>
      <c r="AR135" s="40"/>
      <c r="AS135" s="40"/>
      <c r="AT135" s="29"/>
      <c r="AU135" s="56"/>
      <c r="AV135" s="56"/>
      <c r="AW135" s="56"/>
      <c r="AX135" s="250" t="str">
        <f>IF(V135="","",EOMONTH(EDATE(Tabla1[[#This Row],[Fecha Finalización]],2),0))</f>
        <v/>
      </c>
      <c r="AY135" s="40"/>
      <c r="AZ135" s="251" t="str">
        <f>IF(V135="","",EOMONTH(EDATE(Tabla1[[#This Row],[Fecha Finalización]],3),0))</f>
        <v/>
      </c>
      <c r="BA135" s="40"/>
      <c r="BB135" s="40"/>
      <c r="BC135" s="237"/>
      <c r="BD135" s="235" t="str">
        <f>IF(F135="","",Tabla1[[#This Row],[sem 01]]&amp;Tabla1[[#This Row],[sem 02]]&amp;Tabla1[[#This Row],[sem 03]])</f>
        <v/>
      </c>
      <c r="BE135" s="236" t="str">
        <f>IF(TRIM(F135)="","",$B$1&amp;"-"&amp;SUBSTITUTE(Tabla1[[#This Row],[Mes Inscrito]]," ","")&amp;"-"&amp;SUBSTITUTE(Tabla1[[#This Row],[Dia de clases Inscrito]]," ","")&amp;"-"&amp;SUBSTITUTE(Tabla1[[#This Row],[Horario Inscrito]]," ","")&amp;"-"&amp;Tabla1[[#This Row],[Fecha Inicio grupo]])</f>
        <v/>
      </c>
      <c r="BF135" s="253" t="str">
        <f>IF(F135="","",Tabla1[[#This Row],[Curso]])</f>
        <v/>
      </c>
      <c r="BG135" s="254" t="str">
        <f>+IF(TRIM(F135)="","",$B$1&amp;"-"&amp;TRIM(Tabla1[[#This Row],[Mes Inscrito]])&amp;"-"&amp;TRIM(Tabla1[[#This Row],[Dia de clases Inscrito]])&amp;"-"&amp;TRIM(Tabla1[[#This Row],[Horario Inscrito]])&amp;"-"&amp;TRIM(Tabla1[[#This Row],[Fecha Inicio grupo]])&amp;"-"&amp;TRIM(Tabla1[[#This Row],[Tipo Incrito]]))</f>
        <v/>
      </c>
      <c r="BH135" s="319" t="str">
        <f>IF(F135="","",OR(IFERROR(SEARCH("CG",Tabla1[[#This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5" s="320" t="str">
        <f>IF(F135&lt;&gt;"",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5" s="320" t="str">
        <f>IF(F135&lt;&gt;"",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5" s="320" t="str">
        <f>IF(Tabla1[[#This Row],[Fecha Inicio grupo]]="","",IFERROR(VLOOKUP(Tabla1[[#This Row],[Mes de Alta como miembro]],Parámetros!$AM$2:$AN$16,2,0),"01/01/1900"))</f>
        <v/>
      </c>
    </row>
    <row r="136" spans="1:63" ht="14.45" hidden="1">
      <c r="A136" s="69">
        <v>131</v>
      </c>
      <c r="B136" s="30"/>
      <c r="C136" s="35"/>
      <c r="D136" s="43"/>
      <c r="E136" s="65"/>
      <c r="F136" s="46"/>
      <c r="G136" s="46"/>
      <c r="H136" s="165"/>
      <c r="I136" s="43"/>
      <c r="J136" s="29"/>
      <c r="K136" s="70"/>
      <c r="L136" s="69"/>
      <c r="M136" s="47"/>
      <c r="N136" s="240" t="str">
        <f ca="1">IF(Tabla1[[#This Row],[Fecha de nac]]="","",IF(Tabla1[[#This Row],[Fecha Finalización]] &gt;=TODAY(), DATEDIF(Tabla1[[#This Row],[Fecha de nac]],TODAY(),"y"), ROUNDDOWN((Tabla1[[#This Row],[Fecha Finalización]] -Tabla1[[#This Row],[Fecha de nac]])/365,0)))</f>
        <v/>
      </c>
      <c r="O136" s="171"/>
      <c r="P136" s="35"/>
      <c r="Q136" s="68"/>
      <c r="R136" s="68"/>
      <c r="S136" s="68"/>
      <c r="T136" s="68"/>
      <c r="U136" s="245" t="str">
        <f>IF(F136="","",Tabla1[[#This Row],[Fecha Inicio grupo]]+3*7-7)</f>
        <v/>
      </c>
      <c r="V136" s="246" t="str">
        <f>IF(F136="","",EDATE(Tabla1[[#This Row],[Fecha Inicio grupo]],3))</f>
        <v/>
      </c>
      <c r="W136" s="30"/>
      <c r="X136" s="30"/>
      <c r="Y136" s="77"/>
      <c r="Z136" s="77"/>
      <c r="AA136" s="77"/>
      <c r="AB136" s="77"/>
      <c r="AC136" s="77"/>
      <c r="AD136" s="77"/>
      <c r="AE136" s="77"/>
      <c r="AF136" s="77"/>
      <c r="AG136" s="77"/>
      <c r="AH136" s="77"/>
      <c r="AI136" s="77"/>
      <c r="AJ136" s="77"/>
      <c r="AK136" s="77"/>
      <c r="AL136" s="77"/>
      <c r="AM136" s="77"/>
      <c r="AN136" s="77"/>
      <c r="AO136" s="146"/>
      <c r="AP136" s="248" t="str">
        <f>IF(F136="","",IFERROR(VLOOKUP(SUBSTITUTE(SUBSTITUTE(Tabla1[[#This Row],[Uso Sistemas]],"T","P"),"N","F"),Parámetros!$M$2:$N$17,2,0),"Completar hasta 3ra sem. para evaluar a Probacionista"))</f>
        <v/>
      </c>
      <c r="AQ136" s="40"/>
      <c r="AR136" s="40"/>
      <c r="AS136" s="40"/>
      <c r="AT136" s="29"/>
      <c r="AU136" s="56"/>
      <c r="AV136" s="56"/>
      <c r="AW136" s="56"/>
      <c r="AX136" s="250" t="str">
        <f>IF(V136="","",EOMONTH(EDATE(Tabla1[[#This Row],[Fecha Finalización]],2),0))</f>
        <v/>
      </c>
      <c r="AY136" s="40"/>
      <c r="AZ136" s="251" t="str">
        <f>IF(V136="","",EOMONTH(EDATE(Tabla1[[#This Row],[Fecha Finalización]],3),0))</f>
        <v/>
      </c>
      <c r="BA136" s="40"/>
      <c r="BB136" s="40"/>
      <c r="BC136" s="237"/>
      <c r="BD136" s="235" t="str">
        <f>IF(F136="","",Tabla1[[#This Row],[sem 01]]&amp;Tabla1[[#This Row],[sem 02]]&amp;Tabla1[[#This Row],[sem 03]])</f>
        <v/>
      </c>
      <c r="BE136" s="236" t="str">
        <f>IF(TRIM(F136)="","",$B$1&amp;"-"&amp;SUBSTITUTE(Tabla1[[#This Row],[Mes Inscrito]]," ","")&amp;"-"&amp;SUBSTITUTE(Tabla1[[#This Row],[Dia de clases Inscrito]]," ","")&amp;"-"&amp;SUBSTITUTE(Tabla1[[#This Row],[Horario Inscrito]]," ","")&amp;"-"&amp;Tabla1[[#This Row],[Fecha Inicio grupo]])</f>
        <v/>
      </c>
      <c r="BF136" s="253" t="str">
        <f>IF(F136="","",Tabla1[[#This Row],[Curso]])</f>
        <v/>
      </c>
      <c r="BG136" s="254" t="str">
        <f>+IF(TRIM(F136)="","",$B$1&amp;"-"&amp;TRIM(Tabla1[[#This Row],[Mes Inscrito]])&amp;"-"&amp;TRIM(Tabla1[[#This Row],[Dia de clases Inscrito]])&amp;"-"&amp;TRIM(Tabla1[[#This Row],[Horario Inscrito]])&amp;"-"&amp;TRIM(Tabla1[[#This Row],[Fecha Inicio grupo]])&amp;"-"&amp;TRIM(Tabla1[[#This Row],[Tipo Incrito]]))</f>
        <v/>
      </c>
      <c r="BH136" s="319" t="str">
        <f>IF(F136="","",OR(IFERROR(SEARCH("CG",Tabla1[[#This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6" s="320" t="str">
        <f>IF(F136&lt;&gt;"",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6" s="320" t="str">
        <f>IF(F136&lt;&gt;"",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6" s="320" t="str">
        <f>IF(Tabla1[[#This Row],[Fecha Inicio grupo]]="","",IFERROR(VLOOKUP(Tabla1[[#This Row],[Mes de Alta como miembro]],Parámetros!$AM$2:$AN$16,2,0),"01/01/1900"))</f>
        <v/>
      </c>
    </row>
    <row r="137" spans="1:63" ht="14.45" hidden="1">
      <c r="A137" s="69">
        <v>132</v>
      </c>
      <c r="B137" s="30"/>
      <c r="C137" s="35"/>
      <c r="D137" s="43"/>
      <c r="E137" s="65"/>
      <c r="F137" s="46"/>
      <c r="G137" s="46"/>
      <c r="H137" s="165"/>
      <c r="I137" s="43"/>
      <c r="J137" s="29"/>
      <c r="K137" s="70"/>
      <c r="L137" s="69"/>
      <c r="M137" s="47"/>
      <c r="N137" s="240" t="str">
        <f ca="1">IF(Tabla1[[#This Row],[Fecha de nac]]="","",IF(Tabla1[[#This Row],[Fecha Finalización]] &gt;=TODAY(), DATEDIF(Tabla1[[#This Row],[Fecha de nac]],TODAY(),"y"), ROUNDDOWN((Tabla1[[#This Row],[Fecha Finalización]] -Tabla1[[#This Row],[Fecha de nac]])/365,0)))</f>
        <v/>
      </c>
      <c r="O137" s="171"/>
      <c r="P137" s="35"/>
      <c r="Q137" s="68"/>
      <c r="R137" s="68"/>
      <c r="S137" s="68"/>
      <c r="T137" s="68"/>
      <c r="U137" s="245" t="str">
        <f>IF(F137="","",Tabla1[[#This Row],[Fecha Inicio grupo]]+3*7-7)</f>
        <v/>
      </c>
      <c r="V137" s="246" t="str">
        <f>IF(F137="","",EDATE(Tabla1[[#This Row],[Fecha Inicio grupo]],3))</f>
        <v/>
      </c>
      <c r="W137" s="30"/>
      <c r="X137" s="30"/>
      <c r="Y137" s="77"/>
      <c r="Z137" s="77"/>
      <c r="AA137" s="77"/>
      <c r="AB137" s="77"/>
      <c r="AC137" s="77"/>
      <c r="AD137" s="77"/>
      <c r="AE137" s="77"/>
      <c r="AF137" s="77"/>
      <c r="AG137" s="77"/>
      <c r="AH137" s="77"/>
      <c r="AI137" s="77"/>
      <c r="AJ137" s="77"/>
      <c r="AK137" s="77"/>
      <c r="AL137" s="77"/>
      <c r="AM137" s="77"/>
      <c r="AN137" s="77"/>
      <c r="AO137" s="146"/>
      <c r="AP137" s="248" t="str">
        <f>IF(F137="","",IFERROR(VLOOKUP(SUBSTITUTE(SUBSTITUTE(Tabla1[[#This Row],[Uso Sistemas]],"T","P"),"N","F"),Parámetros!$M$2:$N$17,2,0),"Completar hasta 3ra sem. para evaluar a Probacionista"))</f>
        <v/>
      </c>
      <c r="AQ137" s="40"/>
      <c r="AR137" s="40"/>
      <c r="AS137" s="40"/>
      <c r="AT137" s="29"/>
      <c r="AU137" s="56"/>
      <c r="AV137" s="56"/>
      <c r="AW137" s="56"/>
      <c r="AX137" s="250" t="str">
        <f>IF(V137="","",EOMONTH(EDATE(Tabla1[[#This Row],[Fecha Finalización]],2),0))</f>
        <v/>
      </c>
      <c r="AY137" s="40"/>
      <c r="AZ137" s="251" t="str">
        <f>IF(V137="","",EOMONTH(EDATE(Tabla1[[#This Row],[Fecha Finalización]],3),0))</f>
        <v/>
      </c>
      <c r="BA137" s="40"/>
      <c r="BB137" s="40"/>
      <c r="BC137" s="237"/>
      <c r="BD137" s="235" t="str">
        <f>IF(F137="","",Tabla1[[#This Row],[sem 01]]&amp;Tabla1[[#This Row],[sem 02]]&amp;Tabla1[[#This Row],[sem 03]])</f>
        <v/>
      </c>
      <c r="BE137" s="236" t="str">
        <f>IF(TRIM(F137)="","",$B$1&amp;"-"&amp;SUBSTITUTE(Tabla1[[#This Row],[Mes Inscrito]]," ","")&amp;"-"&amp;SUBSTITUTE(Tabla1[[#This Row],[Dia de clases Inscrito]]," ","")&amp;"-"&amp;SUBSTITUTE(Tabla1[[#This Row],[Horario Inscrito]]," ","")&amp;"-"&amp;Tabla1[[#This Row],[Fecha Inicio grupo]])</f>
        <v/>
      </c>
      <c r="BF137" s="253" t="str">
        <f>IF(F137="","",Tabla1[[#This Row],[Curso]])</f>
        <v/>
      </c>
      <c r="BG137" s="254" t="str">
        <f>+IF(TRIM(F137)="","",$B$1&amp;"-"&amp;TRIM(Tabla1[[#This Row],[Mes Inscrito]])&amp;"-"&amp;TRIM(Tabla1[[#This Row],[Dia de clases Inscrito]])&amp;"-"&amp;TRIM(Tabla1[[#This Row],[Horario Inscrito]])&amp;"-"&amp;TRIM(Tabla1[[#This Row],[Fecha Inicio grupo]])&amp;"-"&amp;TRIM(Tabla1[[#This Row],[Tipo Incrito]]))</f>
        <v/>
      </c>
      <c r="BH137" s="319" t="str">
        <f>IF(F137="","",OR(IFERROR(SEARCH("CG",Tabla1[[#This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7" s="320" t="str">
        <f>IF(F137&lt;&gt;"",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7" s="320" t="str">
        <f>IF(F137&lt;&gt;"",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7" s="320" t="str">
        <f>IF(Tabla1[[#This Row],[Fecha Inicio grupo]]="","",IFERROR(VLOOKUP(Tabla1[[#This Row],[Mes de Alta como miembro]],Parámetros!$AM$2:$AN$16,2,0),"01/01/1900"))</f>
        <v/>
      </c>
    </row>
    <row r="138" spans="1:63" ht="14.45" hidden="1">
      <c r="A138" s="69">
        <v>133</v>
      </c>
      <c r="B138" s="30"/>
      <c r="C138" s="35"/>
      <c r="D138" s="43"/>
      <c r="E138" s="65"/>
      <c r="F138" s="46"/>
      <c r="G138" s="46"/>
      <c r="H138" s="165"/>
      <c r="I138" s="43"/>
      <c r="J138" s="29"/>
      <c r="K138" s="70"/>
      <c r="L138" s="69"/>
      <c r="M138" s="47"/>
      <c r="N138" s="240" t="str">
        <f ca="1">IF(Tabla1[[#This Row],[Fecha de nac]]="","",IF(Tabla1[[#This Row],[Fecha Finalización]] &gt;=TODAY(), DATEDIF(Tabla1[[#This Row],[Fecha de nac]],TODAY(),"y"), ROUNDDOWN((Tabla1[[#This Row],[Fecha Finalización]] -Tabla1[[#This Row],[Fecha de nac]])/365,0)))</f>
        <v/>
      </c>
      <c r="O138" s="171"/>
      <c r="P138" s="35"/>
      <c r="Q138" s="68"/>
      <c r="R138" s="68"/>
      <c r="S138" s="68"/>
      <c r="T138" s="68"/>
      <c r="U138" s="245" t="str">
        <f>IF(F138="","",Tabla1[[#This Row],[Fecha Inicio grupo]]+3*7-7)</f>
        <v/>
      </c>
      <c r="V138" s="246" t="str">
        <f>IF(F138="","",EDATE(Tabla1[[#This Row],[Fecha Inicio grupo]],3))</f>
        <v/>
      </c>
      <c r="W138" s="30"/>
      <c r="X138" s="30"/>
      <c r="Y138" s="77"/>
      <c r="Z138" s="77"/>
      <c r="AA138" s="77"/>
      <c r="AB138" s="77"/>
      <c r="AC138" s="77"/>
      <c r="AD138" s="77"/>
      <c r="AE138" s="77"/>
      <c r="AF138" s="77"/>
      <c r="AG138" s="77"/>
      <c r="AH138" s="77"/>
      <c r="AI138" s="77"/>
      <c r="AJ138" s="77"/>
      <c r="AK138" s="77"/>
      <c r="AL138" s="77"/>
      <c r="AM138" s="77"/>
      <c r="AN138" s="77"/>
      <c r="AO138" s="146"/>
      <c r="AP138" s="248" t="str">
        <f>IF(F138="","",IFERROR(VLOOKUP(SUBSTITUTE(SUBSTITUTE(Tabla1[[#This Row],[Uso Sistemas]],"T","P"),"N","F"),Parámetros!$M$2:$N$17,2,0),"Completar hasta 3ra sem. para evaluar a Probacionista"))</f>
        <v/>
      </c>
      <c r="AQ138" s="40"/>
      <c r="AR138" s="40"/>
      <c r="AS138" s="40"/>
      <c r="AT138" s="29"/>
      <c r="AU138" s="56"/>
      <c r="AV138" s="56"/>
      <c r="AW138" s="56"/>
      <c r="AX138" s="250" t="str">
        <f>IF(V138="","",EOMONTH(EDATE(Tabla1[[#This Row],[Fecha Finalización]],2),0))</f>
        <v/>
      </c>
      <c r="AY138" s="40"/>
      <c r="AZ138" s="251" t="str">
        <f>IF(V138="","",EOMONTH(EDATE(Tabla1[[#This Row],[Fecha Finalización]],3),0))</f>
        <v/>
      </c>
      <c r="BA138" s="40"/>
      <c r="BB138" s="40"/>
      <c r="BC138" s="237"/>
      <c r="BD138" s="235" t="str">
        <f>IF(F138="","",Tabla1[[#This Row],[sem 01]]&amp;Tabla1[[#This Row],[sem 02]]&amp;Tabla1[[#This Row],[sem 03]])</f>
        <v/>
      </c>
      <c r="BE138" s="236" t="str">
        <f>IF(TRIM(F138)="","",$B$1&amp;"-"&amp;SUBSTITUTE(Tabla1[[#This Row],[Mes Inscrito]]," ","")&amp;"-"&amp;SUBSTITUTE(Tabla1[[#This Row],[Dia de clases Inscrito]]," ","")&amp;"-"&amp;SUBSTITUTE(Tabla1[[#This Row],[Horario Inscrito]]," ","")&amp;"-"&amp;Tabla1[[#This Row],[Fecha Inicio grupo]])</f>
        <v/>
      </c>
      <c r="BF138" s="253" t="str">
        <f>IF(F138="","",Tabla1[[#This Row],[Curso]])</f>
        <v/>
      </c>
      <c r="BG138" s="254" t="str">
        <f>+IF(TRIM(F138)="","",$B$1&amp;"-"&amp;TRIM(Tabla1[[#This Row],[Mes Inscrito]])&amp;"-"&amp;TRIM(Tabla1[[#This Row],[Dia de clases Inscrito]])&amp;"-"&amp;TRIM(Tabla1[[#This Row],[Horario Inscrito]])&amp;"-"&amp;TRIM(Tabla1[[#This Row],[Fecha Inicio grupo]])&amp;"-"&amp;TRIM(Tabla1[[#This Row],[Tipo Incrito]]))</f>
        <v/>
      </c>
      <c r="BH138" s="319" t="str">
        <f>IF(F138="","",OR(IFERROR(SEARCH("CG",Tabla1[[#This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8" s="320" t="str">
        <f>IF(F138&lt;&gt;"",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8" s="320" t="str">
        <f>IF(F138&lt;&gt;"",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8" s="320" t="str">
        <f>IF(Tabla1[[#This Row],[Fecha Inicio grupo]]="","",IFERROR(VLOOKUP(Tabla1[[#This Row],[Mes de Alta como miembro]],Parámetros!$AM$2:$AN$16,2,0),"01/01/1900"))</f>
        <v/>
      </c>
    </row>
    <row r="139" spans="1:63" ht="14.45" hidden="1">
      <c r="A139" s="69">
        <v>134</v>
      </c>
      <c r="B139" s="30"/>
      <c r="C139" s="35"/>
      <c r="D139" s="43"/>
      <c r="E139" s="65"/>
      <c r="F139" s="46"/>
      <c r="G139" s="46"/>
      <c r="H139" s="165"/>
      <c r="I139" s="43"/>
      <c r="J139" s="29"/>
      <c r="K139" s="70"/>
      <c r="L139" s="69"/>
      <c r="M139" s="47"/>
      <c r="N139" s="240" t="str">
        <f ca="1">IF(Tabla1[[#This Row],[Fecha de nac]]="","",IF(Tabla1[[#This Row],[Fecha Finalización]] &gt;=TODAY(), DATEDIF(Tabla1[[#This Row],[Fecha de nac]],TODAY(),"y"), ROUNDDOWN((Tabla1[[#This Row],[Fecha Finalización]] -Tabla1[[#This Row],[Fecha de nac]])/365,0)))</f>
        <v/>
      </c>
      <c r="O139" s="171"/>
      <c r="P139" s="35"/>
      <c r="Q139" s="68"/>
      <c r="R139" s="68"/>
      <c r="S139" s="68"/>
      <c r="T139" s="68"/>
      <c r="U139" s="245" t="str">
        <f>IF(F139="","",Tabla1[[#This Row],[Fecha Inicio grupo]]+3*7-7)</f>
        <v/>
      </c>
      <c r="V139" s="246" t="str">
        <f>IF(F139="","",EDATE(Tabla1[[#This Row],[Fecha Inicio grupo]],3))</f>
        <v/>
      </c>
      <c r="W139" s="30"/>
      <c r="X139" s="30"/>
      <c r="Y139" s="77"/>
      <c r="Z139" s="77"/>
      <c r="AA139" s="77"/>
      <c r="AB139" s="77"/>
      <c r="AC139" s="77"/>
      <c r="AD139" s="77"/>
      <c r="AE139" s="77"/>
      <c r="AF139" s="77"/>
      <c r="AG139" s="77"/>
      <c r="AH139" s="77"/>
      <c r="AI139" s="77"/>
      <c r="AJ139" s="77"/>
      <c r="AK139" s="77"/>
      <c r="AL139" s="77"/>
      <c r="AM139" s="77"/>
      <c r="AN139" s="77"/>
      <c r="AO139" s="146"/>
      <c r="AP139" s="248" t="str">
        <f>IF(F139="","",IFERROR(VLOOKUP(SUBSTITUTE(SUBSTITUTE(Tabla1[[#This Row],[Uso Sistemas]],"T","P"),"N","F"),Parámetros!$M$2:$N$17,2,0),"Completar hasta 3ra sem. para evaluar a Probacionista"))</f>
        <v/>
      </c>
      <c r="AQ139" s="40"/>
      <c r="AR139" s="40"/>
      <c r="AS139" s="40"/>
      <c r="AT139" s="29"/>
      <c r="AU139" s="56"/>
      <c r="AV139" s="56"/>
      <c r="AW139" s="56"/>
      <c r="AX139" s="250" t="str">
        <f>IF(V139="","",EOMONTH(EDATE(Tabla1[[#This Row],[Fecha Finalización]],2),0))</f>
        <v/>
      </c>
      <c r="AY139" s="40"/>
      <c r="AZ139" s="251" t="str">
        <f>IF(V139="","",EOMONTH(EDATE(Tabla1[[#This Row],[Fecha Finalización]],3),0))</f>
        <v/>
      </c>
      <c r="BA139" s="40"/>
      <c r="BB139" s="40"/>
      <c r="BC139" s="237"/>
      <c r="BD139" s="235" t="str">
        <f>IF(F139="","",Tabla1[[#This Row],[sem 01]]&amp;Tabla1[[#This Row],[sem 02]]&amp;Tabla1[[#This Row],[sem 03]])</f>
        <v/>
      </c>
      <c r="BE139" s="236" t="str">
        <f>IF(TRIM(F139)="","",$B$1&amp;"-"&amp;SUBSTITUTE(Tabla1[[#This Row],[Mes Inscrito]]," ","")&amp;"-"&amp;SUBSTITUTE(Tabla1[[#This Row],[Dia de clases Inscrito]]," ","")&amp;"-"&amp;SUBSTITUTE(Tabla1[[#This Row],[Horario Inscrito]]," ","")&amp;"-"&amp;Tabla1[[#This Row],[Fecha Inicio grupo]])</f>
        <v/>
      </c>
      <c r="BF139" s="253" t="str">
        <f>IF(F139="","",Tabla1[[#This Row],[Curso]])</f>
        <v/>
      </c>
      <c r="BG139" s="254" t="str">
        <f>+IF(TRIM(F139)="","",$B$1&amp;"-"&amp;TRIM(Tabla1[[#This Row],[Mes Inscrito]])&amp;"-"&amp;TRIM(Tabla1[[#This Row],[Dia de clases Inscrito]])&amp;"-"&amp;TRIM(Tabla1[[#This Row],[Horario Inscrito]])&amp;"-"&amp;TRIM(Tabla1[[#This Row],[Fecha Inicio grupo]])&amp;"-"&amp;TRIM(Tabla1[[#This Row],[Tipo Incrito]]))</f>
        <v/>
      </c>
      <c r="BH139" s="319" t="str">
        <f>IF(F139="","",OR(IFERROR(SEARCH("CG",Tabla1[[#This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9" s="320" t="str">
        <f>IF(F139&lt;&gt;"",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9" s="320" t="str">
        <f>IF(F139&lt;&gt;"",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9" s="320" t="str">
        <f>IF(Tabla1[[#This Row],[Fecha Inicio grupo]]="","",IFERROR(VLOOKUP(Tabla1[[#This Row],[Mes de Alta como miembro]],Parámetros!$AM$2:$AN$16,2,0),"01/01/1900"))</f>
        <v/>
      </c>
    </row>
    <row r="140" spans="1:63" ht="14.45" hidden="1">
      <c r="A140" s="69">
        <v>135</v>
      </c>
      <c r="B140" s="30"/>
      <c r="C140" s="35"/>
      <c r="D140" s="43"/>
      <c r="E140" s="65"/>
      <c r="F140" s="46"/>
      <c r="G140" s="46"/>
      <c r="H140" s="165"/>
      <c r="I140" s="43"/>
      <c r="J140" s="29"/>
      <c r="K140" s="70"/>
      <c r="L140" s="69"/>
      <c r="M140" s="47"/>
      <c r="N140" s="240" t="str">
        <f ca="1">IF(Tabla1[[#This Row],[Fecha de nac]]="","",IF(Tabla1[[#This Row],[Fecha Finalización]] &gt;=TODAY(), DATEDIF(Tabla1[[#This Row],[Fecha de nac]],TODAY(),"y"), ROUNDDOWN((Tabla1[[#This Row],[Fecha Finalización]] -Tabla1[[#This Row],[Fecha de nac]])/365,0)))</f>
        <v/>
      </c>
      <c r="O140" s="171"/>
      <c r="P140" s="35"/>
      <c r="Q140" s="68"/>
      <c r="R140" s="68"/>
      <c r="S140" s="68"/>
      <c r="T140" s="68"/>
      <c r="U140" s="245" t="str">
        <f>IF(F140="","",Tabla1[[#This Row],[Fecha Inicio grupo]]+3*7-7)</f>
        <v/>
      </c>
      <c r="V140" s="246" t="str">
        <f>IF(F140="","",EDATE(Tabla1[[#This Row],[Fecha Inicio grupo]],3))</f>
        <v/>
      </c>
      <c r="W140" s="30"/>
      <c r="X140" s="30"/>
      <c r="Y140" s="77"/>
      <c r="Z140" s="77"/>
      <c r="AA140" s="77"/>
      <c r="AB140" s="77"/>
      <c r="AC140" s="77"/>
      <c r="AD140" s="77"/>
      <c r="AE140" s="77"/>
      <c r="AF140" s="77"/>
      <c r="AG140" s="77"/>
      <c r="AH140" s="77"/>
      <c r="AI140" s="77"/>
      <c r="AJ140" s="77"/>
      <c r="AK140" s="77"/>
      <c r="AL140" s="77"/>
      <c r="AM140" s="77"/>
      <c r="AN140" s="77"/>
      <c r="AO140" s="146"/>
      <c r="AP140" s="248" t="str">
        <f>IF(F140="","",IFERROR(VLOOKUP(SUBSTITUTE(SUBSTITUTE(Tabla1[[#This Row],[Uso Sistemas]],"T","P"),"N","F"),Parámetros!$M$2:$N$17,2,0),"Completar hasta 3ra sem. para evaluar a Probacionista"))</f>
        <v/>
      </c>
      <c r="AQ140" s="40"/>
      <c r="AR140" s="40"/>
      <c r="AS140" s="40"/>
      <c r="AT140" s="29"/>
      <c r="AU140" s="56"/>
      <c r="AV140" s="56"/>
      <c r="AW140" s="56"/>
      <c r="AX140" s="250" t="str">
        <f>IF(V140="","",EOMONTH(EDATE(Tabla1[[#This Row],[Fecha Finalización]],2),0))</f>
        <v/>
      </c>
      <c r="AY140" s="40"/>
      <c r="AZ140" s="251" t="str">
        <f>IF(V140="","",EOMONTH(EDATE(Tabla1[[#This Row],[Fecha Finalización]],3),0))</f>
        <v/>
      </c>
      <c r="BA140" s="40"/>
      <c r="BB140" s="40"/>
      <c r="BC140" s="237"/>
      <c r="BD140" s="235" t="str">
        <f>IF(F140="","",Tabla1[[#This Row],[sem 01]]&amp;Tabla1[[#This Row],[sem 02]]&amp;Tabla1[[#This Row],[sem 03]])</f>
        <v/>
      </c>
      <c r="BE140" s="236" t="str">
        <f>IF(TRIM(F140)="","",$B$1&amp;"-"&amp;SUBSTITUTE(Tabla1[[#This Row],[Mes Inscrito]]," ","")&amp;"-"&amp;SUBSTITUTE(Tabla1[[#This Row],[Dia de clases Inscrito]]," ","")&amp;"-"&amp;SUBSTITUTE(Tabla1[[#This Row],[Horario Inscrito]]," ","")&amp;"-"&amp;Tabla1[[#This Row],[Fecha Inicio grupo]])</f>
        <v/>
      </c>
      <c r="BF140" s="253" t="str">
        <f>IF(F140="","",Tabla1[[#This Row],[Curso]])</f>
        <v/>
      </c>
      <c r="BG140" s="254" t="str">
        <f>+IF(TRIM(F140)="","",$B$1&amp;"-"&amp;TRIM(Tabla1[[#This Row],[Mes Inscrito]])&amp;"-"&amp;TRIM(Tabla1[[#This Row],[Dia de clases Inscrito]])&amp;"-"&amp;TRIM(Tabla1[[#This Row],[Horario Inscrito]])&amp;"-"&amp;TRIM(Tabla1[[#This Row],[Fecha Inicio grupo]])&amp;"-"&amp;TRIM(Tabla1[[#This Row],[Tipo Incrito]]))</f>
        <v/>
      </c>
      <c r="BH140" s="319" t="str">
        <f>IF(F140="","",OR(IFERROR(SEARCH("CG",Tabla1[[#This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0" s="320" t="str">
        <f>IF(F140&lt;&gt;"",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0" s="320" t="str">
        <f>IF(F140&lt;&gt;"",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0" s="320" t="str">
        <f>IF(Tabla1[[#This Row],[Fecha Inicio grupo]]="","",IFERROR(VLOOKUP(Tabla1[[#This Row],[Mes de Alta como miembro]],Parámetros!$AM$2:$AN$16,2,0),"01/01/1900"))</f>
        <v/>
      </c>
    </row>
    <row r="141" spans="1:63" ht="14.45" hidden="1">
      <c r="A141" s="69">
        <v>136</v>
      </c>
      <c r="B141" s="30"/>
      <c r="C141" s="35"/>
      <c r="D141" s="43"/>
      <c r="E141" s="65"/>
      <c r="F141" s="46"/>
      <c r="G141" s="46"/>
      <c r="H141" s="165"/>
      <c r="I141" s="43"/>
      <c r="J141" s="29"/>
      <c r="K141" s="70"/>
      <c r="L141" s="69"/>
      <c r="M141" s="47"/>
      <c r="N141" s="240" t="str">
        <f ca="1">IF(Tabla1[[#This Row],[Fecha de nac]]="","",IF(Tabla1[[#This Row],[Fecha Finalización]] &gt;=TODAY(), DATEDIF(Tabla1[[#This Row],[Fecha de nac]],TODAY(),"y"), ROUNDDOWN((Tabla1[[#This Row],[Fecha Finalización]] -Tabla1[[#This Row],[Fecha de nac]])/365,0)))</f>
        <v/>
      </c>
      <c r="O141" s="171"/>
      <c r="P141" s="35"/>
      <c r="Q141" s="68"/>
      <c r="R141" s="68"/>
      <c r="S141" s="68"/>
      <c r="T141" s="68"/>
      <c r="U141" s="245" t="str">
        <f>IF(F141="","",Tabla1[[#This Row],[Fecha Inicio grupo]]+3*7-7)</f>
        <v/>
      </c>
      <c r="V141" s="246" t="str">
        <f>IF(F141="","",EDATE(Tabla1[[#This Row],[Fecha Inicio grupo]],3))</f>
        <v/>
      </c>
      <c r="W141" s="30"/>
      <c r="X141" s="30"/>
      <c r="Y141" s="77"/>
      <c r="Z141" s="77"/>
      <c r="AA141" s="77"/>
      <c r="AB141" s="77"/>
      <c r="AC141" s="77"/>
      <c r="AD141" s="77"/>
      <c r="AE141" s="77"/>
      <c r="AF141" s="77"/>
      <c r="AG141" s="77"/>
      <c r="AH141" s="77"/>
      <c r="AI141" s="77"/>
      <c r="AJ141" s="77"/>
      <c r="AK141" s="77"/>
      <c r="AL141" s="77"/>
      <c r="AM141" s="77"/>
      <c r="AN141" s="77"/>
      <c r="AO141" s="146"/>
      <c r="AP141" s="248" t="str">
        <f>IF(F141="","",IFERROR(VLOOKUP(SUBSTITUTE(SUBSTITUTE(Tabla1[[#This Row],[Uso Sistemas]],"T","P"),"N","F"),Parámetros!$M$2:$N$17,2,0),"Completar hasta 3ra sem. para evaluar a Probacionista"))</f>
        <v/>
      </c>
      <c r="AQ141" s="40"/>
      <c r="AR141" s="40"/>
      <c r="AS141" s="40"/>
      <c r="AT141" s="29"/>
      <c r="AU141" s="56"/>
      <c r="AV141" s="56"/>
      <c r="AW141" s="56"/>
      <c r="AX141" s="250" t="str">
        <f>IF(V141="","",EOMONTH(EDATE(Tabla1[[#This Row],[Fecha Finalización]],2),0))</f>
        <v/>
      </c>
      <c r="AY141" s="40"/>
      <c r="AZ141" s="251" t="str">
        <f>IF(V141="","",EOMONTH(EDATE(Tabla1[[#This Row],[Fecha Finalización]],3),0))</f>
        <v/>
      </c>
      <c r="BA141" s="40"/>
      <c r="BB141" s="40"/>
      <c r="BC141" s="237"/>
      <c r="BD141" s="235" t="str">
        <f>IF(F141="","",Tabla1[[#This Row],[sem 01]]&amp;Tabla1[[#This Row],[sem 02]]&amp;Tabla1[[#This Row],[sem 03]])</f>
        <v/>
      </c>
      <c r="BE141" s="236" t="str">
        <f>IF(TRIM(F141)="","",$B$1&amp;"-"&amp;SUBSTITUTE(Tabla1[[#This Row],[Mes Inscrito]]," ","")&amp;"-"&amp;SUBSTITUTE(Tabla1[[#This Row],[Dia de clases Inscrito]]," ","")&amp;"-"&amp;SUBSTITUTE(Tabla1[[#This Row],[Horario Inscrito]]," ","")&amp;"-"&amp;Tabla1[[#This Row],[Fecha Inicio grupo]])</f>
        <v/>
      </c>
      <c r="BF141" s="253" t="str">
        <f>IF(F141="","",Tabla1[[#This Row],[Curso]])</f>
        <v/>
      </c>
      <c r="BG141" s="254" t="str">
        <f>+IF(TRIM(F141)="","",$B$1&amp;"-"&amp;TRIM(Tabla1[[#This Row],[Mes Inscrito]])&amp;"-"&amp;TRIM(Tabla1[[#This Row],[Dia de clases Inscrito]])&amp;"-"&amp;TRIM(Tabla1[[#This Row],[Horario Inscrito]])&amp;"-"&amp;TRIM(Tabla1[[#This Row],[Fecha Inicio grupo]])&amp;"-"&amp;TRIM(Tabla1[[#This Row],[Tipo Incrito]]))</f>
        <v/>
      </c>
      <c r="BH141" s="319" t="str">
        <f>IF(F141="","",OR(IFERROR(SEARCH("CG",Tabla1[[#This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1" s="320" t="str">
        <f>IF(F141&lt;&gt;"",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1" s="320" t="str">
        <f>IF(F141&lt;&gt;"",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1" s="320" t="str">
        <f>IF(Tabla1[[#This Row],[Fecha Inicio grupo]]="","",IFERROR(VLOOKUP(Tabla1[[#This Row],[Mes de Alta como miembro]],Parámetros!$AM$2:$AN$16,2,0),"01/01/1900"))</f>
        <v/>
      </c>
    </row>
    <row r="142" spans="1:63" ht="14.45" hidden="1">
      <c r="A142" s="69">
        <v>137</v>
      </c>
      <c r="B142" s="30"/>
      <c r="C142" s="35"/>
      <c r="D142" s="43"/>
      <c r="E142" s="65"/>
      <c r="F142" s="46"/>
      <c r="G142" s="46"/>
      <c r="H142" s="165"/>
      <c r="I142" s="43"/>
      <c r="J142" s="29"/>
      <c r="K142" s="70"/>
      <c r="L142" s="69"/>
      <c r="M142" s="47"/>
      <c r="N142" s="240" t="str">
        <f ca="1">IF(Tabla1[[#This Row],[Fecha de nac]]="","",IF(Tabla1[[#This Row],[Fecha Finalización]] &gt;=TODAY(), DATEDIF(Tabla1[[#This Row],[Fecha de nac]],TODAY(),"y"), ROUNDDOWN((Tabla1[[#This Row],[Fecha Finalización]] -Tabla1[[#This Row],[Fecha de nac]])/365,0)))</f>
        <v/>
      </c>
      <c r="O142" s="171"/>
      <c r="P142" s="35"/>
      <c r="Q142" s="68"/>
      <c r="R142" s="68"/>
      <c r="S142" s="68"/>
      <c r="T142" s="68"/>
      <c r="U142" s="245" t="str">
        <f>IF(F142="","",Tabla1[[#This Row],[Fecha Inicio grupo]]+3*7-7)</f>
        <v/>
      </c>
      <c r="V142" s="246" t="str">
        <f>IF(F142="","",EDATE(Tabla1[[#This Row],[Fecha Inicio grupo]],3))</f>
        <v/>
      </c>
      <c r="W142" s="30"/>
      <c r="X142" s="30"/>
      <c r="Y142" s="77"/>
      <c r="Z142" s="77"/>
      <c r="AA142" s="77"/>
      <c r="AB142" s="77"/>
      <c r="AC142" s="77"/>
      <c r="AD142" s="77"/>
      <c r="AE142" s="77"/>
      <c r="AF142" s="77"/>
      <c r="AG142" s="77"/>
      <c r="AH142" s="77"/>
      <c r="AI142" s="77"/>
      <c r="AJ142" s="77"/>
      <c r="AK142" s="77"/>
      <c r="AL142" s="77"/>
      <c r="AM142" s="77"/>
      <c r="AN142" s="77"/>
      <c r="AO142" s="146"/>
      <c r="AP142" s="248" t="str">
        <f>IF(F142="","",IFERROR(VLOOKUP(SUBSTITUTE(SUBSTITUTE(Tabla1[[#This Row],[Uso Sistemas]],"T","P"),"N","F"),Parámetros!$M$2:$N$17,2,0),"Completar hasta 3ra sem. para evaluar a Probacionista"))</f>
        <v/>
      </c>
      <c r="AQ142" s="40"/>
      <c r="AR142" s="40"/>
      <c r="AS142" s="40"/>
      <c r="AT142" s="29"/>
      <c r="AU142" s="56"/>
      <c r="AV142" s="56"/>
      <c r="AW142" s="56"/>
      <c r="AX142" s="250" t="str">
        <f>IF(V142="","",EOMONTH(EDATE(Tabla1[[#This Row],[Fecha Finalización]],2),0))</f>
        <v/>
      </c>
      <c r="AY142" s="40"/>
      <c r="AZ142" s="251" t="str">
        <f>IF(V142="","",EOMONTH(EDATE(Tabla1[[#This Row],[Fecha Finalización]],3),0))</f>
        <v/>
      </c>
      <c r="BA142" s="40"/>
      <c r="BB142" s="40"/>
      <c r="BC142" s="237"/>
      <c r="BD142" s="235" t="str">
        <f>IF(F142="","",Tabla1[[#This Row],[sem 01]]&amp;Tabla1[[#This Row],[sem 02]]&amp;Tabla1[[#This Row],[sem 03]])</f>
        <v/>
      </c>
      <c r="BE142" s="236" t="str">
        <f>IF(TRIM(F142)="","",$B$1&amp;"-"&amp;SUBSTITUTE(Tabla1[[#This Row],[Mes Inscrito]]," ","")&amp;"-"&amp;SUBSTITUTE(Tabla1[[#This Row],[Dia de clases Inscrito]]," ","")&amp;"-"&amp;SUBSTITUTE(Tabla1[[#This Row],[Horario Inscrito]]," ","")&amp;"-"&amp;Tabla1[[#This Row],[Fecha Inicio grupo]])</f>
        <v/>
      </c>
      <c r="BF142" s="253" t="str">
        <f>IF(F142="","",Tabla1[[#This Row],[Curso]])</f>
        <v/>
      </c>
      <c r="BG142" s="254" t="str">
        <f>+IF(TRIM(F142)="","",$B$1&amp;"-"&amp;TRIM(Tabla1[[#This Row],[Mes Inscrito]])&amp;"-"&amp;TRIM(Tabla1[[#This Row],[Dia de clases Inscrito]])&amp;"-"&amp;TRIM(Tabla1[[#This Row],[Horario Inscrito]])&amp;"-"&amp;TRIM(Tabla1[[#This Row],[Fecha Inicio grupo]])&amp;"-"&amp;TRIM(Tabla1[[#This Row],[Tipo Incrito]]))</f>
        <v/>
      </c>
      <c r="BH142" s="319" t="str">
        <f>IF(F142="","",OR(IFERROR(SEARCH("CG",Tabla1[[#This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2" s="320" t="str">
        <f>IF(F142&lt;&gt;"",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2" s="320" t="str">
        <f>IF(F142&lt;&gt;"",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2" s="320" t="str">
        <f>IF(Tabla1[[#This Row],[Fecha Inicio grupo]]="","",IFERROR(VLOOKUP(Tabla1[[#This Row],[Mes de Alta como miembro]],Parámetros!$AM$2:$AN$16,2,0),"01/01/1900"))</f>
        <v/>
      </c>
    </row>
    <row r="143" spans="1:63" ht="14.45" hidden="1">
      <c r="A143" s="69">
        <v>138</v>
      </c>
      <c r="B143" s="30"/>
      <c r="C143" s="35"/>
      <c r="D143" s="43"/>
      <c r="E143" s="65"/>
      <c r="F143" s="46"/>
      <c r="G143" s="46"/>
      <c r="H143" s="165"/>
      <c r="I143" s="43"/>
      <c r="J143" s="29"/>
      <c r="K143" s="70"/>
      <c r="L143" s="69"/>
      <c r="M143" s="47"/>
      <c r="N143" s="240" t="str">
        <f ca="1">IF(Tabla1[[#This Row],[Fecha de nac]]="","",IF(Tabla1[[#This Row],[Fecha Finalización]] &gt;=TODAY(), DATEDIF(Tabla1[[#This Row],[Fecha de nac]],TODAY(),"y"), ROUNDDOWN((Tabla1[[#This Row],[Fecha Finalización]] -Tabla1[[#This Row],[Fecha de nac]])/365,0)))</f>
        <v/>
      </c>
      <c r="O143" s="171"/>
      <c r="P143" s="35"/>
      <c r="Q143" s="68"/>
      <c r="R143" s="68"/>
      <c r="S143" s="68"/>
      <c r="T143" s="68"/>
      <c r="U143" s="245" t="str">
        <f>IF(F143="","",Tabla1[[#This Row],[Fecha Inicio grupo]]+3*7-7)</f>
        <v/>
      </c>
      <c r="V143" s="246" t="str">
        <f>IF(F143="","",EDATE(Tabla1[[#This Row],[Fecha Inicio grupo]],3))</f>
        <v/>
      </c>
      <c r="W143" s="30"/>
      <c r="X143" s="30"/>
      <c r="Y143" s="77"/>
      <c r="Z143" s="77"/>
      <c r="AA143" s="77"/>
      <c r="AB143" s="77"/>
      <c r="AC143" s="77"/>
      <c r="AD143" s="77"/>
      <c r="AE143" s="77"/>
      <c r="AF143" s="77"/>
      <c r="AG143" s="77"/>
      <c r="AH143" s="77"/>
      <c r="AI143" s="77"/>
      <c r="AJ143" s="77"/>
      <c r="AK143" s="77"/>
      <c r="AL143" s="77"/>
      <c r="AM143" s="77"/>
      <c r="AN143" s="77"/>
      <c r="AO143" s="146"/>
      <c r="AP143" s="248" t="str">
        <f>IF(F143="","",IFERROR(VLOOKUP(SUBSTITUTE(SUBSTITUTE(Tabla1[[#This Row],[Uso Sistemas]],"T","P"),"N","F"),Parámetros!$M$2:$N$17,2,0),"Completar hasta 3ra sem. para evaluar a Probacionista"))</f>
        <v/>
      </c>
      <c r="AQ143" s="40"/>
      <c r="AR143" s="40"/>
      <c r="AS143" s="40"/>
      <c r="AT143" s="29"/>
      <c r="AU143" s="56"/>
      <c r="AV143" s="56"/>
      <c r="AW143" s="56"/>
      <c r="AX143" s="250" t="str">
        <f>IF(V143="","",EOMONTH(EDATE(Tabla1[[#This Row],[Fecha Finalización]],2),0))</f>
        <v/>
      </c>
      <c r="AY143" s="40"/>
      <c r="AZ143" s="251" t="str">
        <f>IF(V143="","",EOMONTH(EDATE(Tabla1[[#This Row],[Fecha Finalización]],3),0))</f>
        <v/>
      </c>
      <c r="BA143" s="40"/>
      <c r="BB143" s="40"/>
      <c r="BC143" s="237"/>
      <c r="BD143" s="235" t="str">
        <f>IF(F143="","",Tabla1[[#This Row],[sem 01]]&amp;Tabla1[[#This Row],[sem 02]]&amp;Tabla1[[#This Row],[sem 03]])</f>
        <v/>
      </c>
      <c r="BE143" s="236" t="str">
        <f>IF(TRIM(F143)="","",$B$1&amp;"-"&amp;SUBSTITUTE(Tabla1[[#This Row],[Mes Inscrito]]," ","")&amp;"-"&amp;SUBSTITUTE(Tabla1[[#This Row],[Dia de clases Inscrito]]," ","")&amp;"-"&amp;SUBSTITUTE(Tabla1[[#This Row],[Horario Inscrito]]," ","")&amp;"-"&amp;Tabla1[[#This Row],[Fecha Inicio grupo]])</f>
        <v/>
      </c>
      <c r="BF143" s="253" t="str">
        <f>IF(F143="","",Tabla1[[#This Row],[Curso]])</f>
        <v/>
      </c>
      <c r="BG143" s="254" t="str">
        <f>+IF(TRIM(F143)="","",$B$1&amp;"-"&amp;TRIM(Tabla1[[#This Row],[Mes Inscrito]])&amp;"-"&amp;TRIM(Tabla1[[#This Row],[Dia de clases Inscrito]])&amp;"-"&amp;TRIM(Tabla1[[#This Row],[Horario Inscrito]])&amp;"-"&amp;TRIM(Tabla1[[#This Row],[Fecha Inicio grupo]])&amp;"-"&amp;TRIM(Tabla1[[#This Row],[Tipo Incrito]]))</f>
        <v/>
      </c>
      <c r="BH143" s="319" t="str">
        <f>IF(F143="","",OR(IFERROR(SEARCH("CG",Tabla1[[#This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3" s="320" t="str">
        <f>IF(F143&lt;&gt;"",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3" s="320" t="str">
        <f>IF(F143&lt;&gt;"",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3" s="320" t="str">
        <f>IF(Tabla1[[#This Row],[Fecha Inicio grupo]]="","",IFERROR(VLOOKUP(Tabla1[[#This Row],[Mes de Alta como miembro]],Parámetros!$AM$2:$AN$16,2,0),"01/01/1900"))</f>
        <v/>
      </c>
    </row>
    <row r="144" spans="1:63" ht="14.45" hidden="1">
      <c r="A144" s="69">
        <v>139</v>
      </c>
      <c r="B144" s="30"/>
      <c r="C144" s="35"/>
      <c r="D144" s="43"/>
      <c r="E144" s="65"/>
      <c r="F144" s="46"/>
      <c r="G144" s="46"/>
      <c r="H144" s="165"/>
      <c r="I144" s="43"/>
      <c r="J144" s="29"/>
      <c r="K144" s="70"/>
      <c r="L144" s="69"/>
      <c r="M144" s="47"/>
      <c r="N144" s="240" t="str">
        <f ca="1">IF(Tabla1[[#This Row],[Fecha de nac]]="","",IF(Tabla1[[#This Row],[Fecha Finalización]] &gt;=TODAY(), DATEDIF(Tabla1[[#This Row],[Fecha de nac]],TODAY(),"y"), ROUNDDOWN((Tabla1[[#This Row],[Fecha Finalización]] -Tabla1[[#This Row],[Fecha de nac]])/365,0)))</f>
        <v/>
      </c>
      <c r="O144" s="171"/>
      <c r="P144" s="35"/>
      <c r="Q144" s="68"/>
      <c r="R144" s="68"/>
      <c r="S144" s="68"/>
      <c r="T144" s="68"/>
      <c r="U144" s="245" t="str">
        <f>IF(F144="","",Tabla1[[#This Row],[Fecha Inicio grupo]]+3*7-7)</f>
        <v/>
      </c>
      <c r="V144" s="246" t="str">
        <f>IF(F144="","",EDATE(Tabla1[[#This Row],[Fecha Inicio grupo]],3))</f>
        <v/>
      </c>
      <c r="W144" s="30"/>
      <c r="X144" s="30"/>
      <c r="Y144" s="77"/>
      <c r="Z144" s="77"/>
      <c r="AA144" s="77"/>
      <c r="AB144" s="77"/>
      <c r="AC144" s="77"/>
      <c r="AD144" s="77"/>
      <c r="AE144" s="77"/>
      <c r="AF144" s="77"/>
      <c r="AG144" s="77"/>
      <c r="AH144" s="77"/>
      <c r="AI144" s="77"/>
      <c r="AJ144" s="77"/>
      <c r="AK144" s="77"/>
      <c r="AL144" s="77"/>
      <c r="AM144" s="77"/>
      <c r="AN144" s="77"/>
      <c r="AO144" s="146"/>
      <c r="AP144" s="248" t="str">
        <f>IF(F144="","",IFERROR(VLOOKUP(SUBSTITUTE(SUBSTITUTE(Tabla1[[#This Row],[Uso Sistemas]],"T","P"),"N","F"),Parámetros!$M$2:$N$17,2,0),"Completar hasta 3ra sem. para evaluar a Probacionista"))</f>
        <v/>
      </c>
      <c r="AQ144" s="40"/>
      <c r="AR144" s="40"/>
      <c r="AS144" s="40"/>
      <c r="AT144" s="29"/>
      <c r="AU144" s="56"/>
      <c r="AV144" s="56"/>
      <c r="AW144" s="56"/>
      <c r="AX144" s="250" t="str">
        <f>IF(V144="","",EOMONTH(EDATE(Tabla1[[#This Row],[Fecha Finalización]],2),0))</f>
        <v/>
      </c>
      <c r="AY144" s="40"/>
      <c r="AZ144" s="251" t="str">
        <f>IF(V144="","",EOMONTH(EDATE(Tabla1[[#This Row],[Fecha Finalización]],3),0))</f>
        <v/>
      </c>
      <c r="BA144" s="40"/>
      <c r="BB144" s="40"/>
      <c r="BC144" s="237"/>
      <c r="BD144" s="235" t="str">
        <f>IF(F144="","",Tabla1[[#This Row],[sem 01]]&amp;Tabla1[[#This Row],[sem 02]]&amp;Tabla1[[#This Row],[sem 03]])</f>
        <v/>
      </c>
      <c r="BE144" s="236" t="str">
        <f>IF(TRIM(F144)="","",$B$1&amp;"-"&amp;SUBSTITUTE(Tabla1[[#This Row],[Mes Inscrito]]," ","")&amp;"-"&amp;SUBSTITUTE(Tabla1[[#This Row],[Dia de clases Inscrito]]," ","")&amp;"-"&amp;SUBSTITUTE(Tabla1[[#This Row],[Horario Inscrito]]," ","")&amp;"-"&amp;Tabla1[[#This Row],[Fecha Inicio grupo]])</f>
        <v/>
      </c>
      <c r="BF144" s="253" t="str">
        <f>IF(F144="","",Tabla1[[#This Row],[Curso]])</f>
        <v/>
      </c>
      <c r="BG144" s="254" t="str">
        <f>+IF(TRIM(F144)="","",$B$1&amp;"-"&amp;TRIM(Tabla1[[#This Row],[Mes Inscrito]])&amp;"-"&amp;TRIM(Tabla1[[#This Row],[Dia de clases Inscrito]])&amp;"-"&amp;TRIM(Tabla1[[#This Row],[Horario Inscrito]])&amp;"-"&amp;TRIM(Tabla1[[#This Row],[Fecha Inicio grupo]])&amp;"-"&amp;TRIM(Tabla1[[#This Row],[Tipo Incrito]]))</f>
        <v/>
      </c>
      <c r="BH144" s="319" t="str">
        <f>IF(F144="","",OR(IFERROR(SEARCH("CG",Tabla1[[#This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4" s="320" t="str">
        <f>IF(F144&lt;&gt;"",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4" s="320" t="str">
        <f>IF(F144&lt;&gt;"",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4" s="320" t="str">
        <f>IF(Tabla1[[#This Row],[Fecha Inicio grupo]]="","",IFERROR(VLOOKUP(Tabla1[[#This Row],[Mes de Alta como miembro]],Parámetros!$AM$2:$AN$16,2,0),"01/01/1900"))</f>
        <v/>
      </c>
    </row>
    <row r="145" spans="1:63" ht="14.45" hidden="1">
      <c r="A145" s="69">
        <v>140</v>
      </c>
      <c r="B145" s="30"/>
      <c r="C145" s="35"/>
      <c r="D145" s="43"/>
      <c r="E145" s="65"/>
      <c r="F145" s="46"/>
      <c r="G145" s="46"/>
      <c r="H145" s="165"/>
      <c r="I145" s="43"/>
      <c r="J145" s="29"/>
      <c r="K145" s="70"/>
      <c r="L145" s="69"/>
      <c r="M145" s="47"/>
      <c r="N145" s="240" t="str">
        <f ca="1">IF(Tabla1[[#This Row],[Fecha de nac]]="","",IF(Tabla1[[#This Row],[Fecha Finalización]] &gt;=TODAY(), DATEDIF(Tabla1[[#This Row],[Fecha de nac]],TODAY(),"y"), ROUNDDOWN((Tabla1[[#This Row],[Fecha Finalización]] -Tabla1[[#This Row],[Fecha de nac]])/365,0)))</f>
        <v/>
      </c>
      <c r="O145" s="171"/>
      <c r="P145" s="35"/>
      <c r="Q145" s="68"/>
      <c r="R145" s="68"/>
      <c r="S145" s="68"/>
      <c r="T145" s="68"/>
      <c r="U145" s="245" t="str">
        <f>IF(F145="","",Tabla1[[#This Row],[Fecha Inicio grupo]]+3*7-7)</f>
        <v/>
      </c>
      <c r="V145" s="246" t="str">
        <f>IF(F145="","",EDATE(Tabla1[[#This Row],[Fecha Inicio grupo]],3))</f>
        <v/>
      </c>
      <c r="W145" s="30"/>
      <c r="X145" s="30"/>
      <c r="Y145" s="77"/>
      <c r="Z145" s="77"/>
      <c r="AA145" s="77"/>
      <c r="AB145" s="77"/>
      <c r="AC145" s="77"/>
      <c r="AD145" s="77"/>
      <c r="AE145" s="77"/>
      <c r="AF145" s="77"/>
      <c r="AG145" s="77"/>
      <c r="AH145" s="77"/>
      <c r="AI145" s="77"/>
      <c r="AJ145" s="77"/>
      <c r="AK145" s="77"/>
      <c r="AL145" s="77"/>
      <c r="AM145" s="77"/>
      <c r="AN145" s="77"/>
      <c r="AO145" s="146"/>
      <c r="AP145" s="248" t="str">
        <f>IF(F145="","",IFERROR(VLOOKUP(SUBSTITUTE(SUBSTITUTE(Tabla1[[#This Row],[Uso Sistemas]],"T","P"),"N","F"),Parámetros!$M$2:$N$17,2,0),"Completar hasta 3ra sem. para evaluar a Probacionista"))</f>
        <v/>
      </c>
      <c r="AQ145" s="40"/>
      <c r="AR145" s="40"/>
      <c r="AS145" s="40"/>
      <c r="AT145" s="29"/>
      <c r="AU145" s="56"/>
      <c r="AV145" s="56"/>
      <c r="AW145" s="56"/>
      <c r="AX145" s="250" t="str">
        <f>IF(V145="","",EOMONTH(EDATE(Tabla1[[#This Row],[Fecha Finalización]],2),0))</f>
        <v/>
      </c>
      <c r="AY145" s="40"/>
      <c r="AZ145" s="251" t="str">
        <f>IF(V145="","",EOMONTH(EDATE(Tabla1[[#This Row],[Fecha Finalización]],3),0))</f>
        <v/>
      </c>
      <c r="BA145" s="40"/>
      <c r="BB145" s="40"/>
      <c r="BC145" s="237"/>
      <c r="BD145" s="235" t="str">
        <f>IF(F145="","",Tabla1[[#This Row],[sem 01]]&amp;Tabla1[[#This Row],[sem 02]]&amp;Tabla1[[#This Row],[sem 03]])</f>
        <v/>
      </c>
      <c r="BE145" s="236" t="str">
        <f>IF(TRIM(F145)="","",$B$1&amp;"-"&amp;SUBSTITUTE(Tabla1[[#This Row],[Mes Inscrito]]," ","")&amp;"-"&amp;SUBSTITUTE(Tabla1[[#This Row],[Dia de clases Inscrito]]," ","")&amp;"-"&amp;SUBSTITUTE(Tabla1[[#This Row],[Horario Inscrito]]," ","")&amp;"-"&amp;Tabla1[[#This Row],[Fecha Inicio grupo]])</f>
        <v/>
      </c>
      <c r="BF145" s="253" t="str">
        <f>IF(F145="","",Tabla1[[#This Row],[Curso]])</f>
        <v/>
      </c>
      <c r="BG145" s="254" t="str">
        <f>+IF(TRIM(F145)="","",$B$1&amp;"-"&amp;TRIM(Tabla1[[#This Row],[Mes Inscrito]])&amp;"-"&amp;TRIM(Tabla1[[#This Row],[Dia de clases Inscrito]])&amp;"-"&amp;TRIM(Tabla1[[#This Row],[Horario Inscrito]])&amp;"-"&amp;TRIM(Tabla1[[#This Row],[Fecha Inicio grupo]])&amp;"-"&amp;TRIM(Tabla1[[#This Row],[Tipo Incrito]]))</f>
        <v/>
      </c>
      <c r="BH145" s="319" t="str">
        <f>IF(F145="","",OR(IFERROR(SEARCH("CG",Tabla1[[#This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5" s="320" t="str">
        <f>IF(F145&lt;&gt;"",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5" s="320" t="str">
        <f>IF(F145&lt;&gt;"",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5" s="320" t="str">
        <f>IF(Tabla1[[#This Row],[Fecha Inicio grupo]]="","",IFERROR(VLOOKUP(Tabla1[[#This Row],[Mes de Alta como miembro]],Parámetros!$AM$2:$AN$16,2,0),"01/01/1900"))</f>
        <v/>
      </c>
    </row>
    <row r="146" spans="1:63" ht="14.45" hidden="1">
      <c r="A146" s="69">
        <v>141</v>
      </c>
      <c r="B146" s="30"/>
      <c r="C146" s="35"/>
      <c r="D146" s="43"/>
      <c r="E146" s="65"/>
      <c r="F146" s="46"/>
      <c r="G146" s="46"/>
      <c r="H146" s="165"/>
      <c r="I146" s="43"/>
      <c r="J146" s="29"/>
      <c r="K146" s="70"/>
      <c r="L146" s="69"/>
      <c r="M146" s="47"/>
      <c r="N146" s="240" t="str">
        <f ca="1">IF(Tabla1[[#This Row],[Fecha de nac]]="","",IF(Tabla1[[#This Row],[Fecha Finalización]] &gt;=TODAY(), DATEDIF(Tabla1[[#This Row],[Fecha de nac]],TODAY(),"y"), ROUNDDOWN((Tabla1[[#This Row],[Fecha Finalización]] -Tabla1[[#This Row],[Fecha de nac]])/365,0)))</f>
        <v/>
      </c>
      <c r="O146" s="171"/>
      <c r="P146" s="35"/>
      <c r="Q146" s="68"/>
      <c r="R146" s="68"/>
      <c r="S146" s="68"/>
      <c r="T146" s="68"/>
      <c r="U146" s="245" t="str">
        <f>IF(F146="","",Tabla1[[#This Row],[Fecha Inicio grupo]]+3*7-7)</f>
        <v/>
      </c>
      <c r="V146" s="246" t="str">
        <f>IF(F146="","",EDATE(Tabla1[[#This Row],[Fecha Inicio grupo]],3))</f>
        <v/>
      </c>
      <c r="W146" s="30"/>
      <c r="X146" s="30"/>
      <c r="Y146" s="77"/>
      <c r="Z146" s="77"/>
      <c r="AA146" s="77"/>
      <c r="AB146" s="77"/>
      <c r="AC146" s="77"/>
      <c r="AD146" s="77"/>
      <c r="AE146" s="77"/>
      <c r="AF146" s="77"/>
      <c r="AG146" s="77"/>
      <c r="AH146" s="77"/>
      <c r="AI146" s="77"/>
      <c r="AJ146" s="77"/>
      <c r="AK146" s="77"/>
      <c r="AL146" s="77"/>
      <c r="AM146" s="77"/>
      <c r="AN146" s="77"/>
      <c r="AO146" s="146"/>
      <c r="AP146" s="248" t="str">
        <f>IF(F146="","",IFERROR(VLOOKUP(SUBSTITUTE(SUBSTITUTE(Tabla1[[#This Row],[Uso Sistemas]],"T","P"),"N","F"),Parámetros!$M$2:$N$17,2,0),"Completar hasta 3ra sem. para evaluar a Probacionista"))</f>
        <v/>
      </c>
      <c r="AQ146" s="40"/>
      <c r="AR146" s="40"/>
      <c r="AS146" s="40"/>
      <c r="AT146" s="29"/>
      <c r="AU146" s="56"/>
      <c r="AV146" s="56"/>
      <c r="AW146" s="56"/>
      <c r="AX146" s="250" t="str">
        <f>IF(V146="","",EOMONTH(EDATE(Tabla1[[#This Row],[Fecha Finalización]],2),0))</f>
        <v/>
      </c>
      <c r="AY146" s="40"/>
      <c r="AZ146" s="251" t="str">
        <f>IF(V146="","",EOMONTH(EDATE(Tabla1[[#This Row],[Fecha Finalización]],3),0))</f>
        <v/>
      </c>
      <c r="BA146" s="40"/>
      <c r="BB146" s="40"/>
      <c r="BC146" s="237"/>
      <c r="BD146" s="235" t="str">
        <f>IF(F146="","",Tabla1[[#This Row],[sem 01]]&amp;Tabla1[[#This Row],[sem 02]]&amp;Tabla1[[#This Row],[sem 03]])</f>
        <v/>
      </c>
      <c r="BE146" s="236" t="str">
        <f>IF(TRIM(F146)="","",$B$1&amp;"-"&amp;SUBSTITUTE(Tabla1[[#This Row],[Mes Inscrito]]," ","")&amp;"-"&amp;SUBSTITUTE(Tabla1[[#This Row],[Dia de clases Inscrito]]," ","")&amp;"-"&amp;SUBSTITUTE(Tabla1[[#This Row],[Horario Inscrito]]," ","")&amp;"-"&amp;Tabla1[[#This Row],[Fecha Inicio grupo]])</f>
        <v/>
      </c>
      <c r="BF146" s="253" t="str">
        <f>IF(F146="","",Tabla1[[#This Row],[Curso]])</f>
        <v/>
      </c>
      <c r="BG146" s="254" t="str">
        <f>+IF(TRIM(F146)="","",$B$1&amp;"-"&amp;TRIM(Tabla1[[#This Row],[Mes Inscrito]])&amp;"-"&amp;TRIM(Tabla1[[#This Row],[Dia de clases Inscrito]])&amp;"-"&amp;TRIM(Tabla1[[#This Row],[Horario Inscrito]])&amp;"-"&amp;TRIM(Tabla1[[#This Row],[Fecha Inicio grupo]])&amp;"-"&amp;TRIM(Tabla1[[#This Row],[Tipo Incrito]]))</f>
        <v/>
      </c>
      <c r="BH146" s="319" t="str">
        <f>IF(F146="","",OR(IFERROR(SEARCH("CG",Tabla1[[#This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6" s="320" t="str">
        <f>IF(F146&lt;&gt;"",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6" s="320" t="str">
        <f>IF(F146&lt;&gt;"",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6" s="320" t="str">
        <f>IF(Tabla1[[#This Row],[Fecha Inicio grupo]]="","",IFERROR(VLOOKUP(Tabla1[[#This Row],[Mes de Alta como miembro]],Parámetros!$AM$2:$AN$16,2,0),"01/01/1900"))</f>
        <v/>
      </c>
    </row>
    <row r="147" spans="1:63" ht="14.45" hidden="1">
      <c r="A147" s="69">
        <v>142</v>
      </c>
      <c r="B147" s="30"/>
      <c r="C147" s="35"/>
      <c r="D147" s="43"/>
      <c r="E147" s="65"/>
      <c r="F147" s="46"/>
      <c r="G147" s="46"/>
      <c r="H147" s="165"/>
      <c r="I147" s="43"/>
      <c r="J147" s="29"/>
      <c r="K147" s="70"/>
      <c r="L147" s="69"/>
      <c r="M147" s="47"/>
      <c r="N147" s="240" t="str">
        <f ca="1">IF(Tabla1[[#This Row],[Fecha de nac]]="","",IF(Tabla1[[#This Row],[Fecha Finalización]] &gt;=TODAY(), DATEDIF(Tabla1[[#This Row],[Fecha de nac]],TODAY(),"y"), ROUNDDOWN((Tabla1[[#This Row],[Fecha Finalización]] -Tabla1[[#This Row],[Fecha de nac]])/365,0)))</f>
        <v/>
      </c>
      <c r="O147" s="171"/>
      <c r="P147" s="35"/>
      <c r="Q147" s="68"/>
      <c r="R147" s="68"/>
      <c r="S147" s="68"/>
      <c r="T147" s="68"/>
      <c r="U147" s="245" t="str">
        <f>IF(F147="","",Tabla1[[#This Row],[Fecha Inicio grupo]]+3*7-7)</f>
        <v/>
      </c>
      <c r="V147" s="246" t="str">
        <f>IF(F147="","",EDATE(Tabla1[[#This Row],[Fecha Inicio grupo]],3))</f>
        <v/>
      </c>
      <c r="W147" s="30"/>
      <c r="X147" s="30"/>
      <c r="Y147" s="77"/>
      <c r="Z147" s="77"/>
      <c r="AA147" s="77"/>
      <c r="AB147" s="77"/>
      <c r="AC147" s="77"/>
      <c r="AD147" s="77"/>
      <c r="AE147" s="77"/>
      <c r="AF147" s="77"/>
      <c r="AG147" s="77"/>
      <c r="AH147" s="77"/>
      <c r="AI147" s="77"/>
      <c r="AJ147" s="77"/>
      <c r="AK147" s="77"/>
      <c r="AL147" s="77"/>
      <c r="AM147" s="77"/>
      <c r="AN147" s="77"/>
      <c r="AO147" s="146"/>
      <c r="AP147" s="248" t="str">
        <f>IF(F147="","",IFERROR(VLOOKUP(SUBSTITUTE(SUBSTITUTE(Tabla1[[#This Row],[Uso Sistemas]],"T","P"),"N","F"),Parámetros!$M$2:$N$17,2,0),"Completar hasta 3ra sem. para evaluar a Probacionista"))</f>
        <v/>
      </c>
      <c r="AQ147" s="40"/>
      <c r="AR147" s="40"/>
      <c r="AS147" s="40"/>
      <c r="AT147" s="29"/>
      <c r="AU147" s="56"/>
      <c r="AV147" s="56"/>
      <c r="AW147" s="56"/>
      <c r="AX147" s="250" t="str">
        <f>IF(V147="","",EOMONTH(EDATE(Tabla1[[#This Row],[Fecha Finalización]],2),0))</f>
        <v/>
      </c>
      <c r="AY147" s="40"/>
      <c r="AZ147" s="251" t="str">
        <f>IF(V147="","",EOMONTH(EDATE(Tabla1[[#This Row],[Fecha Finalización]],3),0))</f>
        <v/>
      </c>
      <c r="BA147" s="40"/>
      <c r="BB147" s="40"/>
      <c r="BC147" s="237"/>
      <c r="BD147" s="235" t="str">
        <f>IF(F147="","",Tabla1[[#This Row],[sem 01]]&amp;Tabla1[[#This Row],[sem 02]]&amp;Tabla1[[#This Row],[sem 03]])</f>
        <v/>
      </c>
      <c r="BE147" s="236" t="str">
        <f>IF(TRIM(F147)="","",$B$1&amp;"-"&amp;SUBSTITUTE(Tabla1[[#This Row],[Mes Inscrito]]," ","")&amp;"-"&amp;SUBSTITUTE(Tabla1[[#This Row],[Dia de clases Inscrito]]," ","")&amp;"-"&amp;SUBSTITUTE(Tabla1[[#This Row],[Horario Inscrito]]," ","")&amp;"-"&amp;Tabla1[[#This Row],[Fecha Inicio grupo]])</f>
        <v/>
      </c>
      <c r="BF147" s="253" t="str">
        <f>IF(F147="","",Tabla1[[#This Row],[Curso]])</f>
        <v/>
      </c>
      <c r="BG147" s="254" t="str">
        <f>+IF(TRIM(F147)="","",$B$1&amp;"-"&amp;TRIM(Tabla1[[#This Row],[Mes Inscrito]])&amp;"-"&amp;TRIM(Tabla1[[#This Row],[Dia de clases Inscrito]])&amp;"-"&amp;TRIM(Tabla1[[#This Row],[Horario Inscrito]])&amp;"-"&amp;TRIM(Tabla1[[#This Row],[Fecha Inicio grupo]])&amp;"-"&amp;TRIM(Tabla1[[#This Row],[Tipo Incrito]]))</f>
        <v/>
      </c>
      <c r="BH147" s="319" t="str">
        <f>IF(F147="","",OR(IFERROR(SEARCH("CG",Tabla1[[#This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7" s="320" t="str">
        <f>IF(F147&lt;&gt;"",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7" s="320" t="str">
        <f>IF(F147&lt;&gt;"",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7" s="320" t="str">
        <f>IF(Tabla1[[#This Row],[Fecha Inicio grupo]]="","",IFERROR(VLOOKUP(Tabla1[[#This Row],[Mes de Alta como miembro]],Parámetros!$AM$2:$AN$16,2,0),"01/01/1900"))</f>
        <v/>
      </c>
    </row>
    <row r="148" spans="1:63" ht="14.45" hidden="1">
      <c r="A148" s="69">
        <v>143</v>
      </c>
      <c r="B148" s="30"/>
      <c r="C148" s="35"/>
      <c r="D148" s="43"/>
      <c r="E148" s="65"/>
      <c r="F148" s="46"/>
      <c r="G148" s="46"/>
      <c r="H148" s="165"/>
      <c r="I148" s="43"/>
      <c r="J148" s="29"/>
      <c r="K148" s="70"/>
      <c r="L148" s="69"/>
      <c r="M148" s="47"/>
      <c r="N148" s="240" t="str">
        <f ca="1">IF(Tabla1[[#This Row],[Fecha de nac]]="","",IF(Tabla1[[#This Row],[Fecha Finalización]] &gt;=TODAY(), DATEDIF(Tabla1[[#This Row],[Fecha de nac]],TODAY(),"y"), ROUNDDOWN((Tabla1[[#This Row],[Fecha Finalización]] -Tabla1[[#This Row],[Fecha de nac]])/365,0)))</f>
        <v/>
      </c>
      <c r="O148" s="171"/>
      <c r="P148" s="35"/>
      <c r="Q148" s="68"/>
      <c r="R148" s="68"/>
      <c r="S148" s="68"/>
      <c r="T148" s="68"/>
      <c r="U148" s="245" t="str">
        <f>IF(F148="","",Tabla1[[#This Row],[Fecha Inicio grupo]]+3*7-7)</f>
        <v/>
      </c>
      <c r="V148" s="246" t="str">
        <f>IF(F148="","",EDATE(Tabla1[[#This Row],[Fecha Inicio grupo]],3))</f>
        <v/>
      </c>
      <c r="W148" s="30"/>
      <c r="X148" s="30"/>
      <c r="Y148" s="77"/>
      <c r="Z148" s="77"/>
      <c r="AA148" s="77"/>
      <c r="AB148" s="77"/>
      <c r="AC148" s="77"/>
      <c r="AD148" s="77"/>
      <c r="AE148" s="77"/>
      <c r="AF148" s="77"/>
      <c r="AG148" s="77"/>
      <c r="AH148" s="77"/>
      <c r="AI148" s="77"/>
      <c r="AJ148" s="77"/>
      <c r="AK148" s="77"/>
      <c r="AL148" s="77"/>
      <c r="AM148" s="77"/>
      <c r="AN148" s="77"/>
      <c r="AO148" s="146"/>
      <c r="AP148" s="248" t="str">
        <f>IF(F148="","",IFERROR(VLOOKUP(SUBSTITUTE(SUBSTITUTE(Tabla1[[#This Row],[Uso Sistemas]],"T","P"),"N","F"),Parámetros!$M$2:$N$17,2,0),"Completar hasta 3ra sem. para evaluar a Probacionista"))</f>
        <v/>
      </c>
      <c r="AQ148" s="40"/>
      <c r="AR148" s="40"/>
      <c r="AS148" s="40"/>
      <c r="AT148" s="29"/>
      <c r="AU148" s="56"/>
      <c r="AV148" s="56"/>
      <c r="AW148" s="56"/>
      <c r="AX148" s="250" t="str">
        <f>IF(V148="","",EOMONTH(EDATE(Tabla1[[#This Row],[Fecha Finalización]],2),0))</f>
        <v/>
      </c>
      <c r="AY148" s="40"/>
      <c r="AZ148" s="251" t="str">
        <f>IF(V148="","",EOMONTH(EDATE(Tabla1[[#This Row],[Fecha Finalización]],3),0))</f>
        <v/>
      </c>
      <c r="BA148" s="40"/>
      <c r="BB148" s="40"/>
      <c r="BC148" s="237"/>
      <c r="BD148" s="235" t="str">
        <f>IF(F148="","",Tabla1[[#This Row],[sem 01]]&amp;Tabla1[[#This Row],[sem 02]]&amp;Tabla1[[#This Row],[sem 03]])</f>
        <v/>
      </c>
      <c r="BE148" s="236" t="str">
        <f>IF(TRIM(F148)="","",$B$1&amp;"-"&amp;SUBSTITUTE(Tabla1[[#This Row],[Mes Inscrito]]," ","")&amp;"-"&amp;SUBSTITUTE(Tabla1[[#This Row],[Dia de clases Inscrito]]," ","")&amp;"-"&amp;SUBSTITUTE(Tabla1[[#This Row],[Horario Inscrito]]," ","")&amp;"-"&amp;Tabla1[[#This Row],[Fecha Inicio grupo]])</f>
        <v/>
      </c>
      <c r="BF148" s="253" t="str">
        <f>IF(F148="","",Tabla1[[#This Row],[Curso]])</f>
        <v/>
      </c>
      <c r="BG148" s="254" t="str">
        <f>+IF(TRIM(F148)="","",$B$1&amp;"-"&amp;TRIM(Tabla1[[#This Row],[Mes Inscrito]])&amp;"-"&amp;TRIM(Tabla1[[#This Row],[Dia de clases Inscrito]])&amp;"-"&amp;TRIM(Tabla1[[#This Row],[Horario Inscrito]])&amp;"-"&amp;TRIM(Tabla1[[#This Row],[Fecha Inicio grupo]])&amp;"-"&amp;TRIM(Tabla1[[#This Row],[Tipo Incrito]]))</f>
        <v/>
      </c>
      <c r="BH148" s="319" t="str">
        <f>IF(F148="","",OR(IFERROR(SEARCH("CG",Tabla1[[#This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8" s="320" t="str">
        <f>IF(F148&lt;&gt;"",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8" s="320" t="str">
        <f>IF(F148&lt;&gt;"",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8" s="320" t="str">
        <f>IF(Tabla1[[#This Row],[Fecha Inicio grupo]]="","",IFERROR(VLOOKUP(Tabla1[[#This Row],[Mes de Alta como miembro]],Parámetros!$AM$2:$AN$16,2,0),"01/01/1900"))</f>
        <v/>
      </c>
    </row>
    <row r="149" spans="1:63" ht="14.45" hidden="1">
      <c r="A149" s="69">
        <v>144</v>
      </c>
      <c r="B149" s="30"/>
      <c r="C149" s="35"/>
      <c r="D149" s="43"/>
      <c r="E149" s="65"/>
      <c r="F149" s="46"/>
      <c r="G149" s="46"/>
      <c r="H149" s="165"/>
      <c r="I149" s="43"/>
      <c r="J149" s="29"/>
      <c r="K149" s="70"/>
      <c r="L149" s="69"/>
      <c r="M149" s="47"/>
      <c r="N149" s="240" t="str">
        <f ca="1">IF(Tabla1[[#This Row],[Fecha de nac]]="","",IF(Tabla1[[#This Row],[Fecha Finalización]] &gt;=TODAY(), DATEDIF(Tabla1[[#This Row],[Fecha de nac]],TODAY(),"y"), ROUNDDOWN((Tabla1[[#This Row],[Fecha Finalización]] -Tabla1[[#This Row],[Fecha de nac]])/365,0)))</f>
        <v/>
      </c>
      <c r="O149" s="171"/>
      <c r="P149" s="35"/>
      <c r="Q149" s="68"/>
      <c r="R149" s="68"/>
      <c r="S149" s="68"/>
      <c r="T149" s="68"/>
      <c r="U149" s="245" t="str">
        <f>IF(F149="","",Tabla1[[#This Row],[Fecha Inicio grupo]]+3*7-7)</f>
        <v/>
      </c>
      <c r="V149" s="246" t="str">
        <f>IF(F149="","",EDATE(Tabla1[[#This Row],[Fecha Inicio grupo]],3))</f>
        <v/>
      </c>
      <c r="W149" s="30"/>
      <c r="X149" s="30"/>
      <c r="Y149" s="77"/>
      <c r="Z149" s="77"/>
      <c r="AA149" s="77"/>
      <c r="AB149" s="77"/>
      <c r="AC149" s="77"/>
      <c r="AD149" s="77"/>
      <c r="AE149" s="77"/>
      <c r="AF149" s="77"/>
      <c r="AG149" s="77"/>
      <c r="AH149" s="77"/>
      <c r="AI149" s="77"/>
      <c r="AJ149" s="77"/>
      <c r="AK149" s="77"/>
      <c r="AL149" s="77"/>
      <c r="AM149" s="77"/>
      <c r="AN149" s="77"/>
      <c r="AO149" s="146"/>
      <c r="AP149" s="248" t="str">
        <f>IF(F149="","",IFERROR(VLOOKUP(SUBSTITUTE(SUBSTITUTE(Tabla1[[#This Row],[Uso Sistemas]],"T","P"),"N","F"),Parámetros!$M$2:$N$17,2,0),"Completar hasta 3ra sem. para evaluar a Probacionista"))</f>
        <v/>
      </c>
      <c r="AQ149" s="40"/>
      <c r="AR149" s="40"/>
      <c r="AS149" s="40"/>
      <c r="AT149" s="29"/>
      <c r="AU149" s="56"/>
      <c r="AV149" s="56"/>
      <c r="AW149" s="56"/>
      <c r="AX149" s="250" t="str">
        <f>IF(V149="","",EOMONTH(EDATE(Tabla1[[#This Row],[Fecha Finalización]],2),0))</f>
        <v/>
      </c>
      <c r="AY149" s="40"/>
      <c r="AZ149" s="251" t="str">
        <f>IF(V149="","",EOMONTH(EDATE(Tabla1[[#This Row],[Fecha Finalización]],3),0))</f>
        <v/>
      </c>
      <c r="BA149" s="40"/>
      <c r="BB149" s="40"/>
      <c r="BC149" s="237"/>
      <c r="BD149" s="235" t="str">
        <f>IF(F149="","",Tabla1[[#This Row],[sem 01]]&amp;Tabla1[[#This Row],[sem 02]]&amp;Tabla1[[#This Row],[sem 03]])</f>
        <v/>
      </c>
      <c r="BE149" s="236" t="str">
        <f>IF(TRIM(F149)="","",$B$1&amp;"-"&amp;SUBSTITUTE(Tabla1[[#This Row],[Mes Inscrito]]," ","")&amp;"-"&amp;SUBSTITUTE(Tabla1[[#This Row],[Dia de clases Inscrito]]," ","")&amp;"-"&amp;SUBSTITUTE(Tabla1[[#This Row],[Horario Inscrito]]," ","")&amp;"-"&amp;Tabla1[[#This Row],[Fecha Inicio grupo]])</f>
        <v/>
      </c>
      <c r="BF149" s="253" t="str">
        <f>IF(F149="","",Tabla1[[#This Row],[Curso]])</f>
        <v/>
      </c>
      <c r="BG149" s="254" t="str">
        <f>+IF(TRIM(F149)="","",$B$1&amp;"-"&amp;TRIM(Tabla1[[#This Row],[Mes Inscrito]])&amp;"-"&amp;TRIM(Tabla1[[#This Row],[Dia de clases Inscrito]])&amp;"-"&amp;TRIM(Tabla1[[#This Row],[Horario Inscrito]])&amp;"-"&amp;TRIM(Tabla1[[#This Row],[Fecha Inicio grupo]])&amp;"-"&amp;TRIM(Tabla1[[#This Row],[Tipo Incrito]]))</f>
        <v/>
      </c>
      <c r="BH149" s="319" t="str">
        <f>IF(F149="","",OR(IFERROR(SEARCH("CG",Tabla1[[#This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9" s="320" t="str">
        <f>IF(F149&lt;&gt;"",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9" s="320" t="str">
        <f>IF(F149&lt;&gt;"",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9" s="320" t="str">
        <f>IF(Tabla1[[#This Row],[Fecha Inicio grupo]]="","",IFERROR(VLOOKUP(Tabla1[[#This Row],[Mes de Alta como miembro]],Parámetros!$AM$2:$AN$16,2,0),"01/01/1900"))</f>
        <v/>
      </c>
    </row>
    <row r="150" spans="1:63" ht="14.45" hidden="1">
      <c r="A150" s="69">
        <v>145</v>
      </c>
      <c r="B150" s="30"/>
      <c r="C150" s="35"/>
      <c r="D150" s="43"/>
      <c r="E150" s="65"/>
      <c r="F150" s="46"/>
      <c r="G150" s="46"/>
      <c r="H150" s="165"/>
      <c r="I150" s="43"/>
      <c r="J150" s="29"/>
      <c r="K150" s="70"/>
      <c r="L150" s="69"/>
      <c r="M150" s="47"/>
      <c r="N150" s="240" t="str">
        <f ca="1">IF(Tabla1[[#This Row],[Fecha de nac]]="","",IF(Tabla1[[#This Row],[Fecha Finalización]] &gt;=TODAY(), DATEDIF(Tabla1[[#This Row],[Fecha de nac]],TODAY(),"y"), ROUNDDOWN((Tabla1[[#This Row],[Fecha Finalización]] -Tabla1[[#This Row],[Fecha de nac]])/365,0)))</f>
        <v/>
      </c>
      <c r="O150" s="171"/>
      <c r="P150" s="35"/>
      <c r="Q150" s="68"/>
      <c r="R150" s="68"/>
      <c r="S150" s="68"/>
      <c r="T150" s="68"/>
      <c r="U150" s="245" t="str">
        <f>IF(F150="","",Tabla1[[#This Row],[Fecha Inicio grupo]]+3*7-7)</f>
        <v/>
      </c>
      <c r="V150" s="246" t="str">
        <f>IF(F150="","",EDATE(Tabla1[[#This Row],[Fecha Inicio grupo]],3))</f>
        <v/>
      </c>
      <c r="W150" s="30"/>
      <c r="X150" s="30"/>
      <c r="Y150" s="77"/>
      <c r="Z150" s="77"/>
      <c r="AA150" s="77"/>
      <c r="AB150" s="77"/>
      <c r="AC150" s="77"/>
      <c r="AD150" s="77"/>
      <c r="AE150" s="77"/>
      <c r="AF150" s="77"/>
      <c r="AG150" s="77"/>
      <c r="AH150" s="77"/>
      <c r="AI150" s="77"/>
      <c r="AJ150" s="77"/>
      <c r="AK150" s="77"/>
      <c r="AL150" s="77"/>
      <c r="AM150" s="77"/>
      <c r="AN150" s="77"/>
      <c r="AO150" s="146"/>
      <c r="AP150" s="248" t="str">
        <f>IF(F150="","",IFERROR(VLOOKUP(SUBSTITUTE(SUBSTITUTE(Tabla1[[#This Row],[Uso Sistemas]],"T","P"),"N","F"),Parámetros!$M$2:$N$17,2,0),"Completar hasta 3ra sem. para evaluar a Probacionista"))</f>
        <v/>
      </c>
      <c r="AQ150" s="40"/>
      <c r="AR150" s="40"/>
      <c r="AS150" s="40"/>
      <c r="AT150" s="29"/>
      <c r="AU150" s="56"/>
      <c r="AV150" s="56"/>
      <c r="AW150" s="56"/>
      <c r="AX150" s="250" t="str">
        <f>IF(V150="","",EOMONTH(EDATE(Tabla1[[#This Row],[Fecha Finalización]],2),0))</f>
        <v/>
      </c>
      <c r="AY150" s="40"/>
      <c r="AZ150" s="251" t="str">
        <f>IF(V150="","",EOMONTH(EDATE(Tabla1[[#This Row],[Fecha Finalización]],3),0))</f>
        <v/>
      </c>
      <c r="BA150" s="40"/>
      <c r="BB150" s="40"/>
      <c r="BC150" s="237"/>
      <c r="BD150" s="235" t="str">
        <f>IF(F150="","",Tabla1[[#This Row],[sem 01]]&amp;Tabla1[[#This Row],[sem 02]]&amp;Tabla1[[#This Row],[sem 03]])</f>
        <v/>
      </c>
      <c r="BE150" s="236" t="str">
        <f>IF(TRIM(F150)="","",$B$1&amp;"-"&amp;SUBSTITUTE(Tabla1[[#This Row],[Mes Inscrito]]," ","")&amp;"-"&amp;SUBSTITUTE(Tabla1[[#This Row],[Dia de clases Inscrito]]," ","")&amp;"-"&amp;SUBSTITUTE(Tabla1[[#This Row],[Horario Inscrito]]," ","")&amp;"-"&amp;Tabla1[[#This Row],[Fecha Inicio grupo]])</f>
        <v/>
      </c>
      <c r="BF150" s="253" t="str">
        <f>IF(F150="","",Tabla1[[#This Row],[Curso]])</f>
        <v/>
      </c>
      <c r="BG150" s="254" t="str">
        <f>+IF(TRIM(F150)="","",$B$1&amp;"-"&amp;TRIM(Tabla1[[#This Row],[Mes Inscrito]])&amp;"-"&amp;TRIM(Tabla1[[#This Row],[Dia de clases Inscrito]])&amp;"-"&amp;TRIM(Tabla1[[#This Row],[Horario Inscrito]])&amp;"-"&amp;TRIM(Tabla1[[#This Row],[Fecha Inicio grupo]])&amp;"-"&amp;TRIM(Tabla1[[#This Row],[Tipo Incrito]]))</f>
        <v/>
      </c>
      <c r="BH150" s="319" t="str">
        <f>IF(F150="","",OR(IFERROR(SEARCH("CG",Tabla1[[#This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0" s="320" t="str">
        <f>IF(F150&lt;&gt;"",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0" s="320" t="str">
        <f>IF(F150&lt;&gt;"",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0" s="320" t="str">
        <f>IF(Tabla1[[#This Row],[Fecha Inicio grupo]]="","",IFERROR(VLOOKUP(Tabla1[[#This Row],[Mes de Alta como miembro]],Parámetros!$AM$2:$AN$16,2,0),"01/01/1900"))</f>
        <v/>
      </c>
    </row>
    <row r="151" spans="1:63" ht="14.45" hidden="1">
      <c r="A151" s="69">
        <v>146</v>
      </c>
      <c r="B151" s="30"/>
      <c r="C151" s="35"/>
      <c r="D151" s="43"/>
      <c r="E151" s="65"/>
      <c r="F151" s="46"/>
      <c r="G151" s="46"/>
      <c r="H151" s="165"/>
      <c r="I151" s="43"/>
      <c r="J151" s="29"/>
      <c r="K151" s="70"/>
      <c r="L151" s="69"/>
      <c r="M151" s="47"/>
      <c r="N151" s="240" t="str">
        <f ca="1">IF(Tabla1[[#This Row],[Fecha de nac]]="","",IF(Tabla1[[#This Row],[Fecha Finalización]] &gt;=TODAY(), DATEDIF(Tabla1[[#This Row],[Fecha de nac]],TODAY(),"y"), ROUNDDOWN((Tabla1[[#This Row],[Fecha Finalización]] -Tabla1[[#This Row],[Fecha de nac]])/365,0)))</f>
        <v/>
      </c>
      <c r="O151" s="171"/>
      <c r="P151" s="35"/>
      <c r="Q151" s="68"/>
      <c r="R151" s="68"/>
      <c r="S151" s="68"/>
      <c r="T151" s="68"/>
      <c r="U151" s="245" t="str">
        <f>IF(F151="","",Tabla1[[#This Row],[Fecha Inicio grupo]]+3*7-7)</f>
        <v/>
      </c>
      <c r="V151" s="246" t="str">
        <f>IF(F151="","",EDATE(Tabla1[[#This Row],[Fecha Inicio grupo]],3))</f>
        <v/>
      </c>
      <c r="W151" s="30"/>
      <c r="X151" s="30"/>
      <c r="Y151" s="77"/>
      <c r="Z151" s="77"/>
      <c r="AA151" s="77"/>
      <c r="AB151" s="77"/>
      <c r="AC151" s="77"/>
      <c r="AD151" s="77"/>
      <c r="AE151" s="77"/>
      <c r="AF151" s="77"/>
      <c r="AG151" s="77"/>
      <c r="AH151" s="77"/>
      <c r="AI151" s="77"/>
      <c r="AJ151" s="77"/>
      <c r="AK151" s="77"/>
      <c r="AL151" s="77"/>
      <c r="AM151" s="77"/>
      <c r="AN151" s="77"/>
      <c r="AO151" s="146"/>
      <c r="AP151" s="248" t="str">
        <f>IF(F151="","",IFERROR(VLOOKUP(SUBSTITUTE(SUBSTITUTE(Tabla1[[#This Row],[Uso Sistemas]],"T","P"),"N","F"),Parámetros!$M$2:$N$17,2,0),"Completar hasta 3ra sem. para evaluar a Probacionista"))</f>
        <v/>
      </c>
      <c r="AQ151" s="40"/>
      <c r="AR151" s="40"/>
      <c r="AS151" s="40"/>
      <c r="AT151" s="29"/>
      <c r="AU151" s="56"/>
      <c r="AV151" s="56"/>
      <c r="AW151" s="56"/>
      <c r="AX151" s="250" t="str">
        <f>IF(V151="","",EOMONTH(EDATE(Tabla1[[#This Row],[Fecha Finalización]],2),0))</f>
        <v/>
      </c>
      <c r="AY151" s="40"/>
      <c r="AZ151" s="251" t="str">
        <f>IF(V151="","",EOMONTH(EDATE(Tabla1[[#This Row],[Fecha Finalización]],3),0))</f>
        <v/>
      </c>
      <c r="BA151" s="40"/>
      <c r="BB151" s="40"/>
      <c r="BC151" s="237"/>
      <c r="BD151" s="235" t="str">
        <f>IF(F151="","",Tabla1[[#This Row],[sem 01]]&amp;Tabla1[[#This Row],[sem 02]]&amp;Tabla1[[#This Row],[sem 03]])</f>
        <v/>
      </c>
      <c r="BE151" s="236" t="str">
        <f>IF(TRIM(F151)="","",$B$1&amp;"-"&amp;SUBSTITUTE(Tabla1[[#This Row],[Mes Inscrito]]," ","")&amp;"-"&amp;SUBSTITUTE(Tabla1[[#This Row],[Dia de clases Inscrito]]," ","")&amp;"-"&amp;SUBSTITUTE(Tabla1[[#This Row],[Horario Inscrito]]," ","")&amp;"-"&amp;Tabla1[[#This Row],[Fecha Inicio grupo]])</f>
        <v/>
      </c>
      <c r="BF151" s="253" t="str">
        <f>IF(F151="","",Tabla1[[#This Row],[Curso]])</f>
        <v/>
      </c>
      <c r="BG151" s="254" t="str">
        <f>+IF(TRIM(F151)="","",$B$1&amp;"-"&amp;TRIM(Tabla1[[#This Row],[Mes Inscrito]])&amp;"-"&amp;TRIM(Tabla1[[#This Row],[Dia de clases Inscrito]])&amp;"-"&amp;TRIM(Tabla1[[#This Row],[Horario Inscrito]])&amp;"-"&amp;TRIM(Tabla1[[#This Row],[Fecha Inicio grupo]])&amp;"-"&amp;TRIM(Tabla1[[#This Row],[Tipo Incrito]]))</f>
        <v/>
      </c>
      <c r="BH151" s="319" t="str">
        <f>IF(F151="","",OR(IFERROR(SEARCH("CG",Tabla1[[#This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1" s="320" t="str">
        <f>IF(F151&lt;&gt;"",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1" s="320" t="str">
        <f>IF(F151&lt;&gt;"",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1" s="320" t="str">
        <f>IF(Tabla1[[#This Row],[Fecha Inicio grupo]]="","",IFERROR(VLOOKUP(Tabla1[[#This Row],[Mes de Alta como miembro]],Parámetros!$AM$2:$AN$16,2,0),"01/01/1900"))</f>
        <v/>
      </c>
    </row>
    <row r="152" spans="1:63" ht="14.45" hidden="1">
      <c r="A152" s="69">
        <v>147</v>
      </c>
      <c r="B152" s="30"/>
      <c r="C152" s="35"/>
      <c r="D152" s="43"/>
      <c r="E152" s="65"/>
      <c r="F152" s="46"/>
      <c r="G152" s="46"/>
      <c r="H152" s="165"/>
      <c r="I152" s="43"/>
      <c r="J152" s="29"/>
      <c r="K152" s="70"/>
      <c r="L152" s="69"/>
      <c r="M152" s="47"/>
      <c r="N152" s="240" t="str">
        <f ca="1">IF(Tabla1[[#This Row],[Fecha de nac]]="","",IF(Tabla1[[#This Row],[Fecha Finalización]] &gt;=TODAY(), DATEDIF(Tabla1[[#This Row],[Fecha de nac]],TODAY(),"y"), ROUNDDOWN((Tabla1[[#This Row],[Fecha Finalización]] -Tabla1[[#This Row],[Fecha de nac]])/365,0)))</f>
        <v/>
      </c>
      <c r="O152" s="171"/>
      <c r="P152" s="35"/>
      <c r="Q152" s="68"/>
      <c r="R152" s="68"/>
      <c r="S152" s="68"/>
      <c r="T152" s="68"/>
      <c r="U152" s="245" t="str">
        <f>IF(F152="","",Tabla1[[#This Row],[Fecha Inicio grupo]]+3*7-7)</f>
        <v/>
      </c>
      <c r="V152" s="246" t="str">
        <f>IF(F152="","",EDATE(Tabla1[[#This Row],[Fecha Inicio grupo]],3))</f>
        <v/>
      </c>
      <c r="W152" s="30"/>
      <c r="X152" s="30"/>
      <c r="Y152" s="77"/>
      <c r="Z152" s="77"/>
      <c r="AA152" s="77"/>
      <c r="AB152" s="77"/>
      <c r="AC152" s="77"/>
      <c r="AD152" s="77"/>
      <c r="AE152" s="77"/>
      <c r="AF152" s="77"/>
      <c r="AG152" s="77"/>
      <c r="AH152" s="77"/>
      <c r="AI152" s="77"/>
      <c r="AJ152" s="77"/>
      <c r="AK152" s="77"/>
      <c r="AL152" s="77"/>
      <c r="AM152" s="77"/>
      <c r="AN152" s="77"/>
      <c r="AO152" s="146"/>
      <c r="AP152" s="248" t="str">
        <f>IF(F152="","",IFERROR(VLOOKUP(SUBSTITUTE(SUBSTITUTE(Tabla1[[#This Row],[Uso Sistemas]],"T","P"),"N","F"),Parámetros!$M$2:$N$17,2,0),"Completar hasta 3ra sem. para evaluar a Probacionista"))</f>
        <v/>
      </c>
      <c r="AQ152" s="40"/>
      <c r="AR152" s="40"/>
      <c r="AS152" s="40"/>
      <c r="AT152" s="29"/>
      <c r="AU152" s="56"/>
      <c r="AV152" s="56"/>
      <c r="AW152" s="56"/>
      <c r="AX152" s="250" t="str">
        <f>IF(V152="","",EOMONTH(EDATE(Tabla1[[#This Row],[Fecha Finalización]],2),0))</f>
        <v/>
      </c>
      <c r="AY152" s="40"/>
      <c r="AZ152" s="251" t="str">
        <f>IF(V152="","",EOMONTH(EDATE(Tabla1[[#This Row],[Fecha Finalización]],3),0))</f>
        <v/>
      </c>
      <c r="BA152" s="40"/>
      <c r="BB152" s="40"/>
      <c r="BC152" s="237"/>
      <c r="BD152" s="235" t="str">
        <f>IF(F152="","",Tabla1[[#This Row],[sem 01]]&amp;Tabla1[[#This Row],[sem 02]]&amp;Tabla1[[#This Row],[sem 03]])</f>
        <v/>
      </c>
      <c r="BE152" s="236" t="str">
        <f>IF(TRIM(F152)="","",$B$1&amp;"-"&amp;SUBSTITUTE(Tabla1[[#This Row],[Mes Inscrito]]," ","")&amp;"-"&amp;SUBSTITUTE(Tabla1[[#This Row],[Dia de clases Inscrito]]," ","")&amp;"-"&amp;SUBSTITUTE(Tabla1[[#This Row],[Horario Inscrito]]," ","")&amp;"-"&amp;Tabla1[[#This Row],[Fecha Inicio grupo]])</f>
        <v/>
      </c>
      <c r="BF152" s="253" t="str">
        <f>IF(F152="","",Tabla1[[#This Row],[Curso]])</f>
        <v/>
      </c>
      <c r="BG152" s="254" t="str">
        <f>+IF(TRIM(F152)="","",$B$1&amp;"-"&amp;TRIM(Tabla1[[#This Row],[Mes Inscrito]])&amp;"-"&amp;TRIM(Tabla1[[#This Row],[Dia de clases Inscrito]])&amp;"-"&amp;TRIM(Tabla1[[#This Row],[Horario Inscrito]])&amp;"-"&amp;TRIM(Tabla1[[#This Row],[Fecha Inicio grupo]])&amp;"-"&amp;TRIM(Tabla1[[#This Row],[Tipo Incrito]]))</f>
        <v/>
      </c>
      <c r="BH152" s="319" t="str">
        <f>IF(F152="","",OR(IFERROR(SEARCH("CG",Tabla1[[#This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2" s="320" t="str">
        <f>IF(F152&lt;&gt;"",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2" s="320" t="str">
        <f>IF(F152&lt;&gt;"",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2" s="320" t="str">
        <f>IF(Tabla1[[#This Row],[Fecha Inicio grupo]]="","",IFERROR(VLOOKUP(Tabla1[[#This Row],[Mes de Alta como miembro]],Parámetros!$AM$2:$AN$16,2,0),"01/01/1900"))</f>
        <v/>
      </c>
    </row>
    <row r="153" spans="1:63" ht="14.45" hidden="1">
      <c r="A153" s="69">
        <v>148</v>
      </c>
      <c r="B153" s="30"/>
      <c r="C153" s="35"/>
      <c r="D153" s="43"/>
      <c r="E153" s="65"/>
      <c r="F153" s="46"/>
      <c r="G153" s="46"/>
      <c r="H153" s="165"/>
      <c r="I153" s="43"/>
      <c r="J153" s="29"/>
      <c r="K153" s="70"/>
      <c r="L153" s="69"/>
      <c r="M153" s="47"/>
      <c r="N153" s="240" t="str">
        <f ca="1">IF(Tabla1[[#This Row],[Fecha de nac]]="","",IF(Tabla1[[#This Row],[Fecha Finalización]] &gt;=TODAY(), DATEDIF(Tabla1[[#This Row],[Fecha de nac]],TODAY(),"y"), ROUNDDOWN((Tabla1[[#This Row],[Fecha Finalización]] -Tabla1[[#This Row],[Fecha de nac]])/365,0)))</f>
        <v/>
      </c>
      <c r="O153" s="171"/>
      <c r="P153" s="35"/>
      <c r="Q153" s="68"/>
      <c r="R153" s="68"/>
      <c r="S153" s="68"/>
      <c r="T153" s="68"/>
      <c r="U153" s="245" t="str">
        <f>IF(F153="","",Tabla1[[#This Row],[Fecha Inicio grupo]]+3*7-7)</f>
        <v/>
      </c>
      <c r="V153" s="246" t="str">
        <f>IF(F153="","",EDATE(Tabla1[[#This Row],[Fecha Inicio grupo]],3))</f>
        <v/>
      </c>
      <c r="W153" s="30"/>
      <c r="X153" s="30"/>
      <c r="Y153" s="77"/>
      <c r="Z153" s="77"/>
      <c r="AA153" s="77"/>
      <c r="AB153" s="77"/>
      <c r="AC153" s="77"/>
      <c r="AD153" s="77"/>
      <c r="AE153" s="77"/>
      <c r="AF153" s="77"/>
      <c r="AG153" s="77"/>
      <c r="AH153" s="77"/>
      <c r="AI153" s="77"/>
      <c r="AJ153" s="77"/>
      <c r="AK153" s="77"/>
      <c r="AL153" s="77"/>
      <c r="AM153" s="77"/>
      <c r="AN153" s="77"/>
      <c r="AO153" s="146"/>
      <c r="AP153" s="248" t="str">
        <f>IF(F153="","",IFERROR(VLOOKUP(SUBSTITUTE(SUBSTITUTE(Tabla1[[#This Row],[Uso Sistemas]],"T","P"),"N","F"),Parámetros!$M$2:$N$17,2,0),"Completar hasta 3ra sem. para evaluar a Probacionista"))</f>
        <v/>
      </c>
      <c r="AQ153" s="40"/>
      <c r="AR153" s="40"/>
      <c r="AS153" s="40"/>
      <c r="AT153" s="29"/>
      <c r="AU153" s="56"/>
      <c r="AV153" s="56"/>
      <c r="AW153" s="56"/>
      <c r="AX153" s="250" t="str">
        <f>IF(V153="","",EOMONTH(EDATE(Tabla1[[#This Row],[Fecha Finalización]],2),0))</f>
        <v/>
      </c>
      <c r="AY153" s="40"/>
      <c r="AZ153" s="251" t="str">
        <f>IF(V153="","",EOMONTH(EDATE(Tabla1[[#This Row],[Fecha Finalización]],3),0))</f>
        <v/>
      </c>
      <c r="BA153" s="40"/>
      <c r="BB153" s="40"/>
      <c r="BC153" s="237"/>
      <c r="BD153" s="235" t="str">
        <f>IF(F153="","",Tabla1[[#This Row],[sem 01]]&amp;Tabla1[[#This Row],[sem 02]]&amp;Tabla1[[#This Row],[sem 03]])</f>
        <v/>
      </c>
      <c r="BE153" s="236" t="str">
        <f>IF(TRIM(F153)="","",$B$1&amp;"-"&amp;SUBSTITUTE(Tabla1[[#This Row],[Mes Inscrito]]," ","")&amp;"-"&amp;SUBSTITUTE(Tabla1[[#This Row],[Dia de clases Inscrito]]," ","")&amp;"-"&amp;SUBSTITUTE(Tabla1[[#This Row],[Horario Inscrito]]," ","")&amp;"-"&amp;Tabla1[[#This Row],[Fecha Inicio grupo]])</f>
        <v/>
      </c>
      <c r="BF153" s="253" t="str">
        <f>IF(F153="","",Tabla1[[#This Row],[Curso]])</f>
        <v/>
      </c>
      <c r="BG153" s="254" t="str">
        <f>+IF(TRIM(F153)="","",$B$1&amp;"-"&amp;TRIM(Tabla1[[#This Row],[Mes Inscrito]])&amp;"-"&amp;TRIM(Tabla1[[#This Row],[Dia de clases Inscrito]])&amp;"-"&amp;TRIM(Tabla1[[#This Row],[Horario Inscrito]])&amp;"-"&amp;TRIM(Tabla1[[#This Row],[Fecha Inicio grupo]])&amp;"-"&amp;TRIM(Tabla1[[#This Row],[Tipo Incrito]]))</f>
        <v/>
      </c>
      <c r="BH153" s="319" t="str">
        <f>IF(F153="","",OR(IFERROR(SEARCH("CG",Tabla1[[#This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3" s="320" t="str">
        <f>IF(F153&lt;&gt;"",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3" s="320" t="str">
        <f>IF(F153&lt;&gt;"",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3" s="320" t="str">
        <f>IF(Tabla1[[#This Row],[Fecha Inicio grupo]]="","",IFERROR(VLOOKUP(Tabla1[[#This Row],[Mes de Alta como miembro]],Parámetros!$AM$2:$AN$16,2,0),"01/01/1900"))</f>
        <v/>
      </c>
    </row>
    <row r="154" spans="1:63" ht="14.45" hidden="1">
      <c r="A154" s="69">
        <v>149</v>
      </c>
      <c r="B154" s="30"/>
      <c r="C154" s="35"/>
      <c r="D154" s="43"/>
      <c r="E154" s="65"/>
      <c r="F154" s="46"/>
      <c r="G154" s="46"/>
      <c r="H154" s="165"/>
      <c r="I154" s="43"/>
      <c r="J154" s="29"/>
      <c r="K154" s="70"/>
      <c r="L154" s="69"/>
      <c r="M154" s="47"/>
      <c r="N154" s="240" t="str">
        <f ca="1">IF(Tabla1[[#This Row],[Fecha de nac]]="","",IF(Tabla1[[#This Row],[Fecha Finalización]] &gt;=TODAY(), DATEDIF(Tabla1[[#This Row],[Fecha de nac]],TODAY(),"y"), ROUNDDOWN((Tabla1[[#This Row],[Fecha Finalización]] -Tabla1[[#This Row],[Fecha de nac]])/365,0)))</f>
        <v/>
      </c>
      <c r="O154" s="171"/>
      <c r="P154" s="35"/>
      <c r="Q154" s="68"/>
      <c r="R154" s="68"/>
      <c r="S154" s="68"/>
      <c r="T154" s="68"/>
      <c r="U154" s="245" t="str">
        <f>IF(F154="","",Tabla1[[#This Row],[Fecha Inicio grupo]]+3*7-7)</f>
        <v/>
      </c>
      <c r="V154" s="246" t="str">
        <f>IF(F154="","",EDATE(Tabla1[[#This Row],[Fecha Inicio grupo]],3))</f>
        <v/>
      </c>
      <c r="W154" s="30"/>
      <c r="X154" s="30"/>
      <c r="Y154" s="77"/>
      <c r="Z154" s="77"/>
      <c r="AA154" s="77"/>
      <c r="AB154" s="77"/>
      <c r="AC154" s="77"/>
      <c r="AD154" s="77"/>
      <c r="AE154" s="77"/>
      <c r="AF154" s="77"/>
      <c r="AG154" s="77"/>
      <c r="AH154" s="77"/>
      <c r="AI154" s="77"/>
      <c r="AJ154" s="77"/>
      <c r="AK154" s="77"/>
      <c r="AL154" s="77"/>
      <c r="AM154" s="77"/>
      <c r="AN154" s="77"/>
      <c r="AO154" s="146"/>
      <c r="AP154" s="248" t="str">
        <f>IF(F154="","",IFERROR(VLOOKUP(SUBSTITUTE(SUBSTITUTE(Tabla1[[#This Row],[Uso Sistemas]],"T","P"),"N","F"),Parámetros!$M$2:$N$17,2,0),"Completar hasta 3ra sem. para evaluar a Probacionista"))</f>
        <v/>
      </c>
      <c r="AQ154" s="40"/>
      <c r="AR154" s="40"/>
      <c r="AS154" s="40"/>
      <c r="AT154" s="29"/>
      <c r="AU154" s="56"/>
      <c r="AV154" s="56"/>
      <c r="AW154" s="56"/>
      <c r="AX154" s="250" t="str">
        <f>IF(V154="","",EOMONTH(EDATE(Tabla1[[#This Row],[Fecha Finalización]],2),0))</f>
        <v/>
      </c>
      <c r="AY154" s="40"/>
      <c r="AZ154" s="251" t="str">
        <f>IF(V154="","",EOMONTH(EDATE(Tabla1[[#This Row],[Fecha Finalización]],3),0))</f>
        <v/>
      </c>
      <c r="BA154" s="40"/>
      <c r="BB154" s="40"/>
      <c r="BC154" s="237"/>
      <c r="BD154" s="235" t="str">
        <f>IF(F154="","",Tabla1[[#This Row],[sem 01]]&amp;Tabla1[[#This Row],[sem 02]]&amp;Tabla1[[#This Row],[sem 03]])</f>
        <v/>
      </c>
      <c r="BE154" s="236" t="str">
        <f>IF(TRIM(F154)="","",$B$1&amp;"-"&amp;SUBSTITUTE(Tabla1[[#This Row],[Mes Inscrito]]," ","")&amp;"-"&amp;SUBSTITUTE(Tabla1[[#This Row],[Dia de clases Inscrito]]," ","")&amp;"-"&amp;SUBSTITUTE(Tabla1[[#This Row],[Horario Inscrito]]," ","")&amp;"-"&amp;Tabla1[[#This Row],[Fecha Inicio grupo]])</f>
        <v/>
      </c>
      <c r="BF154" s="253" t="str">
        <f>IF(F154="","",Tabla1[[#This Row],[Curso]])</f>
        <v/>
      </c>
      <c r="BG154" s="254" t="str">
        <f>+IF(TRIM(F154)="","",$B$1&amp;"-"&amp;TRIM(Tabla1[[#This Row],[Mes Inscrito]])&amp;"-"&amp;TRIM(Tabla1[[#This Row],[Dia de clases Inscrito]])&amp;"-"&amp;TRIM(Tabla1[[#This Row],[Horario Inscrito]])&amp;"-"&amp;TRIM(Tabla1[[#This Row],[Fecha Inicio grupo]])&amp;"-"&amp;TRIM(Tabla1[[#This Row],[Tipo Incrito]]))</f>
        <v/>
      </c>
      <c r="BH154" s="319" t="str">
        <f>IF(F154="","",OR(IFERROR(SEARCH("CG",Tabla1[[#This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4" s="320" t="str">
        <f>IF(F154&lt;&gt;"",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4" s="320" t="str">
        <f>IF(F154&lt;&gt;"",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4" s="320" t="str">
        <f>IF(Tabla1[[#This Row],[Fecha Inicio grupo]]="","",IFERROR(VLOOKUP(Tabla1[[#This Row],[Mes de Alta como miembro]],Parámetros!$AM$2:$AN$16,2,0),"01/01/1900"))</f>
        <v/>
      </c>
    </row>
    <row r="155" spans="1:63" ht="14.45" hidden="1">
      <c r="A155" s="69">
        <v>150</v>
      </c>
      <c r="B155" s="30"/>
      <c r="C155" s="35"/>
      <c r="D155" s="43"/>
      <c r="E155" s="65"/>
      <c r="F155" s="46"/>
      <c r="G155" s="46"/>
      <c r="H155" s="165"/>
      <c r="I155" s="43"/>
      <c r="J155" s="29"/>
      <c r="K155" s="70"/>
      <c r="L155" s="69"/>
      <c r="M155" s="47"/>
      <c r="N155" s="240" t="str">
        <f ca="1">IF(Tabla1[[#This Row],[Fecha de nac]]="","",IF(Tabla1[[#This Row],[Fecha Finalización]] &gt;=TODAY(), DATEDIF(Tabla1[[#This Row],[Fecha de nac]],TODAY(),"y"), ROUNDDOWN((Tabla1[[#This Row],[Fecha Finalización]] -Tabla1[[#This Row],[Fecha de nac]])/365,0)))</f>
        <v/>
      </c>
      <c r="O155" s="171"/>
      <c r="P155" s="35"/>
      <c r="Q155" s="68"/>
      <c r="R155" s="68"/>
      <c r="S155" s="68"/>
      <c r="T155" s="68"/>
      <c r="U155" s="245" t="str">
        <f>IF(F155="","",Tabla1[[#This Row],[Fecha Inicio grupo]]+3*7-7)</f>
        <v/>
      </c>
      <c r="V155" s="246" t="str">
        <f>IF(F155="","",EDATE(Tabla1[[#This Row],[Fecha Inicio grupo]],3))</f>
        <v/>
      </c>
      <c r="W155" s="30"/>
      <c r="X155" s="30"/>
      <c r="Y155" s="77"/>
      <c r="Z155" s="77"/>
      <c r="AA155" s="77"/>
      <c r="AB155" s="77"/>
      <c r="AC155" s="77"/>
      <c r="AD155" s="77"/>
      <c r="AE155" s="77"/>
      <c r="AF155" s="77"/>
      <c r="AG155" s="77"/>
      <c r="AH155" s="77"/>
      <c r="AI155" s="77"/>
      <c r="AJ155" s="77"/>
      <c r="AK155" s="77"/>
      <c r="AL155" s="77"/>
      <c r="AM155" s="77"/>
      <c r="AN155" s="77"/>
      <c r="AO155" s="146"/>
      <c r="AP155" s="248" t="str">
        <f>IF(F155="","",IFERROR(VLOOKUP(SUBSTITUTE(SUBSTITUTE(Tabla1[[#This Row],[Uso Sistemas]],"T","P"),"N","F"),Parámetros!$M$2:$N$17,2,0),"Completar hasta 3ra sem. para evaluar a Probacionista"))</f>
        <v/>
      </c>
      <c r="AQ155" s="40"/>
      <c r="AR155" s="40"/>
      <c r="AS155" s="40"/>
      <c r="AT155" s="29"/>
      <c r="AU155" s="56"/>
      <c r="AV155" s="56"/>
      <c r="AW155" s="56"/>
      <c r="AX155" s="250" t="str">
        <f>IF(V155="","",EOMONTH(EDATE(Tabla1[[#This Row],[Fecha Finalización]],2),0))</f>
        <v/>
      </c>
      <c r="AY155" s="40"/>
      <c r="AZ155" s="251" t="str">
        <f>IF(V155="","",EOMONTH(EDATE(Tabla1[[#This Row],[Fecha Finalización]],3),0))</f>
        <v/>
      </c>
      <c r="BA155" s="40"/>
      <c r="BB155" s="40"/>
      <c r="BC155" s="237"/>
      <c r="BD155" s="235" t="str">
        <f>IF(F155="","",Tabla1[[#This Row],[sem 01]]&amp;Tabla1[[#This Row],[sem 02]]&amp;Tabla1[[#This Row],[sem 03]])</f>
        <v/>
      </c>
      <c r="BE155" s="236" t="str">
        <f>IF(TRIM(F155)="","",$B$1&amp;"-"&amp;SUBSTITUTE(Tabla1[[#This Row],[Mes Inscrito]]," ","")&amp;"-"&amp;SUBSTITUTE(Tabla1[[#This Row],[Dia de clases Inscrito]]," ","")&amp;"-"&amp;SUBSTITUTE(Tabla1[[#This Row],[Horario Inscrito]]," ","")&amp;"-"&amp;Tabla1[[#This Row],[Fecha Inicio grupo]])</f>
        <v/>
      </c>
      <c r="BF155" s="253" t="str">
        <f>IF(F155="","",Tabla1[[#This Row],[Curso]])</f>
        <v/>
      </c>
      <c r="BG155" s="254" t="str">
        <f>+IF(TRIM(F155)="","",$B$1&amp;"-"&amp;TRIM(Tabla1[[#This Row],[Mes Inscrito]])&amp;"-"&amp;TRIM(Tabla1[[#This Row],[Dia de clases Inscrito]])&amp;"-"&amp;TRIM(Tabla1[[#This Row],[Horario Inscrito]])&amp;"-"&amp;TRIM(Tabla1[[#This Row],[Fecha Inicio grupo]])&amp;"-"&amp;TRIM(Tabla1[[#This Row],[Tipo Incrito]]))</f>
        <v/>
      </c>
      <c r="BH155" s="319" t="str">
        <f>IF(F155="","",OR(IFERROR(SEARCH("CG",Tabla1[[#This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5" s="320" t="str">
        <f>IF(F155&lt;&gt;"",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5" s="320" t="str">
        <f>IF(F155&lt;&gt;"",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5" s="320" t="str">
        <f>IF(Tabla1[[#This Row],[Fecha Inicio grupo]]="","",IFERROR(VLOOKUP(Tabla1[[#This Row],[Mes de Alta como miembro]],Parámetros!$AM$2:$AN$16,2,0),"01/01/1900"))</f>
        <v/>
      </c>
    </row>
    <row r="156" spans="1:63" ht="14.45" hidden="1">
      <c r="A156" s="69">
        <v>151</v>
      </c>
      <c r="B156" s="30"/>
      <c r="C156" s="35"/>
      <c r="D156" s="43"/>
      <c r="E156" s="65"/>
      <c r="F156" s="46"/>
      <c r="G156" s="46"/>
      <c r="H156" s="165"/>
      <c r="I156" s="43"/>
      <c r="J156" s="29"/>
      <c r="K156" s="70"/>
      <c r="L156" s="69"/>
      <c r="M156" s="47"/>
      <c r="N156" s="240" t="str">
        <f ca="1">IF(Tabla1[[#This Row],[Fecha de nac]]="","",IF(Tabla1[[#This Row],[Fecha Finalización]] &gt;=TODAY(), DATEDIF(Tabla1[[#This Row],[Fecha de nac]],TODAY(),"y"), ROUNDDOWN((Tabla1[[#This Row],[Fecha Finalización]] -Tabla1[[#This Row],[Fecha de nac]])/365,0)))</f>
        <v/>
      </c>
      <c r="O156" s="171"/>
      <c r="P156" s="35"/>
      <c r="Q156" s="68"/>
      <c r="R156" s="68"/>
      <c r="S156" s="68"/>
      <c r="T156" s="68"/>
      <c r="U156" s="245" t="str">
        <f>IF(F156="","",Tabla1[[#This Row],[Fecha Inicio grupo]]+3*7-7)</f>
        <v/>
      </c>
      <c r="V156" s="246" t="str">
        <f>IF(F156="","",EDATE(Tabla1[[#This Row],[Fecha Inicio grupo]],3))</f>
        <v/>
      </c>
      <c r="W156" s="30"/>
      <c r="X156" s="30"/>
      <c r="Y156" s="77"/>
      <c r="Z156" s="77"/>
      <c r="AA156" s="77"/>
      <c r="AB156" s="77"/>
      <c r="AC156" s="77"/>
      <c r="AD156" s="77"/>
      <c r="AE156" s="77"/>
      <c r="AF156" s="77"/>
      <c r="AG156" s="77"/>
      <c r="AH156" s="77"/>
      <c r="AI156" s="77"/>
      <c r="AJ156" s="77"/>
      <c r="AK156" s="77"/>
      <c r="AL156" s="77"/>
      <c r="AM156" s="77"/>
      <c r="AN156" s="77"/>
      <c r="AO156" s="146"/>
      <c r="AP156" s="248" t="str">
        <f>IF(F156="","",IFERROR(VLOOKUP(SUBSTITUTE(SUBSTITUTE(Tabla1[[#This Row],[Uso Sistemas]],"T","P"),"N","F"),Parámetros!$M$2:$N$17,2,0),"Completar hasta 3ra sem. para evaluar a Probacionista"))</f>
        <v/>
      </c>
      <c r="AQ156" s="40"/>
      <c r="AR156" s="40"/>
      <c r="AS156" s="40"/>
      <c r="AT156" s="29"/>
      <c r="AU156" s="56"/>
      <c r="AV156" s="56"/>
      <c r="AW156" s="56"/>
      <c r="AX156" s="250" t="str">
        <f>IF(V156="","",EOMONTH(EDATE(Tabla1[[#This Row],[Fecha Finalización]],2),0))</f>
        <v/>
      </c>
      <c r="AY156" s="40"/>
      <c r="AZ156" s="251" t="str">
        <f>IF(V156="","",EOMONTH(EDATE(Tabla1[[#This Row],[Fecha Finalización]],3),0))</f>
        <v/>
      </c>
      <c r="BA156" s="40"/>
      <c r="BB156" s="40"/>
      <c r="BC156" s="237"/>
      <c r="BD156" s="235" t="str">
        <f>IF(F156="","",Tabla1[[#This Row],[sem 01]]&amp;Tabla1[[#This Row],[sem 02]]&amp;Tabla1[[#This Row],[sem 03]])</f>
        <v/>
      </c>
      <c r="BE156" s="236" t="str">
        <f>IF(TRIM(F156)="","",$B$1&amp;"-"&amp;SUBSTITUTE(Tabla1[[#This Row],[Mes Inscrito]]," ","")&amp;"-"&amp;SUBSTITUTE(Tabla1[[#This Row],[Dia de clases Inscrito]]," ","")&amp;"-"&amp;SUBSTITUTE(Tabla1[[#This Row],[Horario Inscrito]]," ","")&amp;"-"&amp;Tabla1[[#This Row],[Fecha Inicio grupo]])</f>
        <v/>
      </c>
      <c r="BF156" s="253" t="str">
        <f>IF(F156="","",Tabla1[[#This Row],[Curso]])</f>
        <v/>
      </c>
      <c r="BG156" s="254" t="str">
        <f>+IF(TRIM(F156)="","",$B$1&amp;"-"&amp;TRIM(Tabla1[[#This Row],[Mes Inscrito]])&amp;"-"&amp;TRIM(Tabla1[[#This Row],[Dia de clases Inscrito]])&amp;"-"&amp;TRIM(Tabla1[[#This Row],[Horario Inscrito]])&amp;"-"&amp;TRIM(Tabla1[[#This Row],[Fecha Inicio grupo]])&amp;"-"&amp;TRIM(Tabla1[[#This Row],[Tipo Incrito]]))</f>
        <v/>
      </c>
      <c r="BH156" s="319" t="str">
        <f>IF(F156="","",OR(IFERROR(SEARCH("CG",Tabla1[[#This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6" s="320" t="str">
        <f>IF(F156&lt;&gt;"",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6" s="320" t="str">
        <f>IF(F156&lt;&gt;"",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6" s="320" t="str">
        <f>IF(Tabla1[[#This Row],[Fecha Inicio grupo]]="","",IFERROR(VLOOKUP(Tabla1[[#This Row],[Mes de Alta como miembro]],Parámetros!$AM$2:$AN$16,2,0),"01/01/1900"))</f>
        <v/>
      </c>
    </row>
    <row r="157" spans="1:63" ht="14.45" hidden="1">
      <c r="A157" s="69">
        <v>152</v>
      </c>
      <c r="B157" s="30"/>
      <c r="C157" s="35"/>
      <c r="D157" s="43"/>
      <c r="E157" s="65"/>
      <c r="F157" s="46"/>
      <c r="G157" s="46"/>
      <c r="H157" s="165"/>
      <c r="I157" s="43"/>
      <c r="J157" s="29"/>
      <c r="K157" s="70"/>
      <c r="L157" s="69"/>
      <c r="M157" s="47"/>
      <c r="N157" s="240" t="str">
        <f ca="1">IF(Tabla1[[#This Row],[Fecha de nac]]="","",IF(Tabla1[[#This Row],[Fecha Finalización]] &gt;=TODAY(), DATEDIF(Tabla1[[#This Row],[Fecha de nac]],TODAY(),"y"), ROUNDDOWN((Tabla1[[#This Row],[Fecha Finalización]] -Tabla1[[#This Row],[Fecha de nac]])/365,0)))</f>
        <v/>
      </c>
      <c r="O157" s="171"/>
      <c r="P157" s="35"/>
      <c r="Q157" s="68"/>
      <c r="R157" s="68"/>
      <c r="S157" s="68"/>
      <c r="T157" s="68"/>
      <c r="U157" s="245" t="str">
        <f>IF(F157="","",Tabla1[[#This Row],[Fecha Inicio grupo]]+3*7-7)</f>
        <v/>
      </c>
      <c r="V157" s="246" t="str">
        <f>IF(F157="","",EDATE(Tabla1[[#This Row],[Fecha Inicio grupo]],3))</f>
        <v/>
      </c>
      <c r="W157" s="30"/>
      <c r="X157" s="30"/>
      <c r="Y157" s="77"/>
      <c r="Z157" s="77"/>
      <c r="AA157" s="77"/>
      <c r="AB157" s="77"/>
      <c r="AC157" s="77"/>
      <c r="AD157" s="77"/>
      <c r="AE157" s="77"/>
      <c r="AF157" s="77"/>
      <c r="AG157" s="77"/>
      <c r="AH157" s="77"/>
      <c r="AI157" s="77"/>
      <c r="AJ157" s="77"/>
      <c r="AK157" s="77"/>
      <c r="AL157" s="77"/>
      <c r="AM157" s="77"/>
      <c r="AN157" s="77"/>
      <c r="AO157" s="146"/>
      <c r="AP157" s="248" t="str">
        <f>IF(F157="","",IFERROR(VLOOKUP(SUBSTITUTE(SUBSTITUTE(Tabla1[[#This Row],[Uso Sistemas]],"T","P"),"N","F"),Parámetros!$M$2:$N$17,2,0),"Completar hasta 3ra sem. para evaluar a Probacionista"))</f>
        <v/>
      </c>
      <c r="AQ157" s="40"/>
      <c r="AR157" s="40"/>
      <c r="AS157" s="40"/>
      <c r="AT157" s="29"/>
      <c r="AU157" s="56"/>
      <c r="AV157" s="56"/>
      <c r="AW157" s="56"/>
      <c r="AX157" s="250" t="str">
        <f>IF(V157="","",EOMONTH(EDATE(Tabla1[[#This Row],[Fecha Finalización]],2),0))</f>
        <v/>
      </c>
      <c r="AY157" s="40"/>
      <c r="AZ157" s="251" t="str">
        <f>IF(V157="","",EOMONTH(EDATE(Tabla1[[#This Row],[Fecha Finalización]],3),0))</f>
        <v/>
      </c>
      <c r="BA157" s="40"/>
      <c r="BB157" s="40"/>
      <c r="BC157" s="237"/>
      <c r="BD157" s="235" t="str">
        <f>IF(F157="","",Tabla1[[#This Row],[sem 01]]&amp;Tabla1[[#This Row],[sem 02]]&amp;Tabla1[[#This Row],[sem 03]])</f>
        <v/>
      </c>
      <c r="BE157" s="236" t="str">
        <f>IF(TRIM(F157)="","",$B$1&amp;"-"&amp;SUBSTITUTE(Tabla1[[#This Row],[Mes Inscrito]]," ","")&amp;"-"&amp;SUBSTITUTE(Tabla1[[#This Row],[Dia de clases Inscrito]]," ","")&amp;"-"&amp;SUBSTITUTE(Tabla1[[#This Row],[Horario Inscrito]]," ","")&amp;"-"&amp;Tabla1[[#This Row],[Fecha Inicio grupo]])</f>
        <v/>
      </c>
      <c r="BF157" s="253" t="str">
        <f>IF(F157="","",Tabla1[[#This Row],[Curso]])</f>
        <v/>
      </c>
      <c r="BG157" s="254" t="str">
        <f>+IF(TRIM(F157)="","",$B$1&amp;"-"&amp;TRIM(Tabla1[[#This Row],[Mes Inscrito]])&amp;"-"&amp;TRIM(Tabla1[[#This Row],[Dia de clases Inscrito]])&amp;"-"&amp;TRIM(Tabla1[[#This Row],[Horario Inscrito]])&amp;"-"&amp;TRIM(Tabla1[[#This Row],[Fecha Inicio grupo]])&amp;"-"&amp;TRIM(Tabla1[[#This Row],[Tipo Incrito]]))</f>
        <v/>
      </c>
      <c r="BH157" s="319" t="str">
        <f>IF(F157="","",OR(IFERROR(SEARCH("CG",Tabla1[[#This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7" s="320" t="str">
        <f>IF(F157&lt;&gt;"",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7" s="320" t="str">
        <f>IF(F157&lt;&gt;"",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7" s="320" t="str">
        <f>IF(Tabla1[[#This Row],[Fecha Inicio grupo]]="","",IFERROR(VLOOKUP(Tabla1[[#This Row],[Mes de Alta como miembro]],Parámetros!$AM$2:$AN$16,2,0),"01/01/1900"))</f>
        <v/>
      </c>
    </row>
    <row r="158" spans="1:63" ht="14.45" hidden="1">
      <c r="A158" s="69">
        <v>153</v>
      </c>
      <c r="B158" s="30"/>
      <c r="C158" s="35"/>
      <c r="D158" s="43"/>
      <c r="E158" s="65"/>
      <c r="F158" s="46"/>
      <c r="G158" s="46"/>
      <c r="H158" s="165"/>
      <c r="I158" s="43"/>
      <c r="J158" s="29"/>
      <c r="K158" s="70"/>
      <c r="L158" s="69"/>
      <c r="M158" s="47"/>
      <c r="N158" s="240" t="str">
        <f ca="1">IF(Tabla1[[#This Row],[Fecha de nac]]="","",IF(Tabla1[[#This Row],[Fecha Finalización]] &gt;=TODAY(), DATEDIF(Tabla1[[#This Row],[Fecha de nac]],TODAY(),"y"), ROUNDDOWN((Tabla1[[#This Row],[Fecha Finalización]] -Tabla1[[#This Row],[Fecha de nac]])/365,0)))</f>
        <v/>
      </c>
      <c r="O158" s="171"/>
      <c r="P158" s="35"/>
      <c r="Q158" s="68"/>
      <c r="R158" s="68"/>
      <c r="S158" s="68"/>
      <c r="T158" s="68"/>
      <c r="U158" s="245" t="str">
        <f>IF(F158="","",Tabla1[[#This Row],[Fecha Inicio grupo]]+3*7-7)</f>
        <v/>
      </c>
      <c r="V158" s="246" t="str">
        <f>IF(F158="","",EDATE(Tabla1[[#This Row],[Fecha Inicio grupo]],3))</f>
        <v/>
      </c>
      <c r="W158" s="30"/>
      <c r="X158" s="30"/>
      <c r="Y158" s="77"/>
      <c r="Z158" s="77"/>
      <c r="AA158" s="77"/>
      <c r="AB158" s="77"/>
      <c r="AC158" s="77"/>
      <c r="AD158" s="77"/>
      <c r="AE158" s="77"/>
      <c r="AF158" s="77"/>
      <c r="AG158" s="77"/>
      <c r="AH158" s="77"/>
      <c r="AI158" s="77"/>
      <c r="AJ158" s="77"/>
      <c r="AK158" s="77"/>
      <c r="AL158" s="77"/>
      <c r="AM158" s="77"/>
      <c r="AN158" s="77"/>
      <c r="AO158" s="146"/>
      <c r="AP158" s="248" t="str">
        <f>IF(F158="","",IFERROR(VLOOKUP(SUBSTITUTE(SUBSTITUTE(Tabla1[[#This Row],[Uso Sistemas]],"T","P"),"N","F"),Parámetros!$M$2:$N$17,2,0),"Completar hasta 3ra sem. para evaluar a Probacionista"))</f>
        <v/>
      </c>
      <c r="AQ158" s="40"/>
      <c r="AR158" s="40"/>
      <c r="AS158" s="40"/>
      <c r="AT158" s="29"/>
      <c r="AU158" s="56"/>
      <c r="AV158" s="56"/>
      <c r="AW158" s="56"/>
      <c r="AX158" s="250" t="str">
        <f>IF(V158="","",EOMONTH(EDATE(Tabla1[[#This Row],[Fecha Finalización]],2),0))</f>
        <v/>
      </c>
      <c r="AY158" s="40"/>
      <c r="AZ158" s="251" t="str">
        <f>IF(V158="","",EOMONTH(EDATE(Tabla1[[#This Row],[Fecha Finalización]],3),0))</f>
        <v/>
      </c>
      <c r="BA158" s="40"/>
      <c r="BB158" s="40"/>
      <c r="BC158" s="237"/>
      <c r="BD158" s="235" t="str">
        <f>IF(F158="","",Tabla1[[#This Row],[sem 01]]&amp;Tabla1[[#This Row],[sem 02]]&amp;Tabla1[[#This Row],[sem 03]])</f>
        <v/>
      </c>
      <c r="BE158" s="236" t="str">
        <f>IF(TRIM(F158)="","",$B$1&amp;"-"&amp;SUBSTITUTE(Tabla1[[#This Row],[Mes Inscrito]]," ","")&amp;"-"&amp;SUBSTITUTE(Tabla1[[#This Row],[Dia de clases Inscrito]]," ","")&amp;"-"&amp;SUBSTITUTE(Tabla1[[#This Row],[Horario Inscrito]]," ","")&amp;"-"&amp;Tabla1[[#This Row],[Fecha Inicio grupo]])</f>
        <v/>
      </c>
      <c r="BF158" s="253" t="str">
        <f>IF(F158="","",Tabla1[[#This Row],[Curso]])</f>
        <v/>
      </c>
      <c r="BG158" s="254" t="str">
        <f>+IF(TRIM(F158)="","",$B$1&amp;"-"&amp;TRIM(Tabla1[[#This Row],[Mes Inscrito]])&amp;"-"&amp;TRIM(Tabla1[[#This Row],[Dia de clases Inscrito]])&amp;"-"&amp;TRIM(Tabla1[[#This Row],[Horario Inscrito]])&amp;"-"&amp;TRIM(Tabla1[[#This Row],[Fecha Inicio grupo]])&amp;"-"&amp;TRIM(Tabla1[[#This Row],[Tipo Incrito]]))</f>
        <v/>
      </c>
      <c r="BH158" s="319" t="str">
        <f>IF(F158="","",OR(IFERROR(SEARCH("CG",Tabla1[[#This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8" s="320" t="str">
        <f>IF(F158&lt;&gt;"",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8" s="320" t="str">
        <f>IF(F158&lt;&gt;"",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8" s="320" t="str">
        <f>IF(Tabla1[[#This Row],[Fecha Inicio grupo]]="","",IFERROR(VLOOKUP(Tabla1[[#This Row],[Mes de Alta como miembro]],Parámetros!$AM$2:$AN$16,2,0),"01/01/1900"))</f>
        <v/>
      </c>
    </row>
    <row r="159" spans="1:63" ht="14.45" hidden="1">
      <c r="A159" s="69">
        <v>154</v>
      </c>
      <c r="B159" s="30"/>
      <c r="C159" s="35"/>
      <c r="D159" s="43"/>
      <c r="E159" s="65"/>
      <c r="F159" s="46"/>
      <c r="G159" s="46"/>
      <c r="H159" s="165"/>
      <c r="I159" s="43"/>
      <c r="J159" s="29"/>
      <c r="K159" s="70"/>
      <c r="L159" s="69"/>
      <c r="M159" s="47"/>
      <c r="N159" s="240" t="str">
        <f ca="1">IF(Tabla1[[#This Row],[Fecha de nac]]="","",IF(Tabla1[[#This Row],[Fecha Finalización]] &gt;=TODAY(), DATEDIF(Tabla1[[#This Row],[Fecha de nac]],TODAY(),"y"), ROUNDDOWN((Tabla1[[#This Row],[Fecha Finalización]] -Tabla1[[#This Row],[Fecha de nac]])/365,0)))</f>
        <v/>
      </c>
      <c r="O159" s="171"/>
      <c r="P159" s="35"/>
      <c r="Q159" s="68"/>
      <c r="R159" s="68"/>
      <c r="S159" s="68"/>
      <c r="T159" s="68"/>
      <c r="U159" s="245" t="str">
        <f>IF(F159="","",Tabla1[[#This Row],[Fecha Inicio grupo]]+3*7-7)</f>
        <v/>
      </c>
      <c r="V159" s="246" t="str">
        <f>IF(F159="","",EDATE(Tabla1[[#This Row],[Fecha Inicio grupo]],3))</f>
        <v/>
      </c>
      <c r="W159" s="30"/>
      <c r="X159" s="30"/>
      <c r="Y159" s="77"/>
      <c r="Z159" s="77"/>
      <c r="AA159" s="77"/>
      <c r="AB159" s="77"/>
      <c r="AC159" s="77"/>
      <c r="AD159" s="77"/>
      <c r="AE159" s="77"/>
      <c r="AF159" s="77"/>
      <c r="AG159" s="77"/>
      <c r="AH159" s="77"/>
      <c r="AI159" s="77"/>
      <c r="AJ159" s="77"/>
      <c r="AK159" s="77"/>
      <c r="AL159" s="77"/>
      <c r="AM159" s="77"/>
      <c r="AN159" s="77"/>
      <c r="AO159" s="146"/>
      <c r="AP159" s="248" t="str">
        <f>IF(F159="","",IFERROR(VLOOKUP(SUBSTITUTE(SUBSTITUTE(Tabla1[[#This Row],[Uso Sistemas]],"T","P"),"N","F"),Parámetros!$M$2:$N$17,2,0),"Completar hasta 3ra sem. para evaluar a Probacionista"))</f>
        <v/>
      </c>
      <c r="AQ159" s="40"/>
      <c r="AR159" s="40"/>
      <c r="AS159" s="40"/>
      <c r="AT159" s="29"/>
      <c r="AU159" s="56"/>
      <c r="AV159" s="56"/>
      <c r="AW159" s="56"/>
      <c r="AX159" s="250" t="str">
        <f>IF(V159="","",EOMONTH(EDATE(Tabla1[[#This Row],[Fecha Finalización]],2),0))</f>
        <v/>
      </c>
      <c r="AY159" s="40"/>
      <c r="AZ159" s="251" t="str">
        <f>IF(V159="","",EOMONTH(EDATE(Tabla1[[#This Row],[Fecha Finalización]],3),0))</f>
        <v/>
      </c>
      <c r="BA159" s="40"/>
      <c r="BB159" s="40"/>
      <c r="BC159" s="237"/>
      <c r="BD159" s="235" t="str">
        <f>IF(F159="","",Tabla1[[#This Row],[sem 01]]&amp;Tabla1[[#This Row],[sem 02]]&amp;Tabla1[[#This Row],[sem 03]])</f>
        <v/>
      </c>
      <c r="BE159" s="236" t="str">
        <f>IF(TRIM(F159)="","",$B$1&amp;"-"&amp;SUBSTITUTE(Tabla1[[#This Row],[Mes Inscrito]]," ","")&amp;"-"&amp;SUBSTITUTE(Tabla1[[#This Row],[Dia de clases Inscrito]]," ","")&amp;"-"&amp;SUBSTITUTE(Tabla1[[#This Row],[Horario Inscrito]]," ","")&amp;"-"&amp;Tabla1[[#This Row],[Fecha Inicio grupo]])</f>
        <v/>
      </c>
      <c r="BF159" s="253" t="str">
        <f>IF(F159="","",Tabla1[[#This Row],[Curso]])</f>
        <v/>
      </c>
      <c r="BG159" s="254" t="str">
        <f>+IF(TRIM(F159)="","",$B$1&amp;"-"&amp;TRIM(Tabla1[[#This Row],[Mes Inscrito]])&amp;"-"&amp;TRIM(Tabla1[[#This Row],[Dia de clases Inscrito]])&amp;"-"&amp;TRIM(Tabla1[[#This Row],[Horario Inscrito]])&amp;"-"&amp;TRIM(Tabla1[[#This Row],[Fecha Inicio grupo]])&amp;"-"&amp;TRIM(Tabla1[[#This Row],[Tipo Incrito]]))</f>
        <v/>
      </c>
      <c r="BH159" s="319" t="str">
        <f>IF(F159="","",OR(IFERROR(SEARCH("CG",Tabla1[[#This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9" s="320" t="str">
        <f>IF(F159&lt;&gt;"",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9" s="320" t="str">
        <f>IF(F159&lt;&gt;"",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9" s="320" t="str">
        <f>IF(Tabla1[[#This Row],[Fecha Inicio grupo]]="","",IFERROR(VLOOKUP(Tabla1[[#This Row],[Mes de Alta como miembro]],Parámetros!$AM$2:$AN$16,2,0),"01/01/1900"))</f>
        <v/>
      </c>
    </row>
    <row r="160" spans="1:63" ht="14.45" hidden="1">
      <c r="A160" s="69">
        <v>155</v>
      </c>
      <c r="B160" s="30"/>
      <c r="C160" s="35"/>
      <c r="D160" s="43"/>
      <c r="E160" s="65"/>
      <c r="F160" s="46"/>
      <c r="G160" s="46"/>
      <c r="H160" s="165"/>
      <c r="I160" s="43"/>
      <c r="J160" s="29"/>
      <c r="K160" s="70"/>
      <c r="L160" s="69"/>
      <c r="M160" s="47"/>
      <c r="N160" s="240" t="str">
        <f ca="1">IF(Tabla1[[#This Row],[Fecha de nac]]="","",IF(Tabla1[[#This Row],[Fecha Finalización]] &gt;=TODAY(), DATEDIF(Tabla1[[#This Row],[Fecha de nac]],TODAY(),"y"), ROUNDDOWN((Tabla1[[#This Row],[Fecha Finalización]] -Tabla1[[#This Row],[Fecha de nac]])/365,0)))</f>
        <v/>
      </c>
      <c r="O160" s="171"/>
      <c r="P160" s="35"/>
      <c r="Q160" s="68"/>
      <c r="R160" s="68"/>
      <c r="S160" s="68"/>
      <c r="T160" s="68"/>
      <c r="U160" s="245" t="str">
        <f>IF(F160="","",Tabla1[[#This Row],[Fecha Inicio grupo]]+3*7-7)</f>
        <v/>
      </c>
      <c r="V160" s="246" t="str">
        <f>IF(F160="","",EDATE(Tabla1[[#This Row],[Fecha Inicio grupo]],3))</f>
        <v/>
      </c>
      <c r="W160" s="30"/>
      <c r="X160" s="30"/>
      <c r="Y160" s="77"/>
      <c r="Z160" s="77"/>
      <c r="AA160" s="77"/>
      <c r="AB160" s="77"/>
      <c r="AC160" s="77"/>
      <c r="AD160" s="77"/>
      <c r="AE160" s="77"/>
      <c r="AF160" s="77"/>
      <c r="AG160" s="77"/>
      <c r="AH160" s="77"/>
      <c r="AI160" s="77"/>
      <c r="AJ160" s="77"/>
      <c r="AK160" s="77"/>
      <c r="AL160" s="77"/>
      <c r="AM160" s="77"/>
      <c r="AN160" s="77"/>
      <c r="AO160" s="146"/>
      <c r="AP160" s="248" t="str">
        <f>IF(F160="","",IFERROR(VLOOKUP(SUBSTITUTE(SUBSTITUTE(Tabla1[[#This Row],[Uso Sistemas]],"T","P"),"N","F"),Parámetros!$M$2:$N$17,2,0),"Completar hasta 3ra sem. para evaluar a Probacionista"))</f>
        <v/>
      </c>
      <c r="AQ160" s="40"/>
      <c r="AR160" s="40"/>
      <c r="AS160" s="40"/>
      <c r="AT160" s="29"/>
      <c r="AU160" s="56"/>
      <c r="AV160" s="56"/>
      <c r="AW160" s="56"/>
      <c r="AX160" s="250" t="str">
        <f>IF(V160="","",EOMONTH(EDATE(Tabla1[[#This Row],[Fecha Finalización]],2),0))</f>
        <v/>
      </c>
      <c r="AY160" s="40"/>
      <c r="AZ160" s="251" t="str">
        <f>IF(V160="","",EOMONTH(EDATE(Tabla1[[#This Row],[Fecha Finalización]],3),0))</f>
        <v/>
      </c>
      <c r="BA160" s="40"/>
      <c r="BB160" s="40"/>
      <c r="BC160" s="237"/>
      <c r="BD160" s="235" t="str">
        <f>IF(F160="","",Tabla1[[#This Row],[sem 01]]&amp;Tabla1[[#This Row],[sem 02]]&amp;Tabla1[[#This Row],[sem 03]])</f>
        <v/>
      </c>
      <c r="BE160" s="236" t="str">
        <f>IF(TRIM(F160)="","",$B$1&amp;"-"&amp;SUBSTITUTE(Tabla1[[#This Row],[Mes Inscrito]]," ","")&amp;"-"&amp;SUBSTITUTE(Tabla1[[#This Row],[Dia de clases Inscrito]]," ","")&amp;"-"&amp;SUBSTITUTE(Tabla1[[#This Row],[Horario Inscrito]]," ","")&amp;"-"&amp;Tabla1[[#This Row],[Fecha Inicio grupo]])</f>
        <v/>
      </c>
      <c r="BF160" s="253" t="str">
        <f>IF(F160="","",Tabla1[[#This Row],[Curso]])</f>
        <v/>
      </c>
      <c r="BG160" s="254" t="str">
        <f>+IF(TRIM(F160)="","",$B$1&amp;"-"&amp;TRIM(Tabla1[[#This Row],[Mes Inscrito]])&amp;"-"&amp;TRIM(Tabla1[[#This Row],[Dia de clases Inscrito]])&amp;"-"&amp;TRIM(Tabla1[[#This Row],[Horario Inscrito]])&amp;"-"&amp;TRIM(Tabla1[[#This Row],[Fecha Inicio grupo]])&amp;"-"&amp;TRIM(Tabla1[[#This Row],[Tipo Incrito]]))</f>
        <v/>
      </c>
      <c r="BH160" s="319" t="str">
        <f>IF(F160="","",OR(IFERROR(SEARCH("CG",Tabla1[[#This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0" s="320" t="str">
        <f>IF(F160&lt;&gt;"",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0" s="320" t="str">
        <f>IF(F160&lt;&gt;"",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0" s="320" t="str">
        <f>IF(Tabla1[[#This Row],[Fecha Inicio grupo]]="","",IFERROR(VLOOKUP(Tabla1[[#This Row],[Mes de Alta como miembro]],Parámetros!$AM$2:$AN$16,2,0),"01/01/1900"))</f>
        <v/>
      </c>
    </row>
    <row r="161" spans="1:63" ht="14.45" hidden="1">
      <c r="A161" s="69">
        <v>156</v>
      </c>
      <c r="B161" s="30"/>
      <c r="C161" s="35"/>
      <c r="D161" s="43"/>
      <c r="E161" s="65"/>
      <c r="F161" s="46"/>
      <c r="G161" s="46"/>
      <c r="H161" s="165"/>
      <c r="I161" s="43"/>
      <c r="J161" s="29"/>
      <c r="K161" s="70"/>
      <c r="L161" s="69"/>
      <c r="M161" s="47"/>
      <c r="N161" s="240" t="str">
        <f ca="1">IF(Tabla1[[#This Row],[Fecha de nac]]="","",IF(Tabla1[[#This Row],[Fecha Finalización]] &gt;=TODAY(), DATEDIF(Tabla1[[#This Row],[Fecha de nac]],TODAY(),"y"), ROUNDDOWN((Tabla1[[#This Row],[Fecha Finalización]] -Tabla1[[#This Row],[Fecha de nac]])/365,0)))</f>
        <v/>
      </c>
      <c r="O161" s="171"/>
      <c r="P161" s="35"/>
      <c r="Q161" s="68"/>
      <c r="R161" s="68"/>
      <c r="S161" s="68"/>
      <c r="T161" s="68"/>
      <c r="U161" s="245" t="str">
        <f>IF(F161="","",Tabla1[[#This Row],[Fecha Inicio grupo]]+3*7-7)</f>
        <v/>
      </c>
      <c r="V161" s="246" t="str">
        <f>IF(F161="","",EDATE(Tabla1[[#This Row],[Fecha Inicio grupo]],3))</f>
        <v/>
      </c>
      <c r="W161" s="30"/>
      <c r="X161" s="30"/>
      <c r="Y161" s="77"/>
      <c r="Z161" s="77"/>
      <c r="AA161" s="77"/>
      <c r="AB161" s="77"/>
      <c r="AC161" s="77"/>
      <c r="AD161" s="77"/>
      <c r="AE161" s="77"/>
      <c r="AF161" s="77"/>
      <c r="AG161" s="77"/>
      <c r="AH161" s="77"/>
      <c r="AI161" s="77"/>
      <c r="AJ161" s="77"/>
      <c r="AK161" s="77"/>
      <c r="AL161" s="77"/>
      <c r="AM161" s="77"/>
      <c r="AN161" s="77"/>
      <c r="AO161" s="146"/>
      <c r="AP161" s="248" t="str">
        <f>IF(F161="","",IFERROR(VLOOKUP(SUBSTITUTE(SUBSTITUTE(Tabla1[[#This Row],[Uso Sistemas]],"T","P"),"N","F"),Parámetros!$M$2:$N$17,2,0),"Completar hasta 3ra sem. para evaluar a Probacionista"))</f>
        <v/>
      </c>
      <c r="AQ161" s="40"/>
      <c r="AR161" s="40"/>
      <c r="AS161" s="40"/>
      <c r="AT161" s="29"/>
      <c r="AU161" s="56"/>
      <c r="AV161" s="56"/>
      <c r="AW161" s="56"/>
      <c r="AX161" s="250" t="str">
        <f>IF(V161="","",EOMONTH(EDATE(Tabla1[[#This Row],[Fecha Finalización]],2),0))</f>
        <v/>
      </c>
      <c r="AY161" s="40"/>
      <c r="AZ161" s="251" t="str">
        <f>IF(V161="","",EOMONTH(EDATE(Tabla1[[#This Row],[Fecha Finalización]],3),0))</f>
        <v/>
      </c>
      <c r="BA161" s="40"/>
      <c r="BB161" s="40"/>
      <c r="BC161" s="237"/>
      <c r="BD161" s="235" t="str">
        <f>IF(F161="","",Tabla1[[#This Row],[sem 01]]&amp;Tabla1[[#This Row],[sem 02]]&amp;Tabla1[[#This Row],[sem 03]])</f>
        <v/>
      </c>
      <c r="BE161" s="236" t="str">
        <f>IF(TRIM(F161)="","",$B$1&amp;"-"&amp;SUBSTITUTE(Tabla1[[#This Row],[Mes Inscrito]]," ","")&amp;"-"&amp;SUBSTITUTE(Tabla1[[#This Row],[Dia de clases Inscrito]]," ","")&amp;"-"&amp;SUBSTITUTE(Tabla1[[#This Row],[Horario Inscrito]]," ","")&amp;"-"&amp;Tabla1[[#This Row],[Fecha Inicio grupo]])</f>
        <v/>
      </c>
      <c r="BF161" s="253" t="str">
        <f>IF(F161="","",Tabla1[[#This Row],[Curso]])</f>
        <v/>
      </c>
      <c r="BG161" s="254" t="str">
        <f>+IF(TRIM(F161)="","",$B$1&amp;"-"&amp;TRIM(Tabla1[[#This Row],[Mes Inscrito]])&amp;"-"&amp;TRIM(Tabla1[[#This Row],[Dia de clases Inscrito]])&amp;"-"&amp;TRIM(Tabla1[[#This Row],[Horario Inscrito]])&amp;"-"&amp;TRIM(Tabla1[[#This Row],[Fecha Inicio grupo]])&amp;"-"&amp;TRIM(Tabla1[[#This Row],[Tipo Incrito]]))</f>
        <v/>
      </c>
      <c r="BH161" s="319" t="str">
        <f>IF(F161="","",OR(IFERROR(SEARCH("CG",Tabla1[[#This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1" s="320" t="str">
        <f>IF(F161&lt;&gt;"",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1" s="320" t="str">
        <f>IF(F161&lt;&gt;"",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1" s="320" t="str">
        <f>IF(Tabla1[[#This Row],[Fecha Inicio grupo]]="","",IFERROR(VLOOKUP(Tabla1[[#This Row],[Mes de Alta como miembro]],Parámetros!$AM$2:$AN$16,2,0),"01/01/1900"))</f>
        <v/>
      </c>
    </row>
    <row r="162" spans="1:63" ht="14.45" hidden="1">
      <c r="A162" s="69">
        <v>157</v>
      </c>
      <c r="B162" s="30"/>
      <c r="C162" s="35"/>
      <c r="D162" s="43"/>
      <c r="E162" s="65"/>
      <c r="F162" s="46"/>
      <c r="G162" s="46"/>
      <c r="H162" s="165"/>
      <c r="I162" s="43"/>
      <c r="J162" s="29"/>
      <c r="K162" s="70"/>
      <c r="L162" s="69"/>
      <c r="M162" s="47"/>
      <c r="N162" s="240" t="str">
        <f ca="1">IF(Tabla1[[#This Row],[Fecha de nac]]="","",IF(Tabla1[[#This Row],[Fecha Finalización]] &gt;=TODAY(), DATEDIF(Tabla1[[#This Row],[Fecha de nac]],TODAY(),"y"), ROUNDDOWN((Tabla1[[#This Row],[Fecha Finalización]] -Tabla1[[#This Row],[Fecha de nac]])/365,0)))</f>
        <v/>
      </c>
      <c r="O162" s="171"/>
      <c r="P162" s="35"/>
      <c r="Q162" s="68"/>
      <c r="R162" s="68"/>
      <c r="S162" s="68"/>
      <c r="T162" s="68"/>
      <c r="U162" s="245" t="str">
        <f>IF(F162="","",Tabla1[[#This Row],[Fecha Inicio grupo]]+3*7-7)</f>
        <v/>
      </c>
      <c r="V162" s="246" t="str">
        <f>IF(F162="","",EDATE(Tabla1[[#This Row],[Fecha Inicio grupo]],3))</f>
        <v/>
      </c>
      <c r="W162" s="30"/>
      <c r="X162" s="30"/>
      <c r="Y162" s="77"/>
      <c r="Z162" s="77"/>
      <c r="AA162" s="77"/>
      <c r="AB162" s="77"/>
      <c r="AC162" s="77"/>
      <c r="AD162" s="77"/>
      <c r="AE162" s="77"/>
      <c r="AF162" s="77"/>
      <c r="AG162" s="77"/>
      <c r="AH162" s="77"/>
      <c r="AI162" s="77"/>
      <c r="AJ162" s="77"/>
      <c r="AK162" s="77"/>
      <c r="AL162" s="77"/>
      <c r="AM162" s="77"/>
      <c r="AN162" s="77"/>
      <c r="AO162" s="146"/>
      <c r="AP162" s="248" t="str">
        <f>IF(F162="","",IFERROR(VLOOKUP(SUBSTITUTE(SUBSTITUTE(Tabla1[[#This Row],[Uso Sistemas]],"T","P"),"N","F"),Parámetros!$M$2:$N$17,2,0),"Completar hasta 3ra sem. para evaluar a Probacionista"))</f>
        <v/>
      </c>
      <c r="AQ162" s="40"/>
      <c r="AR162" s="40"/>
      <c r="AS162" s="40"/>
      <c r="AT162" s="29"/>
      <c r="AU162" s="56"/>
      <c r="AV162" s="56"/>
      <c r="AW162" s="56"/>
      <c r="AX162" s="250" t="str">
        <f>IF(V162="","",EOMONTH(EDATE(Tabla1[[#This Row],[Fecha Finalización]],2),0))</f>
        <v/>
      </c>
      <c r="AY162" s="40"/>
      <c r="AZ162" s="251" t="str">
        <f>IF(V162="","",EOMONTH(EDATE(Tabla1[[#This Row],[Fecha Finalización]],3),0))</f>
        <v/>
      </c>
      <c r="BA162" s="40"/>
      <c r="BB162" s="40"/>
      <c r="BC162" s="237"/>
      <c r="BD162" s="235" t="str">
        <f>IF(F162="","",Tabla1[[#This Row],[sem 01]]&amp;Tabla1[[#This Row],[sem 02]]&amp;Tabla1[[#This Row],[sem 03]])</f>
        <v/>
      </c>
      <c r="BE162" s="236" t="str">
        <f>IF(TRIM(F162)="","",$B$1&amp;"-"&amp;SUBSTITUTE(Tabla1[[#This Row],[Mes Inscrito]]," ","")&amp;"-"&amp;SUBSTITUTE(Tabla1[[#This Row],[Dia de clases Inscrito]]," ","")&amp;"-"&amp;SUBSTITUTE(Tabla1[[#This Row],[Horario Inscrito]]," ","")&amp;"-"&amp;Tabla1[[#This Row],[Fecha Inicio grupo]])</f>
        <v/>
      </c>
      <c r="BF162" s="253" t="str">
        <f>IF(F162="","",Tabla1[[#This Row],[Curso]])</f>
        <v/>
      </c>
      <c r="BG162" s="254" t="str">
        <f>+IF(TRIM(F162)="","",$B$1&amp;"-"&amp;TRIM(Tabla1[[#This Row],[Mes Inscrito]])&amp;"-"&amp;TRIM(Tabla1[[#This Row],[Dia de clases Inscrito]])&amp;"-"&amp;TRIM(Tabla1[[#This Row],[Horario Inscrito]])&amp;"-"&amp;TRIM(Tabla1[[#This Row],[Fecha Inicio grupo]])&amp;"-"&amp;TRIM(Tabla1[[#This Row],[Tipo Incrito]]))</f>
        <v/>
      </c>
      <c r="BH162" s="319" t="str">
        <f>IF(F162="","",OR(IFERROR(SEARCH("CG",Tabla1[[#This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2" s="320" t="str">
        <f>IF(F162&lt;&gt;"",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2" s="320" t="str">
        <f>IF(F162&lt;&gt;"",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2" s="320" t="str">
        <f>IF(Tabla1[[#This Row],[Fecha Inicio grupo]]="","",IFERROR(VLOOKUP(Tabla1[[#This Row],[Mes de Alta como miembro]],Parámetros!$AM$2:$AN$16,2,0),"01/01/1900"))</f>
        <v/>
      </c>
    </row>
    <row r="163" spans="1:63" ht="14.45" hidden="1">
      <c r="A163" s="69">
        <v>158</v>
      </c>
      <c r="B163" s="30"/>
      <c r="C163" s="35"/>
      <c r="D163" s="43"/>
      <c r="E163" s="65"/>
      <c r="F163" s="46"/>
      <c r="G163" s="46"/>
      <c r="H163" s="165"/>
      <c r="I163" s="43"/>
      <c r="J163" s="29"/>
      <c r="K163" s="70"/>
      <c r="L163" s="69"/>
      <c r="M163" s="47"/>
      <c r="N163" s="240" t="str">
        <f ca="1">IF(Tabla1[[#This Row],[Fecha de nac]]="","",IF(Tabla1[[#This Row],[Fecha Finalización]] &gt;=TODAY(), DATEDIF(Tabla1[[#This Row],[Fecha de nac]],TODAY(),"y"), ROUNDDOWN((Tabla1[[#This Row],[Fecha Finalización]] -Tabla1[[#This Row],[Fecha de nac]])/365,0)))</f>
        <v/>
      </c>
      <c r="O163" s="171"/>
      <c r="P163" s="35"/>
      <c r="Q163" s="68"/>
      <c r="R163" s="68"/>
      <c r="S163" s="68"/>
      <c r="T163" s="68"/>
      <c r="U163" s="245" t="str">
        <f>IF(F163="","",Tabla1[[#This Row],[Fecha Inicio grupo]]+3*7-7)</f>
        <v/>
      </c>
      <c r="V163" s="246" t="str">
        <f>IF(F163="","",EDATE(Tabla1[[#This Row],[Fecha Inicio grupo]],3))</f>
        <v/>
      </c>
      <c r="W163" s="30"/>
      <c r="X163" s="30"/>
      <c r="Y163" s="77"/>
      <c r="Z163" s="77"/>
      <c r="AA163" s="77"/>
      <c r="AB163" s="77"/>
      <c r="AC163" s="77"/>
      <c r="AD163" s="77"/>
      <c r="AE163" s="77"/>
      <c r="AF163" s="77"/>
      <c r="AG163" s="77"/>
      <c r="AH163" s="77"/>
      <c r="AI163" s="77"/>
      <c r="AJ163" s="77"/>
      <c r="AK163" s="77"/>
      <c r="AL163" s="77"/>
      <c r="AM163" s="77"/>
      <c r="AN163" s="77"/>
      <c r="AO163" s="146"/>
      <c r="AP163" s="248" t="str">
        <f>IF(F163="","",IFERROR(VLOOKUP(SUBSTITUTE(SUBSTITUTE(Tabla1[[#This Row],[Uso Sistemas]],"T","P"),"N","F"),Parámetros!$M$2:$N$17,2,0),"Completar hasta 3ra sem. para evaluar a Probacionista"))</f>
        <v/>
      </c>
      <c r="AQ163" s="40"/>
      <c r="AR163" s="40"/>
      <c r="AS163" s="40"/>
      <c r="AT163" s="29"/>
      <c r="AU163" s="56"/>
      <c r="AV163" s="56"/>
      <c r="AW163" s="56"/>
      <c r="AX163" s="250" t="str">
        <f>IF(V163="","",EOMONTH(EDATE(Tabla1[[#This Row],[Fecha Finalización]],2),0))</f>
        <v/>
      </c>
      <c r="AY163" s="40"/>
      <c r="AZ163" s="251" t="str">
        <f>IF(V163="","",EOMONTH(EDATE(Tabla1[[#This Row],[Fecha Finalización]],3),0))</f>
        <v/>
      </c>
      <c r="BA163" s="40"/>
      <c r="BB163" s="40"/>
      <c r="BC163" s="237"/>
      <c r="BD163" s="235" t="str">
        <f>IF(F163="","",Tabla1[[#This Row],[sem 01]]&amp;Tabla1[[#This Row],[sem 02]]&amp;Tabla1[[#This Row],[sem 03]])</f>
        <v/>
      </c>
      <c r="BE163" s="236" t="str">
        <f>IF(TRIM(F163)="","",$B$1&amp;"-"&amp;SUBSTITUTE(Tabla1[[#This Row],[Mes Inscrito]]," ","")&amp;"-"&amp;SUBSTITUTE(Tabla1[[#This Row],[Dia de clases Inscrito]]," ","")&amp;"-"&amp;SUBSTITUTE(Tabla1[[#This Row],[Horario Inscrito]]," ","")&amp;"-"&amp;Tabla1[[#This Row],[Fecha Inicio grupo]])</f>
        <v/>
      </c>
      <c r="BF163" s="253" t="str">
        <f>IF(F163="","",Tabla1[[#This Row],[Curso]])</f>
        <v/>
      </c>
      <c r="BG163" s="254" t="str">
        <f>+IF(TRIM(F163)="","",$B$1&amp;"-"&amp;TRIM(Tabla1[[#This Row],[Mes Inscrito]])&amp;"-"&amp;TRIM(Tabla1[[#This Row],[Dia de clases Inscrito]])&amp;"-"&amp;TRIM(Tabla1[[#This Row],[Horario Inscrito]])&amp;"-"&amp;TRIM(Tabla1[[#This Row],[Fecha Inicio grupo]])&amp;"-"&amp;TRIM(Tabla1[[#This Row],[Tipo Incrito]]))</f>
        <v/>
      </c>
      <c r="BH163" s="319" t="str">
        <f>IF(F163="","",OR(IFERROR(SEARCH("CG",Tabla1[[#This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3" s="320" t="str">
        <f>IF(F163&lt;&gt;"",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3" s="320" t="str">
        <f>IF(F163&lt;&gt;"",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3" s="320" t="str">
        <f>IF(Tabla1[[#This Row],[Fecha Inicio grupo]]="","",IFERROR(VLOOKUP(Tabla1[[#This Row],[Mes de Alta como miembro]],Parámetros!$AM$2:$AN$16,2,0),"01/01/1900"))</f>
        <v/>
      </c>
    </row>
    <row r="164" spans="1:63" ht="14.45" hidden="1">
      <c r="A164" s="69">
        <v>159</v>
      </c>
      <c r="B164" s="30"/>
      <c r="C164" s="35"/>
      <c r="D164" s="43"/>
      <c r="E164" s="65"/>
      <c r="F164" s="46"/>
      <c r="G164" s="46"/>
      <c r="H164" s="165"/>
      <c r="I164" s="43"/>
      <c r="J164" s="29"/>
      <c r="K164" s="70"/>
      <c r="L164" s="69"/>
      <c r="M164" s="47"/>
      <c r="N164" s="240" t="str">
        <f ca="1">IF(Tabla1[[#This Row],[Fecha de nac]]="","",IF(Tabla1[[#This Row],[Fecha Finalización]] &gt;=TODAY(), DATEDIF(Tabla1[[#This Row],[Fecha de nac]],TODAY(),"y"), ROUNDDOWN((Tabla1[[#This Row],[Fecha Finalización]] -Tabla1[[#This Row],[Fecha de nac]])/365,0)))</f>
        <v/>
      </c>
      <c r="O164" s="171"/>
      <c r="P164" s="35"/>
      <c r="Q164" s="68"/>
      <c r="R164" s="68"/>
      <c r="S164" s="68"/>
      <c r="T164" s="68"/>
      <c r="U164" s="245" t="str">
        <f>IF(F164="","",Tabla1[[#This Row],[Fecha Inicio grupo]]+3*7-7)</f>
        <v/>
      </c>
      <c r="V164" s="246" t="str">
        <f>IF(F164="","",EDATE(Tabla1[[#This Row],[Fecha Inicio grupo]],3))</f>
        <v/>
      </c>
      <c r="W164" s="30"/>
      <c r="X164" s="30"/>
      <c r="Y164" s="77"/>
      <c r="Z164" s="77"/>
      <c r="AA164" s="77"/>
      <c r="AB164" s="77"/>
      <c r="AC164" s="77"/>
      <c r="AD164" s="77"/>
      <c r="AE164" s="77"/>
      <c r="AF164" s="77"/>
      <c r="AG164" s="77"/>
      <c r="AH164" s="77"/>
      <c r="AI164" s="77"/>
      <c r="AJ164" s="77"/>
      <c r="AK164" s="77"/>
      <c r="AL164" s="77"/>
      <c r="AM164" s="77"/>
      <c r="AN164" s="77"/>
      <c r="AO164" s="146"/>
      <c r="AP164" s="248" t="str">
        <f>IF(F164="","",IFERROR(VLOOKUP(SUBSTITUTE(SUBSTITUTE(Tabla1[[#This Row],[Uso Sistemas]],"T","P"),"N","F"),Parámetros!$M$2:$N$17,2,0),"Completar hasta 3ra sem. para evaluar a Probacionista"))</f>
        <v/>
      </c>
      <c r="AQ164" s="40"/>
      <c r="AR164" s="40"/>
      <c r="AS164" s="40"/>
      <c r="AT164" s="29"/>
      <c r="AU164" s="56"/>
      <c r="AV164" s="56"/>
      <c r="AW164" s="56"/>
      <c r="AX164" s="250" t="str">
        <f>IF(V164="","",EOMONTH(EDATE(Tabla1[[#This Row],[Fecha Finalización]],2),0))</f>
        <v/>
      </c>
      <c r="AY164" s="40"/>
      <c r="AZ164" s="251" t="str">
        <f>IF(V164="","",EOMONTH(EDATE(Tabla1[[#This Row],[Fecha Finalización]],3),0))</f>
        <v/>
      </c>
      <c r="BA164" s="40"/>
      <c r="BB164" s="40"/>
      <c r="BC164" s="237"/>
      <c r="BD164" s="235" t="str">
        <f>IF(F164="","",Tabla1[[#This Row],[sem 01]]&amp;Tabla1[[#This Row],[sem 02]]&amp;Tabla1[[#This Row],[sem 03]])</f>
        <v/>
      </c>
      <c r="BE164" s="236" t="str">
        <f>IF(TRIM(F164)="","",$B$1&amp;"-"&amp;SUBSTITUTE(Tabla1[[#This Row],[Mes Inscrito]]," ","")&amp;"-"&amp;SUBSTITUTE(Tabla1[[#This Row],[Dia de clases Inscrito]]," ","")&amp;"-"&amp;SUBSTITUTE(Tabla1[[#This Row],[Horario Inscrito]]," ","")&amp;"-"&amp;Tabla1[[#This Row],[Fecha Inicio grupo]])</f>
        <v/>
      </c>
      <c r="BF164" s="253" t="str">
        <f>IF(F164="","",Tabla1[[#This Row],[Curso]])</f>
        <v/>
      </c>
      <c r="BG164" s="254" t="str">
        <f>+IF(TRIM(F164)="","",$B$1&amp;"-"&amp;TRIM(Tabla1[[#This Row],[Mes Inscrito]])&amp;"-"&amp;TRIM(Tabla1[[#This Row],[Dia de clases Inscrito]])&amp;"-"&amp;TRIM(Tabla1[[#This Row],[Horario Inscrito]])&amp;"-"&amp;TRIM(Tabla1[[#This Row],[Fecha Inicio grupo]])&amp;"-"&amp;TRIM(Tabla1[[#This Row],[Tipo Incrito]]))</f>
        <v/>
      </c>
      <c r="BH164" s="319" t="str">
        <f>IF(F164="","",OR(IFERROR(SEARCH("CG",Tabla1[[#This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4" s="320" t="str">
        <f>IF(F164&lt;&gt;"",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4" s="320" t="str">
        <f>IF(F164&lt;&gt;"",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4" s="320" t="str">
        <f>IF(Tabla1[[#This Row],[Fecha Inicio grupo]]="","",IFERROR(VLOOKUP(Tabla1[[#This Row],[Mes de Alta como miembro]],Parámetros!$AM$2:$AN$16,2,0),"01/01/1900"))</f>
        <v/>
      </c>
    </row>
    <row r="165" spans="1:63" ht="14.45" hidden="1">
      <c r="A165" s="69">
        <v>160</v>
      </c>
      <c r="B165" s="30"/>
      <c r="C165" s="35"/>
      <c r="D165" s="43"/>
      <c r="E165" s="65"/>
      <c r="F165" s="46"/>
      <c r="G165" s="46"/>
      <c r="H165" s="165"/>
      <c r="I165" s="43"/>
      <c r="J165" s="29"/>
      <c r="K165" s="70"/>
      <c r="L165" s="69"/>
      <c r="M165" s="47"/>
      <c r="N165" s="240" t="str">
        <f ca="1">IF(Tabla1[[#This Row],[Fecha de nac]]="","",IF(Tabla1[[#This Row],[Fecha Finalización]] &gt;=TODAY(), DATEDIF(Tabla1[[#This Row],[Fecha de nac]],TODAY(),"y"), ROUNDDOWN((Tabla1[[#This Row],[Fecha Finalización]] -Tabla1[[#This Row],[Fecha de nac]])/365,0)))</f>
        <v/>
      </c>
      <c r="O165" s="171"/>
      <c r="P165" s="35"/>
      <c r="Q165" s="68"/>
      <c r="R165" s="68"/>
      <c r="S165" s="68"/>
      <c r="T165" s="68"/>
      <c r="U165" s="245" t="str">
        <f>IF(F165="","",Tabla1[[#This Row],[Fecha Inicio grupo]]+3*7-7)</f>
        <v/>
      </c>
      <c r="V165" s="246" t="str">
        <f>IF(F165="","",EDATE(Tabla1[[#This Row],[Fecha Inicio grupo]],3))</f>
        <v/>
      </c>
      <c r="W165" s="30"/>
      <c r="X165" s="30"/>
      <c r="Y165" s="77"/>
      <c r="Z165" s="77"/>
      <c r="AA165" s="77"/>
      <c r="AB165" s="77"/>
      <c r="AC165" s="77"/>
      <c r="AD165" s="77"/>
      <c r="AE165" s="77"/>
      <c r="AF165" s="77"/>
      <c r="AG165" s="77"/>
      <c r="AH165" s="77"/>
      <c r="AI165" s="77"/>
      <c r="AJ165" s="77"/>
      <c r="AK165" s="77"/>
      <c r="AL165" s="77"/>
      <c r="AM165" s="77"/>
      <c r="AN165" s="77"/>
      <c r="AO165" s="146"/>
      <c r="AP165" s="248" t="str">
        <f>IF(F165="","",IFERROR(VLOOKUP(SUBSTITUTE(SUBSTITUTE(Tabla1[[#This Row],[Uso Sistemas]],"T","P"),"N","F"),Parámetros!$M$2:$N$17,2,0),"Completar hasta 3ra sem. para evaluar a Probacionista"))</f>
        <v/>
      </c>
      <c r="AQ165" s="40"/>
      <c r="AR165" s="40"/>
      <c r="AS165" s="40"/>
      <c r="AT165" s="29"/>
      <c r="AU165" s="56"/>
      <c r="AV165" s="56"/>
      <c r="AW165" s="56"/>
      <c r="AX165" s="250" t="str">
        <f>IF(V165="","",EOMONTH(EDATE(Tabla1[[#This Row],[Fecha Finalización]],2),0))</f>
        <v/>
      </c>
      <c r="AY165" s="40"/>
      <c r="AZ165" s="251" t="str">
        <f>IF(V165="","",EOMONTH(EDATE(Tabla1[[#This Row],[Fecha Finalización]],3),0))</f>
        <v/>
      </c>
      <c r="BA165" s="40"/>
      <c r="BB165" s="40"/>
      <c r="BC165" s="237"/>
      <c r="BD165" s="235" t="str">
        <f>IF(F165="","",Tabla1[[#This Row],[sem 01]]&amp;Tabla1[[#This Row],[sem 02]]&amp;Tabla1[[#This Row],[sem 03]])</f>
        <v/>
      </c>
      <c r="BE165" s="236" t="str">
        <f>IF(TRIM(F165)="","",$B$1&amp;"-"&amp;SUBSTITUTE(Tabla1[[#This Row],[Mes Inscrito]]," ","")&amp;"-"&amp;SUBSTITUTE(Tabla1[[#This Row],[Dia de clases Inscrito]]," ","")&amp;"-"&amp;SUBSTITUTE(Tabla1[[#This Row],[Horario Inscrito]]," ","")&amp;"-"&amp;Tabla1[[#This Row],[Fecha Inicio grupo]])</f>
        <v/>
      </c>
      <c r="BF165" s="253" t="str">
        <f>IF(F165="","",Tabla1[[#This Row],[Curso]])</f>
        <v/>
      </c>
      <c r="BG165" s="254" t="str">
        <f>+IF(TRIM(F165)="","",$B$1&amp;"-"&amp;TRIM(Tabla1[[#This Row],[Mes Inscrito]])&amp;"-"&amp;TRIM(Tabla1[[#This Row],[Dia de clases Inscrito]])&amp;"-"&amp;TRIM(Tabla1[[#This Row],[Horario Inscrito]])&amp;"-"&amp;TRIM(Tabla1[[#This Row],[Fecha Inicio grupo]])&amp;"-"&amp;TRIM(Tabla1[[#This Row],[Tipo Incrito]]))</f>
        <v/>
      </c>
      <c r="BH165" s="319" t="str">
        <f>IF(F165="","",OR(IFERROR(SEARCH("CG",Tabla1[[#This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5" s="320" t="str">
        <f>IF(F165&lt;&gt;"",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5" s="320" t="str">
        <f>IF(F165&lt;&gt;"",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5" s="320" t="str">
        <f>IF(Tabla1[[#This Row],[Fecha Inicio grupo]]="","",IFERROR(VLOOKUP(Tabla1[[#This Row],[Mes de Alta como miembro]],Parámetros!$AM$2:$AN$16,2,0),"01/01/1900"))</f>
        <v/>
      </c>
    </row>
    <row r="166" spans="1:63" ht="14.45" hidden="1">
      <c r="A166" s="69">
        <v>161</v>
      </c>
      <c r="B166" s="30"/>
      <c r="C166" s="35"/>
      <c r="D166" s="43"/>
      <c r="E166" s="65"/>
      <c r="F166" s="46"/>
      <c r="G166" s="46"/>
      <c r="H166" s="165"/>
      <c r="I166" s="43"/>
      <c r="J166" s="29"/>
      <c r="K166" s="70"/>
      <c r="L166" s="69"/>
      <c r="M166" s="47"/>
      <c r="N166" s="240" t="str">
        <f ca="1">IF(Tabla1[[#This Row],[Fecha de nac]]="","",IF(Tabla1[[#This Row],[Fecha Finalización]] &gt;=TODAY(), DATEDIF(Tabla1[[#This Row],[Fecha de nac]],TODAY(),"y"), ROUNDDOWN((Tabla1[[#This Row],[Fecha Finalización]] -Tabla1[[#This Row],[Fecha de nac]])/365,0)))</f>
        <v/>
      </c>
      <c r="O166" s="171"/>
      <c r="P166" s="35"/>
      <c r="Q166" s="68"/>
      <c r="R166" s="68"/>
      <c r="S166" s="68"/>
      <c r="T166" s="68"/>
      <c r="U166" s="245" t="str">
        <f>IF(F166="","",Tabla1[[#This Row],[Fecha Inicio grupo]]+3*7-7)</f>
        <v/>
      </c>
      <c r="V166" s="246" t="str">
        <f>IF(F166="","",EDATE(Tabla1[[#This Row],[Fecha Inicio grupo]],3))</f>
        <v/>
      </c>
      <c r="W166" s="30"/>
      <c r="X166" s="30"/>
      <c r="Y166" s="77"/>
      <c r="Z166" s="77"/>
      <c r="AA166" s="77"/>
      <c r="AB166" s="77"/>
      <c r="AC166" s="77"/>
      <c r="AD166" s="77"/>
      <c r="AE166" s="77"/>
      <c r="AF166" s="77"/>
      <c r="AG166" s="77"/>
      <c r="AH166" s="77"/>
      <c r="AI166" s="77"/>
      <c r="AJ166" s="77"/>
      <c r="AK166" s="77"/>
      <c r="AL166" s="77"/>
      <c r="AM166" s="77"/>
      <c r="AN166" s="77"/>
      <c r="AO166" s="146"/>
      <c r="AP166" s="248" t="str">
        <f>IF(F166="","",IFERROR(VLOOKUP(SUBSTITUTE(SUBSTITUTE(Tabla1[[#This Row],[Uso Sistemas]],"T","P"),"N","F"),Parámetros!$M$2:$N$17,2,0),"Completar hasta 3ra sem. para evaluar a Probacionista"))</f>
        <v/>
      </c>
      <c r="AQ166" s="40"/>
      <c r="AR166" s="40"/>
      <c r="AS166" s="40"/>
      <c r="AT166" s="29"/>
      <c r="AU166" s="56"/>
      <c r="AV166" s="56"/>
      <c r="AW166" s="56"/>
      <c r="AX166" s="250" t="str">
        <f>IF(V166="","",EOMONTH(EDATE(Tabla1[[#This Row],[Fecha Finalización]],2),0))</f>
        <v/>
      </c>
      <c r="AY166" s="40"/>
      <c r="AZ166" s="251" t="str">
        <f>IF(V166="","",EOMONTH(EDATE(Tabla1[[#This Row],[Fecha Finalización]],3),0))</f>
        <v/>
      </c>
      <c r="BA166" s="40"/>
      <c r="BB166" s="40"/>
      <c r="BC166" s="237"/>
      <c r="BD166" s="235" t="str">
        <f>IF(F166="","",Tabla1[[#This Row],[sem 01]]&amp;Tabla1[[#This Row],[sem 02]]&amp;Tabla1[[#This Row],[sem 03]])</f>
        <v/>
      </c>
      <c r="BE166" s="236" t="str">
        <f>IF(TRIM(F166)="","",$B$1&amp;"-"&amp;SUBSTITUTE(Tabla1[[#This Row],[Mes Inscrito]]," ","")&amp;"-"&amp;SUBSTITUTE(Tabla1[[#This Row],[Dia de clases Inscrito]]," ","")&amp;"-"&amp;SUBSTITUTE(Tabla1[[#This Row],[Horario Inscrito]]," ","")&amp;"-"&amp;Tabla1[[#This Row],[Fecha Inicio grupo]])</f>
        <v/>
      </c>
      <c r="BF166" s="253" t="str">
        <f>IF(F166="","",Tabla1[[#This Row],[Curso]])</f>
        <v/>
      </c>
      <c r="BG166" s="254" t="str">
        <f>+IF(TRIM(F166)="","",$B$1&amp;"-"&amp;TRIM(Tabla1[[#This Row],[Mes Inscrito]])&amp;"-"&amp;TRIM(Tabla1[[#This Row],[Dia de clases Inscrito]])&amp;"-"&amp;TRIM(Tabla1[[#This Row],[Horario Inscrito]])&amp;"-"&amp;TRIM(Tabla1[[#This Row],[Fecha Inicio grupo]])&amp;"-"&amp;TRIM(Tabla1[[#This Row],[Tipo Incrito]]))</f>
        <v/>
      </c>
      <c r="BH166" s="319" t="str">
        <f>IF(F166="","",OR(IFERROR(SEARCH("CG",Tabla1[[#This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6" s="320" t="str">
        <f>IF(F166&lt;&gt;"",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6" s="320" t="str">
        <f>IF(F166&lt;&gt;"",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6" s="320" t="str">
        <f>IF(Tabla1[[#This Row],[Fecha Inicio grupo]]="","",IFERROR(VLOOKUP(Tabla1[[#This Row],[Mes de Alta como miembro]],Parámetros!$AM$2:$AN$16,2,0),"01/01/1900"))</f>
        <v/>
      </c>
    </row>
    <row r="167" spans="1:63" ht="14.45" hidden="1">
      <c r="A167" s="69">
        <v>162</v>
      </c>
      <c r="B167" s="30"/>
      <c r="C167" s="35"/>
      <c r="D167" s="43"/>
      <c r="E167" s="65"/>
      <c r="F167" s="46"/>
      <c r="G167" s="46"/>
      <c r="H167" s="165"/>
      <c r="I167" s="43"/>
      <c r="J167" s="29"/>
      <c r="K167" s="70"/>
      <c r="L167" s="69"/>
      <c r="M167" s="47"/>
      <c r="N167" s="240" t="str">
        <f ca="1">IF(Tabla1[[#This Row],[Fecha de nac]]="","",IF(Tabla1[[#This Row],[Fecha Finalización]] &gt;=TODAY(), DATEDIF(Tabla1[[#This Row],[Fecha de nac]],TODAY(),"y"), ROUNDDOWN((Tabla1[[#This Row],[Fecha Finalización]] -Tabla1[[#This Row],[Fecha de nac]])/365,0)))</f>
        <v/>
      </c>
      <c r="O167" s="171"/>
      <c r="P167" s="35"/>
      <c r="Q167" s="68"/>
      <c r="R167" s="68"/>
      <c r="S167" s="68"/>
      <c r="T167" s="68"/>
      <c r="U167" s="245" t="str">
        <f>IF(F167="","",Tabla1[[#This Row],[Fecha Inicio grupo]]+3*7-7)</f>
        <v/>
      </c>
      <c r="V167" s="246" t="str">
        <f>IF(F167="","",EDATE(Tabla1[[#This Row],[Fecha Inicio grupo]],3))</f>
        <v/>
      </c>
      <c r="W167" s="30"/>
      <c r="X167" s="30"/>
      <c r="Y167" s="77"/>
      <c r="Z167" s="77"/>
      <c r="AA167" s="77"/>
      <c r="AB167" s="77"/>
      <c r="AC167" s="77"/>
      <c r="AD167" s="77"/>
      <c r="AE167" s="77"/>
      <c r="AF167" s="77"/>
      <c r="AG167" s="77"/>
      <c r="AH167" s="77"/>
      <c r="AI167" s="77"/>
      <c r="AJ167" s="77"/>
      <c r="AK167" s="77"/>
      <c r="AL167" s="77"/>
      <c r="AM167" s="77"/>
      <c r="AN167" s="77"/>
      <c r="AO167" s="146"/>
      <c r="AP167" s="248" t="str">
        <f>IF(F167="","",IFERROR(VLOOKUP(SUBSTITUTE(SUBSTITUTE(Tabla1[[#This Row],[Uso Sistemas]],"T","P"),"N","F"),Parámetros!$M$2:$N$17,2,0),"Completar hasta 3ra sem. para evaluar a Probacionista"))</f>
        <v/>
      </c>
      <c r="AQ167" s="40"/>
      <c r="AR167" s="40"/>
      <c r="AS167" s="40"/>
      <c r="AT167" s="29"/>
      <c r="AU167" s="56"/>
      <c r="AV167" s="56"/>
      <c r="AW167" s="56"/>
      <c r="AX167" s="250" t="str">
        <f>IF(V167="","",EOMONTH(EDATE(Tabla1[[#This Row],[Fecha Finalización]],2),0))</f>
        <v/>
      </c>
      <c r="AY167" s="40"/>
      <c r="AZ167" s="251" t="str">
        <f>IF(V167="","",EOMONTH(EDATE(Tabla1[[#This Row],[Fecha Finalización]],3),0))</f>
        <v/>
      </c>
      <c r="BA167" s="40"/>
      <c r="BB167" s="40"/>
      <c r="BC167" s="237"/>
      <c r="BD167" s="235" t="str">
        <f>IF(F167="","",Tabla1[[#This Row],[sem 01]]&amp;Tabla1[[#This Row],[sem 02]]&amp;Tabla1[[#This Row],[sem 03]])</f>
        <v/>
      </c>
      <c r="BE167" s="236" t="str">
        <f>IF(TRIM(F167)="","",$B$1&amp;"-"&amp;SUBSTITUTE(Tabla1[[#This Row],[Mes Inscrito]]," ","")&amp;"-"&amp;SUBSTITUTE(Tabla1[[#This Row],[Dia de clases Inscrito]]," ","")&amp;"-"&amp;SUBSTITUTE(Tabla1[[#This Row],[Horario Inscrito]]," ","")&amp;"-"&amp;Tabla1[[#This Row],[Fecha Inicio grupo]])</f>
        <v/>
      </c>
      <c r="BF167" s="253" t="str">
        <f>IF(F167="","",Tabla1[[#This Row],[Curso]])</f>
        <v/>
      </c>
      <c r="BG167" s="254" t="str">
        <f>+IF(TRIM(F167)="","",$B$1&amp;"-"&amp;TRIM(Tabla1[[#This Row],[Mes Inscrito]])&amp;"-"&amp;TRIM(Tabla1[[#This Row],[Dia de clases Inscrito]])&amp;"-"&amp;TRIM(Tabla1[[#This Row],[Horario Inscrito]])&amp;"-"&amp;TRIM(Tabla1[[#This Row],[Fecha Inicio grupo]])&amp;"-"&amp;TRIM(Tabla1[[#This Row],[Tipo Incrito]]))</f>
        <v/>
      </c>
      <c r="BH167" s="319" t="str">
        <f>IF(F167="","",OR(IFERROR(SEARCH("CG",Tabla1[[#This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7" s="320" t="str">
        <f>IF(F167&lt;&gt;"",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7" s="320" t="str">
        <f>IF(F167&lt;&gt;"",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7" s="320" t="str">
        <f>IF(Tabla1[[#This Row],[Fecha Inicio grupo]]="","",IFERROR(VLOOKUP(Tabla1[[#This Row],[Mes de Alta como miembro]],Parámetros!$AM$2:$AN$16,2,0),"01/01/1900"))</f>
        <v/>
      </c>
    </row>
    <row r="168" spans="1:63" ht="14.45" hidden="1">
      <c r="A168" s="69">
        <v>163</v>
      </c>
      <c r="B168" s="30"/>
      <c r="C168" s="35"/>
      <c r="D168" s="43"/>
      <c r="E168" s="65"/>
      <c r="F168" s="46"/>
      <c r="G168" s="46"/>
      <c r="H168" s="165"/>
      <c r="I168" s="43"/>
      <c r="J168" s="29"/>
      <c r="K168" s="70"/>
      <c r="L168" s="69"/>
      <c r="M168" s="47"/>
      <c r="N168" s="240" t="str">
        <f ca="1">IF(Tabla1[[#This Row],[Fecha de nac]]="","",IF(Tabla1[[#This Row],[Fecha Finalización]] &gt;=TODAY(), DATEDIF(Tabla1[[#This Row],[Fecha de nac]],TODAY(),"y"), ROUNDDOWN((Tabla1[[#This Row],[Fecha Finalización]] -Tabla1[[#This Row],[Fecha de nac]])/365,0)))</f>
        <v/>
      </c>
      <c r="O168" s="171"/>
      <c r="P168" s="35"/>
      <c r="Q168" s="68"/>
      <c r="R168" s="68"/>
      <c r="S168" s="68"/>
      <c r="T168" s="68"/>
      <c r="U168" s="245" t="str">
        <f>IF(F168="","",Tabla1[[#This Row],[Fecha Inicio grupo]]+3*7-7)</f>
        <v/>
      </c>
      <c r="V168" s="246" t="str">
        <f>IF(F168="","",EDATE(Tabla1[[#This Row],[Fecha Inicio grupo]],3))</f>
        <v/>
      </c>
      <c r="W168" s="30"/>
      <c r="X168" s="30"/>
      <c r="Y168" s="77"/>
      <c r="Z168" s="77"/>
      <c r="AA168" s="77"/>
      <c r="AB168" s="77"/>
      <c r="AC168" s="77"/>
      <c r="AD168" s="77"/>
      <c r="AE168" s="77"/>
      <c r="AF168" s="77"/>
      <c r="AG168" s="77"/>
      <c r="AH168" s="77"/>
      <c r="AI168" s="77"/>
      <c r="AJ168" s="77"/>
      <c r="AK168" s="77"/>
      <c r="AL168" s="77"/>
      <c r="AM168" s="77"/>
      <c r="AN168" s="77"/>
      <c r="AO168" s="146"/>
      <c r="AP168" s="248" t="str">
        <f>IF(F168="","",IFERROR(VLOOKUP(SUBSTITUTE(SUBSTITUTE(Tabla1[[#This Row],[Uso Sistemas]],"T","P"),"N","F"),Parámetros!$M$2:$N$17,2,0),"Completar hasta 3ra sem. para evaluar a Probacionista"))</f>
        <v/>
      </c>
      <c r="AQ168" s="40"/>
      <c r="AR168" s="40"/>
      <c r="AS168" s="40"/>
      <c r="AT168" s="29"/>
      <c r="AU168" s="56"/>
      <c r="AV168" s="56"/>
      <c r="AW168" s="56"/>
      <c r="AX168" s="250" t="str">
        <f>IF(V168="","",EOMONTH(EDATE(Tabla1[[#This Row],[Fecha Finalización]],2),0))</f>
        <v/>
      </c>
      <c r="AY168" s="40"/>
      <c r="AZ168" s="251" t="str">
        <f>IF(V168="","",EOMONTH(EDATE(Tabla1[[#This Row],[Fecha Finalización]],3),0))</f>
        <v/>
      </c>
      <c r="BA168" s="40"/>
      <c r="BB168" s="40"/>
      <c r="BC168" s="237"/>
      <c r="BD168" s="235" t="str">
        <f>IF(F168="","",Tabla1[[#This Row],[sem 01]]&amp;Tabla1[[#This Row],[sem 02]]&amp;Tabla1[[#This Row],[sem 03]])</f>
        <v/>
      </c>
      <c r="BE168" s="236" t="str">
        <f>IF(TRIM(F168)="","",$B$1&amp;"-"&amp;SUBSTITUTE(Tabla1[[#This Row],[Mes Inscrito]]," ","")&amp;"-"&amp;SUBSTITUTE(Tabla1[[#This Row],[Dia de clases Inscrito]]," ","")&amp;"-"&amp;SUBSTITUTE(Tabla1[[#This Row],[Horario Inscrito]]," ","")&amp;"-"&amp;Tabla1[[#This Row],[Fecha Inicio grupo]])</f>
        <v/>
      </c>
      <c r="BF168" s="253" t="str">
        <f>IF(F168="","",Tabla1[[#This Row],[Curso]])</f>
        <v/>
      </c>
      <c r="BG168" s="254" t="str">
        <f>+IF(TRIM(F168)="","",$B$1&amp;"-"&amp;TRIM(Tabla1[[#This Row],[Mes Inscrito]])&amp;"-"&amp;TRIM(Tabla1[[#This Row],[Dia de clases Inscrito]])&amp;"-"&amp;TRIM(Tabla1[[#This Row],[Horario Inscrito]])&amp;"-"&amp;TRIM(Tabla1[[#This Row],[Fecha Inicio grupo]])&amp;"-"&amp;TRIM(Tabla1[[#This Row],[Tipo Incrito]]))</f>
        <v/>
      </c>
      <c r="BH168" s="319" t="str">
        <f>IF(F168="","",OR(IFERROR(SEARCH("CG",Tabla1[[#This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8" s="320" t="str">
        <f>IF(F168&lt;&gt;"",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8" s="320" t="str">
        <f>IF(F168&lt;&gt;"",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8" s="320" t="str">
        <f>IF(Tabla1[[#This Row],[Fecha Inicio grupo]]="","",IFERROR(VLOOKUP(Tabla1[[#This Row],[Mes de Alta como miembro]],Parámetros!$AM$2:$AN$16,2,0),"01/01/1900"))</f>
        <v/>
      </c>
    </row>
    <row r="169" spans="1:63" ht="14.45" hidden="1">
      <c r="A169" s="69">
        <v>164</v>
      </c>
      <c r="B169" s="30"/>
      <c r="C169" s="35"/>
      <c r="D169" s="43"/>
      <c r="E169" s="65"/>
      <c r="F169" s="46"/>
      <c r="G169" s="46"/>
      <c r="H169" s="165"/>
      <c r="I169" s="43"/>
      <c r="J169" s="29"/>
      <c r="K169" s="70"/>
      <c r="L169" s="69"/>
      <c r="M169" s="47"/>
      <c r="N169" s="240" t="str">
        <f ca="1">IF(Tabla1[[#This Row],[Fecha de nac]]="","",IF(Tabla1[[#This Row],[Fecha Finalización]] &gt;=TODAY(), DATEDIF(Tabla1[[#This Row],[Fecha de nac]],TODAY(),"y"), ROUNDDOWN((Tabla1[[#This Row],[Fecha Finalización]] -Tabla1[[#This Row],[Fecha de nac]])/365,0)))</f>
        <v/>
      </c>
      <c r="O169" s="171"/>
      <c r="P169" s="35"/>
      <c r="Q169" s="68"/>
      <c r="R169" s="68"/>
      <c r="S169" s="68"/>
      <c r="T169" s="68"/>
      <c r="U169" s="245" t="str">
        <f>IF(F169="","",Tabla1[[#This Row],[Fecha Inicio grupo]]+3*7-7)</f>
        <v/>
      </c>
      <c r="V169" s="246" t="str">
        <f>IF(F169="","",EDATE(Tabla1[[#This Row],[Fecha Inicio grupo]],3))</f>
        <v/>
      </c>
      <c r="W169" s="30"/>
      <c r="X169" s="30"/>
      <c r="Y169" s="77"/>
      <c r="Z169" s="77"/>
      <c r="AA169" s="77"/>
      <c r="AB169" s="77"/>
      <c r="AC169" s="77"/>
      <c r="AD169" s="77"/>
      <c r="AE169" s="77"/>
      <c r="AF169" s="77"/>
      <c r="AG169" s="77"/>
      <c r="AH169" s="77"/>
      <c r="AI169" s="77"/>
      <c r="AJ169" s="77"/>
      <c r="AK169" s="77"/>
      <c r="AL169" s="77"/>
      <c r="AM169" s="77"/>
      <c r="AN169" s="77"/>
      <c r="AO169" s="146"/>
      <c r="AP169" s="248" t="str">
        <f>IF(F169="","",IFERROR(VLOOKUP(SUBSTITUTE(SUBSTITUTE(Tabla1[[#This Row],[Uso Sistemas]],"T","P"),"N","F"),Parámetros!$M$2:$N$17,2,0),"Completar hasta 3ra sem. para evaluar a Probacionista"))</f>
        <v/>
      </c>
      <c r="AQ169" s="40"/>
      <c r="AR169" s="40"/>
      <c r="AS169" s="40"/>
      <c r="AT169" s="29"/>
      <c r="AU169" s="56"/>
      <c r="AV169" s="56"/>
      <c r="AW169" s="56"/>
      <c r="AX169" s="250" t="str">
        <f>IF(V169="","",EOMONTH(EDATE(Tabla1[[#This Row],[Fecha Finalización]],2),0))</f>
        <v/>
      </c>
      <c r="AY169" s="40"/>
      <c r="AZ169" s="251" t="str">
        <f>IF(V169="","",EOMONTH(EDATE(Tabla1[[#This Row],[Fecha Finalización]],3),0))</f>
        <v/>
      </c>
      <c r="BA169" s="40"/>
      <c r="BB169" s="40"/>
      <c r="BC169" s="237"/>
      <c r="BD169" s="235" t="str">
        <f>IF(F169="","",Tabla1[[#This Row],[sem 01]]&amp;Tabla1[[#This Row],[sem 02]]&amp;Tabla1[[#This Row],[sem 03]])</f>
        <v/>
      </c>
      <c r="BE169" s="236" t="str">
        <f>IF(TRIM(F169)="","",$B$1&amp;"-"&amp;SUBSTITUTE(Tabla1[[#This Row],[Mes Inscrito]]," ","")&amp;"-"&amp;SUBSTITUTE(Tabla1[[#This Row],[Dia de clases Inscrito]]," ","")&amp;"-"&amp;SUBSTITUTE(Tabla1[[#This Row],[Horario Inscrito]]," ","")&amp;"-"&amp;Tabla1[[#This Row],[Fecha Inicio grupo]])</f>
        <v/>
      </c>
      <c r="BF169" s="253" t="str">
        <f>IF(F169="","",Tabla1[[#This Row],[Curso]])</f>
        <v/>
      </c>
      <c r="BG169" s="254" t="str">
        <f>+IF(TRIM(F169)="","",$B$1&amp;"-"&amp;TRIM(Tabla1[[#This Row],[Mes Inscrito]])&amp;"-"&amp;TRIM(Tabla1[[#This Row],[Dia de clases Inscrito]])&amp;"-"&amp;TRIM(Tabla1[[#This Row],[Horario Inscrito]])&amp;"-"&amp;TRIM(Tabla1[[#This Row],[Fecha Inicio grupo]])&amp;"-"&amp;TRIM(Tabla1[[#This Row],[Tipo Incrito]]))</f>
        <v/>
      </c>
      <c r="BH169" s="319" t="str">
        <f>IF(F169="","",OR(IFERROR(SEARCH("CG",Tabla1[[#This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9" s="320" t="str">
        <f>IF(F169&lt;&gt;"",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9" s="320" t="str">
        <f>IF(F169&lt;&gt;"",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9" s="320" t="str">
        <f>IF(Tabla1[[#This Row],[Fecha Inicio grupo]]="","",IFERROR(VLOOKUP(Tabla1[[#This Row],[Mes de Alta como miembro]],Parámetros!$AM$2:$AN$16,2,0),"01/01/1900"))</f>
        <v/>
      </c>
    </row>
    <row r="170" spans="1:63" ht="14.45" hidden="1">
      <c r="A170" s="69">
        <v>165</v>
      </c>
      <c r="B170" s="30"/>
      <c r="C170" s="35"/>
      <c r="D170" s="43"/>
      <c r="E170" s="65"/>
      <c r="F170" s="46"/>
      <c r="G170" s="46"/>
      <c r="H170" s="165"/>
      <c r="I170" s="43"/>
      <c r="J170" s="29"/>
      <c r="K170" s="70"/>
      <c r="L170" s="69"/>
      <c r="M170" s="47"/>
      <c r="N170" s="240" t="str">
        <f ca="1">IF(Tabla1[[#This Row],[Fecha de nac]]="","",IF(Tabla1[[#This Row],[Fecha Finalización]] &gt;=TODAY(), DATEDIF(Tabla1[[#This Row],[Fecha de nac]],TODAY(),"y"), ROUNDDOWN((Tabla1[[#This Row],[Fecha Finalización]] -Tabla1[[#This Row],[Fecha de nac]])/365,0)))</f>
        <v/>
      </c>
      <c r="O170" s="171"/>
      <c r="P170" s="35"/>
      <c r="Q170" s="68"/>
      <c r="R170" s="68"/>
      <c r="S170" s="68"/>
      <c r="T170" s="68"/>
      <c r="U170" s="245" t="str">
        <f>IF(F170="","",Tabla1[[#This Row],[Fecha Inicio grupo]]+3*7-7)</f>
        <v/>
      </c>
      <c r="V170" s="246" t="str">
        <f>IF(F170="","",EDATE(Tabla1[[#This Row],[Fecha Inicio grupo]],3))</f>
        <v/>
      </c>
      <c r="W170" s="30"/>
      <c r="X170" s="30"/>
      <c r="Y170" s="77"/>
      <c r="Z170" s="77"/>
      <c r="AA170" s="77"/>
      <c r="AB170" s="77"/>
      <c r="AC170" s="77"/>
      <c r="AD170" s="77"/>
      <c r="AE170" s="77"/>
      <c r="AF170" s="77"/>
      <c r="AG170" s="77"/>
      <c r="AH170" s="77"/>
      <c r="AI170" s="77"/>
      <c r="AJ170" s="77"/>
      <c r="AK170" s="77"/>
      <c r="AL170" s="77"/>
      <c r="AM170" s="77"/>
      <c r="AN170" s="77"/>
      <c r="AO170" s="146"/>
      <c r="AP170" s="248" t="str">
        <f>IF(F170="","",IFERROR(VLOOKUP(SUBSTITUTE(SUBSTITUTE(Tabla1[[#This Row],[Uso Sistemas]],"T","P"),"N","F"),Parámetros!$M$2:$N$17,2,0),"Completar hasta 3ra sem. para evaluar a Probacionista"))</f>
        <v/>
      </c>
      <c r="AQ170" s="40"/>
      <c r="AR170" s="40"/>
      <c r="AS170" s="40"/>
      <c r="AT170" s="29"/>
      <c r="AU170" s="56"/>
      <c r="AV170" s="56"/>
      <c r="AW170" s="56"/>
      <c r="AX170" s="250" t="str">
        <f>IF(V170="","",EOMONTH(EDATE(Tabla1[[#This Row],[Fecha Finalización]],2),0))</f>
        <v/>
      </c>
      <c r="AY170" s="40"/>
      <c r="AZ170" s="251" t="str">
        <f>IF(V170="","",EOMONTH(EDATE(Tabla1[[#This Row],[Fecha Finalización]],3),0))</f>
        <v/>
      </c>
      <c r="BA170" s="40"/>
      <c r="BB170" s="40"/>
      <c r="BC170" s="237"/>
      <c r="BD170" s="235" t="str">
        <f>IF(F170="","",Tabla1[[#This Row],[sem 01]]&amp;Tabla1[[#This Row],[sem 02]]&amp;Tabla1[[#This Row],[sem 03]])</f>
        <v/>
      </c>
      <c r="BE170" s="236" t="str">
        <f>IF(TRIM(F170)="","",$B$1&amp;"-"&amp;SUBSTITUTE(Tabla1[[#This Row],[Mes Inscrito]]," ","")&amp;"-"&amp;SUBSTITUTE(Tabla1[[#This Row],[Dia de clases Inscrito]]," ","")&amp;"-"&amp;SUBSTITUTE(Tabla1[[#This Row],[Horario Inscrito]]," ","")&amp;"-"&amp;Tabla1[[#This Row],[Fecha Inicio grupo]])</f>
        <v/>
      </c>
      <c r="BF170" s="253" t="str">
        <f>IF(F170="","",Tabla1[[#This Row],[Curso]])</f>
        <v/>
      </c>
      <c r="BG170" s="254" t="str">
        <f>+IF(TRIM(F170)="","",$B$1&amp;"-"&amp;TRIM(Tabla1[[#This Row],[Mes Inscrito]])&amp;"-"&amp;TRIM(Tabla1[[#This Row],[Dia de clases Inscrito]])&amp;"-"&amp;TRIM(Tabla1[[#This Row],[Horario Inscrito]])&amp;"-"&amp;TRIM(Tabla1[[#This Row],[Fecha Inicio grupo]])&amp;"-"&amp;TRIM(Tabla1[[#This Row],[Tipo Incrito]]))</f>
        <v/>
      </c>
      <c r="BH170" s="319" t="str">
        <f>IF(F170="","",OR(IFERROR(SEARCH("CG",Tabla1[[#This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0" s="320" t="str">
        <f>IF(F170&lt;&gt;"",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0" s="320" t="str">
        <f>IF(F170&lt;&gt;"",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0" s="320" t="str">
        <f>IF(Tabla1[[#This Row],[Fecha Inicio grupo]]="","",IFERROR(VLOOKUP(Tabla1[[#This Row],[Mes de Alta como miembro]],Parámetros!$AM$2:$AN$16,2,0),"01/01/1900"))</f>
        <v/>
      </c>
    </row>
    <row r="171" spans="1:63" ht="14.45" hidden="1">
      <c r="A171" s="69">
        <v>166</v>
      </c>
      <c r="B171" s="30"/>
      <c r="C171" s="35"/>
      <c r="D171" s="43"/>
      <c r="E171" s="65"/>
      <c r="F171" s="46"/>
      <c r="G171" s="46"/>
      <c r="H171" s="165"/>
      <c r="I171" s="43"/>
      <c r="J171" s="29"/>
      <c r="K171" s="70"/>
      <c r="L171" s="69"/>
      <c r="M171" s="47"/>
      <c r="N171" s="240" t="str">
        <f ca="1">IF(Tabla1[[#This Row],[Fecha de nac]]="","",IF(Tabla1[[#This Row],[Fecha Finalización]] &gt;=TODAY(), DATEDIF(Tabla1[[#This Row],[Fecha de nac]],TODAY(),"y"), ROUNDDOWN((Tabla1[[#This Row],[Fecha Finalización]] -Tabla1[[#This Row],[Fecha de nac]])/365,0)))</f>
        <v/>
      </c>
      <c r="O171" s="171"/>
      <c r="P171" s="35"/>
      <c r="Q171" s="68"/>
      <c r="R171" s="68"/>
      <c r="S171" s="68"/>
      <c r="T171" s="68"/>
      <c r="U171" s="245" t="str">
        <f>IF(F171="","",Tabla1[[#This Row],[Fecha Inicio grupo]]+3*7-7)</f>
        <v/>
      </c>
      <c r="V171" s="246" t="str">
        <f>IF(F171="","",EDATE(Tabla1[[#This Row],[Fecha Inicio grupo]],3))</f>
        <v/>
      </c>
      <c r="W171" s="30"/>
      <c r="X171" s="30"/>
      <c r="Y171" s="77"/>
      <c r="Z171" s="77"/>
      <c r="AA171" s="77"/>
      <c r="AB171" s="77"/>
      <c r="AC171" s="77"/>
      <c r="AD171" s="77"/>
      <c r="AE171" s="77"/>
      <c r="AF171" s="77"/>
      <c r="AG171" s="77"/>
      <c r="AH171" s="77"/>
      <c r="AI171" s="77"/>
      <c r="AJ171" s="77"/>
      <c r="AK171" s="77"/>
      <c r="AL171" s="77"/>
      <c r="AM171" s="77"/>
      <c r="AN171" s="77"/>
      <c r="AO171" s="146"/>
      <c r="AP171" s="248" t="str">
        <f>IF(F171="","",IFERROR(VLOOKUP(SUBSTITUTE(SUBSTITUTE(Tabla1[[#This Row],[Uso Sistemas]],"T","P"),"N","F"),Parámetros!$M$2:$N$17,2,0),"Completar hasta 3ra sem. para evaluar a Probacionista"))</f>
        <v/>
      </c>
      <c r="AQ171" s="40"/>
      <c r="AR171" s="40"/>
      <c r="AS171" s="40"/>
      <c r="AT171" s="29"/>
      <c r="AU171" s="56"/>
      <c r="AV171" s="56"/>
      <c r="AW171" s="56"/>
      <c r="AX171" s="250" t="str">
        <f>IF(V171="","",EOMONTH(EDATE(Tabla1[[#This Row],[Fecha Finalización]],2),0))</f>
        <v/>
      </c>
      <c r="AY171" s="40"/>
      <c r="AZ171" s="251" t="str">
        <f>IF(V171="","",EOMONTH(EDATE(Tabla1[[#This Row],[Fecha Finalización]],3),0))</f>
        <v/>
      </c>
      <c r="BA171" s="40"/>
      <c r="BB171" s="40"/>
      <c r="BC171" s="237"/>
      <c r="BD171" s="235" t="str">
        <f>IF(F171="","",Tabla1[[#This Row],[sem 01]]&amp;Tabla1[[#This Row],[sem 02]]&amp;Tabla1[[#This Row],[sem 03]])</f>
        <v/>
      </c>
      <c r="BE171" s="236" t="str">
        <f>IF(TRIM(F171)="","",$B$1&amp;"-"&amp;SUBSTITUTE(Tabla1[[#This Row],[Mes Inscrito]]," ","")&amp;"-"&amp;SUBSTITUTE(Tabla1[[#This Row],[Dia de clases Inscrito]]," ","")&amp;"-"&amp;SUBSTITUTE(Tabla1[[#This Row],[Horario Inscrito]]," ","")&amp;"-"&amp;Tabla1[[#This Row],[Fecha Inicio grupo]])</f>
        <v/>
      </c>
      <c r="BF171" s="253" t="str">
        <f>IF(F171="","",Tabla1[[#This Row],[Curso]])</f>
        <v/>
      </c>
      <c r="BG171" s="254" t="str">
        <f>+IF(TRIM(F171)="","",$B$1&amp;"-"&amp;TRIM(Tabla1[[#This Row],[Mes Inscrito]])&amp;"-"&amp;TRIM(Tabla1[[#This Row],[Dia de clases Inscrito]])&amp;"-"&amp;TRIM(Tabla1[[#This Row],[Horario Inscrito]])&amp;"-"&amp;TRIM(Tabla1[[#This Row],[Fecha Inicio grupo]])&amp;"-"&amp;TRIM(Tabla1[[#This Row],[Tipo Incrito]]))</f>
        <v/>
      </c>
      <c r="BH171" s="319" t="str">
        <f>IF(F171="","",OR(IFERROR(SEARCH("CG",Tabla1[[#This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1" s="320" t="str">
        <f>IF(F171&lt;&gt;"",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1" s="320" t="str">
        <f>IF(F171&lt;&gt;"",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1" s="320" t="str">
        <f>IF(Tabla1[[#This Row],[Fecha Inicio grupo]]="","",IFERROR(VLOOKUP(Tabla1[[#This Row],[Mes de Alta como miembro]],Parámetros!$AM$2:$AN$16,2,0),"01/01/1900"))</f>
        <v/>
      </c>
    </row>
    <row r="172" spans="1:63" ht="14.45" hidden="1">
      <c r="A172" s="69">
        <v>167</v>
      </c>
      <c r="B172" s="30"/>
      <c r="C172" s="35"/>
      <c r="D172" s="43"/>
      <c r="E172" s="65"/>
      <c r="F172" s="46"/>
      <c r="G172" s="46"/>
      <c r="H172" s="165"/>
      <c r="I172" s="43"/>
      <c r="J172" s="29"/>
      <c r="K172" s="70"/>
      <c r="L172" s="69"/>
      <c r="M172" s="47"/>
      <c r="N172" s="240" t="str">
        <f ca="1">IF(Tabla1[[#This Row],[Fecha de nac]]="","",IF(Tabla1[[#This Row],[Fecha Finalización]] &gt;=TODAY(), DATEDIF(Tabla1[[#This Row],[Fecha de nac]],TODAY(),"y"), ROUNDDOWN((Tabla1[[#This Row],[Fecha Finalización]] -Tabla1[[#This Row],[Fecha de nac]])/365,0)))</f>
        <v/>
      </c>
      <c r="O172" s="171"/>
      <c r="P172" s="35"/>
      <c r="Q172" s="68"/>
      <c r="R172" s="68"/>
      <c r="S172" s="68"/>
      <c r="T172" s="68"/>
      <c r="U172" s="245" t="str">
        <f>IF(F172="","",Tabla1[[#This Row],[Fecha Inicio grupo]]+3*7-7)</f>
        <v/>
      </c>
      <c r="V172" s="246" t="str">
        <f>IF(F172="","",EDATE(Tabla1[[#This Row],[Fecha Inicio grupo]],3))</f>
        <v/>
      </c>
      <c r="W172" s="30"/>
      <c r="X172" s="30"/>
      <c r="Y172" s="77"/>
      <c r="Z172" s="77"/>
      <c r="AA172" s="77"/>
      <c r="AB172" s="77"/>
      <c r="AC172" s="77"/>
      <c r="AD172" s="77"/>
      <c r="AE172" s="77"/>
      <c r="AF172" s="77"/>
      <c r="AG172" s="77"/>
      <c r="AH172" s="77"/>
      <c r="AI172" s="77"/>
      <c r="AJ172" s="77"/>
      <c r="AK172" s="77"/>
      <c r="AL172" s="77"/>
      <c r="AM172" s="77"/>
      <c r="AN172" s="77"/>
      <c r="AO172" s="146"/>
      <c r="AP172" s="248" t="str">
        <f>IF(F172="","",IFERROR(VLOOKUP(SUBSTITUTE(SUBSTITUTE(Tabla1[[#This Row],[Uso Sistemas]],"T","P"),"N","F"),Parámetros!$M$2:$N$17,2,0),"Completar hasta 3ra sem. para evaluar a Probacionista"))</f>
        <v/>
      </c>
      <c r="AQ172" s="40"/>
      <c r="AR172" s="40"/>
      <c r="AS172" s="40"/>
      <c r="AT172" s="29"/>
      <c r="AU172" s="56"/>
      <c r="AV172" s="56"/>
      <c r="AW172" s="56"/>
      <c r="AX172" s="250" t="str">
        <f>IF(V172="","",EOMONTH(EDATE(Tabla1[[#This Row],[Fecha Finalización]],2),0))</f>
        <v/>
      </c>
      <c r="AY172" s="40"/>
      <c r="AZ172" s="251" t="str">
        <f>IF(V172="","",EOMONTH(EDATE(Tabla1[[#This Row],[Fecha Finalización]],3),0))</f>
        <v/>
      </c>
      <c r="BA172" s="40"/>
      <c r="BB172" s="40"/>
      <c r="BC172" s="237"/>
      <c r="BD172" s="235" t="str">
        <f>IF(F172="","",Tabla1[[#This Row],[sem 01]]&amp;Tabla1[[#This Row],[sem 02]]&amp;Tabla1[[#This Row],[sem 03]])</f>
        <v/>
      </c>
      <c r="BE172" s="236" t="str">
        <f>IF(TRIM(F172)="","",$B$1&amp;"-"&amp;SUBSTITUTE(Tabla1[[#This Row],[Mes Inscrito]]," ","")&amp;"-"&amp;SUBSTITUTE(Tabla1[[#This Row],[Dia de clases Inscrito]]," ","")&amp;"-"&amp;SUBSTITUTE(Tabla1[[#This Row],[Horario Inscrito]]," ","")&amp;"-"&amp;Tabla1[[#This Row],[Fecha Inicio grupo]])</f>
        <v/>
      </c>
      <c r="BF172" s="253" t="str">
        <f>IF(F172="","",Tabla1[[#This Row],[Curso]])</f>
        <v/>
      </c>
      <c r="BG172" s="254" t="str">
        <f>+IF(TRIM(F172)="","",$B$1&amp;"-"&amp;TRIM(Tabla1[[#This Row],[Mes Inscrito]])&amp;"-"&amp;TRIM(Tabla1[[#This Row],[Dia de clases Inscrito]])&amp;"-"&amp;TRIM(Tabla1[[#This Row],[Horario Inscrito]])&amp;"-"&amp;TRIM(Tabla1[[#This Row],[Fecha Inicio grupo]])&amp;"-"&amp;TRIM(Tabla1[[#This Row],[Tipo Incrito]]))</f>
        <v/>
      </c>
      <c r="BH172" s="319" t="str">
        <f>IF(F172="","",OR(IFERROR(SEARCH("CG",Tabla1[[#This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2" s="320" t="str">
        <f>IF(F172&lt;&gt;"",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2" s="320" t="str">
        <f>IF(F172&lt;&gt;"",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2" s="320" t="str">
        <f>IF(Tabla1[[#This Row],[Fecha Inicio grupo]]="","",IFERROR(VLOOKUP(Tabla1[[#This Row],[Mes de Alta como miembro]],Parámetros!$AM$2:$AN$16,2,0),"01/01/1900"))</f>
        <v/>
      </c>
    </row>
    <row r="173" spans="1:63" ht="14.45" hidden="1">
      <c r="A173" s="69">
        <v>168</v>
      </c>
      <c r="B173" s="30"/>
      <c r="C173" s="35"/>
      <c r="D173" s="43"/>
      <c r="E173" s="65"/>
      <c r="F173" s="46"/>
      <c r="G173" s="46"/>
      <c r="H173" s="165"/>
      <c r="I173" s="43"/>
      <c r="J173" s="29"/>
      <c r="K173" s="70"/>
      <c r="L173" s="69"/>
      <c r="M173" s="47"/>
      <c r="N173" s="240" t="str">
        <f ca="1">IF(Tabla1[[#This Row],[Fecha de nac]]="","",IF(Tabla1[[#This Row],[Fecha Finalización]] &gt;=TODAY(), DATEDIF(Tabla1[[#This Row],[Fecha de nac]],TODAY(),"y"), ROUNDDOWN((Tabla1[[#This Row],[Fecha Finalización]] -Tabla1[[#This Row],[Fecha de nac]])/365,0)))</f>
        <v/>
      </c>
      <c r="O173" s="171"/>
      <c r="P173" s="35"/>
      <c r="Q173" s="68"/>
      <c r="R173" s="68"/>
      <c r="S173" s="68"/>
      <c r="T173" s="68"/>
      <c r="U173" s="245" t="str">
        <f>IF(F173="","",Tabla1[[#This Row],[Fecha Inicio grupo]]+3*7-7)</f>
        <v/>
      </c>
      <c r="V173" s="246" t="str">
        <f>IF(F173="","",EDATE(Tabla1[[#This Row],[Fecha Inicio grupo]],3))</f>
        <v/>
      </c>
      <c r="W173" s="30"/>
      <c r="X173" s="30"/>
      <c r="Y173" s="77"/>
      <c r="Z173" s="77"/>
      <c r="AA173" s="77"/>
      <c r="AB173" s="77"/>
      <c r="AC173" s="77"/>
      <c r="AD173" s="77"/>
      <c r="AE173" s="77"/>
      <c r="AF173" s="77"/>
      <c r="AG173" s="77"/>
      <c r="AH173" s="77"/>
      <c r="AI173" s="77"/>
      <c r="AJ173" s="77"/>
      <c r="AK173" s="77"/>
      <c r="AL173" s="77"/>
      <c r="AM173" s="77"/>
      <c r="AN173" s="77"/>
      <c r="AO173" s="146"/>
      <c r="AP173" s="248" t="str">
        <f>IF(F173="","",IFERROR(VLOOKUP(SUBSTITUTE(SUBSTITUTE(Tabla1[[#This Row],[Uso Sistemas]],"T","P"),"N","F"),Parámetros!$M$2:$N$17,2,0),"Completar hasta 3ra sem. para evaluar a Probacionista"))</f>
        <v/>
      </c>
      <c r="AQ173" s="40"/>
      <c r="AR173" s="40"/>
      <c r="AS173" s="40"/>
      <c r="AT173" s="29"/>
      <c r="AU173" s="56"/>
      <c r="AV173" s="56"/>
      <c r="AW173" s="56"/>
      <c r="AX173" s="250" t="str">
        <f>IF(V173="","",EOMONTH(EDATE(Tabla1[[#This Row],[Fecha Finalización]],2),0))</f>
        <v/>
      </c>
      <c r="AY173" s="40"/>
      <c r="AZ173" s="251" t="str">
        <f>IF(V173="","",EOMONTH(EDATE(Tabla1[[#This Row],[Fecha Finalización]],3),0))</f>
        <v/>
      </c>
      <c r="BA173" s="40"/>
      <c r="BB173" s="40"/>
      <c r="BC173" s="237"/>
      <c r="BD173" s="235" t="str">
        <f>IF(F173="","",Tabla1[[#This Row],[sem 01]]&amp;Tabla1[[#This Row],[sem 02]]&amp;Tabla1[[#This Row],[sem 03]])</f>
        <v/>
      </c>
      <c r="BE173" s="236" t="str">
        <f>IF(TRIM(F173)="","",$B$1&amp;"-"&amp;SUBSTITUTE(Tabla1[[#This Row],[Mes Inscrito]]," ","")&amp;"-"&amp;SUBSTITUTE(Tabla1[[#This Row],[Dia de clases Inscrito]]," ","")&amp;"-"&amp;SUBSTITUTE(Tabla1[[#This Row],[Horario Inscrito]]," ","")&amp;"-"&amp;Tabla1[[#This Row],[Fecha Inicio grupo]])</f>
        <v/>
      </c>
      <c r="BF173" s="253" t="str">
        <f>IF(F173="","",Tabla1[[#This Row],[Curso]])</f>
        <v/>
      </c>
      <c r="BG173" s="254" t="str">
        <f>+IF(TRIM(F173)="","",$B$1&amp;"-"&amp;TRIM(Tabla1[[#This Row],[Mes Inscrito]])&amp;"-"&amp;TRIM(Tabla1[[#This Row],[Dia de clases Inscrito]])&amp;"-"&amp;TRIM(Tabla1[[#This Row],[Horario Inscrito]])&amp;"-"&amp;TRIM(Tabla1[[#This Row],[Fecha Inicio grupo]])&amp;"-"&amp;TRIM(Tabla1[[#This Row],[Tipo Incrito]]))</f>
        <v/>
      </c>
      <c r="BH173" s="319" t="str">
        <f>IF(F173="","",OR(IFERROR(SEARCH("CG",Tabla1[[#This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3" s="320" t="str">
        <f>IF(F173&lt;&gt;"",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3" s="320" t="str">
        <f>IF(F173&lt;&gt;"",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3" s="320" t="str">
        <f>IF(Tabla1[[#This Row],[Fecha Inicio grupo]]="","",IFERROR(VLOOKUP(Tabla1[[#This Row],[Mes de Alta como miembro]],Parámetros!$AM$2:$AN$16,2,0),"01/01/1900"))</f>
        <v/>
      </c>
    </row>
    <row r="174" spans="1:63" ht="14.45" hidden="1">
      <c r="A174" s="69">
        <v>169</v>
      </c>
      <c r="B174" s="30"/>
      <c r="C174" s="35"/>
      <c r="D174" s="43"/>
      <c r="E174" s="65"/>
      <c r="F174" s="46"/>
      <c r="G174" s="46"/>
      <c r="H174" s="165"/>
      <c r="I174" s="43"/>
      <c r="J174" s="29"/>
      <c r="K174" s="70"/>
      <c r="L174" s="69"/>
      <c r="M174" s="47"/>
      <c r="N174" s="240" t="str">
        <f ca="1">IF(Tabla1[[#This Row],[Fecha de nac]]="","",IF(Tabla1[[#This Row],[Fecha Finalización]] &gt;=TODAY(), DATEDIF(Tabla1[[#This Row],[Fecha de nac]],TODAY(),"y"), ROUNDDOWN((Tabla1[[#This Row],[Fecha Finalización]] -Tabla1[[#This Row],[Fecha de nac]])/365,0)))</f>
        <v/>
      </c>
      <c r="O174" s="171"/>
      <c r="P174" s="35"/>
      <c r="Q174" s="68"/>
      <c r="R174" s="68"/>
      <c r="S174" s="68"/>
      <c r="T174" s="68"/>
      <c r="U174" s="245" t="str">
        <f>IF(F174="","",Tabla1[[#This Row],[Fecha Inicio grupo]]+3*7-7)</f>
        <v/>
      </c>
      <c r="V174" s="246" t="str">
        <f>IF(F174="","",EDATE(Tabla1[[#This Row],[Fecha Inicio grupo]],3))</f>
        <v/>
      </c>
      <c r="W174" s="30"/>
      <c r="X174" s="30"/>
      <c r="Y174" s="77"/>
      <c r="Z174" s="77"/>
      <c r="AA174" s="77"/>
      <c r="AB174" s="77"/>
      <c r="AC174" s="77"/>
      <c r="AD174" s="77"/>
      <c r="AE174" s="77"/>
      <c r="AF174" s="77"/>
      <c r="AG174" s="77"/>
      <c r="AH174" s="77"/>
      <c r="AI174" s="77"/>
      <c r="AJ174" s="77"/>
      <c r="AK174" s="77"/>
      <c r="AL174" s="77"/>
      <c r="AM174" s="77"/>
      <c r="AN174" s="77"/>
      <c r="AO174" s="146"/>
      <c r="AP174" s="248" t="str">
        <f>IF(F174="","",IFERROR(VLOOKUP(SUBSTITUTE(SUBSTITUTE(Tabla1[[#This Row],[Uso Sistemas]],"T","P"),"N","F"),Parámetros!$M$2:$N$17,2,0),"Completar hasta 3ra sem. para evaluar a Probacionista"))</f>
        <v/>
      </c>
      <c r="AQ174" s="40"/>
      <c r="AR174" s="40"/>
      <c r="AS174" s="40"/>
      <c r="AT174" s="29"/>
      <c r="AU174" s="56"/>
      <c r="AV174" s="56"/>
      <c r="AW174" s="56"/>
      <c r="AX174" s="250" t="str">
        <f>IF(V174="","",EOMONTH(EDATE(Tabla1[[#This Row],[Fecha Finalización]],2),0))</f>
        <v/>
      </c>
      <c r="AY174" s="40"/>
      <c r="AZ174" s="251" t="str">
        <f>IF(V174="","",EOMONTH(EDATE(Tabla1[[#This Row],[Fecha Finalización]],3),0))</f>
        <v/>
      </c>
      <c r="BA174" s="40"/>
      <c r="BB174" s="40"/>
      <c r="BC174" s="237"/>
      <c r="BD174" s="235" t="str">
        <f>IF(F174="","",Tabla1[[#This Row],[sem 01]]&amp;Tabla1[[#This Row],[sem 02]]&amp;Tabla1[[#This Row],[sem 03]])</f>
        <v/>
      </c>
      <c r="BE174" s="236" t="str">
        <f>IF(TRIM(F174)="","",$B$1&amp;"-"&amp;SUBSTITUTE(Tabla1[[#This Row],[Mes Inscrito]]," ","")&amp;"-"&amp;SUBSTITUTE(Tabla1[[#This Row],[Dia de clases Inscrito]]," ","")&amp;"-"&amp;SUBSTITUTE(Tabla1[[#This Row],[Horario Inscrito]]," ","")&amp;"-"&amp;Tabla1[[#This Row],[Fecha Inicio grupo]])</f>
        <v/>
      </c>
      <c r="BF174" s="253" t="str">
        <f>IF(F174="","",Tabla1[[#This Row],[Curso]])</f>
        <v/>
      </c>
      <c r="BG174" s="254" t="str">
        <f>+IF(TRIM(F174)="","",$B$1&amp;"-"&amp;TRIM(Tabla1[[#This Row],[Mes Inscrito]])&amp;"-"&amp;TRIM(Tabla1[[#This Row],[Dia de clases Inscrito]])&amp;"-"&amp;TRIM(Tabla1[[#This Row],[Horario Inscrito]])&amp;"-"&amp;TRIM(Tabla1[[#This Row],[Fecha Inicio grupo]])&amp;"-"&amp;TRIM(Tabla1[[#This Row],[Tipo Incrito]]))</f>
        <v/>
      </c>
      <c r="BH174" s="319" t="str">
        <f>IF(F174="","",OR(IFERROR(SEARCH("CG",Tabla1[[#This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4" s="320" t="str">
        <f>IF(F174&lt;&gt;"",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4" s="320" t="str">
        <f>IF(F174&lt;&gt;"",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4" s="320" t="str">
        <f>IF(Tabla1[[#This Row],[Fecha Inicio grupo]]="","",IFERROR(VLOOKUP(Tabla1[[#This Row],[Mes de Alta como miembro]],Parámetros!$AM$2:$AN$16,2,0),"01/01/1900"))</f>
        <v/>
      </c>
    </row>
    <row r="175" spans="1:63" ht="14.45" hidden="1">
      <c r="A175" s="69">
        <v>170</v>
      </c>
      <c r="B175" s="30"/>
      <c r="C175" s="35"/>
      <c r="D175" s="43"/>
      <c r="E175" s="65"/>
      <c r="F175" s="46"/>
      <c r="G175" s="46"/>
      <c r="H175" s="165"/>
      <c r="I175" s="43"/>
      <c r="J175" s="29"/>
      <c r="K175" s="70"/>
      <c r="L175" s="69"/>
      <c r="M175" s="47"/>
      <c r="N175" s="240" t="str">
        <f ca="1">IF(Tabla1[[#This Row],[Fecha de nac]]="","",IF(Tabla1[[#This Row],[Fecha Finalización]] &gt;=TODAY(), DATEDIF(Tabla1[[#This Row],[Fecha de nac]],TODAY(),"y"), ROUNDDOWN((Tabla1[[#This Row],[Fecha Finalización]] -Tabla1[[#This Row],[Fecha de nac]])/365,0)))</f>
        <v/>
      </c>
      <c r="O175" s="171"/>
      <c r="P175" s="35"/>
      <c r="Q175" s="68"/>
      <c r="R175" s="68"/>
      <c r="S175" s="68"/>
      <c r="T175" s="68"/>
      <c r="U175" s="245" t="str">
        <f>IF(F175="","",Tabla1[[#This Row],[Fecha Inicio grupo]]+3*7-7)</f>
        <v/>
      </c>
      <c r="V175" s="246" t="str">
        <f>IF(F175="","",EDATE(Tabla1[[#This Row],[Fecha Inicio grupo]],3))</f>
        <v/>
      </c>
      <c r="W175" s="30"/>
      <c r="X175" s="30"/>
      <c r="Y175" s="77"/>
      <c r="Z175" s="77"/>
      <c r="AA175" s="77"/>
      <c r="AB175" s="77"/>
      <c r="AC175" s="77"/>
      <c r="AD175" s="77"/>
      <c r="AE175" s="77"/>
      <c r="AF175" s="77"/>
      <c r="AG175" s="77"/>
      <c r="AH175" s="77"/>
      <c r="AI175" s="77"/>
      <c r="AJ175" s="77"/>
      <c r="AK175" s="77"/>
      <c r="AL175" s="77"/>
      <c r="AM175" s="77"/>
      <c r="AN175" s="77"/>
      <c r="AO175" s="146"/>
      <c r="AP175" s="248" t="str">
        <f>IF(F175="","",IFERROR(VLOOKUP(SUBSTITUTE(SUBSTITUTE(Tabla1[[#This Row],[Uso Sistemas]],"T","P"),"N","F"),Parámetros!$M$2:$N$17,2,0),"Completar hasta 3ra sem. para evaluar a Probacionista"))</f>
        <v/>
      </c>
      <c r="AQ175" s="40"/>
      <c r="AR175" s="40"/>
      <c r="AS175" s="40"/>
      <c r="AT175" s="29"/>
      <c r="AU175" s="56"/>
      <c r="AV175" s="56"/>
      <c r="AW175" s="56"/>
      <c r="AX175" s="250" t="str">
        <f>IF(V175="","",EOMONTH(EDATE(Tabla1[[#This Row],[Fecha Finalización]],2),0))</f>
        <v/>
      </c>
      <c r="AY175" s="40"/>
      <c r="AZ175" s="251" t="str">
        <f>IF(V175="","",EOMONTH(EDATE(Tabla1[[#This Row],[Fecha Finalización]],3),0))</f>
        <v/>
      </c>
      <c r="BA175" s="40"/>
      <c r="BB175" s="40"/>
      <c r="BC175" s="237"/>
      <c r="BD175" s="235" t="str">
        <f>IF(F175="","",Tabla1[[#This Row],[sem 01]]&amp;Tabla1[[#This Row],[sem 02]]&amp;Tabla1[[#This Row],[sem 03]])</f>
        <v/>
      </c>
      <c r="BE175" s="236" t="str">
        <f>IF(TRIM(F175)="","",$B$1&amp;"-"&amp;SUBSTITUTE(Tabla1[[#This Row],[Mes Inscrito]]," ","")&amp;"-"&amp;SUBSTITUTE(Tabla1[[#This Row],[Dia de clases Inscrito]]," ","")&amp;"-"&amp;SUBSTITUTE(Tabla1[[#This Row],[Horario Inscrito]]," ","")&amp;"-"&amp;Tabla1[[#This Row],[Fecha Inicio grupo]])</f>
        <v/>
      </c>
      <c r="BF175" s="253" t="str">
        <f>IF(F175="","",Tabla1[[#This Row],[Curso]])</f>
        <v/>
      </c>
      <c r="BG175" s="254" t="str">
        <f>+IF(TRIM(F175)="","",$B$1&amp;"-"&amp;TRIM(Tabla1[[#This Row],[Mes Inscrito]])&amp;"-"&amp;TRIM(Tabla1[[#This Row],[Dia de clases Inscrito]])&amp;"-"&amp;TRIM(Tabla1[[#This Row],[Horario Inscrito]])&amp;"-"&amp;TRIM(Tabla1[[#This Row],[Fecha Inicio grupo]])&amp;"-"&amp;TRIM(Tabla1[[#This Row],[Tipo Incrito]]))</f>
        <v/>
      </c>
      <c r="BH175" s="319" t="str">
        <f>IF(F175="","",OR(IFERROR(SEARCH("CG",Tabla1[[#This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5" s="320" t="str">
        <f>IF(F175&lt;&gt;"",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5" s="320" t="str">
        <f>IF(F175&lt;&gt;"",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5" s="320" t="str">
        <f>IF(Tabla1[[#This Row],[Fecha Inicio grupo]]="","",IFERROR(VLOOKUP(Tabla1[[#This Row],[Mes de Alta como miembro]],Parámetros!$AM$2:$AN$16,2,0),"01/01/1900"))</f>
        <v/>
      </c>
    </row>
    <row r="176" spans="1:63" ht="14.45" hidden="1">
      <c r="A176" s="69">
        <v>171</v>
      </c>
      <c r="B176" s="30"/>
      <c r="C176" s="35"/>
      <c r="D176" s="43"/>
      <c r="E176" s="65"/>
      <c r="F176" s="46"/>
      <c r="G176" s="46"/>
      <c r="H176" s="165"/>
      <c r="I176" s="43"/>
      <c r="J176" s="29"/>
      <c r="K176" s="70"/>
      <c r="L176" s="69"/>
      <c r="M176" s="47"/>
      <c r="N176" s="240" t="str">
        <f ca="1">IF(Tabla1[[#This Row],[Fecha de nac]]="","",IF(Tabla1[[#This Row],[Fecha Finalización]] &gt;=TODAY(), DATEDIF(Tabla1[[#This Row],[Fecha de nac]],TODAY(),"y"), ROUNDDOWN((Tabla1[[#This Row],[Fecha Finalización]] -Tabla1[[#This Row],[Fecha de nac]])/365,0)))</f>
        <v/>
      </c>
      <c r="O176" s="171"/>
      <c r="P176" s="35"/>
      <c r="Q176" s="68"/>
      <c r="R176" s="68"/>
      <c r="S176" s="68"/>
      <c r="T176" s="68"/>
      <c r="U176" s="245" t="str">
        <f>IF(F176="","",Tabla1[[#This Row],[Fecha Inicio grupo]]+3*7-7)</f>
        <v/>
      </c>
      <c r="V176" s="246" t="str">
        <f>IF(F176="","",EDATE(Tabla1[[#This Row],[Fecha Inicio grupo]],3))</f>
        <v/>
      </c>
      <c r="W176" s="30"/>
      <c r="X176" s="30"/>
      <c r="Y176" s="77"/>
      <c r="Z176" s="77"/>
      <c r="AA176" s="77"/>
      <c r="AB176" s="77"/>
      <c r="AC176" s="77"/>
      <c r="AD176" s="77"/>
      <c r="AE176" s="77"/>
      <c r="AF176" s="77"/>
      <c r="AG176" s="77"/>
      <c r="AH176" s="77"/>
      <c r="AI176" s="77"/>
      <c r="AJ176" s="77"/>
      <c r="AK176" s="77"/>
      <c r="AL176" s="77"/>
      <c r="AM176" s="77"/>
      <c r="AN176" s="77"/>
      <c r="AO176" s="146"/>
      <c r="AP176" s="248" t="str">
        <f>IF(F176="","",IFERROR(VLOOKUP(SUBSTITUTE(SUBSTITUTE(Tabla1[[#This Row],[Uso Sistemas]],"T","P"),"N","F"),Parámetros!$M$2:$N$17,2,0),"Completar hasta 3ra sem. para evaluar a Probacionista"))</f>
        <v/>
      </c>
      <c r="AQ176" s="40"/>
      <c r="AR176" s="40"/>
      <c r="AS176" s="40"/>
      <c r="AT176" s="29"/>
      <c r="AU176" s="56"/>
      <c r="AV176" s="56"/>
      <c r="AW176" s="56"/>
      <c r="AX176" s="250" t="str">
        <f>IF(V176="","",EOMONTH(EDATE(Tabla1[[#This Row],[Fecha Finalización]],2),0))</f>
        <v/>
      </c>
      <c r="AY176" s="40"/>
      <c r="AZ176" s="251" t="str">
        <f>IF(V176="","",EOMONTH(EDATE(Tabla1[[#This Row],[Fecha Finalización]],3),0))</f>
        <v/>
      </c>
      <c r="BA176" s="40"/>
      <c r="BB176" s="40"/>
      <c r="BC176" s="237"/>
      <c r="BD176" s="235" t="str">
        <f>IF(F176="","",Tabla1[[#This Row],[sem 01]]&amp;Tabla1[[#This Row],[sem 02]]&amp;Tabla1[[#This Row],[sem 03]])</f>
        <v/>
      </c>
      <c r="BE176" s="236" t="str">
        <f>IF(TRIM(F176)="","",$B$1&amp;"-"&amp;SUBSTITUTE(Tabla1[[#This Row],[Mes Inscrito]]," ","")&amp;"-"&amp;SUBSTITUTE(Tabla1[[#This Row],[Dia de clases Inscrito]]," ","")&amp;"-"&amp;SUBSTITUTE(Tabla1[[#This Row],[Horario Inscrito]]," ","")&amp;"-"&amp;Tabla1[[#This Row],[Fecha Inicio grupo]])</f>
        <v/>
      </c>
      <c r="BF176" s="253" t="str">
        <f>IF(F176="","",Tabla1[[#This Row],[Curso]])</f>
        <v/>
      </c>
      <c r="BG176" s="254" t="str">
        <f>+IF(TRIM(F176)="","",$B$1&amp;"-"&amp;TRIM(Tabla1[[#This Row],[Mes Inscrito]])&amp;"-"&amp;TRIM(Tabla1[[#This Row],[Dia de clases Inscrito]])&amp;"-"&amp;TRIM(Tabla1[[#This Row],[Horario Inscrito]])&amp;"-"&amp;TRIM(Tabla1[[#This Row],[Fecha Inicio grupo]])&amp;"-"&amp;TRIM(Tabla1[[#This Row],[Tipo Incrito]]))</f>
        <v/>
      </c>
      <c r="BH176" s="319" t="str">
        <f>IF(F176="","",OR(IFERROR(SEARCH("CG",Tabla1[[#This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6" s="320" t="str">
        <f>IF(F176&lt;&gt;"",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6" s="320" t="str">
        <f>IF(F176&lt;&gt;"",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6" s="320" t="str">
        <f>IF(Tabla1[[#This Row],[Fecha Inicio grupo]]="","",IFERROR(VLOOKUP(Tabla1[[#This Row],[Mes de Alta como miembro]],Parámetros!$AM$2:$AN$16,2,0),"01/01/1900"))</f>
        <v/>
      </c>
    </row>
    <row r="177" spans="1:63" ht="14.45" hidden="1">
      <c r="A177" s="69">
        <v>172</v>
      </c>
      <c r="B177" s="30"/>
      <c r="C177" s="35"/>
      <c r="D177" s="43"/>
      <c r="E177" s="65"/>
      <c r="F177" s="46"/>
      <c r="G177" s="46"/>
      <c r="H177" s="165"/>
      <c r="I177" s="43"/>
      <c r="J177" s="29"/>
      <c r="K177" s="70"/>
      <c r="L177" s="69"/>
      <c r="M177" s="47"/>
      <c r="N177" s="240" t="str">
        <f ca="1">IF(Tabla1[[#This Row],[Fecha de nac]]="","",IF(Tabla1[[#This Row],[Fecha Finalización]] &gt;=TODAY(), DATEDIF(Tabla1[[#This Row],[Fecha de nac]],TODAY(),"y"), ROUNDDOWN((Tabla1[[#This Row],[Fecha Finalización]] -Tabla1[[#This Row],[Fecha de nac]])/365,0)))</f>
        <v/>
      </c>
      <c r="O177" s="171"/>
      <c r="P177" s="35"/>
      <c r="Q177" s="68"/>
      <c r="R177" s="68"/>
      <c r="S177" s="68"/>
      <c r="T177" s="68"/>
      <c r="U177" s="245" t="str">
        <f>IF(F177="","",Tabla1[[#This Row],[Fecha Inicio grupo]]+3*7-7)</f>
        <v/>
      </c>
      <c r="V177" s="246" t="str">
        <f>IF(F177="","",EDATE(Tabla1[[#This Row],[Fecha Inicio grupo]],3))</f>
        <v/>
      </c>
      <c r="W177" s="30"/>
      <c r="X177" s="30"/>
      <c r="Y177" s="77"/>
      <c r="Z177" s="77"/>
      <c r="AA177" s="77"/>
      <c r="AB177" s="77"/>
      <c r="AC177" s="77"/>
      <c r="AD177" s="77"/>
      <c r="AE177" s="77"/>
      <c r="AF177" s="77"/>
      <c r="AG177" s="77"/>
      <c r="AH177" s="77"/>
      <c r="AI177" s="77"/>
      <c r="AJ177" s="77"/>
      <c r="AK177" s="77"/>
      <c r="AL177" s="77"/>
      <c r="AM177" s="77"/>
      <c r="AN177" s="77"/>
      <c r="AO177" s="146"/>
      <c r="AP177" s="248" t="str">
        <f>IF(F177="","",IFERROR(VLOOKUP(SUBSTITUTE(SUBSTITUTE(Tabla1[[#This Row],[Uso Sistemas]],"T","P"),"N","F"),Parámetros!$M$2:$N$17,2,0),"Completar hasta 3ra sem. para evaluar a Probacionista"))</f>
        <v/>
      </c>
      <c r="AQ177" s="40"/>
      <c r="AR177" s="40"/>
      <c r="AS177" s="40"/>
      <c r="AT177" s="29"/>
      <c r="AU177" s="56"/>
      <c r="AV177" s="56"/>
      <c r="AW177" s="56"/>
      <c r="AX177" s="250" t="str">
        <f>IF(V177="","",EOMONTH(EDATE(Tabla1[[#This Row],[Fecha Finalización]],2),0))</f>
        <v/>
      </c>
      <c r="AY177" s="40"/>
      <c r="AZ177" s="251" t="str">
        <f>IF(V177="","",EOMONTH(EDATE(Tabla1[[#This Row],[Fecha Finalización]],3),0))</f>
        <v/>
      </c>
      <c r="BA177" s="40"/>
      <c r="BB177" s="40"/>
      <c r="BC177" s="237"/>
      <c r="BD177" s="235" t="str">
        <f>IF(F177="","",Tabla1[[#This Row],[sem 01]]&amp;Tabla1[[#This Row],[sem 02]]&amp;Tabla1[[#This Row],[sem 03]])</f>
        <v/>
      </c>
      <c r="BE177" s="236" t="str">
        <f>IF(TRIM(F177)="","",$B$1&amp;"-"&amp;SUBSTITUTE(Tabla1[[#This Row],[Mes Inscrito]]," ","")&amp;"-"&amp;SUBSTITUTE(Tabla1[[#This Row],[Dia de clases Inscrito]]," ","")&amp;"-"&amp;SUBSTITUTE(Tabla1[[#This Row],[Horario Inscrito]]," ","")&amp;"-"&amp;Tabla1[[#This Row],[Fecha Inicio grupo]])</f>
        <v/>
      </c>
      <c r="BF177" s="253" t="str">
        <f>IF(F177="","",Tabla1[[#This Row],[Curso]])</f>
        <v/>
      </c>
      <c r="BG177" s="254" t="str">
        <f>+IF(TRIM(F177)="","",$B$1&amp;"-"&amp;TRIM(Tabla1[[#This Row],[Mes Inscrito]])&amp;"-"&amp;TRIM(Tabla1[[#This Row],[Dia de clases Inscrito]])&amp;"-"&amp;TRIM(Tabla1[[#This Row],[Horario Inscrito]])&amp;"-"&amp;TRIM(Tabla1[[#This Row],[Fecha Inicio grupo]])&amp;"-"&amp;TRIM(Tabla1[[#This Row],[Tipo Incrito]]))</f>
        <v/>
      </c>
      <c r="BH177" s="319" t="str">
        <f>IF(F177="","",OR(IFERROR(SEARCH("CG",Tabla1[[#This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7" s="320" t="str">
        <f>IF(F177&lt;&gt;"",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7" s="320" t="str">
        <f>IF(F177&lt;&gt;"",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7" s="320" t="str">
        <f>IF(Tabla1[[#This Row],[Fecha Inicio grupo]]="","",IFERROR(VLOOKUP(Tabla1[[#This Row],[Mes de Alta como miembro]],Parámetros!$AM$2:$AN$16,2,0),"01/01/1900"))</f>
        <v/>
      </c>
    </row>
    <row r="178" spans="1:63" ht="14.45" hidden="1">
      <c r="A178" s="69">
        <v>173</v>
      </c>
      <c r="B178" s="30"/>
      <c r="C178" s="35"/>
      <c r="D178" s="43"/>
      <c r="E178" s="65"/>
      <c r="F178" s="46"/>
      <c r="G178" s="46"/>
      <c r="H178" s="165"/>
      <c r="I178" s="43"/>
      <c r="J178" s="29"/>
      <c r="K178" s="70"/>
      <c r="L178" s="69"/>
      <c r="M178" s="47"/>
      <c r="N178" s="240" t="str">
        <f ca="1">IF(Tabla1[[#This Row],[Fecha de nac]]="","",IF(Tabla1[[#This Row],[Fecha Finalización]] &gt;=TODAY(), DATEDIF(Tabla1[[#This Row],[Fecha de nac]],TODAY(),"y"), ROUNDDOWN((Tabla1[[#This Row],[Fecha Finalización]] -Tabla1[[#This Row],[Fecha de nac]])/365,0)))</f>
        <v/>
      </c>
      <c r="O178" s="171"/>
      <c r="P178" s="35"/>
      <c r="Q178" s="68"/>
      <c r="R178" s="68"/>
      <c r="S178" s="68"/>
      <c r="T178" s="68"/>
      <c r="U178" s="245" t="str">
        <f>IF(F178="","",Tabla1[[#This Row],[Fecha Inicio grupo]]+3*7-7)</f>
        <v/>
      </c>
      <c r="V178" s="246" t="str">
        <f>IF(F178="","",EDATE(Tabla1[[#This Row],[Fecha Inicio grupo]],3))</f>
        <v/>
      </c>
      <c r="W178" s="30"/>
      <c r="X178" s="30"/>
      <c r="Y178" s="77"/>
      <c r="Z178" s="77"/>
      <c r="AA178" s="77"/>
      <c r="AB178" s="77"/>
      <c r="AC178" s="77"/>
      <c r="AD178" s="77"/>
      <c r="AE178" s="77"/>
      <c r="AF178" s="77"/>
      <c r="AG178" s="77"/>
      <c r="AH178" s="77"/>
      <c r="AI178" s="77"/>
      <c r="AJ178" s="77"/>
      <c r="AK178" s="77"/>
      <c r="AL178" s="77"/>
      <c r="AM178" s="77"/>
      <c r="AN178" s="77"/>
      <c r="AO178" s="146"/>
      <c r="AP178" s="248" t="str">
        <f>IF(F178="","",IFERROR(VLOOKUP(SUBSTITUTE(SUBSTITUTE(Tabla1[[#This Row],[Uso Sistemas]],"T","P"),"N","F"),Parámetros!$M$2:$N$17,2,0),"Completar hasta 3ra sem. para evaluar a Probacionista"))</f>
        <v/>
      </c>
      <c r="AQ178" s="40"/>
      <c r="AR178" s="40"/>
      <c r="AS178" s="40"/>
      <c r="AT178" s="29"/>
      <c r="AU178" s="56"/>
      <c r="AV178" s="56"/>
      <c r="AW178" s="56"/>
      <c r="AX178" s="250" t="str">
        <f>IF(V178="","",EOMONTH(EDATE(Tabla1[[#This Row],[Fecha Finalización]],2),0))</f>
        <v/>
      </c>
      <c r="AY178" s="40"/>
      <c r="AZ178" s="251" t="str">
        <f>IF(V178="","",EOMONTH(EDATE(Tabla1[[#This Row],[Fecha Finalización]],3),0))</f>
        <v/>
      </c>
      <c r="BA178" s="40"/>
      <c r="BB178" s="40"/>
      <c r="BC178" s="237"/>
      <c r="BD178" s="235" t="str">
        <f>IF(F178="","",Tabla1[[#This Row],[sem 01]]&amp;Tabla1[[#This Row],[sem 02]]&amp;Tabla1[[#This Row],[sem 03]])</f>
        <v/>
      </c>
      <c r="BE178" s="236" t="str">
        <f>IF(TRIM(F178)="","",$B$1&amp;"-"&amp;SUBSTITUTE(Tabla1[[#This Row],[Mes Inscrito]]," ","")&amp;"-"&amp;SUBSTITUTE(Tabla1[[#This Row],[Dia de clases Inscrito]]," ","")&amp;"-"&amp;SUBSTITUTE(Tabla1[[#This Row],[Horario Inscrito]]," ","")&amp;"-"&amp;Tabla1[[#This Row],[Fecha Inicio grupo]])</f>
        <v/>
      </c>
      <c r="BF178" s="253" t="str">
        <f>IF(F178="","",Tabla1[[#This Row],[Curso]])</f>
        <v/>
      </c>
      <c r="BG178" s="254" t="str">
        <f>+IF(TRIM(F178)="","",$B$1&amp;"-"&amp;TRIM(Tabla1[[#This Row],[Mes Inscrito]])&amp;"-"&amp;TRIM(Tabla1[[#This Row],[Dia de clases Inscrito]])&amp;"-"&amp;TRIM(Tabla1[[#This Row],[Horario Inscrito]])&amp;"-"&amp;TRIM(Tabla1[[#This Row],[Fecha Inicio grupo]])&amp;"-"&amp;TRIM(Tabla1[[#This Row],[Tipo Incrito]]))</f>
        <v/>
      </c>
      <c r="BH178" s="319" t="str">
        <f>IF(F178="","",OR(IFERROR(SEARCH("CG",Tabla1[[#This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8" s="320" t="str">
        <f>IF(F178&lt;&gt;"",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8" s="320" t="str">
        <f>IF(F178&lt;&gt;"",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8" s="320" t="str">
        <f>IF(Tabla1[[#This Row],[Fecha Inicio grupo]]="","",IFERROR(VLOOKUP(Tabla1[[#This Row],[Mes de Alta como miembro]],Parámetros!$AM$2:$AN$16,2,0),"01/01/1900"))</f>
        <v/>
      </c>
    </row>
    <row r="179" spans="1:63" ht="14.45" hidden="1">
      <c r="A179" s="69">
        <v>174</v>
      </c>
      <c r="B179" s="30"/>
      <c r="C179" s="35"/>
      <c r="D179" s="43"/>
      <c r="E179" s="65"/>
      <c r="F179" s="46"/>
      <c r="G179" s="46"/>
      <c r="H179" s="165"/>
      <c r="I179" s="43"/>
      <c r="J179" s="29"/>
      <c r="K179" s="70"/>
      <c r="L179" s="69"/>
      <c r="M179" s="47"/>
      <c r="N179" s="240" t="str">
        <f ca="1">IF(Tabla1[[#This Row],[Fecha de nac]]="","",IF(Tabla1[[#This Row],[Fecha Finalización]] &gt;=TODAY(), DATEDIF(Tabla1[[#This Row],[Fecha de nac]],TODAY(),"y"), ROUNDDOWN((Tabla1[[#This Row],[Fecha Finalización]] -Tabla1[[#This Row],[Fecha de nac]])/365,0)))</f>
        <v/>
      </c>
      <c r="O179" s="171"/>
      <c r="P179" s="35"/>
      <c r="Q179" s="68"/>
      <c r="R179" s="68"/>
      <c r="S179" s="68"/>
      <c r="T179" s="68"/>
      <c r="U179" s="245" t="str">
        <f>IF(F179="","",Tabla1[[#This Row],[Fecha Inicio grupo]]+3*7-7)</f>
        <v/>
      </c>
      <c r="V179" s="246" t="str">
        <f>IF(F179="","",EDATE(Tabla1[[#This Row],[Fecha Inicio grupo]],3))</f>
        <v/>
      </c>
      <c r="W179" s="30"/>
      <c r="X179" s="30"/>
      <c r="Y179" s="77"/>
      <c r="Z179" s="77"/>
      <c r="AA179" s="77"/>
      <c r="AB179" s="77"/>
      <c r="AC179" s="77"/>
      <c r="AD179" s="77"/>
      <c r="AE179" s="77"/>
      <c r="AF179" s="77"/>
      <c r="AG179" s="77"/>
      <c r="AH179" s="77"/>
      <c r="AI179" s="77"/>
      <c r="AJ179" s="77"/>
      <c r="AK179" s="77"/>
      <c r="AL179" s="77"/>
      <c r="AM179" s="77"/>
      <c r="AN179" s="77"/>
      <c r="AO179" s="146"/>
      <c r="AP179" s="248" t="str">
        <f>IF(F179="","",IFERROR(VLOOKUP(SUBSTITUTE(SUBSTITUTE(Tabla1[[#This Row],[Uso Sistemas]],"T","P"),"N","F"),Parámetros!$M$2:$N$17,2,0),"Completar hasta 3ra sem. para evaluar a Probacionista"))</f>
        <v/>
      </c>
      <c r="AQ179" s="40"/>
      <c r="AR179" s="40"/>
      <c r="AS179" s="40"/>
      <c r="AT179" s="29"/>
      <c r="AU179" s="56"/>
      <c r="AV179" s="56"/>
      <c r="AW179" s="56"/>
      <c r="AX179" s="250" t="str">
        <f>IF(V179="","",EOMONTH(EDATE(Tabla1[[#This Row],[Fecha Finalización]],2),0))</f>
        <v/>
      </c>
      <c r="AY179" s="40"/>
      <c r="AZ179" s="251" t="str">
        <f>IF(V179="","",EOMONTH(EDATE(Tabla1[[#This Row],[Fecha Finalización]],3),0))</f>
        <v/>
      </c>
      <c r="BA179" s="40"/>
      <c r="BB179" s="40"/>
      <c r="BC179" s="237"/>
      <c r="BD179" s="235" t="str">
        <f>IF(F179="","",Tabla1[[#This Row],[sem 01]]&amp;Tabla1[[#This Row],[sem 02]]&amp;Tabla1[[#This Row],[sem 03]])</f>
        <v/>
      </c>
      <c r="BE179" s="236" t="str">
        <f>IF(TRIM(F179)="","",$B$1&amp;"-"&amp;SUBSTITUTE(Tabla1[[#This Row],[Mes Inscrito]]," ","")&amp;"-"&amp;SUBSTITUTE(Tabla1[[#This Row],[Dia de clases Inscrito]]," ","")&amp;"-"&amp;SUBSTITUTE(Tabla1[[#This Row],[Horario Inscrito]]," ","")&amp;"-"&amp;Tabla1[[#This Row],[Fecha Inicio grupo]])</f>
        <v/>
      </c>
      <c r="BF179" s="253" t="str">
        <f>IF(F179="","",Tabla1[[#This Row],[Curso]])</f>
        <v/>
      </c>
      <c r="BG179" s="254" t="str">
        <f>+IF(TRIM(F179)="","",$B$1&amp;"-"&amp;TRIM(Tabla1[[#This Row],[Mes Inscrito]])&amp;"-"&amp;TRIM(Tabla1[[#This Row],[Dia de clases Inscrito]])&amp;"-"&amp;TRIM(Tabla1[[#This Row],[Horario Inscrito]])&amp;"-"&amp;TRIM(Tabla1[[#This Row],[Fecha Inicio grupo]])&amp;"-"&amp;TRIM(Tabla1[[#This Row],[Tipo Incrito]]))</f>
        <v/>
      </c>
      <c r="BH179" s="319" t="str">
        <f>IF(F179="","",OR(IFERROR(SEARCH("CG",Tabla1[[#This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9" s="320" t="str">
        <f>IF(F179&lt;&gt;"",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9" s="320" t="str">
        <f>IF(F179&lt;&gt;"",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9" s="320" t="str">
        <f>IF(Tabla1[[#This Row],[Fecha Inicio grupo]]="","",IFERROR(VLOOKUP(Tabla1[[#This Row],[Mes de Alta como miembro]],Parámetros!$AM$2:$AN$16,2,0),"01/01/1900"))</f>
        <v/>
      </c>
    </row>
    <row r="180" spans="1:63" ht="14.45" hidden="1">
      <c r="A180" s="69">
        <v>175</v>
      </c>
      <c r="B180" s="30"/>
      <c r="C180" s="35"/>
      <c r="D180" s="43"/>
      <c r="E180" s="65"/>
      <c r="F180" s="46"/>
      <c r="G180" s="46"/>
      <c r="H180" s="165"/>
      <c r="I180" s="43"/>
      <c r="J180" s="29"/>
      <c r="K180" s="70"/>
      <c r="L180" s="69"/>
      <c r="M180" s="47"/>
      <c r="N180" s="240" t="str">
        <f ca="1">IF(Tabla1[[#This Row],[Fecha de nac]]="","",IF(Tabla1[[#This Row],[Fecha Finalización]] &gt;=TODAY(), DATEDIF(Tabla1[[#This Row],[Fecha de nac]],TODAY(),"y"), ROUNDDOWN((Tabla1[[#This Row],[Fecha Finalización]] -Tabla1[[#This Row],[Fecha de nac]])/365,0)))</f>
        <v/>
      </c>
      <c r="O180" s="171"/>
      <c r="P180" s="35"/>
      <c r="Q180" s="68"/>
      <c r="R180" s="68"/>
      <c r="S180" s="68"/>
      <c r="T180" s="68"/>
      <c r="U180" s="245" t="str">
        <f>IF(F180="","",Tabla1[[#This Row],[Fecha Inicio grupo]]+3*7-7)</f>
        <v/>
      </c>
      <c r="V180" s="246" t="str">
        <f>IF(F180="","",EDATE(Tabla1[[#This Row],[Fecha Inicio grupo]],3))</f>
        <v/>
      </c>
      <c r="W180" s="30"/>
      <c r="X180" s="30"/>
      <c r="Y180" s="77"/>
      <c r="Z180" s="77"/>
      <c r="AA180" s="77"/>
      <c r="AB180" s="77"/>
      <c r="AC180" s="77"/>
      <c r="AD180" s="77"/>
      <c r="AE180" s="77"/>
      <c r="AF180" s="77"/>
      <c r="AG180" s="77"/>
      <c r="AH180" s="77"/>
      <c r="AI180" s="77"/>
      <c r="AJ180" s="77"/>
      <c r="AK180" s="77"/>
      <c r="AL180" s="77"/>
      <c r="AM180" s="77"/>
      <c r="AN180" s="77"/>
      <c r="AO180" s="146"/>
      <c r="AP180" s="248" t="str">
        <f>IF(F180="","",IFERROR(VLOOKUP(SUBSTITUTE(SUBSTITUTE(Tabla1[[#This Row],[Uso Sistemas]],"T","P"),"N","F"),Parámetros!$M$2:$N$17,2,0),"Completar hasta 3ra sem. para evaluar a Probacionista"))</f>
        <v/>
      </c>
      <c r="AQ180" s="40"/>
      <c r="AR180" s="40"/>
      <c r="AS180" s="40"/>
      <c r="AT180" s="29"/>
      <c r="AU180" s="56"/>
      <c r="AV180" s="56"/>
      <c r="AW180" s="56"/>
      <c r="AX180" s="250" t="str">
        <f>IF(V180="","",EOMONTH(EDATE(Tabla1[[#This Row],[Fecha Finalización]],2),0))</f>
        <v/>
      </c>
      <c r="AY180" s="40"/>
      <c r="AZ180" s="251" t="str">
        <f>IF(V180="","",EOMONTH(EDATE(Tabla1[[#This Row],[Fecha Finalización]],3),0))</f>
        <v/>
      </c>
      <c r="BA180" s="40"/>
      <c r="BB180" s="40"/>
      <c r="BC180" s="237"/>
      <c r="BD180" s="235" t="str">
        <f>IF(F180="","",Tabla1[[#This Row],[sem 01]]&amp;Tabla1[[#This Row],[sem 02]]&amp;Tabla1[[#This Row],[sem 03]])</f>
        <v/>
      </c>
      <c r="BE180" s="236" t="str">
        <f>IF(TRIM(F180)="","",$B$1&amp;"-"&amp;SUBSTITUTE(Tabla1[[#This Row],[Mes Inscrito]]," ","")&amp;"-"&amp;SUBSTITUTE(Tabla1[[#This Row],[Dia de clases Inscrito]]," ","")&amp;"-"&amp;SUBSTITUTE(Tabla1[[#This Row],[Horario Inscrito]]," ","")&amp;"-"&amp;Tabla1[[#This Row],[Fecha Inicio grupo]])</f>
        <v/>
      </c>
      <c r="BF180" s="253" t="str">
        <f>IF(F180="","",Tabla1[[#This Row],[Curso]])</f>
        <v/>
      </c>
      <c r="BG180" s="254" t="str">
        <f>+IF(TRIM(F180)="","",$B$1&amp;"-"&amp;TRIM(Tabla1[[#This Row],[Mes Inscrito]])&amp;"-"&amp;TRIM(Tabla1[[#This Row],[Dia de clases Inscrito]])&amp;"-"&amp;TRIM(Tabla1[[#This Row],[Horario Inscrito]])&amp;"-"&amp;TRIM(Tabla1[[#This Row],[Fecha Inicio grupo]])&amp;"-"&amp;TRIM(Tabla1[[#This Row],[Tipo Incrito]]))</f>
        <v/>
      </c>
      <c r="BH180" s="319" t="str">
        <f>IF(F180="","",OR(IFERROR(SEARCH("CG",Tabla1[[#This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0" s="320" t="str">
        <f>IF(F180&lt;&gt;"",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0" s="320" t="str">
        <f>IF(F180&lt;&gt;"",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0" s="320" t="str">
        <f>IF(Tabla1[[#This Row],[Fecha Inicio grupo]]="","",IFERROR(VLOOKUP(Tabla1[[#This Row],[Mes de Alta como miembro]],Parámetros!$AM$2:$AN$16,2,0),"01/01/1900"))</f>
        <v/>
      </c>
    </row>
    <row r="181" spans="1:63" ht="14.45" hidden="1">
      <c r="A181" s="69">
        <v>176</v>
      </c>
      <c r="B181" s="30"/>
      <c r="C181" s="35"/>
      <c r="D181" s="43"/>
      <c r="E181" s="65"/>
      <c r="F181" s="46"/>
      <c r="G181" s="46"/>
      <c r="H181" s="165"/>
      <c r="I181" s="43"/>
      <c r="J181" s="29"/>
      <c r="K181" s="70"/>
      <c r="L181" s="69"/>
      <c r="M181" s="47"/>
      <c r="N181" s="240" t="str">
        <f ca="1">IF(Tabla1[[#This Row],[Fecha de nac]]="","",IF(Tabla1[[#This Row],[Fecha Finalización]] &gt;=TODAY(), DATEDIF(Tabla1[[#This Row],[Fecha de nac]],TODAY(),"y"), ROUNDDOWN((Tabla1[[#This Row],[Fecha Finalización]] -Tabla1[[#This Row],[Fecha de nac]])/365,0)))</f>
        <v/>
      </c>
      <c r="O181" s="171"/>
      <c r="P181" s="35"/>
      <c r="Q181" s="68"/>
      <c r="R181" s="68"/>
      <c r="S181" s="68"/>
      <c r="T181" s="68"/>
      <c r="U181" s="245" t="str">
        <f>IF(F181="","",Tabla1[[#This Row],[Fecha Inicio grupo]]+3*7-7)</f>
        <v/>
      </c>
      <c r="V181" s="246" t="str">
        <f>IF(F181="","",EDATE(Tabla1[[#This Row],[Fecha Inicio grupo]],3))</f>
        <v/>
      </c>
      <c r="W181" s="30"/>
      <c r="X181" s="30"/>
      <c r="Y181" s="77"/>
      <c r="Z181" s="77"/>
      <c r="AA181" s="77"/>
      <c r="AB181" s="77"/>
      <c r="AC181" s="77"/>
      <c r="AD181" s="77"/>
      <c r="AE181" s="77"/>
      <c r="AF181" s="77"/>
      <c r="AG181" s="77"/>
      <c r="AH181" s="77"/>
      <c r="AI181" s="77"/>
      <c r="AJ181" s="77"/>
      <c r="AK181" s="77"/>
      <c r="AL181" s="77"/>
      <c r="AM181" s="77"/>
      <c r="AN181" s="77"/>
      <c r="AO181" s="146"/>
      <c r="AP181" s="248" t="str">
        <f>IF(F181="","",IFERROR(VLOOKUP(SUBSTITUTE(SUBSTITUTE(Tabla1[[#This Row],[Uso Sistemas]],"T","P"),"N","F"),Parámetros!$M$2:$N$17,2,0),"Completar hasta 3ra sem. para evaluar a Probacionista"))</f>
        <v/>
      </c>
      <c r="AQ181" s="40"/>
      <c r="AR181" s="40"/>
      <c r="AS181" s="40"/>
      <c r="AT181" s="29"/>
      <c r="AU181" s="56"/>
      <c r="AV181" s="56"/>
      <c r="AW181" s="56"/>
      <c r="AX181" s="250" t="str">
        <f>IF(V181="","",EOMONTH(EDATE(Tabla1[[#This Row],[Fecha Finalización]],2),0))</f>
        <v/>
      </c>
      <c r="AY181" s="40"/>
      <c r="AZ181" s="251" t="str">
        <f>IF(V181="","",EOMONTH(EDATE(Tabla1[[#This Row],[Fecha Finalización]],3),0))</f>
        <v/>
      </c>
      <c r="BA181" s="40"/>
      <c r="BB181" s="40"/>
      <c r="BC181" s="237"/>
      <c r="BD181" s="235" t="str">
        <f>IF(F181="","",Tabla1[[#This Row],[sem 01]]&amp;Tabla1[[#This Row],[sem 02]]&amp;Tabla1[[#This Row],[sem 03]])</f>
        <v/>
      </c>
      <c r="BE181" s="236" t="str">
        <f>IF(TRIM(F181)="","",$B$1&amp;"-"&amp;SUBSTITUTE(Tabla1[[#This Row],[Mes Inscrito]]," ","")&amp;"-"&amp;SUBSTITUTE(Tabla1[[#This Row],[Dia de clases Inscrito]]," ","")&amp;"-"&amp;SUBSTITUTE(Tabla1[[#This Row],[Horario Inscrito]]," ","")&amp;"-"&amp;Tabla1[[#This Row],[Fecha Inicio grupo]])</f>
        <v/>
      </c>
      <c r="BF181" s="253" t="str">
        <f>IF(F181="","",Tabla1[[#This Row],[Curso]])</f>
        <v/>
      </c>
      <c r="BG181" s="254" t="str">
        <f>+IF(TRIM(F181)="","",$B$1&amp;"-"&amp;TRIM(Tabla1[[#This Row],[Mes Inscrito]])&amp;"-"&amp;TRIM(Tabla1[[#This Row],[Dia de clases Inscrito]])&amp;"-"&amp;TRIM(Tabla1[[#This Row],[Horario Inscrito]])&amp;"-"&amp;TRIM(Tabla1[[#This Row],[Fecha Inicio grupo]])&amp;"-"&amp;TRIM(Tabla1[[#This Row],[Tipo Incrito]]))</f>
        <v/>
      </c>
      <c r="BH181" s="319" t="str">
        <f>IF(F181="","",OR(IFERROR(SEARCH("CG",Tabla1[[#This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1" s="320" t="str">
        <f>IF(F181&lt;&gt;"",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1" s="320" t="str">
        <f>IF(F181&lt;&gt;"",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1" s="320" t="str">
        <f>IF(Tabla1[[#This Row],[Fecha Inicio grupo]]="","",IFERROR(VLOOKUP(Tabla1[[#This Row],[Mes de Alta como miembro]],Parámetros!$AM$2:$AN$16,2,0),"01/01/1900"))</f>
        <v/>
      </c>
    </row>
    <row r="182" spans="1:63" ht="14.45" hidden="1">
      <c r="A182" s="69">
        <v>177</v>
      </c>
      <c r="B182" s="30"/>
      <c r="C182" s="35"/>
      <c r="D182" s="43"/>
      <c r="E182" s="65"/>
      <c r="F182" s="46"/>
      <c r="G182" s="46"/>
      <c r="H182" s="165"/>
      <c r="I182" s="43"/>
      <c r="J182" s="29"/>
      <c r="K182" s="70"/>
      <c r="L182" s="69"/>
      <c r="M182" s="47"/>
      <c r="N182" s="240" t="str">
        <f ca="1">IF(Tabla1[[#This Row],[Fecha de nac]]="","",IF(Tabla1[[#This Row],[Fecha Finalización]] &gt;=TODAY(), DATEDIF(Tabla1[[#This Row],[Fecha de nac]],TODAY(),"y"), ROUNDDOWN((Tabla1[[#This Row],[Fecha Finalización]] -Tabla1[[#This Row],[Fecha de nac]])/365,0)))</f>
        <v/>
      </c>
      <c r="O182" s="171"/>
      <c r="P182" s="35"/>
      <c r="Q182" s="68"/>
      <c r="R182" s="68"/>
      <c r="S182" s="68"/>
      <c r="T182" s="68"/>
      <c r="U182" s="245" t="str">
        <f>IF(F182="","",Tabla1[[#This Row],[Fecha Inicio grupo]]+3*7-7)</f>
        <v/>
      </c>
      <c r="V182" s="246" t="str">
        <f>IF(F182="","",EDATE(Tabla1[[#This Row],[Fecha Inicio grupo]],3))</f>
        <v/>
      </c>
      <c r="W182" s="30"/>
      <c r="X182" s="30"/>
      <c r="Y182" s="77"/>
      <c r="Z182" s="77"/>
      <c r="AA182" s="77"/>
      <c r="AB182" s="77"/>
      <c r="AC182" s="77"/>
      <c r="AD182" s="77"/>
      <c r="AE182" s="77"/>
      <c r="AF182" s="77"/>
      <c r="AG182" s="77"/>
      <c r="AH182" s="77"/>
      <c r="AI182" s="77"/>
      <c r="AJ182" s="77"/>
      <c r="AK182" s="77"/>
      <c r="AL182" s="77"/>
      <c r="AM182" s="77"/>
      <c r="AN182" s="77"/>
      <c r="AO182" s="146"/>
      <c r="AP182" s="248" t="str">
        <f>IF(F182="","",IFERROR(VLOOKUP(SUBSTITUTE(SUBSTITUTE(Tabla1[[#This Row],[Uso Sistemas]],"T","P"),"N","F"),Parámetros!$M$2:$N$17,2,0),"Completar hasta 3ra sem. para evaluar a Probacionista"))</f>
        <v/>
      </c>
      <c r="AQ182" s="40"/>
      <c r="AR182" s="40"/>
      <c r="AS182" s="40"/>
      <c r="AT182" s="29"/>
      <c r="AU182" s="56"/>
      <c r="AV182" s="56"/>
      <c r="AW182" s="56"/>
      <c r="AX182" s="250" t="str">
        <f>IF(V182="","",EOMONTH(EDATE(Tabla1[[#This Row],[Fecha Finalización]],2),0))</f>
        <v/>
      </c>
      <c r="AY182" s="40"/>
      <c r="AZ182" s="251" t="str">
        <f>IF(V182="","",EOMONTH(EDATE(Tabla1[[#This Row],[Fecha Finalización]],3),0))</f>
        <v/>
      </c>
      <c r="BA182" s="40"/>
      <c r="BB182" s="40"/>
      <c r="BC182" s="237"/>
      <c r="BD182" s="235" t="str">
        <f>IF(F182="","",Tabla1[[#This Row],[sem 01]]&amp;Tabla1[[#This Row],[sem 02]]&amp;Tabla1[[#This Row],[sem 03]])</f>
        <v/>
      </c>
      <c r="BE182" s="236" t="str">
        <f>IF(TRIM(F182)="","",$B$1&amp;"-"&amp;SUBSTITUTE(Tabla1[[#This Row],[Mes Inscrito]]," ","")&amp;"-"&amp;SUBSTITUTE(Tabla1[[#This Row],[Dia de clases Inscrito]]," ","")&amp;"-"&amp;SUBSTITUTE(Tabla1[[#This Row],[Horario Inscrito]]," ","")&amp;"-"&amp;Tabla1[[#This Row],[Fecha Inicio grupo]])</f>
        <v/>
      </c>
      <c r="BF182" s="253" t="str">
        <f>IF(F182="","",Tabla1[[#This Row],[Curso]])</f>
        <v/>
      </c>
      <c r="BG182" s="254" t="str">
        <f>+IF(TRIM(F182)="","",$B$1&amp;"-"&amp;TRIM(Tabla1[[#This Row],[Mes Inscrito]])&amp;"-"&amp;TRIM(Tabla1[[#This Row],[Dia de clases Inscrito]])&amp;"-"&amp;TRIM(Tabla1[[#This Row],[Horario Inscrito]])&amp;"-"&amp;TRIM(Tabla1[[#This Row],[Fecha Inicio grupo]])&amp;"-"&amp;TRIM(Tabla1[[#This Row],[Tipo Incrito]]))</f>
        <v/>
      </c>
      <c r="BH182" s="319" t="str">
        <f>IF(F182="","",OR(IFERROR(SEARCH("CG",Tabla1[[#This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2" s="320" t="str">
        <f>IF(F182&lt;&gt;"",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2" s="320" t="str">
        <f>IF(F182&lt;&gt;"",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2" s="320" t="str">
        <f>IF(Tabla1[[#This Row],[Fecha Inicio grupo]]="","",IFERROR(VLOOKUP(Tabla1[[#This Row],[Mes de Alta como miembro]],Parámetros!$AM$2:$AN$16,2,0),"01/01/1900"))</f>
        <v/>
      </c>
    </row>
    <row r="183" spans="1:63" ht="14.45" hidden="1">
      <c r="A183" s="69">
        <v>178</v>
      </c>
      <c r="B183" s="30"/>
      <c r="C183" s="35"/>
      <c r="D183" s="43"/>
      <c r="E183" s="65"/>
      <c r="F183" s="46"/>
      <c r="G183" s="46"/>
      <c r="H183" s="165"/>
      <c r="I183" s="43"/>
      <c r="J183" s="29"/>
      <c r="K183" s="70"/>
      <c r="L183" s="69"/>
      <c r="M183" s="47"/>
      <c r="N183" s="240" t="str">
        <f ca="1">IF(Tabla1[[#This Row],[Fecha de nac]]="","",IF(Tabla1[[#This Row],[Fecha Finalización]] &gt;=TODAY(), DATEDIF(Tabla1[[#This Row],[Fecha de nac]],TODAY(),"y"), ROUNDDOWN((Tabla1[[#This Row],[Fecha Finalización]] -Tabla1[[#This Row],[Fecha de nac]])/365,0)))</f>
        <v/>
      </c>
      <c r="O183" s="171"/>
      <c r="P183" s="35"/>
      <c r="Q183" s="68"/>
      <c r="R183" s="68"/>
      <c r="S183" s="68"/>
      <c r="T183" s="68"/>
      <c r="U183" s="245" t="str">
        <f>IF(F183="","",Tabla1[[#This Row],[Fecha Inicio grupo]]+3*7-7)</f>
        <v/>
      </c>
      <c r="V183" s="246" t="str">
        <f>IF(F183="","",EDATE(Tabla1[[#This Row],[Fecha Inicio grupo]],3))</f>
        <v/>
      </c>
      <c r="W183" s="30"/>
      <c r="X183" s="30"/>
      <c r="Y183" s="77"/>
      <c r="Z183" s="77"/>
      <c r="AA183" s="77"/>
      <c r="AB183" s="77"/>
      <c r="AC183" s="77"/>
      <c r="AD183" s="77"/>
      <c r="AE183" s="77"/>
      <c r="AF183" s="77"/>
      <c r="AG183" s="77"/>
      <c r="AH183" s="77"/>
      <c r="AI183" s="77"/>
      <c r="AJ183" s="77"/>
      <c r="AK183" s="77"/>
      <c r="AL183" s="77"/>
      <c r="AM183" s="77"/>
      <c r="AN183" s="77"/>
      <c r="AO183" s="146"/>
      <c r="AP183" s="248" t="str">
        <f>IF(F183="","",IFERROR(VLOOKUP(SUBSTITUTE(SUBSTITUTE(Tabla1[[#This Row],[Uso Sistemas]],"T","P"),"N","F"),Parámetros!$M$2:$N$17,2,0),"Completar hasta 3ra sem. para evaluar a Probacionista"))</f>
        <v/>
      </c>
      <c r="AQ183" s="40"/>
      <c r="AR183" s="40"/>
      <c r="AS183" s="40"/>
      <c r="AT183" s="29"/>
      <c r="AU183" s="56"/>
      <c r="AV183" s="56"/>
      <c r="AW183" s="56"/>
      <c r="AX183" s="250" t="str">
        <f>IF(V183="","",EOMONTH(EDATE(Tabla1[[#This Row],[Fecha Finalización]],2),0))</f>
        <v/>
      </c>
      <c r="AY183" s="40"/>
      <c r="AZ183" s="251" t="str">
        <f>IF(V183="","",EOMONTH(EDATE(Tabla1[[#This Row],[Fecha Finalización]],3),0))</f>
        <v/>
      </c>
      <c r="BA183" s="40"/>
      <c r="BB183" s="40"/>
      <c r="BC183" s="237"/>
      <c r="BD183" s="235" t="str">
        <f>IF(F183="","",Tabla1[[#This Row],[sem 01]]&amp;Tabla1[[#This Row],[sem 02]]&amp;Tabla1[[#This Row],[sem 03]])</f>
        <v/>
      </c>
      <c r="BE183" s="236" t="str">
        <f>IF(TRIM(F183)="","",$B$1&amp;"-"&amp;SUBSTITUTE(Tabla1[[#This Row],[Mes Inscrito]]," ","")&amp;"-"&amp;SUBSTITUTE(Tabla1[[#This Row],[Dia de clases Inscrito]]," ","")&amp;"-"&amp;SUBSTITUTE(Tabla1[[#This Row],[Horario Inscrito]]," ","")&amp;"-"&amp;Tabla1[[#This Row],[Fecha Inicio grupo]])</f>
        <v/>
      </c>
      <c r="BF183" s="253" t="str">
        <f>IF(F183="","",Tabla1[[#This Row],[Curso]])</f>
        <v/>
      </c>
      <c r="BG183" s="254" t="str">
        <f>+IF(TRIM(F183)="","",$B$1&amp;"-"&amp;TRIM(Tabla1[[#This Row],[Mes Inscrito]])&amp;"-"&amp;TRIM(Tabla1[[#This Row],[Dia de clases Inscrito]])&amp;"-"&amp;TRIM(Tabla1[[#This Row],[Horario Inscrito]])&amp;"-"&amp;TRIM(Tabla1[[#This Row],[Fecha Inicio grupo]])&amp;"-"&amp;TRIM(Tabla1[[#This Row],[Tipo Incrito]]))</f>
        <v/>
      </c>
      <c r="BH183" s="319" t="str">
        <f>IF(F183="","",OR(IFERROR(SEARCH("CG",Tabla1[[#This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3" s="320" t="str">
        <f>IF(F183&lt;&gt;"",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3" s="320" t="str">
        <f>IF(F183&lt;&gt;"",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3" s="320" t="str">
        <f>IF(Tabla1[[#This Row],[Fecha Inicio grupo]]="","",IFERROR(VLOOKUP(Tabla1[[#This Row],[Mes de Alta como miembro]],Parámetros!$AM$2:$AN$16,2,0),"01/01/1900"))</f>
        <v/>
      </c>
    </row>
    <row r="184" spans="1:63" ht="14.45" hidden="1">
      <c r="A184" s="69">
        <v>179</v>
      </c>
      <c r="B184" s="30"/>
      <c r="C184" s="35"/>
      <c r="D184" s="43"/>
      <c r="E184" s="65"/>
      <c r="F184" s="46"/>
      <c r="G184" s="46"/>
      <c r="H184" s="165"/>
      <c r="I184" s="43"/>
      <c r="J184" s="29"/>
      <c r="K184" s="70"/>
      <c r="L184" s="69"/>
      <c r="M184" s="47"/>
      <c r="N184" s="240" t="str">
        <f ca="1">IF(Tabla1[[#This Row],[Fecha de nac]]="","",IF(Tabla1[[#This Row],[Fecha Finalización]] &gt;=TODAY(), DATEDIF(Tabla1[[#This Row],[Fecha de nac]],TODAY(),"y"), ROUNDDOWN((Tabla1[[#This Row],[Fecha Finalización]] -Tabla1[[#This Row],[Fecha de nac]])/365,0)))</f>
        <v/>
      </c>
      <c r="O184" s="171"/>
      <c r="P184" s="35"/>
      <c r="Q184" s="68"/>
      <c r="R184" s="68"/>
      <c r="S184" s="68"/>
      <c r="T184" s="68"/>
      <c r="U184" s="245" t="str">
        <f>IF(F184="","",Tabla1[[#This Row],[Fecha Inicio grupo]]+3*7-7)</f>
        <v/>
      </c>
      <c r="V184" s="246" t="str">
        <f>IF(F184="","",EDATE(Tabla1[[#This Row],[Fecha Inicio grupo]],3))</f>
        <v/>
      </c>
      <c r="W184" s="30"/>
      <c r="X184" s="30"/>
      <c r="Y184" s="77"/>
      <c r="Z184" s="77"/>
      <c r="AA184" s="77"/>
      <c r="AB184" s="77"/>
      <c r="AC184" s="77"/>
      <c r="AD184" s="77"/>
      <c r="AE184" s="77"/>
      <c r="AF184" s="77"/>
      <c r="AG184" s="77"/>
      <c r="AH184" s="77"/>
      <c r="AI184" s="77"/>
      <c r="AJ184" s="77"/>
      <c r="AK184" s="77"/>
      <c r="AL184" s="77"/>
      <c r="AM184" s="77"/>
      <c r="AN184" s="77"/>
      <c r="AO184" s="146"/>
      <c r="AP184" s="248" t="str">
        <f>IF(F184="","",IFERROR(VLOOKUP(SUBSTITUTE(SUBSTITUTE(Tabla1[[#This Row],[Uso Sistemas]],"T","P"),"N","F"),Parámetros!$M$2:$N$17,2,0),"Completar hasta 3ra sem. para evaluar a Probacionista"))</f>
        <v/>
      </c>
      <c r="AQ184" s="40"/>
      <c r="AR184" s="40"/>
      <c r="AS184" s="40"/>
      <c r="AT184" s="29"/>
      <c r="AU184" s="56"/>
      <c r="AV184" s="56"/>
      <c r="AW184" s="56"/>
      <c r="AX184" s="250" t="str">
        <f>IF(V184="","",EOMONTH(EDATE(Tabla1[[#This Row],[Fecha Finalización]],2),0))</f>
        <v/>
      </c>
      <c r="AY184" s="40"/>
      <c r="AZ184" s="251" t="str">
        <f>IF(V184="","",EOMONTH(EDATE(Tabla1[[#This Row],[Fecha Finalización]],3),0))</f>
        <v/>
      </c>
      <c r="BA184" s="40"/>
      <c r="BB184" s="40"/>
      <c r="BC184" s="237"/>
      <c r="BD184" s="235" t="str">
        <f>IF(F184="","",Tabla1[[#This Row],[sem 01]]&amp;Tabla1[[#This Row],[sem 02]]&amp;Tabla1[[#This Row],[sem 03]])</f>
        <v/>
      </c>
      <c r="BE184" s="236" t="str">
        <f>IF(TRIM(F184)="","",$B$1&amp;"-"&amp;SUBSTITUTE(Tabla1[[#This Row],[Mes Inscrito]]," ","")&amp;"-"&amp;SUBSTITUTE(Tabla1[[#This Row],[Dia de clases Inscrito]]," ","")&amp;"-"&amp;SUBSTITUTE(Tabla1[[#This Row],[Horario Inscrito]]," ","")&amp;"-"&amp;Tabla1[[#This Row],[Fecha Inicio grupo]])</f>
        <v/>
      </c>
      <c r="BF184" s="253" t="str">
        <f>IF(F184="","",Tabla1[[#This Row],[Curso]])</f>
        <v/>
      </c>
      <c r="BG184" s="254" t="str">
        <f>+IF(TRIM(F184)="","",$B$1&amp;"-"&amp;TRIM(Tabla1[[#This Row],[Mes Inscrito]])&amp;"-"&amp;TRIM(Tabla1[[#This Row],[Dia de clases Inscrito]])&amp;"-"&amp;TRIM(Tabla1[[#This Row],[Horario Inscrito]])&amp;"-"&amp;TRIM(Tabla1[[#This Row],[Fecha Inicio grupo]])&amp;"-"&amp;TRIM(Tabla1[[#This Row],[Tipo Incrito]]))</f>
        <v/>
      </c>
      <c r="BH184" s="319" t="str">
        <f>IF(F184="","",OR(IFERROR(SEARCH("CG",Tabla1[[#This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4" s="320" t="str">
        <f>IF(F184&lt;&gt;"",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4" s="320" t="str">
        <f>IF(F184&lt;&gt;"",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4" s="320" t="str">
        <f>IF(Tabla1[[#This Row],[Fecha Inicio grupo]]="","",IFERROR(VLOOKUP(Tabla1[[#This Row],[Mes de Alta como miembro]],Parámetros!$AM$2:$AN$16,2,0),"01/01/1900"))</f>
        <v/>
      </c>
    </row>
    <row r="185" spans="1:63" ht="14.45" hidden="1">
      <c r="A185" s="69">
        <v>180</v>
      </c>
      <c r="B185" s="30"/>
      <c r="C185" s="35"/>
      <c r="D185" s="43"/>
      <c r="E185" s="65"/>
      <c r="F185" s="46"/>
      <c r="G185" s="46"/>
      <c r="H185" s="165"/>
      <c r="I185" s="43"/>
      <c r="J185" s="29"/>
      <c r="K185" s="70"/>
      <c r="L185" s="69"/>
      <c r="M185" s="47"/>
      <c r="N185" s="240" t="str">
        <f ca="1">IF(Tabla1[[#This Row],[Fecha de nac]]="","",IF(Tabla1[[#This Row],[Fecha Finalización]] &gt;=TODAY(), DATEDIF(Tabla1[[#This Row],[Fecha de nac]],TODAY(),"y"), ROUNDDOWN((Tabla1[[#This Row],[Fecha Finalización]] -Tabla1[[#This Row],[Fecha de nac]])/365,0)))</f>
        <v/>
      </c>
      <c r="O185" s="171"/>
      <c r="P185" s="35"/>
      <c r="Q185" s="68"/>
      <c r="R185" s="68"/>
      <c r="S185" s="68"/>
      <c r="T185" s="68"/>
      <c r="U185" s="245" t="str">
        <f>IF(F185="","",Tabla1[[#This Row],[Fecha Inicio grupo]]+3*7-7)</f>
        <v/>
      </c>
      <c r="V185" s="246" t="str">
        <f>IF(F185="","",EDATE(Tabla1[[#This Row],[Fecha Inicio grupo]],3))</f>
        <v/>
      </c>
      <c r="W185" s="30"/>
      <c r="X185" s="30"/>
      <c r="Y185" s="77"/>
      <c r="Z185" s="77"/>
      <c r="AA185" s="77"/>
      <c r="AB185" s="77"/>
      <c r="AC185" s="77"/>
      <c r="AD185" s="77"/>
      <c r="AE185" s="77"/>
      <c r="AF185" s="77"/>
      <c r="AG185" s="77"/>
      <c r="AH185" s="77"/>
      <c r="AI185" s="77"/>
      <c r="AJ185" s="77"/>
      <c r="AK185" s="77"/>
      <c r="AL185" s="77"/>
      <c r="AM185" s="77"/>
      <c r="AN185" s="77"/>
      <c r="AO185" s="146"/>
      <c r="AP185" s="248" t="str">
        <f>IF(F185="","",IFERROR(VLOOKUP(SUBSTITUTE(SUBSTITUTE(Tabla1[[#This Row],[Uso Sistemas]],"T","P"),"N","F"),Parámetros!$M$2:$N$17,2,0),"Completar hasta 3ra sem. para evaluar a Probacionista"))</f>
        <v/>
      </c>
      <c r="AQ185" s="40"/>
      <c r="AR185" s="40"/>
      <c r="AS185" s="40"/>
      <c r="AT185" s="29"/>
      <c r="AU185" s="56"/>
      <c r="AV185" s="56"/>
      <c r="AW185" s="56"/>
      <c r="AX185" s="250" t="str">
        <f>IF(V185="","",EOMONTH(EDATE(Tabla1[[#This Row],[Fecha Finalización]],2),0))</f>
        <v/>
      </c>
      <c r="AY185" s="40"/>
      <c r="AZ185" s="251" t="str">
        <f>IF(V185="","",EOMONTH(EDATE(Tabla1[[#This Row],[Fecha Finalización]],3),0))</f>
        <v/>
      </c>
      <c r="BA185" s="40"/>
      <c r="BB185" s="40"/>
      <c r="BC185" s="237"/>
      <c r="BD185" s="235" t="str">
        <f>IF(F185="","",Tabla1[[#This Row],[sem 01]]&amp;Tabla1[[#This Row],[sem 02]]&amp;Tabla1[[#This Row],[sem 03]])</f>
        <v/>
      </c>
      <c r="BE185" s="236" t="str">
        <f>IF(TRIM(F185)="","",$B$1&amp;"-"&amp;SUBSTITUTE(Tabla1[[#This Row],[Mes Inscrito]]," ","")&amp;"-"&amp;SUBSTITUTE(Tabla1[[#This Row],[Dia de clases Inscrito]]," ","")&amp;"-"&amp;SUBSTITUTE(Tabla1[[#This Row],[Horario Inscrito]]," ","")&amp;"-"&amp;Tabla1[[#This Row],[Fecha Inicio grupo]])</f>
        <v/>
      </c>
      <c r="BF185" s="253" t="str">
        <f>IF(F185="","",Tabla1[[#This Row],[Curso]])</f>
        <v/>
      </c>
      <c r="BG185" s="254" t="str">
        <f>+IF(TRIM(F185)="","",$B$1&amp;"-"&amp;TRIM(Tabla1[[#This Row],[Mes Inscrito]])&amp;"-"&amp;TRIM(Tabla1[[#This Row],[Dia de clases Inscrito]])&amp;"-"&amp;TRIM(Tabla1[[#This Row],[Horario Inscrito]])&amp;"-"&amp;TRIM(Tabla1[[#This Row],[Fecha Inicio grupo]])&amp;"-"&amp;TRIM(Tabla1[[#This Row],[Tipo Incrito]]))</f>
        <v/>
      </c>
      <c r="BH185" s="319" t="str">
        <f>IF(F185="","",OR(IFERROR(SEARCH("CG",Tabla1[[#This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5" s="320" t="str">
        <f>IF(F185&lt;&gt;"",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5" s="320" t="str">
        <f>IF(F185&lt;&gt;"",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5" s="320" t="str">
        <f>IF(Tabla1[[#This Row],[Fecha Inicio grupo]]="","",IFERROR(VLOOKUP(Tabla1[[#This Row],[Mes de Alta como miembro]],Parámetros!$AM$2:$AN$16,2,0),"01/01/1900"))</f>
        <v/>
      </c>
    </row>
    <row r="186" spans="1:63" ht="14.45" hidden="1">
      <c r="A186" s="69">
        <v>181</v>
      </c>
      <c r="B186" s="30"/>
      <c r="C186" s="35"/>
      <c r="D186" s="43"/>
      <c r="E186" s="65"/>
      <c r="F186" s="46"/>
      <c r="G186" s="46"/>
      <c r="H186" s="165"/>
      <c r="I186" s="43"/>
      <c r="J186" s="29"/>
      <c r="K186" s="70"/>
      <c r="L186" s="69"/>
      <c r="M186" s="47"/>
      <c r="N186" s="240" t="str">
        <f ca="1">IF(Tabla1[[#This Row],[Fecha de nac]]="","",IF(Tabla1[[#This Row],[Fecha Finalización]] &gt;=TODAY(), DATEDIF(Tabla1[[#This Row],[Fecha de nac]],TODAY(),"y"), ROUNDDOWN((Tabla1[[#This Row],[Fecha Finalización]] -Tabla1[[#This Row],[Fecha de nac]])/365,0)))</f>
        <v/>
      </c>
      <c r="O186" s="171"/>
      <c r="P186" s="35"/>
      <c r="Q186" s="68"/>
      <c r="R186" s="68"/>
      <c r="S186" s="68"/>
      <c r="T186" s="68"/>
      <c r="U186" s="245" t="str">
        <f>IF(F186="","",Tabla1[[#This Row],[Fecha Inicio grupo]]+3*7-7)</f>
        <v/>
      </c>
      <c r="V186" s="246" t="str">
        <f>IF(F186="","",EDATE(Tabla1[[#This Row],[Fecha Inicio grupo]],3))</f>
        <v/>
      </c>
      <c r="W186" s="30"/>
      <c r="X186" s="30"/>
      <c r="Y186" s="77"/>
      <c r="Z186" s="77"/>
      <c r="AA186" s="77"/>
      <c r="AB186" s="77"/>
      <c r="AC186" s="77"/>
      <c r="AD186" s="77"/>
      <c r="AE186" s="77"/>
      <c r="AF186" s="77"/>
      <c r="AG186" s="77"/>
      <c r="AH186" s="77"/>
      <c r="AI186" s="77"/>
      <c r="AJ186" s="77"/>
      <c r="AK186" s="77"/>
      <c r="AL186" s="77"/>
      <c r="AM186" s="77"/>
      <c r="AN186" s="77"/>
      <c r="AO186" s="146"/>
      <c r="AP186" s="248" t="str">
        <f>IF(F186="","",IFERROR(VLOOKUP(SUBSTITUTE(SUBSTITUTE(Tabla1[[#This Row],[Uso Sistemas]],"T","P"),"N","F"),Parámetros!$M$2:$N$17,2,0),"Completar hasta 3ra sem. para evaluar a Probacionista"))</f>
        <v/>
      </c>
      <c r="AQ186" s="40"/>
      <c r="AR186" s="40"/>
      <c r="AS186" s="40"/>
      <c r="AT186" s="29"/>
      <c r="AU186" s="56"/>
      <c r="AV186" s="56"/>
      <c r="AW186" s="56"/>
      <c r="AX186" s="250" t="str">
        <f>IF(V186="","",EOMONTH(EDATE(Tabla1[[#This Row],[Fecha Finalización]],2),0))</f>
        <v/>
      </c>
      <c r="AY186" s="40"/>
      <c r="AZ186" s="251" t="str">
        <f>IF(V186="","",EOMONTH(EDATE(Tabla1[[#This Row],[Fecha Finalización]],3),0))</f>
        <v/>
      </c>
      <c r="BA186" s="40"/>
      <c r="BB186" s="40"/>
      <c r="BC186" s="237"/>
      <c r="BD186" s="235" t="str">
        <f>IF(F186="","",Tabla1[[#This Row],[sem 01]]&amp;Tabla1[[#This Row],[sem 02]]&amp;Tabla1[[#This Row],[sem 03]])</f>
        <v/>
      </c>
      <c r="BE186" s="236" t="str">
        <f>IF(TRIM(F186)="","",$B$1&amp;"-"&amp;SUBSTITUTE(Tabla1[[#This Row],[Mes Inscrito]]," ","")&amp;"-"&amp;SUBSTITUTE(Tabla1[[#This Row],[Dia de clases Inscrito]]," ","")&amp;"-"&amp;SUBSTITUTE(Tabla1[[#This Row],[Horario Inscrito]]," ","")&amp;"-"&amp;Tabla1[[#This Row],[Fecha Inicio grupo]])</f>
        <v/>
      </c>
      <c r="BF186" s="253" t="str">
        <f>IF(F186="","",Tabla1[[#This Row],[Curso]])</f>
        <v/>
      </c>
      <c r="BG186" s="254" t="str">
        <f>+IF(TRIM(F186)="","",$B$1&amp;"-"&amp;TRIM(Tabla1[[#This Row],[Mes Inscrito]])&amp;"-"&amp;TRIM(Tabla1[[#This Row],[Dia de clases Inscrito]])&amp;"-"&amp;TRIM(Tabla1[[#This Row],[Horario Inscrito]])&amp;"-"&amp;TRIM(Tabla1[[#This Row],[Fecha Inicio grupo]])&amp;"-"&amp;TRIM(Tabla1[[#This Row],[Tipo Incrito]]))</f>
        <v/>
      </c>
      <c r="BH186" s="319" t="str">
        <f>IF(F186="","",OR(IFERROR(SEARCH("CG",Tabla1[[#This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6" s="320" t="str">
        <f>IF(F186&lt;&gt;"",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6" s="320" t="str">
        <f>IF(F186&lt;&gt;"",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6" s="320" t="str">
        <f>IF(Tabla1[[#This Row],[Fecha Inicio grupo]]="","",IFERROR(VLOOKUP(Tabla1[[#This Row],[Mes de Alta como miembro]],Parámetros!$AM$2:$AN$16,2,0),"01/01/1900"))</f>
        <v/>
      </c>
    </row>
    <row r="187" spans="1:63" ht="14.45" hidden="1">
      <c r="A187" s="69">
        <v>182</v>
      </c>
      <c r="B187" s="30"/>
      <c r="C187" s="35"/>
      <c r="D187" s="43"/>
      <c r="E187" s="65"/>
      <c r="F187" s="46"/>
      <c r="G187" s="46"/>
      <c r="H187" s="165"/>
      <c r="I187" s="43"/>
      <c r="J187" s="29"/>
      <c r="K187" s="70"/>
      <c r="L187" s="69"/>
      <c r="M187" s="47"/>
      <c r="N187" s="240" t="str">
        <f ca="1">IF(Tabla1[[#This Row],[Fecha de nac]]="","",IF(Tabla1[[#This Row],[Fecha Finalización]] &gt;=TODAY(), DATEDIF(Tabla1[[#This Row],[Fecha de nac]],TODAY(),"y"), ROUNDDOWN((Tabla1[[#This Row],[Fecha Finalización]] -Tabla1[[#This Row],[Fecha de nac]])/365,0)))</f>
        <v/>
      </c>
      <c r="O187" s="171"/>
      <c r="P187" s="35"/>
      <c r="Q187" s="68"/>
      <c r="R187" s="68"/>
      <c r="S187" s="68"/>
      <c r="T187" s="68"/>
      <c r="U187" s="245" t="str">
        <f>IF(F187="","",Tabla1[[#This Row],[Fecha Inicio grupo]]+3*7-7)</f>
        <v/>
      </c>
      <c r="V187" s="246" t="str">
        <f>IF(F187="","",EDATE(Tabla1[[#This Row],[Fecha Inicio grupo]],3))</f>
        <v/>
      </c>
      <c r="W187" s="30"/>
      <c r="X187" s="30"/>
      <c r="Y187" s="77"/>
      <c r="Z187" s="77"/>
      <c r="AA187" s="77"/>
      <c r="AB187" s="77"/>
      <c r="AC187" s="77"/>
      <c r="AD187" s="77"/>
      <c r="AE187" s="77"/>
      <c r="AF187" s="77"/>
      <c r="AG187" s="77"/>
      <c r="AH187" s="77"/>
      <c r="AI187" s="77"/>
      <c r="AJ187" s="77"/>
      <c r="AK187" s="77"/>
      <c r="AL187" s="77"/>
      <c r="AM187" s="77"/>
      <c r="AN187" s="77"/>
      <c r="AO187" s="146"/>
      <c r="AP187" s="248" t="str">
        <f>IF(F187="","",IFERROR(VLOOKUP(SUBSTITUTE(SUBSTITUTE(Tabla1[[#This Row],[Uso Sistemas]],"T","P"),"N","F"),Parámetros!$M$2:$N$17,2,0),"Completar hasta 3ra sem. para evaluar a Probacionista"))</f>
        <v/>
      </c>
      <c r="AQ187" s="40"/>
      <c r="AR187" s="40"/>
      <c r="AS187" s="40"/>
      <c r="AT187" s="29"/>
      <c r="AU187" s="56"/>
      <c r="AV187" s="56"/>
      <c r="AW187" s="56"/>
      <c r="AX187" s="250" t="str">
        <f>IF(V187="","",EOMONTH(EDATE(Tabla1[[#This Row],[Fecha Finalización]],2),0))</f>
        <v/>
      </c>
      <c r="AY187" s="40"/>
      <c r="AZ187" s="251" t="str">
        <f>IF(V187="","",EOMONTH(EDATE(Tabla1[[#This Row],[Fecha Finalización]],3),0))</f>
        <v/>
      </c>
      <c r="BA187" s="40"/>
      <c r="BB187" s="40"/>
      <c r="BC187" s="237"/>
      <c r="BD187" s="235" t="str">
        <f>IF(F187="","",Tabla1[[#This Row],[sem 01]]&amp;Tabla1[[#This Row],[sem 02]]&amp;Tabla1[[#This Row],[sem 03]])</f>
        <v/>
      </c>
      <c r="BE187" s="236" t="str">
        <f>IF(TRIM(F187)="","",$B$1&amp;"-"&amp;SUBSTITUTE(Tabla1[[#This Row],[Mes Inscrito]]," ","")&amp;"-"&amp;SUBSTITUTE(Tabla1[[#This Row],[Dia de clases Inscrito]]," ","")&amp;"-"&amp;SUBSTITUTE(Tabla1[[#This Row],[Horario Inscrito]]," ","")&amp;"-"&amp;Tabla1[[#This Row],[Fecha Inicio grupo]])</f>
        <v/>
      </c>
      <c r="BF187" s="253" t="str">
        <f>IF(F187="","",Tabla1[[#This Row],[Curso]])</f>
        <v/>
      </c>
      <c r="BG187" s="254" t="str">
        <f>+IF(TRIM(F187)="","",$B$1&amp;"-"&amp;TRIM(Tabla1[[#This Row],[Mes Inscrito]])&amp;"-"&amp;TRIM(Tabla1[[#This Row],[Dia de clases Inscrito]])&amp;"-"&amp;TRIM(Tabla1[[#This Row],[Horario Inscrito]])&amp;"-"&amp;TRIM(Tabla1[[#This Row],[Fecha Inicio grupo]])&amp;"-"&amp;TRIM(Tabla1[[#This Row],[Tipo Incrito]]))</f>
        <v/>
      </c>
      <c r="BH187" s="319" t="str">
        <f>IF(F187="","",OR(IFERROR(SEARCH("CG",Tabla1[[#This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7" s="320" t="str">
        <f>IF(F187&lt;&gt;"",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7" s="320" t="str">
        <f>IF(F187&lt;&gt;"",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7" s="320" t="str">
        <f>IF(Tabla1[[#This Row],[Fecha Inicio grupo]]="","",IFERROR(VLOOKUP(Tabla1[[#This Row],[Mes de Alta como miembro]],Parámetros!$AM$2:$AN$16,2,0),"01/01/1900"))</f>
        <v/>
      </c>
    </row>
    <row r="188" spans="1:63" ht="14.45" hidden="1">
      <c r="A188" s="69">
        <v>183</v>
      </c>
      <c r="B188" s="30"/>
      <c r="C188" s="35"/>
      <c r="D188" s="43"/>
      <c r="E188" s="65"/>
      <c r="F188" s="46"/>
      <c r="G188" s="46"/>
      <c r="H188" s="165"/>
      <c r="I188" s="43"/>
      <c r="J188" s="29"/>
      <c r="K188" s="70"/>
      <c r="L188" s="69"/>
      <c r="M188" s="47"/>
      <c r="N188" s="240" t="str">
        <f ca="1">IF(Tabla1[[#This Row],[Fecha de nac]]="","",IF(Tabla1[[#This Row],[Fecha Finalización]] &gt;=TODAY(), DATEDIF(Tabla1[[#This Row],[Fecha de nac]],TODAY(),"y"), ROUNDDOWN((Tabla1[[#This Row],[Fecha Finalización]] -Tabla1[[#This Row],[Fecha de nac]])/365,0)))</f>
        <v/>
      </c>
      <c r="O188" s="171"/>
      <c r="P188" s="35"/>
      <c r="Q188" s="68"/>
      <c r="R188" s="68"/>
      <c r="S188" s="68"/>
      <c r="T188" s="68"/>
      <c r="U188" s="245" t="str">
        <f>IF(F188="","",Tabla1[[#This Row],[Fecha Inicio grupo]]+3*7-7)</f>
        <v/>
      </c>
      <c r="V188" s="246" t="str">
        <f>IF(F188="","",EDATE(Tabla1[[#This Row],[Fecha Inicio grupo]],3))</f>
        <v/>
      </c>
      <c r="W188" s="30"/>
      <c r="X188" s="30"/>
      <c r="Y188" s="77"/>
      <c r="Z188" s="77"/>
      <c r="AA188" s="77"/>
      <c r="AB188" s="77"/>
      <c r="AC188" s="77"/>
      <c r="AD188" s="77"/>
      <c r="AE188" s="77"/>
      <c r="AF188" s="77"/>
      <c r="AG188" s="77"/>
      <c r="AH188" s="77"/>
      <c r="AI188" s="77"/>
      <c r="AJ188" s="77"/>
      <c r="AK188" s="77"/>
      <c r="AL188" s="77"/>
      <c r="AM188" s="77"/>
      <c r="AN188" s="77"/>
      <c r="AO188" s="146"/>
      <c r="AP188" s="248" t="str">
        <f>IF(F188="","",IFERROR(VLOOKUP(SUBSTITUTE(SUBSTITUTE(Tabla1[[#This Row],[Uso Sistemas]],"T","P"),"N","F"),Parámetros!$M$2:$N$17,2,0),"Completar hasta 3ra sem. para evaluar a Probacionista"))</f>
        <v/>
      </c>
      <c r="AQ188" s="40"/>
      <c r="AR188" s="40"/>
      <c r="AS188" s="40"/>
      <c r="AT188" s="29"/>
      <c r="AU188" s="56"/>
      <c r="AV188" s="56"/>
      <c r="AW188" s="56"/>
      <c r="AX188" s="250" t="str">
        <f>IF(V188="","",EOMONTH(EDATE(Tabla1[[#This Row],[Fecha Finalización]],2),0))</f>
        <v/>
      </c>
      <c r="AY188" s="40"/>
      <c r="AZ188" s="251" t="str">
        <f>IF(V188="","",EOMONTH(EDATE(Tabla1[[#This Row],[Fecha Finalización]],3),0))</f>
        <v/>
      </c>
      <c r="BA188" s="40"/>
      <c r="BB188" s="40"/>
      <c r="BC188" s="237"/>
      <c r="BD188" s="235" t="str">
        <f>IF(F188="","",Tabla1[[#This Row],[sem 01]]&amp;Tabla1[[#This Row],[sem 02]]&amp;Tabla1[[#This Row],[sem 03]])</f>
        <v/>
      </c>
      <c r="BE188" s="236" t="str">
        <f>IF(TRIM(F188)="","",$B$1&amp;"-"&amp;SUBSTITUTE(Tabla1[[#This Row],[Mes Inscrito]]," ","")&amp;"-"&amp;SUBSTITUTE(Tabla1[[#This Row],[Dia de clases Inscrito]]," ","")&amp;"-"&amp;SUBSTITUTE(Tabla1[[#This Row],[Horario Inscrito]]," ","")&amp;"-"&amp;Tabla1[[#This Row],[Fecha Inicio grupo]])</f>
        <v/>
      </c>
      <c r="BF188" s="253" t="str">
        <f>IF(F188="","",Tabla1[[#This Row],[Curso]])</f>
        <v/>
      </c>
      <c r="BG188" s="254" t="str">
        <f>+IF(TRIM(F188)="","",$B$1&amp;"-"&amp;TRIM(Tabla1[[#This Row],[Mes Inscrito]])&amp;"-"&amp;TRIM(Tabla1[[#This Row],[Dia de clases Inscrito]])&amp;"-"&amp;TRIM(Tabla1[[#This Row],[Horario Inscrito]])&amp;"-"&amp;TRIM(Tabla1[[#This Row],[Fecha Inicio grupo]])&amp;"-"&amp;TRIM(Tabla1[[#This Row],[Tipo Incrito]]))</f>
        <v/>
      </c>
      <c r="BH188" s="319" t="str">
        <f>IF(F188="","",OR(IFERROR(SEARCH("CG",Tabla1[[#This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8" s="320" t="str">
        <f>IF(F188&lt;&gt;"",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8" s="320" t="str">
        <f>IF(F188&lt;&gt;"",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8" s="320" t="str">
        <f>IF(Tabla1[[#This Row],[Fecha Inicio grupo]]="","",IFERROR(VLOOKUP(Tabla1[[#This Row],[Mes de Alta como miembro]],Parámetros!$AM$2:$AN$16,2,0),"01/01/1900"))</f>
        <v/>
      </c>
    </row>
    <row r="189" spans="1:63" ht="14.45" hidden="1">
      <c r="A189" s="69">
        <v>184</v>
      </c>
      <c r="B189" s="30"/>
      <c r="C189" s="35"/>
      <c r="D189" s="43"/>
      <c r="E189" s="65"/>
      <c r="F189" s="46"/>
      <c r="G189" s="46"/>
      <c r="H189" s="165"/>
      <c r="I189" s="43"/>
      <c r="J189" s="29"/>
      <c r="K189" s="70"/>
      <c r="L189" s="69"/>
      <c r="M189" s="47"/>
      <c r="N189" s="240" t="str">
        <f ca="1">IF(Tabla1[[#This Row],[Fecha de nac]]="","",IF(Tabla1[[#This Row],[Fecha Finalización]] &gt;=TODAY(), DATEDIF(Tabla1[[#This Row],[Fecha de nac]],TODAY(),"y"), ROUNDDOWN((Tabla1[[#This Row],[Fecha Finalización]] -Tabla1[[#This Row],[Fecha de nac]])/365,0)))</f>
        <v/>
      </c>
      <c r="O189" s="171"/>
      <c r="P189" s="35"/>
      <c r="Q189" s="68"/>
      <c r="R189" s="68"/>
      <c r="S189" s="68"/>
      <c r="T189" s="68"/>
      <c r="U189" s="245" t="str">
        <f>IF(F189="","",Tabla1[[#This Row],[Fecha Inicio grupo]]+3*7-7)</f>
        <v/>
      </c>
      <c r="V189" s="246" t="str">
        <f>IF(F189="","",EDATE(Tabla1[[#This Row],[Fecha Inicio grupo]],3))</f>
        <v/>
      </c>
      <c r="W189" s="30"/>
      <c r="X189" s="30"/>
      <c r="Y189" s="77"/>
      <c r="Z189" s="77"/>
      <c r="AA189" s="77"/>
      <c r="AB189" s="77"/>
      <c r="AC189" s="77"/>
      <c r="AD189" s="77"/>
      <c r="AE189" s="77"/>
      <c r="AF189" s="77"/>
      <c r="AG189" s="77"/>
      <c r="AH189" s="77"/>
      <c r="AI189" s="77"/>
      <c r="AJ189" s="77"/>
      <c r="AK189" s="77"/>
      <c r="AL189" s="77"/>
      <c r="AM189" s="77"/>
      <c r="AN189" s="77"/>
      <c r="AO189" s="146"/>
      <c r="AP189" s="248" t="str">
        <f>IF(F189="","",IFERROR(VLOOKUP(SUBSTITUTE(SUBSTITUTE(Tabla1[[#This Row],[Uso Sistemas]],"T","P"),"N","F"),Parámetros!$M$2:$N$17,2,0),"Completar hasta 3ra sem. para evaluar a Probacionista"))</f>
        <v/>
      </c>
      <c r="AQ189" s="40"/>
      <c r="AR189" s="40"/>
      <c r="AS189" s="40"/>
      <c r="AT189" s="29"/>
      <c r="AU189" s="56"/>
      <c r="AV189" s="56"/>
      <c r="AW189" s="56"/>
      <c r="AX189" s="250" t="str">
        <f>IF(V189="","",EOMONTH(EDATE(Tabla1[[#This Row],[Fecha Finalización]],2),0))</f>
        <v/>
      </c>
      <c r="AY189" s="40"/>
      <c r="AZ189" s="251" t="str">
        <f>IF(V189="","",EOMONTH(EDATE(Tabla1[[#This Row],[Fecha Finalización]],3),0))</f>
        <v/>
      </c>
      <c r="BA189" s="40"/>
      <c r="BB189" s="40"/>
      <c r="BC189" s="237"/>
      <c r="BD189" s="235" t="str">
        <f>IF(F189="","",Tabla1[[#This Row],[sem 01]]&amp;Tabla1[[#This Row],[sem 02]]&amp;Tabla1[[#This Row],[sem 03]])</f>
        <v/>
      </c>
      <c r="BE189" s="236" t="str">
        <f>IF(TRIM(F189)="","",$B$1&amp;"-"&amp;SUBSTITUTE(Tabla1[[#This Row],[Mes Inscrito]]," ","")&amp;"-"&amp;SUBSTITUTE(Tabla1[[#This Row],[Dia de clases Inscrito]]," ","")&amp;"-"&amp;SUBSTITUTE(Tabla1[[#This Row],[Horario Inscrito]]," ","")&amp;"-"&amp;Tabla1[[#This Row],[Fecha Inicio grupo]])</f>
        <v/>
      </c>
      <c r="BF189" s="253" t="str">
        <f>IF(F189="","",Tabla1[[#This Row],[Curso]])</f>
        <v/>
      </c>
      <c r="BG189" s="254" t="str">
        <f>+IF(TRIM(F189)="","",$B$1&amp;"-"&amp;TRIM(Tabla1[[#This Row],[Mes Inscrito]])&amp;"-"&amp;TRIM(Tabla1[[#This Row],[Dia de clases Inscrito]])&amp;"-"&amp;TRIM(Tabla1[[#This Row],[Horario Inscrito]])&amp;"-"&amp;TRIM(Tabla1[[#This Row],[Fecha Inicio grupo]])&amp;"-"&amp;TRIM(Tabla1[[#This Row],[Tipo Incrito]]))</f>
        <v/>
      </c>
      <c r="BH189" s="319" t="str">
        <f>IF(F189="","",OR(IFERROR(SEARCH("CG",Tabla1[[#This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9" s="320" t="str">
        <f>IF(F189&lt;&gt;"",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9" s="320" t="str">
        <f>IF(F189&lt;&gt;"",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9" s="320" t="str">
        <f>IF(Tabla1[[#This Row],[Fecha Inicio grupo]]="","",IFERROR(VLOOKUP(Tabla1[[#This Row],[Mes de Alta como miembro]],Parámetros!$AM$2:$AN$16,2,0),"01/01/1900"))</f>
        <v/>
      </c>
    </row>
    <row r="190" spans="1:63" ht="14.45" hidden="1">
      <c r="A190" s="69">
        <v>185</v>
      </c>
      <c r="B190" s="30"/>
      <c r="C190" s="35"/>
      <c r="D190" s="43"/>
      <c r="E190" s="65"/>
      <c r="F190" s="46"/>
      <c r="G190" s="46"/>
      <c r="H190" s="165"/>
      <c r="I190" s="43"/>
      <c r="J190" s="29"/>
      <c r="K190" s="70"/>
      <c r="L190" s="69"/>
      <c r="M190" s="47"/>
      <c r="N190" s="240" t="str">
        <f ca="1">IF(Tabla1[[#This Row],[Fecha de nac]]="","",IF(Tabla1[[#This Row],[Fecha Finalización]] &gt;=TODAY(), DATEDIF(Tabla1[[#This Row],[Fecha de nac]],TODAY(),"y"), ROUNDDOWN((Tabla1[[#This Row],[Fecha Finalización]] -Tabla1[[#This Row],[Fecha de nac]])/365,0)))</f>
        <v/>
      </c>
      <c r="O190" s="171"/>
      <c r="P190" s="35"/>
      <c r="Q190" s="68"/>
      <c r="R190" s="68"/>
      <c r="S190" s="68"/>
      <c r="T190" s="68"/>
      <c r="U190" s="245" t="str">
        <f>IF(F190="","",Tabla1[[#This Row],[Fecha Inicio grupo]]+3*7-7)</f>
        <v/>
      </c>
      <c r="V190" s="246" t="str">
        <f>IF(F190="","",EDATE(Tabla1[[#This Row],[Fecha Inicio grupo]],3))</f>
        <v/>
      </c>
      <c r="W190" s="30"/>
      <c r="X190" s="30"/>
      <c r="Y190" s="77"/>
      <c r="Z190" s="77"/>
      <c r="AA190" s="77"/>
      <c r="AB190" s="77"/>
      <c r="AC190" s="77"/>
      <c r="AD190" s="77"/>
      <c r="AE190" s="77"/>
      <c r="AF190" s="77"/>
      <c r="AG190" s="77"/>
      <c r="AH190" s="77"/>
      <c r="AI190" s="77"/>
      <c r="AJ190" s="77"/>
      <c r="AK190" s="77"/>
      <c r="AL190" s="77"/>
      <c r="AM190" s="77"/>
      <c r="AN190" s="77"/>
      <c r="AO190" s="146"/>
      <c r="AP190" s="248" t="str">
        <f>IF(F190="","",IFERROR(VLOOKUP(SUBSTITUTE(SUBSTITUTE(Tabla1[[#This Row],[Uso Sistemas]],"T","P"),"N","F"),Parámetros!$M$2:$N$17,2,0),"Completar hasta 3ra sem. para evaluar a Probacionista"))</f>
        <v/>
      </c>
      <c r="AQ190" s="40"/>
      <c r="AR190" s="40"/>
      <c r="AS190" s="40"/>
      <c r="AT190" s="29"/>
      <c r="AU190" s="56"/>
      <c r="AV190" s="56"/>
      <c r="AW190" s="56"/>
      <c r="AX190" s="250" t="str">
        <f>IF(V190="","",EOMONTH(EDATE(Tabla1[[#This Row],[Fecha Finalización]],2),0))</f>
        <v/>
      </c>
      <c r="AY190" s="40"/>
      <c r="AZ190" s="251" t="str">
        <f>IF(V190="","",EOMONTH(EDATE(Tabla1[[#This Row],[Fecha Finalización]],3),0))</f>
        <v/>
      </c>
      <c r="BA190" s="40"/>
      <c r="BB190" s="40"/>
      <c r="BC190" s="237"/>
      <c r="BD190" s="235" t="str">
        <f>IF(F190="","",Tabla1[[#This Row],[sem 01]]&amp;Tabla1[[#This Row],[sem 02]]&amp;Tabla1[[#This Row],[sem 03]])</f>
        <v/>
      </c>
      <c r="BE190" s="236" t="str">
        <f>IF(TRIM(F190)="","",$B$1&amp;"-"&amp;SUBSTITUTE(Tabla1[[#This Row],[Mes Inscrito]]," ","")&amp;"-"&amp;SUBSTITUTE(Tabla1[[#This Row],[Dia de clases Inscrito]]," ","")&amp;"-"&amp;SUBSTITUTE(Tabla1[[#This Row],[Horario Inscrito]]," ","")&amp;"-"&amp;Tabla1[[#This Row],[Fecha Inicio grupo]])</f>
        <v/>
      </c>
      <c r="BF190" s="253" t="str">
        <f>IF(F190="","",Tabla1[[#This Row],[Curso]])</f>
        <v/>
      </c>
      <c r="BG190" s="254" t="str">
        <f>+IF(TRIM(F190)="","",$B$1&amp;"-"&amp;TRIM(Tabla1[[#This Row],[Mes Inscrito]])&amp;"-"&amp;TRIM(Tabla1[[#This Row],[Dia de clases Inscrito]])&amp;"-"&amp;TRIM(Tabla1[[#This Row],[Horario Inscrito]])&amp;"-"&amp;TRIM(Tabla1[[#This Row],[Fecha Inicio grupo]])&amp;"-"&amp;TRIM(Tabla1[[#This Row],[Tipo Incrito]]))</f>
        <v/>
      </c>
      <c r="BH190" s="319" t="str">
        <f>IF(F190="","",OR(IFERROR(SEARCH("CG",Tabla1[[#This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0" s="320" t="str">
        <f>IF(F190&lt;&gt;"",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0" s="320" t="str">
        <f>IF(F190&lt;&gt;"",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0" s="320" t="str">
        <f>IF(Tabla1[[#This Row],[Fecha Inicio grupo]]="","",IFERROR(VLOOKUP(Tabla1[[#This Row],[Mes de Alta como miembro]],Parámetros!$AM$2:$AN$16,2,0),"01/01/1900"))</f>
        <v/>
      </c>
    </row>
    <row r="191" spans="1:63" ht="14.45" hidden="1">
      <c r="A191" s="69">
        <v>186</v>
      </c>
      <c r="B191" s="30"/>
      <c r="C191" s="35"/>
      <c r="D191" s="43"/>
      <c r="E191" s="65"/>
      <c r="F191" s="46"/>
      <c r="G191" s="46"/>
      <c r="H191" s="165"/>
      <c r="I191" s="43"/>
      <c r="J191" s="29"/>
      <c r="K191" s="70"/>
      <c r="L191" s="69"/>
      <c r="M191" s="47"/>
      <c r="N191" s="240" t="str">
        <f ca="1">IF(Tabla1[[#This Row],[Fecha de nac]]="","",IF(Tabla1[[#This Row],[Fecha Finalización]] &gt;=TODAY(), DATEDIF(Tabla1[[#This Row],[Fecha de nac]],TODAY(),"y"), ROUNDDOWN((Tabla1[[#This Row],[Fecha Finalización]] -Tabla1[[#This Row],[Fecha de nac]])/365,0)))</f>
        <v/>
      </c>
      <c r="O191" s="171"/>
      <c r="P191" s="35"/>
      <c r="Q191" s="68"/>
      <c r="R191" s="68"/>
      <c r="S191" s="68"/>
      <c r="T191" s="68"/>
      <c r="U191" s="245" t="str">
        <f>IF(F191="","",Tabla1[[#This Row],[Fecha Inicio grupo]]+3*7-7)</f>
        <v/>
      </c>
      <c r="V191" s="246" t="str">
        <f>IF(F191="","",EDATE(Tabla1[[#This Row],[Fecha Inicio grupo]],3))</f>
        <v/>
      </c>
      <c r="W191" s="30"/>
      <c r="X191" s="30"/>
      <c r="Y191" s="77"/>
      <c r="Z191" s="77"/>
      <c r="AA191" s="77"/>
      <c r="AB191" s="77"/>
      <c r="AC191" s="77"/>
      <c r="AD191" s="77"/>
      <c r="AE191" s="77"/>
      <c r="AF191" s="77"/>
      <c r="AG191" s="77"/>
      <c r="AH191" s="77"/>
      <c r="AI191" s="77"/>
      <c r="AJ191" s="77"/>
      <c r="AK191" s="77"/>
      <c r="AL191" s="77"/>
      <c r="AM191" s="77"/>
      <c r="AN191" s="77"/>
      <c r="AO191" s="146"/>
      <c r="AP191" s="248" t="str">
        <f>IF(F191="","",IFERROR(VLOOKUP(SUBSTITUTE(SUBSTITUTE(Tabla1[[#This Row],[Uso Sistemas]],"T","P"),"N","F"),Parámetros!$M$2:$N$17,2,0),"Completar hasta 3ra sem. para evaluar a Probacionista"))</f>
        <v/>
      </c>
      <c r="AQ191" s="40"/>
      <c r="AR191" s="40"/>
      <c r="AS191" s="40"/>
      <c r="AT191" s="29"/>
      <c r="AU191" s="56"/>
      <c r="AV191" s="56"/>
      <c r="AW191" s="56"/>
      <c r="AX191" s="250" t="str">
        <f>IF(V191="","",EOMONTH(EDATE(Tabla1[[#This Row],[Fecha Finalización]],2),0))</f>
        <v/>
      </c>
      <c r="AY191" s="40"/>
      <c r="AZ191" s="251" t="str">
        <f>IF(V191="","",EOMONTH(EDATE(Tabla1[[#This Row],[Fecha Finalización]],3),0))</f>
        <v/>
      </c>
      <c r="BA191" s="40"/>
      <c r="BB191" s="40"/>
      <c r="BC191" s="237"/>
      <c r="BD191" s="235" t="str">
        <f>IF(F191="","",Tabla1[[#This Row],[sem 01]]&amp;Tabla1[[#This Row],[sem 02]]&amp;Tabla1[[#This Row],[sem 03]])</f>
        <v/>
      </c>
      <c r="BE191" s="236" t="str">
        <f>IF(TRIM(F191)="","",$B$1&amp;"-"&amp;SUBSTITUTE(Tabla1[[#This Row],[Mes Inscrito]]," ","")&amp;"-"&amp;SUBSTITUTE(Tabla1[[#This Row],[Dia de clases Inscrito]]," ","")&amp;"-"&amp;SUBSTITUTE(Tabla1[[#This Row],[Horario Inscrito]]," ","")&amp;"-"&amp;Tabla1[[#This Row],[Fecha Inicio grupo]])</f>
        <v/>
      </c>
      <c r="BF191" s="253" t="str">
        <f>IF(F191="","",Tabla1[[#This Row],[Curso]])</f>
        <v/>
      </c>
      <c r="BG191" s="254" t="str">
        <f>+IF(TRIM(F191)="","",$B$1&amp;"-"&amp;TRIM(Tabla1[[#This Row],[Mes Inscrito]])&amp;"-"&amp;TRIM(Tabla1[[#This Row],[Dia de clases Inscrito]])&amp;"-"&amp;TRIM(Tabla1[[#This Row],[Horario Inscrito]])&amp;"-"&amp;TRIM(Tabla1[[#This Row],[Fecha Inicio grupo]])&amp;"-"&amp;TRIM(Tabla1[[#This Row],[Tipo Incrito]]))</f>
        <v/>
      </c>
      <c r="BH191" s="319" t="str">
        <f>IF(F191="","",OR(IFERROR(SEARCH("CG",Tabla1[[#This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1" s="320" t="str">
        <f>IF(F191&lt;&gt;"",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1" s="320" t="str">
        <f>IF(F191&lt;&gt;"",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1" s="320" t="str">
        <f>IF(Tabla1[[#This Row],[Fecha Inicio grupo]]="","",IFERROR(VLOOKUP(Tabla1[[#This Row],[Mes de Alta como miembro]],Parámetros!$AM$2:$AN$16,2,0),"01/01/1900"))</f>
        <v/>
      </c>
    </row>
    <row r="192" spans="1:63" ht="14.45" hidden="1">
      <c r="A192" s="69">
        <v>187</v>
      </c>
      <c r="B192" s="30"/>
      <c r="C192" s="35"/>
      <c r="D192" s="43"/>
      <c r="E192" s="65"/>
      <c r="F192" s="46"/>
      <c r="G192" s="46"/>
      <c r="H192" s="165"/>
      <c r="I192" s="43"/>
      <c r="J192" s="29"/>
      <c r="K192" s="70"/>
      <c r="L192" s="69"/>
      <c r="M192" s="47"/>
      <c r="N192" s="240" t="str">
        <f ca="1">IF(Tabla1[[#This Row],[Fecha de nac]]="","",IF(Tabla1[[#This Row],[Fecha Finalización]] &gt;=TODAY(), DATEDIF(Tabla1[[#This Row],[Fecha de nac]],TODAY(),"y"), ROUNDDOWN((Tabla1[[#This Row],[Fecha Finalización]] -Tabla1[[#This Row],[Fecha de nac]])/365,0)))</f>
        <v/>
      </c>
      <c r="O192" s="171"/>
      <c r="P192" s="35"/>
      <c r="Q192" s="68"/>
      <c r="R192" s="68"/>
      <c r="S192" s="68"/>
      <c r="T192" s="68"/>
      <c r="U192" s="245" t="str">
        <f>IF(F192="","",Tabla1[[#This Row],[Fecha Inicio grupo]]+3*7-7)</f>
        <v/>
      </c>
      <c r="V192" s="246" t="str">
        <f>IF(F192="","",EDATE(Tabla1[[#This Row],[Fecha Inicio grupo]],3))</f>
        <v/>
      </c>
      <c r="W192" s="30"/>
      <c r="X192" s="30"/>
      <c r="Y192" s="77"/>
      <c r="Z192" s="77"/>
      <c r="AA192" s="77"/>
      <c r="AB192" s="77"/>
      <c r="AC192" s="77"/>
      <c r="AD192" s="77"/>
      <c r="AE192" s="77"/>
      <c r="AF192" s="77"/>
      <c r="AG192" s="77"/>
      <c r="AH192" s="77"/>
      <c r="AI192" s="77"/>
      <c r="AJ192" s="77"/>
      <c r="AK192" s="77"/>
      <c r="AL192" s="77"/>
      <c r="AM192" s="77"/>
      <c r="AN192" s="77"/>
      <c r="AO192" s="146"/>
      <c r="AP192" s="248" t="str">
        <f>IF(F192="","",IFERROR(VLOOKUP(SUBSTITUTE(SUBSTITUTE(Tabla1[[#This Row],[Uso Sistemas]],"T","P"),"N","F"),Parámetros!$M$2:$N$17,2,0),"Completar hasta 3ra sem. para evaluar a Probacionista"))</f>
        <v/>
      </c>
      <c r="AQ192" s="40"/>
      <c r="AR192" s="40"/>
      <c r="AS192" s="40"/>
      <c r="AT192" s="29"/>
      <c r="AU192" s="56"/>
      <c r="AV192" s="56"/>
      <c r="AW192" s="56"/>
      <c r="AX192" s="250" t="str">
        <f>IF(V192="","",EOMONTH(EDATE(Tabla1[[#This Row],[Fecha Finalización]],2),0))</f>
        <v/>
      </c>
      <c r="AY192" s="40"/>
      <c r="AZ192" s="251" t="str">
        <f>IF(V192="","",EOMONTH(EDATE(Tabla1[[#This Row],[Fecha Finalización]],3),0))</f>
        <v/>
      </c>
      <c r="BA192" s="40"/>
      <c r="BB192" s="40"/>
      <c r="BC192" s="237"/>
      <c r="BD192" s="235" t="str">
        <f>IF(F192="","",Tabla1[[#This Row],[sem 01]]&amp;Tabla1[[#This Row],[sem 02]]&amp;Tabla1[[#This Row],[sem 03]])</f>
        <v/>
      </c>
      <c r="BE192" s="236" t="str">
        <f>IF(TRIM(F192)="","",$B$1&amp;"-"&amp;SUBSTITUTE(Tabla1[[#This Row],[Mes Inscrito]]," ","")&amp;"-"&amp;SUBSTITUTE(Tabla1[[#This Row],[Dia de clases Inscrito]]," ","")&amp;"-"&amp;SUBSTITUTE(Tabla1[[#This Row],[Horario Inscrito]]," ","")&amp;"-"&amp;Tabla1[[#This Row],[Fecha Inicio grupo]])</f>
        <v/>
      </c>
      <c r="BF192" s="253" t="str">
        <f>IF(F192="","",Tabla1[[#This Row],[Curso]])</f>
        <v/>
      </c>
      <c r="BG192" s="254" t="str">
        <f>+IF(TRIM(F192)="","",$B$1&amp;"-"&amp;TRIM(Tabla1[[#This Row],[Mes Inscrito]])&amp;"-"&amp;TRIM(Tabla1[[#This Row],[Dia de clases Inscrito]])&amp;"-"&amp;TRIM(Tabla1[[#This Row],[Horario Inscrito]])&amp;"-"&amp;TRIM(Tabla1[[#This Row],[Fecha Inicio grupo]])&amp;"-"&amp;TRIM(Tabla1[[#This Row],[Tipo Incrito]]))</f>
        <v/>
      </c>
      <c r="BH192" s="319" t="str">
        <f>IF(F192="","",OR(IFERROR(SEARCH("CG",Tabla1[[#This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2" s="320" t="str">
        <f>IF(F192&lt;&gt;"",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2" s="320" t="str">
        <f>IF(F192&lt;&gt;"",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2" s="320" t="str">
        <f>IF(Tabla1[[#This Row],[Fecha Inicio grupo]]="","",IFERROR(VLOOKUP(Tabla1[[#This Row],[Mes de Alta como miembro]],Parámetros!$AM$2:$AN$16,2,0),"01/01/1900"))</f>
        <v/>
      </c>
    </row>
    <row r="193" spans="1:63" ht="14.45" hidden="1">
      <c r="A193" s="69">
        <v>188</v>
      </c>
      <c r="B193" s="30"/>
      <c r="C193" s="35"/>
      <c r="D193" s="43"/>
      <c r="E193" s="65"/>
      <c r="F193" s="46"/>
      <c r="G193" s="46"/>
      <c r="H193" s="165"/>
      <c r="I193" s="43"/>
      <c r="J193" s="29"/>
      <c r="K193" s="70"/>
      <c r="L193" s="69"/>
      <c r="M193" s="47"/>
      <c r="N193" s="240" t="str">
        <f ca="1">IF(Tabla1[[#This Row],[Fecha de nac]]="","",IF(Tabla1[[#This Row],[Fecha Finalización]] &gt;=TODAY(), DATEDIF(Tabla1[[#This Row],[Fecha de nac]],TODAY(),"y"), ROUNDDOWN((Tabla1[[#This Row],[Fecha Finalización]] -Tabla1[[#This Row],[Fecha de nac]])/365,0)))</f>
        <v/>
      </c>
      <c r="O193" s="171"/>
      <c r="P193" s="35"/>
      <c r="Q193" s="68"/>
      <c r="R193" s="68"/>
      <c r="S193" s="68"/>
      <c r="T193" s="68"/>
      <c r="U193" s="245" t="str">
        <f>IF(F193="","",Tabla1[[#This Row],[Fecha Inicio grupo]]+3*7-7)</f>
        <v/>
      </c>
      <c r="V193" s="246" t="str">
        <f>IF(F193="","",EDATE(Tabla1[[#This Row],[Fecha Inicio grupo]],3))</f>
        <v/>
      </c>
      <c r="W193" s="30"/>
      <c r="X193" s="30"/>
      <c r="Y193" s="77"/>
      <c r="Z193" s="77"/>
      <c r="AA193" s="77"/>
      <c r="AB193" s="77"/>
      <c r="AC193" s="77"/>
      <c r="AD193" s="77"/>
      <c r="AE193" s="77"/>
      <c r="AF193" s="77"/>
      <c r="AG193" s="77"/>
      <c r="AH193" s="77"/>
      <c r="AI193" s="77"/>
      <c r="AJ193" s="77"/>
      <c r="AK193" s="77"/>
      <c r="AL193" s="77"/>
      <c r="AM193" s="77"/>
      <c r="AN193" s="77"/>
      <c r="AO193" s="146"/>
      <c r="AP193" s="248" t="str">
        <f>IF(F193="","",IFERROR(VLOOKUP(SUBSTITUTE(SUBSTITUTE(Tabla1[[#This Row],[Uso Sistemas]],"T","P"),"N","F"),Parámetros!$M$2:$N$17,2,0),"Completar hasta 3ra sem. para evaluar a Probacionista"))</f>
        <v/>
      </c>
      <c r="AQ193" s="40"/>
      <c r="AR193" s="40"/>
      <c r="AS193" s="40"/>
      <c r="AT193" s="29"/>
      <c r="AU193" s="56"/>
      <c r="AV193" s="56"/>
      <c r="AW193" s="56"/>
      <c r="AX193" s="250" t="str">
        <f>IF(V193="","",EOMONTH(EDATE(Tabla1[[#This Row],[Fecha Finalización]],2),0))</f>
        <v/>
      </c>
      <c r="AY193" s="40"/>
      <c r="AZ193" s="251" t="str">
        <f>IF(V193="","",EOMONTH(EDATE(Tabla1[[#This Row],[Fecha Finalización]],3),0))</f>
        <v/>
      </c>
      <c r="BA193" s="40"/>
      <c r="BB193" s="40"/>
      <c r="BC193" s="237"/>
      <c r="BD193" s="235" t="str">
        <f>IF(F193="","",Tabla1[[#This Row],[sem 01]]&amp;Tabla1[[#This Row],[sem 02]]&amp;Tabla1[[#This Row],[sem 03]])</f>
        <v/>
      </c>
      <c r="BE193" s="236" t="str">
        <f>IF(TRIM(F193)="","",$B$1&amp;"-"&amp;SUBSTITUTE(Tabla1[[#This Row],[Mes Inscrito]]," ","")&amp;"-"&amp;SUBSTITUTE(Tabla1[[#This Row],[Dia de clases Inscrito]]," ","")&amp;"-"&amp;SUBSTITUTE(Tabla1[[#This Row],[Horario Inscrito]]," ","")&amp;"-"&amp;Tabla1[[#This Row],[Fecha Inicio grupo]])</f>
        <v/>
      </c>
      <c r="BF193" s="253" t="str">
        <f>IF(F193="","",Tabla1[[#This Row],[Curso]])</f>
        <v/>
      </c>
      <c r="BG193" s="254" t="str">
        <f>+IF(TRIM(F193)="","",$B$1&amp;"-"&amp;TRIM(Tabla1[[#This Row],[Mes Inscrito]])&amp;"-"&amp;TRIM(Tabla1[[#This Row],[Dia de clases Inscrito]])&amp;"-"&amp;TRIM(Tabla1[[#This Row],[Horario Inscrito]])&amp;"-"&amp;TRIM(Tabla1[[#This Row],[Fecha Inicio grupo]])&amp;"-"&amp;TRIM(Tabla1[[#This Row],[Tipo Incrito]]))</f>
        <v/>
      </c>
      <c r="BH193" s="319" t="str">
        <f>IF(F193="","",OR(IFERROR(SEARCH("CG",Tabla1[[#This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3" s="320" t="str">
        <f>IF(F193&lt;&gt;"",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3" s="320" t="str">
        <f>IF(F193&lt;&gt;"",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3" s="320" t="str">
        <f>IF(Tabla1[[#This Row],[Fecha Inicio grupo]]="","",IFERROR(VLOOKUP(Tabla1[[#This Row],[Mes de Alta como miembro]],Parámetros!$AM$2:$AN$16,2,0),"01/01/1900"))</f>
        <v/>
      </c>
    </row>
    <row r="194" spans="1:63" ht="14.45" hidden="1">
      <c r="A194" s="69">
        <v>189</v>
      </c>
      <c r="B194" s="30"/>
      <c r="C194" s="35"/>
      <c r="D194" s="43"/>
      <c r="E194" s="65"/>
      <c r="F194" s="46"/>
      <c r="G194" s="46"/>
      <c r="H194" s="165"/>
      <c r="I194" s="43"/>
      <c r="J194" s="29"/>
      <c r="K194" s="70"/>
      <c r="L194" s="69"/>
      <c r="M194" s="47"/>
      <c r="N194" s="240" t="str">
        <f ca="1">IF(Tabla1[[#This Row],[Fecha de nac]]="","",IF(Tabla1[[#This Row],[Fecha Finalización]] &gt;=TODAY(), DATEDIF(Tabla1[[#This Row],[Fecha de nac]],TODAY(),"y"), ROUNDDOWN((Tabla1[[#This Row],[Fecha Finalización]] -Tabla1[[#This Row],[Fecha de nac]])/365,0)))</f>
        <v/>
      </c>
      <c r="O194" s="171"/>
      <c r="P194" s="35"/>
      <c r="Q194" s="68"/>
      <c r="R194" s="68"/>
      <c r="S194" s="68"/>
      <c r="T194" s="68"/>
      <c r="U194" s="245" t="str">
        <f>IF(F194="","",Tabla1[[#This Row],[Fecha Inicio grupo]]+3*7-7)</f>
        <v/>
      </c>
      <c r="V194" s="246" t="str">
        <f>IF(F194="","",EDATE(Tabla1[[#This Row],[Fecha Inicio grupo]],3))</f>
        <v/>
      </c>
      <c r="W194" s="30"/>
      <c r="X194" s="30"/>
      <c r="Y194" s="77"/>
      <c r="Z194" s="77"/>
      <c r="AA194" s="77"/>
      <c r="AB194" s="77"/>
      <c r="AC194" s="77"/>
      <c r="AD194" s="77"/>
      <c r="AE194" s="77"/>
      <c r="AF194" s="77"/>
      <c r="AG194" s="77"/>
      <c r="AH194" s="77"/>
      <c r="AI194" s="77"/>
      <c r="AJ194" s="77"/>
      <c r="AK194" s="77"/>
      <c r="AL194" s="77"/>
      <c r="AM194" s="77"/>
      <c r="AN194" s="77"/>
      <c r="AO194" s="146"/>
      <c r="AP194" s="248" t="str">
        <f>IF(F194="","",IFERROR(VLOOKUP(SUBSTITUTE(SUBSTITUTE(Tabla1[[#This Row],[Uso Sistemas]],"T","P"),"N","F"),Parámetros!$M$2:$N$17,2,0),"Completar hasta 3ra sem. para evaluar a Probacionista"))</f>
        <v/>
      </c>
      <c r="AQ194" s="40"/>
      <c r="AR194" s="40"/>
      <c r="AS194" s="40"/>
      <c r="AT194" s="29"/>
      <c r="AU194" s="56"/>
      <c r="AV194" s="56"/>
      <c r="AW194" s="56"/>
      <c r="AX194" s="250" t="str">
        <f>IF(V194="","",EOMONTH(EDATE(Tabla1[[#This Row],[Fecha Finalización]],2),0))</f>
        <v/>
      </c>
      <c r="AY194" s="40"/>
      <c r="AZ194" s="251" t="str">
        <f>IF(V194="","",EOMONTH(EDATE(Tabla1[[#This Row],[Fecha Finalización]],3),0))</f>
        <v/>
      </c>
      <c r="BA194" s="40"/>
      <c r="BB194" s="40"/>
      <c r="BC194" s="237"/>
      <c r="BD194" s="235" t="str">
        <f>IF(F194="","",Tabla1[[#This Row],[sem 01]]&amp;Tabla1[[#This Row],[sem 02]]&amp;Tabla1[[#This Row],[sem 03]])</f>
        <v/>
      </c>
      <c r="BE194" s="236" t="str">
        <f>IF(TRIM(F194)="","",$B$1&amp;"-"&amp;SUBSTITUTE(Tabla1[[#This Row],[Mes Inscrito]]," ","")&amp;"-"&amp;SUBSTITUTE(Tabla1[[#This Row],[Dia de clases Inscrito]]," ","")&amp;"-"&amp;SUBSTITUTE(Tabla1[[#This Row],[Horario Inscrito]]," ","")&amp;"-"&amp;Tabla1[[#This Row],[Fecha Inicio grupo]])</f>
        <v/>
      </c>
      <c r="BF194" s="253" t="str">
        <f>IF(F194="","",Tabla1[[#This Row],[Curso]])</f>
        <v/>
      </c>
      <c r="BG194" s="254" t="str">
        <f>+IF(TRIM(F194)="","",$B$1&amp;"-"&amp;TRIM(Tabla1[[#This Row],[Mes Inscrito]])&amp;"-"&amp;TRIM(Tabla1[[#This Row],[Dia de clases Inscrito]])&amp;"-"&amp;TRIM(Tabla1[[#This Row],[Horario Inscrito]])&amp;"-"&amp;TRIM(Tabla1[[#This Row],[Fecha Inicio grupo]])&amp;"-"&amp;TRIM(Tabla1[[#This Row],[Tipo Incrito]]))</f>
        <v/>
      </c>
      <c r="BH194" s="319" t="str">
        <f>IF(F194="","",OR(IFERROR(SEARCH("CG",Tabla1[[#This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4" s="320" t="str">
        <f>IF(F194&lt;&gt;"",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4" s="320" t="str">
        <f>IF(F194&lt;&gt;"",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4" s="320" t="str">
        <f>IF(Tabla1[[#This Row],[Fecha Inicio grupo]]="","",IFERROR(VLOOKUP(Tabla1[[#This Row],[Mes de Alta como miembro]],Parámetros!$AM$2:$AN$16,2,0),"01/01/1900"))</f>
        <v/>
      </c>
    </row>
    <row r="195" spans="1:63" ht="14.45" hidden="1">
      <c r="A195" s="69">
        <v>190</v>
      </c>
      <c r="B195" s="30"/>
      <c r="C195" s="35"/>
      <c r="D195" s="43"/>
      <c r="E195" s="65"/>
      <c r="F195" s="46"/>
      <c r="G195" s="46"/>
      <c r="H195" s="165"/>
      <c r="I195" s="43"/>
      <c r="J195" s="29"/>
      <c r="K195" s="70"/>
      <c r="L195" s="69"/>
      <c r="M195" s="47"/>
      <c r="N195" s="240" t="str">
        <f ca="1">IF(Tabla1[[#This Row],[Fecha de nac]]="","",IF(Tabla1[[#This Row],[Fecha Finalización]] &gt;=TODAY(), DATEDIF(Tabla1[[#This Row],[Fecha de nac]],TODAY(),"y"), ROUNDDOWN((Tabla1[[#This Row],[Fecha Finalización]] -Tabla1[[#This Row],[Fecha de nac]])/365,0)))</f>
        <v/>
      </c>
      <c r="O195" s="171"/>
      <c r="P195" s="35"/>
      <c r="Q195" s="68"/>
      <c r="R195" s="68"/>
      <c r="S195" s="68"/>
      <c r="T195" s="68"/>
      <c r="U195" s="245" t="str">
        <f>IF(F195="","",Tabla1[[#This Row],[Fecha Inicio grupo]]+3*7-7)</f>
        <v/>
      </c>
      <c r="V195" s="246" t="str">
        <f>IF(F195="","",EDATE(Tabla1[[#This Row],[Fecha Inicio grupo]],3))</f>
        <v/>
      </c>
      <c r="W195" s="30"/>
      <c r="X195" s="30"/>
      <c r="Y195" s="77"/>
      <c r="Z195" s="77"/>
      <c r="AA195" s="77"/>
      <c r="AB195" s="77"/>
      <c r="AC195" s="77"/>
      <c r="AD195" s="77"/>
      <c r="AE195" s="77"/>
      <c r="AF195" s="77"/>
      <c r="AG195" s="77"/>
      <c r="AH195" s="77"/>
      <c r="AI195" s="77"/>
      <c r="AJ195" s="77"/>
      <c r="AK195" s="77"/>
      <c r="AL195" s="77"/>
      <c r="AM195" s="77"/>
      <c r="AN195" s="77"/>
      <c r="AO195" s="146"/>
      <c r="AP195" s="248" t="str">
        <f>IF(F195="","",IFERROR(VLOOKUP(SUBSTITUTE(SUBSTITUTE(Tabla1[[#This Row],[Uso Sistemas]],"T","P"),"N","F"),Parámetros!$M$2:$N$17,2,0),"Completar hasta 3ra sem. para evaluar a Probacionista"))</f>
        <v/>
      </c>
      <c r="AQ195" s="40"/>
      <c r="AR195" s="40"/>
      <c r="AS195" s="40"/>
      <c r="AT195" s="29"/>
      <c r="AU195" s="56"/>
      <c r="AV195" s="56"/>
      <c r="AW195" s="56"/>
      <c r="AX195" s="250" t="str">
        <f>IF(V195="","",EOMONTH(EDATE(Tabla1[[#This Row],[Fecha Finalización]],2),0))</f>
        <v/>
      </c>
      <c r="AY195" s="40"/>
      <c r="AZ195" s="251" t="str">
        <f>IF(V195="","",EOMONTH(EDATE(Tabla1[[#This Row],[Fecha Finalización]],3),0))</f>
        <v/>
      </c>
      <c r="BA195" s="40"/>
      <c r="BB195" s="40"/>
      <c r="BC195" s="237"/>
      <c r="BD195" s="235" t="str">
        <f>IF(F195="","",Tabla1[[#This Row],[sem 01]]&amp;Tabla1[[#This Row],[sem 02]]&amp;Tabla1[[#This Row],[sem 03]])</f>
        <v/>
      </c>
      <c r="BE195" s="236" t="str">
        <f>IF(TRIM(F195)="","",$B$1&amp;"-"&amp;SUBSTITUTE(Tabla1[[#This Row],[Mes Inscrito]]," ","")&amp;"-"&amp;SUBSTITUTE(Tabla1[[#This Row],[Dia de clases Inscrito]]," ","")&amp;"-"&amp;SUBSTITUTE(Tabla1[[#This Row],[Horario Inscrito]]," ","")&amp;"-"&amp;Tabla1[[#This Row],[Fecha Inicio grupo]])</f>
        <v/>
      </c>
      <c r="BF195" s="253" t="str">
        <f>IF(F195="","",Tabla1[[#This Row],[Curso]])</f>
        <v/>
      </c>
      <c r="BG195" s="254" t="str">
        <f>+IF(TRIM(F195)="","",$B$1&amp;"-"&amp;TRIM(Tabla1[[#This Row],[Mes Inscrito]])&amp;"-"&amp;TRIM(Tabla1[[#This Row],[Dia de clases Inscrito]])&amp;"-"&amp;TRIM(Tabla1[[#This Row],[Horario Inscrito]])&amp;"-"&amp;TRIM(Tabla1[[#This Row],[Fecha Inicio grupo]])&amp;"-"&amp;TRIM(Tabla1[[#This Row],[Tipo Incrito]]))</f>
        <v/>
      </c>
      <c r="BH195" s="319" t="str">
        <f>IF(F195="","",OR(IFERROR(SEARCH("CG",Tabla1[[#This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5" s="320" t="str">
        <f>IF(F195&lt;&gt;"",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5" s="320" t="str">
        <f>IF(F195&lt;&gt;"",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5" s="320" t="str">
        <f>IF(Tabla1[[#This Row],[Fecha Inicio grupo]]="","",IFERROR(VLOOKUP(Tabla1[[#This Row],[Mes de Alta como miembro]],Parámetros!$AM$2:$AN$16,2,0),"01/01/1900"))</f>
        <v/>
      </c>
    </row>
    <row r="196" spans="1:63" ht="14.45" hidden="1">
      <c r="A196" s="69">
        <v>191</v>
      </c>
      <c r="B196" s="30"/>
      <c r="C196" s="35"/>
      <c r="D196" s="43"/>
      <c r="E196" s="65"/>
      <c r="F196" s="46"/>
      <c r="G196" s="46"/>
      <c r="H196" s="165"/>
      <c r="I196" s="43"/>
      <c r="J196" s="29"/>
      <c r="K196" s="70"/>
      <c r="L196" s="69"/>
      <c r="M196" s="47"/>
      <c r="N196" s="240" t="str">
        <f ca="1">IF(Tabla1[[#This Row],[Fecha de nac]]="","",IF(Tabla1[[#This Row],[Fecha Finalización]] &gt;=TODAY(), DATEDIF(Tabla1[[#This Row],[Fecha de nac]],TODAY(),"y"), ROUNDDOWN((Tabla1[[#This Row],[Fecha Finalización]] -Tabla1[[#This Row],[Fecha de nac]])/365,0)))</f>
        <v/>
      </c>
      <c r="O196" s="171"/>
      <c r="P196" s="35"/>
      <c r="Q196" s="68"/>
      <c r="R196" s="68"/>
      <c r="S196" s="68"/>
      <c r="T196" s="68"/>
      <c r="U196" s="245" t="str">
        <f>IF(F196="","",Tabla1[[#This Row],[Fecha Inicio grupo]]+3*7-7)</f>
        <v/>
      </c>
      <c r="V196" s="246" t="str">
        <f>IF(F196="","",EDATE(Tabla1[[#This Row],[Fecha Inicio grupo]],3))</f>
        <v/>
      </c>
      <c r="W196" s="30"/>
      <c r="X196" s="30"/>
      <c r="Y196" s="77"/>
      <c r="Z196" s="77"/>
      <c r="AA196" s="77"/>
      <c r="AB196" s="77"/>
      <c r="AC196" s="77"/>
      <c r="AD196" s="77"/>
      <c r="AE196" s="77"/>
      <c r="AF196" s="77"/>
      <c r="AG196" s="77"/>
      <c r="AH196" s="77"/>
      <c r="AI196" s="77"/>
      <c r="AJ196" s="77"/>
      <c r="AK196" s="77"/>
      <c r="AL196" s="77"/>
      <c r="AM196" s="77"/>
      <c r="AN196" s="77"/>
      <c r="AO196" s="146"/>
      <c r="AP196" s="248" t="str">
        <f>IF(F196="","",IFERROR(VLOOKUP(SUBSTITUTE(SUBSTITUTE(Tabla1[[#This Row],[Uso Sistemas]],"T","P"),"N","F"),Parámetros!$M$2:$N$17,2,0),"Completar hasta 3ra sem. para evaluar a Probacionista"))</f>
        <v/>
      </c>
      <c r="AQ196" s="40"/>
      <c r="AR196" s="40"/>
      <c r="AS196" s="40"/>
      <c r="AT196" s="29"/>
      <c r="AU196" s="56"/>
      <c r="AV196" s="56"/>
      <c r="AW196" s="56"/>
      <c r="AX196" s="250" t="str">
        <f>IF(V196="","",EOMONTH(EDATE(Tabla1[[#This Row],[Fecha Finalización]],2),0))</f>
        <v/>
      </c>
      <c r="AY196" s="40"/>
      <c r="AZ196" s="251" t="str">
        <f>IF(V196="","",EOMONTH(EDATE(Tabla1[[#This Row],[Fecha Finalización]],3),0))</f>
        <v/>
      </c>
      <c r="BA196" s="40"/>
      <c r="BB196" s="40"/>
      <c r="BC196" s="237"/>
      <c r="BD196" s="235" t="str">
        <f>IF(F196="","",Tabla1[[#This Row],[sem 01]]&amp;Tabla1[[#This Row],[sem 02]]&amp;Tabla1[[#This Row],[sem 03]])</f>
        <v/>
      </c>
      <c r="BE196" s="236" t="str">
        <f>IF(TRIM(F196)="","",$B$1&amp;"-"&amp;SUBSTITUTE(Tabla1[[#This Row],[Mes Inscrito]]," ","")&amp;"-"&amp;SUBSTITUTE(Tabla1[[#This Row],[Dia de clases Inscrito]]," ","")&amp;"-"&amp;SUBSTITUTE(Tabla1[[#This Row],[Horario Inscrito]]," ","")&amp;"-"&amp;Tabla1[[#This Row],[Fecha Inicio grupo]])</f>
        <v/>
      </c>
      <c r="BF196" s="253" t="str">
        <f>IF(F196="","",Tabla1[[#This Row],[Curso]])</f>
        <v/>
      </c>
      <c r="BG196" s="254" t="str">
        <f>+IF(TRIM(F196)="","",$B$1&amp;"-"&amp;TRIM(Tabla1[[#This Row],[Mes Inscrito]])&amp;"-"&amp;TRIM(Tabla1[[#This Row],[Dia de clases Inscrito]])&amp;"-"&amp;TRIM(Tabla1[[#This Row],[Horario Inscrito]])&amp;"-"&amp;TRIM(Tabla1[[#This Row],[Fecha Inicio grupo]])&amp;"-"&amp;TRIM(Tabla1[[#This Row],[Tipo Incrito]]))</f>
        <v/>
      </c>
      <c r="BH196" s="319" t="str">
        <f>IF(F196="","",OR(IFERROR(SEARCH("CG",Tabla1[[#This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6" s="320" t="str">
        <f>IF(F196&lt;&gt;"",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6" s="320" t="str">
        <f>IF(F196&lt;&gt;"",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6" s="320" t="str">
        <f>IF(Tabla1[[#This Row],[Fecha Inicio grupo]]="","",IFERROR(VLOOKUP(Tabla1[[#This Row],[Mes de Alta como miembro]],Parámetros!$AM$2:$AN$16,2,0),"01/01/1900"))</f>
        <v/>
      </c>
    </row>
    <row r="197" spans="1:63" ht="14.45" hidden="1">
      <c r="A197" s="69">
        <v>192</v>
      </c>
      <c r="B197" s="30"/>
      <c r="C197" s="35"/>
      <c r="D197" s="43"/>
      <c r="E197" s="65"/>
      <c r="F197" s="46"/>
      <c r="G197" s="46"/>
      <c r="H197" s="165"/>
      <c r="I197" s="43"/>
      <c r="J197" s="29"/>
      <c r="K197" s="70"/>
      <c r="L197" s="69"/>
      <c r="M197" s="47"/>
      <c r="N197" s="240" t="str">
        <f ca="1">IF(Tabla1[[#This Row],[Fecha de nac]]="","",IF(Tabla1[[#This Row],[Fecha Finalización]] &gt;=TODAY(), DATEDIF(Tabla1[[#This Row],[Fecha de nac]],TODAY(),"y"), ROUNDDOWN((Tabla1[[#This Row],[Fecha Finalización]] -Tabla1[[#This Row],[Fecha de nac]])/365,0)))</f>
        <v/>
      </c>
      <c r="O197" s="171"/>
      <c r="P197" s="35"/>
      <c r="Q197" s="68"/>
      <c r="R197" s="68"/>
      <c r="S197" s="68"/>
      <c r="T197" s="68"/>
      <c r="U197" s="245" t="str">
        <f>IF(F197="","",Tabla1[[#This Row],[Fecha Inicio grupo]]+3*7-7)</f>
        <v/>
      </c>
      <c r="V197" s="246" t="str">
        <f>IF(F197="","",EDATE(Tabla1[[#This Row],[Fecha Inicio grupo]],3))</f>
        <v/>
      </c>
      <c r="W197" s="30"/>
      <c r="X197" s="30"/>
      <c r="Y197" s="77"/>
      <c r="Z197" s="77"/>
      <c r="AA197" s="77"/>
      <c r="AB197" s="77"/>
      <c r="AC197" s="77"/>
      <c r="AD197" s="77"/>
      <c r="AE197" s="77"/>
      <c r="AF197" s="77"/>
      <c r="AG197" s="77"/>
      <c r="AH197" s="77"/>
      <c r="AI197" s="77"/>
      <c r="AJ197" s="77"/>
      <c r="AK197" s="77"/>
      <c r="AL197" s="77"/>
      <c r="AM197" s="77"/>
      <c r="AN197" s="77"/>
      <c r="AO197" s="146"/>
      <c r="AP197" s="248" t="str">
        <f>IF(F197="","",IFERROR(VLOOKUP(SUBSTITUTE(SUBSTITUTE(Tabla1[[#This Row],[Uso Sistemas]],"T","P"),"N","F"),Parámetros!$M$2:$N$17,2,0),"Completar hasta 3ra sem. para evaluar a Probacionista"))</f>
        <v/>
      </c>
      <c r="AQ197" s="40"/>
      <c r="AR197" s="40"/>
      <c r="AS197" s="40"/>
      <c r="AT197" s="29"/>
      <c r="AU197" s="56"/>
      <c r="AV197" s="56"/>
      <c r="AW197" s="56"/>
      <c r="AX197" s="250" t="str">
        <f>IF(V197="","",EOMONTH(EDATE(Tabla1[[#This Row],[Fecha Finalización]],2),0))</f>
        <v/>
      </c>
      <c r="AY197" s="40"/>
      <c r="AZ197" s="251" t="str">
        <f>IF(V197="","",EOMONTH(EDATE(Tabla1[[#This Row],[Fecha Finalización]],3),0))</f>
        <v/>
      </c>
      <c r="BA197" s="40"/>
      <c r="BB197" s="40"/>
      <c r="BC197" s="237"/>
      <c r="BD197" s="235" t="str">
        <f>IF(F197="","",Tabla1[[#This Row],[sem 01]]&amp;Tabla1[[#This Row],[sem 02]]&amp;Tabla1[[#This Row],[sem 03]])</f>
        <v/>
      </c>
      <c r="BE197" s="236" t="str">
        <f>IF(TRIM(F197)="","",$B$1&amp;"-"&amp;SUBSTITUTE(Tabla1[[#This Row],[Mes Inscrito]]," ","")&amp;"-"&amp;SUBSTITUTE(Tabla1[[#This Row],[Dia de clases Inscrito]]," ","")&amp;"-"&amp;SUBSTITUTE(Tabla1[[#This Row],[Horario Inscrito]]," ","")&amp;"-"&amp;Tabla1[[#This Row],[Fecha Inicio grupo]])</f>
        <v/>
      </c>
      <c r="BF197" s="253" t="str">
        <f>IF(F197="","",Tabla1[[#This Row],[Curso]])</f>
        <v/>
      </c>
      <c r="BG197" s="254" t="str">
        <f>+IF(TRIM(F197)="","",$B$1&amp;"-"&amp;TRIM(Tabla1[[#This Row],[Mes Inscrito]])&amp;"-"&amp;TRIM(Tabla1[[#This Row],[Dia de clases Inscrito]])&amp;"-"&amp;TRIM(Tabla1[[#This Row],[Horario Inscrito]])&amp;"-"&amp;TRIM(Tabla1[[#This Row],[Fecha Inicio grupo]])&amp;"-"&amp;TRIM(Tabla1[[#This Row],[Tipo Incrito]]))</f>
        <v/>
      </c>
      <c r="BH197" s="319" t="str">
        <f>IF(F197="","",OR(IFERROR(SEARCH("CG",Tabla1[[#This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7" s="320" t="str">
        <f>IF(F197&lt;&gt;"",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7" s="320" t="str">
        <f>IF(F197&lt;&gt;"",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7" s="320" t="str">
        <f>IF(Tabla1[[#This Row],[Fecha Inicio grupo]]="","",IFERROR(VLOOKUP(Tabla1[[#This Row],[Mes de Alta como miembro]],Parámetros!$AM$2:$AN$16,2,0),"01/01/1900"))</f>
        <v/>
      </c>
    </row>
    <row r="198" spans="1:63" ht="14.45" hidden="1">
      <c r="A198" s="69">
        <v>193</v>
      </c>
      <c r="B198" s="30"/>
      <c r="C198" s="35"/>
      <c r="D198" s="43"/>
      <c r="E198" s="65"/>
      <c r="F198" s="46"/>
      <c r="G198" s="46"/>
      <c r="H198" s="165"/>
      <c r="I198" s="43"/>
      <c r="J198" s="29"/>
      <c r="K198" s="70"/>
      <c r="L198" s="69"/>
      <c r="M198" s="47"/>
      <c r="N198" s="240" t="str">
        <f ca="1">IF(Tabla1[[#This Row],[Fecha de nac]]="","",IF(Tabla1[[#This Row],[Fecha Finalización]] &gt;=TODAY(), DATEDIF(Tabla1[[#This Row],[Fecha de nac]],TODAY(),"y"), ROUNDDOWN((Tabla1[[#This Row],[Fecha Finalización]] -Tabla1[[#This Row],[Fecha de nac]])/365,0)))</f>
        <v/>
      </c>
      <c r="O198" s="171"/>
      <c r="P198" s="35"/>
      <c r="Q198" s="68"/>
      <c r="R198" s="68"/>
      <c r="S198" s="68"/>
      <c r="T198" s="68"/>
      <c r="U198" s="245" t="str">
        <f>IF(F198="","",Tabla1[[#This Row],[Fecha Inicio grupo]]+3*7-7)</f>
        <v/>
      </c>
      <c r="V198" s="246" t="str">
        <f>IF(F198="","",EDATE(Tabla1[[#This Row],[Fecha Inicio grupo]],3))</f>
        <v/>
      </c>
      <c r="W198" s="30"/>
      <c r="X198" s="30"/>
      <c r="Y198" s="77"/>
      <c r="Z198" s="77"/>
      <c r="AA198" s="77"/>
      <c r="AB198" s="77"/>
      <c r="AC198" s="77"/>
      <c r="AD198" s="77"/>
      <c r="AE198" s="77"/>
      <c r="AF198" s="77"/>
      <c r="AG198" s="77"/>
      <c r="AH198" s="77"/>
      <c r="AI198" s="77"/>
      <c r="AJ198" s="77"/>
      <c r="AK198" s="77"/>
      <c r="AL198" s="77"/>
      <c r="AM198" s="77"/>
      <c r="AN198" s="77"/>
      <c r="AO198" s="146"/>
      <c r="AP198" s="248" t="str">
        <f>IF(F198="","",IFERROR(VLOOKUP(SUBSTITUTE(SUBSTITUTE(Tabla1[[#This Row],[Uso Sistemas]],"T","P"),"N","F"),Parámetros!$M$2:$N$17,2,0),"Completar hasta 3ra sem. para evaluar a Probacionista"))</f>
        <v/>
      </c>
      <c r="AQ198" s="40"/>
      <c r="AR198" s="40"/>
      <c r="AS198" s="40"/>
      <c r="AT198" s="29"/>
      <c r="AU198" s="56"/>
      <c r="AV198" s="56"/>
      <c r="AW198" s="56"/>
      <c r="AX198" s="250" t="str">
        <f>IF(V198="","",EOMONTH(EDATE(Tabla1[[#This Row],[Fecha Finalización]],2),0))</f>
        <v/>
      </c>
      <c r="AY198" s="40"/>
      <c r="AZ198" s="251" t="str">
        <f>IF(V198="","",EOMONTH(EDATE(Tabla1[[#This Row],[Fecha Finalización]],3),0))</f>
        <v/>
      </c>
      <c r="BA198" s="40"/>
      <c r="BB198" s="40"/>
      <c r="BC198" s="237"/>
      <c r="BD198" s="235" t="str">
        <f>IF(F198="","",Tabla1[[#This Row],[sem 01]]&amp;Tabla1[[#This Row],[sem 02]]&amp;Tabla1[[#This Row],[sem 03]])</f>
        <v/>
      </c>
      <c r="BE198" s="236" t="str">
        <f>IF(TRIM(F198)="","",$B$1&amp;"-"&amp;SUBSTITUTE(Tabla1[[#This Row],[Mes Inscrito]]," ","")&amp;"-"&amp;SUBSTITUTE(Tabla1[[#This Row],[Dia de clases Inscrito]]," ","")&amp;"-"&amp;SUBSTITUTE(Tabla1[[#This Row],[Horario Inscrito]]," ","")&amp;"-"&amp;Tabla1[[#This Row],[Fecha Inicio grupo]])</f>
        <v/>
      </c>
      <c r="BF198" s="253" t="str">
        <f>IF(F198="","",Tabla1[[#This Row],[Curso]])</f>
        <v/>
      </c>
      <c r="BG198" s="254" t="str">
        <f>+IF(TRIM(F198)="","",$B$1&amp;"-"&amp;TRIM(Tabla1[[#This Row],[Mes Inscrito]])&amp;"-"&amp;TRIM(Tabla1[[#This Row],[Dia de clases Inscrito]])&amp;"-"&amp;TRIM(Tabla1[[#This Row],[Horario Inscrito]])&amp;"-"&amp;TRIM(Tabla1[[#This Row],[Fecha Inicio grupo]])&amp;"-"&amp;TRIM(Tabla1[[#This Row],[Tipo Incrito]]))</f>
        <v/>
      </c>
      <c r="BH198" s="319" t="str">
        <f>IF(F198="","",OR(IFERROR(SEARCH("CG",Tabla1[[#This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8" s="320" t="str">
        <f>IF(F198&lt;&gt;"",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8" s="320" t="str">
        <f>IF(F198&lt;&gt;"",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8" s="320" t="str">
        <f>IF(Tabla1[[#This Row],[Fecha Inicio grupo]]="","",IFERROR(VLOOKUP(Tabla1[[#This Row],[Mes de Alta como miembro]],Parámetros!$AM$2:$AN$16,2,0),"01/01/1900"))</f>
        <v/>
      </c>
    </row>
    <row r="199" spans="1:63" ht="14.45" hidden="1">
      <c r="A199" s="69">
        <v>194</v>
      </c>
      <c r="B199" s="30"/>
      <c r="C199" s="35"/>
      <c r="D199" s="43"/>
      <c r="E199" s="65"/>
      <c r="F199" s="46"/>
      <c r="G199" s="46"/>
      <c r="H199" s="165"/>
      <c r="I199" s="43"/>
      <c r="J199" s="29"/>
      <c r="K199" s="70"/>
      <c r="L199" s="69"/>
      <c r="M199" s="47"/>
      <c r="N199" s="240" t="str">
        <f ca="1">IF(Tabla1[[#This Row],[Fecha de nac]]="","",IF(Tabla1[[#This Row],[Fecha Finalización]] &gt;=TODAY(), DATEDIF(Tabla1[[#This Row],[Fecha de nac]],TODAY(),"y"), ROUNDDOWN((Tabla1[[#This Row],[Fecha Finalización]] -Tabla1[[#This Row],[Fecha de nac]])/365,0)))</f>
        <v/>
      </c>
      <c r="O199" s="171"/>
      <c r="P199" s="35"/>
      <c r="Q199" s="68"/>
      <c r="R199" s="68"/>
      <c r="S199" s="68"/>
      <c r="T199" s="68"/>
      <c r="U199" s="245" t="str">
        <f>IF(F199="","",Tabla1[[#This Row],[Fecha Inicio grupo]]+3*7-7)</f>
        <v/>
      </c>
      <c r="V199" s="246" t="str">
        <f>IF(F199="","",EDATE(Tabla1[[#This Row],[Fecha Inicio grupo]],3))</f>
        <v/>
      </c>
      <c r="W199" s="30"/>
      <c r="X199" s="30"/>
      <c r="Y199" s="77"/>
      <c r="Z199" s="77"/>
      <c r="AA199" s="77"/>
      <c r="AB199" s="77"/>
      <c r="AC199" s="77"/>
      <c r="AD199" s="77"/>
      <c r="AE199" s="77"/>
      <c r="AF199" s="77"/>
      <c r="AG199" s="77"/>
      <c r="AH199" s="77"/>
      <c r="AI199" s="77"/>
      <c r="AJ199" s="77"/>
      <c r="AK199" s="77"/>
      <c r="AL199" s="77"/>
      <c r="AM199" s="77"/>
      <c r="AN199" s="77"/>
      <c r="AO199" s="146"/>
      <c r="AP199" s="248" t="str">
        <f>IF(F199="","",IFERROR(VLOOKUP(SUBSTITUTE(SUBSTITUTE(Tabla1[[#This Row],[Uso Sistemas]],"T","P"),"N","F"),Parámetros!$M$2:$N$17,2,0),"Completar hasta 3ra sem. para evaluar a Probacionista"))</f>
        <v/>
      </c>
      <c r="AQ199" s="40"/>
      <c r="AR199" s="40"/>
      <c r="AS199" s="40"/>
      <c r="AT199" s="29"/>
      <c r="AU199" s="56"/>
      <c r="AV199" s="56"/>
      <c r="AW199" s="56"/>
      <c r="AX199" s="250" t="str">
        <f>IF(V199="","",EOMONTH(EDATE(Tabla1[[#This Row],[Fecha Finalización]],2),0))</f>
        <v/>
      </c>
      <c r="AY199" s="40"/>
      <c r="AZ199" s="251" t="str">
        <f>IF(V199="","",EOMONTH(EDATE(Tabla1[[#This Row],[Fecha Finalización]],3),0))</f>
        <v/>
      </c>
      <c r="BA199" s="40"/>
      <c r="BB199" s="40"/>
      <c r="BC199" s="237"/>
      <c r="BD199" s="235" t="str">
        <f>IF(F199="","",Tabla1[[#This Row],[sem 01]]&amp;Tabla1[[#This Row],[sem 02]]&amp;Tabla1[[#This Row],[sem 03]])</f>
        <v/>
      </c>
      <c r="BE199" s="236" t="str">
        <f>IF(TRIM(F199)="","",$B$1&amp;"-"&amp;SUBSTITUTE(Tabla1[[#This Row],[Mes Inscrito]]," ","")&amp;"-"&amp;SUBSTITUTE(Tabla1[[#This Row],[Dia de clases Inscrito]]," ","")&amp;"-"&amp;SUBSTITUTE(Tabla1[[#This Row],[Horario Inscrito]]," ","")&amp;"-"&amp;Tabla1[[#This Row],[Fecha Inicio grupo]])</f>
        <v/>
      </c>
      <c r="BF199" s="253" t="str">
        <f>IF(F199="","",Tabla1[[#This Row],[Curso]])</f>
        <v/>
      </c>
      <c r="BG199" s="254" t="str">
        <f>+IF(TRIM(F199)="","",$B$1&amp;"-"&amp;TRIM(Tabla1[[#This Row],[Mes Inscrito]])&amp;"-"&amp;TRIM(Tabla1[[#This Row],[Dia de clases Inscrito]])&amp;"-"&amp;TRIM(Tabla1[[#This Row],[Horario Inscrito]])&amp;"-"&amp;TRIM(Tabla1[[#This Row],[Fecha Inicio grupo]])&amp;"-"&amp;TRIM(Tabla1[[#This Row],[Tipo Incrito]]))</f>
        <v/>
      </c>
      <c r="BH199" s="319" t="str">
        <f>IF(F199="","",OR(IFERROR(SEARCH("CG",Tabla1[[#This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9" s="320" t="str">
        <f>IF(F199&lt;&gt;"",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9" s="320" t="str">
        <f>IF(F199&lt;&gt;"",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9" s="320" t="str">
        <f>IF(Tabla1[[#This Row],[Fecha Inicio grupo]]="","",IFERROR(VLOOKUP(Tabla1[[#This Row],[Mes de Alta como miembro]],Parámetros!$AM$2:$AN$16,2,0),"01/01/1900"))</f>
        <v/>
      </c>
    </row>
    <row r="200" spans="1:63" ht="14.45" hidden="1">
      <c r="A200" s="69">
        <v>195</v>
      </c>
      <c r="B200" s="30"/>
      <c r="C200" s="35"/>
      <c r="D200" s="43"/>
      <c r="E200" s="65"/>
      <c r="F200" s="46"/>
      <c r="G200" s="46"/>
      <c r="H200" s="165"/>
      <c r="I200" s="43"/>
      <c r="J200" s="29"/>
      <c r="K200" s="70"/>
      <c r="L200" s="69"/>
      <c r="M200" s="47"/>
      <c r="N200" s="240" t="str">
        <f ca="1">IF(Tabla1[[#This Row],[Fecha de nac]]="","",IF(Tabla1[[#This Row],[Fecha Finalización]] &gt;=TODAY(), DATEDIF(Tabla1[[#This Row],[Fecha de nac]],TODAY(),"y"), ROUNDDOWN((Tabla1[[#This Row],[Fecha Finalización]] -Tabla1[[#This Row],[Fecha de nac]])/365,0)))</f>
        <v/>
      </c>
      <c r="O200" s="171"/>
      <c r="P200" s="35"/>
      <c r="Q200" s="68"/>
      <c r="R200" s="68"/>
      <c r="S200" s="68"/>
      <c r="T200" s="68"/>
      <c r="U200" s="245" t="str">
        <f>IF(F200="","",Tabla1[[#This Row],[Fecha Inicio grupo]]+3*7-7)</f>
        <v/>
      </c>
      <c r="V200" s="246" t="str">
        <f>IF(F200="","",EDATE(Tabla1[[#This Row],[Fecha Inicio grupo]],3))</f>
        <v/>
      </c>
      <c r="W200" s="30"/>
      <c r="X200" s="30"/>
      <c r="Y200" s="77"/>
      <c r="Z200" s="77"/>
      <c r="AA200" s="77"/>
      <c r="AB200" s="77"/>
      <c r="AC200" s="77"/>
      <c r="AD200" s="77"/>
      <c r="AE200" s="77"/>
      <c r="AF200" s="77"/>
      <c r="AG200" s="77"/>
      <c r="AH200" s="77"/>
      <c r="AI200" s="77"/>
      <c r="AJ200" s="77"/>
      <c r="AK200" s="77"/>
      <c r="AL200" s="77"/>
      <c r="AM200" s="77"/>
      <c r="AN200" s="77"/>
      <c r="AO200" s="146"/>
      <c r="AP200" s="248" t="str">
        <f>IF(F200="","",IFERROR(VLOOKUP(SUBSTITUTE(SUBSTITUTE(Tabla1[[#This Row],[Uso Sistemas]],"T","P"),"N","F"),Parámetros!$M$2:$N$17,2,0),"Completar hasta 3ra sem. para evaluar a Probacionista"))</f>
        <v/>
      </c>
      <c r="AQ200" s="40"/>
      <c r="AR200" s="40"/>
      <c r="AS200" s="40"/>
      <c r="AT200" s="29"/>
      <c r="AU200" s="56"/>
      <c r="AV200" s="56"/>
      <c r="AW200" s="56"/>
      <c r="AX200" s="250" t="str">
        <f>IF(V200="","",EOMONTH(EDATE(Tabla1[[#This Row],[Fecha Finalización]],2),0))</f>
        <v/>
      </c>
      <c r="AY200" s="40"/>
      <c r="AZ200" s="251" t="str">
        <f>IF(V200="","",EOMONTH(EDATE(Tabla1[[#This Row],[Fecha Finalización]],3),0))</f>
        <v/>
      </c>
      <c r="BA200" s="40"/>
      <c r="BB200" s="40"/>
      <c r="BC200" s="237"/>
      <c r="BD200" s="235" t="str">
        <f>IF(F200="","",Tabla1[[#This Row],[sem 01]]&amp;Tabla1[[#This Row],[sem 02]]&amp;Tabla1[[#This Row],[sem 03]])</f>
        <v/>
      </c>
      <c r="BE200" s="236" t="str">
        <f>IF(TRIM(F200)="","",$B$1&amp;"-"&amp;SUBSTITUTE(Tabla1[[#This Row],[Mes Inscrito]]," ","")&amp;"-"&amp;SUBSTITUTE(Tabla1[[#This Row],[Dia de clases Inscrito]]," ","")&amp;"-"&amp;SUBSTITUTE(Tabla1[[#This Row],[Horario Inscrito]]," ","")&amp;"-"&amp;Tabla1[[#This Row],[Fecha Inicio grupo]])</f>
        <v/>
      </c>
      <c r="BF200" s="253" t="str">
        <f>IF(F200="","",Tabla1[[#This Row],[Curso]])</f>
        <v/>
      </c>
      <c r="BG200" s="254" t="str">
        <f>+IF(TRIM(F200)="","",$B$1&amp;"-"&amp;TRIM(Tabla1[[#This Row],[Mes Inscrito]])&amp;"-"&amp;TRIM(Tabla1[[#This Row],[Dia de clases Inscrito]])&amp;"-"&amp;TRIM(Tabla1[[#This Row],[Horario Inscrito]])&amp;"-"&amp;TRIM(Tabla1[[#This Row],[Fecha Inicio grupo]])&amp;"-"&amp;TRIM(Tabla1[[#This Row],[Tipo Incrito]]))</f>
        <v/>
      </c>
      <c r="BH200" s="319" t="str">
        <f>IF(F200="","",OR(IFERROR(SEARCH("CG",Tabla1[[#This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0" s="320" t="str">
        <f>IF(F200&lt;&gt;"",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0" s="320" t="str">
        <f>IF(F200&lt;&gt;"",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0" s="320" t="str">
        <f>IF(Tabla1[[#This Row],[Fecha Inicio grupo]]="","",IFERROR(VLOOKUP(Tabla1[[#This Row],[Mes de Alta como miembro]],Parámetros!$AM$2:$AN$16,2,0),"01/01/1900"))</f>
        <v/>
      </c>
    </row>
    <row r="201" spans="1:63" ht="14.45" hidden="1">
      <c r="A201" s="69">
        <v>196</v>
      </c>
      <c r="B201" s="30"/>
      <c r="C201" s="35"/>
      <c r="D201" s="43"/>
      <c r="E201" s="65"/>
      <c r="F201" s="46"/>
      <c r="G201" s="46"/>
      <c r="H201" s="165"/>
      <c r="I201" s="43"/>
      <c r="J201" s="29"/>
      <c r="K201" s="70"/>
      <c r="L201" s="69"/>
      <c r="M201" s="47"/>
      <c r="N201" s="240" t="str">
        <f ca="1">IF(Tabla1[[#This Row],[Fecha de nac]]="","",IF(Tabla1[[#This Row],[Fecha Finalización]] &gt;=TODAY(), DATEDIF(Tabla1[[#This Row],[Fecha de nac]],TODAY(),"y"), ROUNDDOWN((Tabla1[[#This Row],[Fecha Finalización]] -Tabla1[[#This Row],[Fecha de nac]])/365,0)))</f>
        <v/>
      </c>
      <c r="O201" s="171"/>
      <c r="P201" s="35"/>
      <c r="Q201" s="68"/>
      <c r="R201" s="68"/>
      <c r="S201" s="68"/>
      <c r="T201" s="68"/>
      <c r="U201" s="245" t="str">
        <f>IF(F201="","",Tabla1[[#This Row],[Fecha Inicio grupo]]+3*7-7)</f>
        <v/>
      </c>
      <c r="V201" s="246" t="str">
        <f>IF(F201="","",EDATE(Tabla1[[#This Row],[Fecha Inicio grupo]],3))</f>
        <v/>
      </c>
      <c r="W201" s="30"/>
      <c r="X201" s="30"/>
      <c r="Y201" s="77"/>
      <c r="Z201" s="77"/>
      <c r="AA201" s="77"/>
      <c r="AB201" s="77"/>
      <c r="AC201" s="77"/>
      <c r="AD201" s="77"/>
      <c r="AE201" s="77"/>
      <c r="AF201" s="77"/>
      <c r="AG201" s="77"/>
      <c r="AH201" s="77"/>
      <c r="AI201" s="77"/>
      <c r="AJ201" s="77"/>
      <c r="AK201" s="77"/>
      <c r="AL201" s="77"/>
      <c r="AM201" s="77"/>
      <c r="AN201" s="77"/>
      <c r="AO201" s="146"/>
      <c r="AP201" s="248" t="str">
        <f>IF(F201="","",IFERROR(VLOOKUP(SUBSTITUTE(SUBSTITUTE(Tabla1[[#This Row],[Uso Sistemas]],"T","P"),"N","F"),Parámetros!$M$2:$N$17,2,0),"Completar hasta 3ra sem. para evaluar a Probacionista"))</f>
        <v/>
      </c>
      <c r="AQ201" s="40"/>
      <c r="AR201" s="40"/>
      <c r="AS201" s="40"/>
      <c r="AT201" s="29"/>
      <c r="AU201" s="56"/>
      <c r="AV201" s="56"/>
      <c r="AW201" s="56"/>
      <c r="AX201" s="250" t="str">
        <f>IF(V201="","",EOMONTH(EDATE(Tabla1[[#This Row],[Fecha Finalización]],2),0))</f>
        <v/>
      </c>
      <c r="AY201" s="40"/>
      <c r="AZ201" s="251" t="str">
        <f>IF(V201="","",EOMONTH(EDATE(Tabla1[[#This Row],[Fecha Finalización]],3),0))</f>
        <v/>
      </c>
      <c r="BA201" s="40"/>
      <c r="BB201" s="40"/>
      <c r="BC201" s="237"/>
      <c r="BD201" s="235" t="str">
        <f>IF(F201="","",Tabla1[[#This Row],[sem 01]]&amp;Tabla1[[#This Row],[sem 02]]&amp;Tabla1[[#This Row],[sem 03]])</f>
        <v/>
      </c>
      <c r="BE201" s="236" t="str">
        <f>IF(TRIM(F201)="","",$B$1&amp;"-"&amp;SUBSTITUTE(Tabla1[[#This Row],[Mes Inscrito]]," ","")&amp;"-"&amp;SUBSTITUTE(Tabla1[[#This Row],[Dia de clases Inscrito]]," ","")&amp;"-"&amp;SUBSTITUTE(Tabla1[[#This Row],[Horario Inscrito]]," ","")&amp;"-"&amp;Tabla1[[#This Row],[Fecha Inicio grupo]])</f>
        <v/>
      </c>
      <c r="BF201" s="253" t="str">
        <f>IF(F201="","",Tabla1[[#This Row],[Curso]])</f>
        <v/>
      </c>
      <c r="BG201" s="254" t="str">
        <f>+IF(TRIM(F201)="","",$B$1&amp;"-"&amp;TRIM(Tabla1[[#This Row],[Mes Inscrito]])&amp;"-"&amp;TRIM(Tabla1[[#This Row],[Dia de clases Inscrito]])&amp;"-"&amp;TRIM(Tabla1[[#This Row],[Horario Inscrito]])&amp;"-"&amp;TRIM(Tabla1[[#This Row],[Fecha Inicio grupo]])&amp;"-"&amp;TRIM(Tabla1[[#This Row],[Tipo Incrito]]))</f>
        <v/>
      </c>
      <c r="BH201" s="319" t="str">
        <f>IF(F201="","",OR(IFERROR(SEARCH("CG",Tabla1[[#This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1" s="320" t="str">
        <f>IF(F201&lt;&gt;"",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1" s="320" t="str">
        <f>IF(F201&lt;&gt;"",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1" s="320" t="str">
        <f>IF(Tabla1[[#This Row],[Fecha Inicio grupo]]="","",IFERROR(VLOOKUP(Tabla1[[#This Row],[Mes de Alta como miembro]],Parámetros!$AM$2:$AN$16,2,0),"01/01/1900"))</f>
        <v/>
      </c>
    </row>
    <row r="202" spans="1:63" ht="14.45" hidden="1">
      <c r="A202" s="69">
        <v>197</v>
      </c>
      <c r="B202" s="30"/>
      <c r="C202" s="35"/>
      <c r="D202" s="43"/>
      <c r="E202" s="65"/>
      <c r="F202" s="46"/>
      <c r="G202" s="46"/>
      <c r="H202" s="165"/>
      <c r="I202" s="43"/>
      <c r="J202" s="29"/>
      <c r="K202" s="70"/>
      <c r="L202" s="69"/>
      <c r="M202" s="47"/>
      <c r="N202" s="240" t="str">
        <f ca="1">IF(Tabla1[[#This Row],[Fecha de nac]]="","",IF(Tabla1[[#This Row],[Fecha Finalización]] &gt;=TODAY(), DATEDIF(Tabla1[[#This Row],[Fecha de nac]],TODAY(),"y"), ROUNDDOWN((Tabla1[[#This Row],[Fecha Finalización]] -Tabla1[[#This Row],[Fecha de nac]])/365,0)))</f>
        <v/>
      </c>
      <c r="O202" s="171"/>
      <c r="P202" s="35"/>
      <c r="Q202" s="68"/>
      <c r="R202" s="68"/>
      <c r="S202" s="68"/>
      <c r="T202" s="68"/>
      <c r="U202" s="245" t="str">
        <f>IF(F202="","",Tabla1[[#This Row],[Fecha Inicio grupo]]+3*7-7)</f>
        <v/>
      </c>
      <c r="V202" s="246" t="str">
        <f>IF(F202="","",EDATE(Tabla1[[#This Row],[Fecha Inicio grupo]],3))</f>
        <v/>
      </c>
      <c r="W202" s="30"/>
      <c r="X202" s="30"/>
      <c r="Y202" s="77"/>
      <c r="Z202" s="77"/>
      <c r="AA202" s="77"/>
      <c r="AB202" s="77"/>
      <c r="AC202" s="77"/>
      <c r="AD202" s="77"/>
      <c r="AE202" s="77"/>
      <c r="AF202" s="77"/>
      <c r="AG202" s="77"/>
      <c r="AH202" s="77"/>
      <c r="AI202" s="77"/>
      <c r="AJ202" s="77"/>
      <c r="AK202" s="77"/>
      <c r="AL202" s="77"/>
      <c r="AM202" s="77"/>
      <c r="AN202" s="77"/>
      <c r="AO202" s="146"/>
      <c r="AP202" s="248" t="str">
        <f>IF(F202="","",IFERROR(VLOOKUP(SUBSTITUTE(SUBSTITUTE(Tabla1[[#This Row],[Uso Sistemas]],"T","P"),"N","F"),Parámetros!$M$2:$N$17,2,0),"Completar hasta 3ra sem. para evaluar a Probacionista"))</f>
        <v/>
      </c>
      <c r="AQ202" s="40"/>
      <c r="AR202" s="40"/>
      <c r="AS202" s="40"/>
      <c r="AT202" s="29"/>
      <c r="AU202" s="56"/>
      <c r="AV202" s="56"/>
      <c r="AW202" s="56"/>
      <c r="AX202" s="250" t="str">
        <f>IF(V202="","",EOMONTH(EDATE(Tabla1[[#This Row],[Fecha Finalización]],2),0))</f>
        <v/>
      </c>
      <c r="AY202" s="40"/>
      <c r="AZ202" s="251" t="str">
        <f>IF(V202="","",EOMONTH(EDATE(Tabla1[[#This Row],[Fecha Finalización]],3),0))</f>
        <v/>
      </c>
      <c r="BA202" s="40"/>
      <c r="BB202" s="40"/>
      <c r="BC202" s="237"/>
      <c r="BD202" s="235" t="str">
        <f>IF(F202="","",Tabla1[[#This Row],[sem 01]]&amp;Tabla1[[#This Row],[sem 02]]&amp;Tabla1[[#This Row],[sem 03]])</f>
        <v/>
      </c>
      <c r="BE202" s="236" t="str">
        <f>IF(TRIM(F202)="","",$B$1&amp;"-"&amp;SUBSTITUTE(Tabla1[[#This Row],[Mes Inscrito]]," ","")&amp;"-"&amp;SUBSTITUTE(Tabla1[[#This Row],[Dia de clases Inscrito]]," ","")&amp;"-"&amp;SUBSTITUTE(Tabla1[[#This Row],[Horario Inscrito]]," ","")&amp;"-"&amp;Tabla1[[#This Row],[Fecha Inicio grupo]])</f>
        <v/>
      </c>
      <c r="BF202" s="253" t="str">
        <f>IF(F202="","",Tabla1[[#This Row],[Curso]])</f>
        <v/>
      </c>
      <c r="BG202" s="254" t="str">
        <f>+IF(TRIM(F202)="","",$B$1&amp;"-"&amp;TRIM(Tabla1[[#This Row],[Mes Inscrito]])&amp;"-"&amp;TRIM(Tabla1[[#This Row],[Dia de clases Inscrito]])&amp;"-"&amp;TRIM(Tabla1[[#This Row],[Horario Inscrito]])&amp;"-"&amp;TRIM(Tabla1[[#This Row],[Fecha Inicio grupo]])&amp;"-"&amp;TRIM(Tabla1[[#This Row],[Tipo Incrito]]))</f>
        <v/>
      </c>
      <c r="BH202" s="319" t="str">
        <f>IF(F202="","",OR(IFERROR(SEARCH("CG",Tabla1[[#This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2" s="320" t="str">
        <f>IF(F202&lt;&gt;"",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2" s="320" t="str">
        <f>IF(F202&lt;&gt;"",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2" s="320" t="str">
        <f>IF(Tabla1[[#This Row],[Fecha Inicio grupo]]="","",IFERROR(VLOOKUP(Tabla1[[#This Row],[Mes de Alta como miembro]],Parámetros!$AM$2:$AN$16,2,0),"01/01/1900"))</f>
        <v/>
      </c>
    </row>
    <row r="203" spans="1:63" ht="14.45" hidden="1">
      <c r="A203" s="69">
        <v>198</v>
      </c>
      <c r="B203" s="30"/>
      <c r="C203" s="35"/>
      <c r="D203" s="43"/>
      <c r="E203" s="65"/>
      <c r="F203" s="46"/>
      <c r="G203" s="46"/>
      <c r="H203" s="165"/>
      <c r="I203" s="43"/>
      <c r="J203" s="29"/>
      <c r="K203" s="70"/>
      <c r="L203" s="69"/>
      <c r="M203" s="47"/>
      <c r="N203" s="240" t="str">
        <f ca="1">IF(Tabla1[[#This Row],[Fecha de nac]]="","",IF(Tabla1[[#This Row],[Fecha Finalización]] &gt;=TODAY(), DATEDIF(Tabla1[[#This Row],[Fecha de nac]],TODAY(),"y"), ROUNDDOWN((Tabla1[[#This Row],[Fecha Finalización]] -Tabla1[[#This Row],[Fecha de nac]])/365,0)))</f>
        <v/>
      </c>
      <c r="O203" s="171"/>
      <c r="P203" s="35"/>
      <c r="Q203" s="68"/>
      <c r="R203" s="68"/>
      <c r="S203" s="68"/>
      <c r="T203" s="68"/>
      <c r="U203" s="245" t="str">
        <f>IF(F203="","",Tabla1[[#This Row],[Fecha Inicio grupo]]+3*7-7)</f>
        <v/>
      </c>
      <c r="V203" s="246" t="str">
        <f>IF(F203="","",EDATE(Tabla1[[#This Row],[Fecha Inicio grupo]],3))</f>
        <v/>
      </c>
      <c r="W203" s="30"/>
      <c r="X203" s="30"/>
      <c r="Y203" s="77"/>
      <c r="Z203" s="77"/>
      <c r="AA203" s="77"/>
      <c r="AB203" s="77"/>
      <c r="AC203" s="77"/>
      <c r="AD203" s="77"/>
      <c r="AE203" s="77"/>
      <c r="AF203" s="77"/>
      <c r="AG203" s="77"/>
      <c r="AH203" s="77"/>
      <c r="AI203" s="77"/>
      <c r="AJ203" s="77"/>
      <c r="AK203" s="77"/>
      <c r="AL203" s="77"/>
      <c r="AM203" s="77"/>
      <c r="AN203" s="77"/>
      <c r="AO203" s="146"/>
      <c r="AP203" s="248" t="str">
        <f>IF(F203="","",IFERROR(VLOOKUP(SUBSTITUTE(SUBSTITUTE(Tabla1[[#This Row],[Uso Sistemas]],"T","P"),"N","F"),Parámetros!$M$2:$N$17,2,0),"Completar hasta 3ra sem. para evaluar a Probacionista"))</f>
        <v/>
      </c>
      <c r="AQ203" s="40"/>
      <c r="AR203" s="40"/>
      <c r="AS203" s="40"/>
      <c r="AT203" s="29"/>
      <c r="AU203" s="56"/>
      <c r="AV203" s="56"/>
      <c r="AW203" s="56"/>
      <c r="AX203" s="250" t="str">
        <f>IF(V203="","",EOMONTH(EDATE(Tabla1[[#This Row],[Fecha Finalización]],2),0))</f>
        <v/>
      </c>
      <c r="AY203" s="40"/>
      <c r="AZ203" s="251" t="str">
        <f>IF(V203="","",EOMONTH(EDATE(Tabla1[[#This Row],[Fecha Finalización]],3),0))</f>
        <v/>
      </c>
      <c r="BA203" s="40"/>
      <c r="BB203" s="40"/>
      <c r="BC203" s="237"/>
      <c r="BD203" s="235" t="str">
        <f>IF(F203="","",Tabla1[[#This Row],[sem 01]]&amp;Tabla1[[#This Row],[sem 02]]&amp;Tabla1[[#This Row],[sem 03]])</f>
        <v/>
      </c>
      <c r="BE203" s="236" t="str">
        <f>IF(TRIM(F203)="","",$B$1&amp;"-"&amp;SUBSTITUTE(Tabla1[[#This Row],[Mes Inscrito]]," ","")&amp;"-"&amp;SUBSTITUTE(Tabla1[[#This Row],[Dia de clases Inscrito]]," ","")&amp;"-"&amp;SUBSTITUTE(Tabla1[[#This Row],[Horario Inscrito]]," ","")&amp;"-"&amp;Tabla1[[#This Row],[Fecha Inicio grupo]])</f>
        <v/>
      </c>
      <c r="BF203" s="253" t="str">
        <f>IF(F203="","",Tabla1[[#This Row],[Curso]])</f>
        <v/>
      </c>
      <c r="BG203" s="254" t="str">
        <f>+IF(TRIM(F203)="","",$B$1&amp;"-"&amp;TRIM(Tabla1[[#This Row],[Mes Inscrito]])&amp;"-"&amp;TRIM(Tabla1[[#This Row],[Dia de clases Inscrito]])&amp;"-"&amp;TRIM(Tabla1[[#This Row],[Horario Inscrito]])&amp;"-"&amp;TRIM(Tabla1[[#This Row],[Fecha Inicio grupo]])&amp;"-"&amp;TRIM(Tabla1[[#This Row],[Tipo Incrito]]))</f>
        <v/>
      </c>
      <c r="BH203" s="319" t="str">
        <f>IF(F203="","",OR(IFERROR(SEARCH("CG",Tabla1[[#This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3" s="320" t="str">
        <f>IF(F203&lt;&gt;"",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3" s="320" t="str">
        <f>IF(F203&lt;&gt;"",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3" s="320" t="str">
        <f>IF(Tabla1[[#This Row],[Fecha Inicio grupo]]="","",IFERROR(VLOOKUP(Tabla1[[#This Row],[Mes de Alta como miembro]],Parámetros!$AM$2:$AN$16,2,0),"01/01/1900"))</f>
        <v/>
      </c>
    </row>
    <row r="204" spans="1:63" ht="14.45" hidden="1">
      <c r="A204" s="69">
        <v>199</v>
      </c>
      <c r="B204" s="30"/>
      <c r="C204" s="35"/>
      <c r="D204" s="43"/>
      <c r="E204" s="65"/>
      <c r="F204" s="46"/>
      <c r="G204" s="46"/>
      <c r="H204" s="165"/>
      <c r="I204" s="43"/>
      <c r="J204" s="29"/>
      <c r="K204" s="70"/>
      <c r="L204" s="69"/>
      <c r="M204" s="47"/>
      <c r="N204" s="240" t="str">
        <f ca="1">IF(Tabla1[[#This Row],[Fecha de nac]]="","",IF(Tabla1[[#This Row],[Fecha Finalización]] &gt;=TODAY(), DATEDIF(Tabla1[[#This Row],[Fecha de nac]],TODAY(),"y"), ROUNDDOWN((Tabla1[[#This Row],[Fecha Finalización]] -Tabla1[[#This Row],[Fecha de nac]])/365,0)))</f>
        <v/>
      </c>
      <c r="O204" s="171"/>
      <c r="P204" s="35"/>
      <c r="Q204" s="68"/>
      <c r="R204" s="68"/>
      <c r="S204" s="68"/>
      <c r="T204" s="68"/>
      <c r="U204" s="245" t="str">
        <f>IF(F204="","",Tabla1[[#This Row],[Fecha Inicio grupo]]+3*7-7)</f>
        <v/>
      </c>
      <c r="V204" s="246" t="str">
        <f>IF(F204="","",EDATE(Tabla1[[#This Row],[Fecha Inicio grupo]],3))</f>
        <v/>
      </c>
      <c r="W204" s="30"/>
      <c r="X204" s="30"/>
      <c r="Y204" s="77"/>
      <c r="Z204" s="77"/>
      <c r="AA204" s="77"/>
      <c r="AB204" s="77"/>
      <c r="AC204" s="77"/>
      <c r="AD204" s="77"/>
      <c r="AE204" s="77"/>
      <c r="AF204" s="77"/>
      <c r="AG204" s="77"/>
      <c r="AH204" s="77"/>
      <c r="AI204" s="77"/>
      <c r="AJ204" s="77"/>
      <c r="AK204" s="77"/>
      <c r="AL204" s="77"/>
      <c r="AM204" s="77"/>
      <c r="AN204" s="77"/>
      <c r="AO204" s="146"/>
      <c r="AP204" s="248" t="str">
        <f>IF(F204="","",IFERROR(VLOOKUP(SUBSTITUTE(SUBSTITUTE(Tabla1[[#This Row],[Uso Sistemas]],"T","P"),"N","F"),Parámetros!$M$2:$N$17,2,0),"Completar hasta 3ra sem. para evaluar a Probacionista"))</f>
        <v/>
      </c>
      <c r="AQ204" s="40"/>
      <c r="AR204" s="40"/>
      <c r="AS204" s="40"/>
      <c r="AT204" s="29"/>
      <c r="AU204" s="56"/>
      <c r="AV204" s="56"/>
      <c r="AW204" s="56"/>
      <c r="AX204" s="250" t="str">
        <f>IF(V204="","",EOMONTH(EDATE(Tabla1[[#This Row],[Fecha Finalización]],2),0))</f>
        <v/>
      </c>
      <c r="AY204" s="40"/>
      <c r="AZ204" s="251" t="str">
        <f>IF(V204="","",EOMONTH(EDATE(Tabla1[[#This Row],[Fecha Finalización]],3),0))</f>
        <v/>
      </c>
      <c r="BA204" s="40"/>
      <c r="BB204" s="40"/>
      <c r="BC204" s="237"/>
      <c r="BD204" s="235" t="str">
        <f>IF(F204="","",Tabla1[[#This Row],[sem 01]]&amp;Tabla1[[#This Row],[sem 02]]&amp;Tabla1[[#This Row],[sem 03]])</f>
        <v/>
      </c>
      <c r="BE204" s="236" t="str">
        <f>IF(TRIM(F204)="","",$B$1&amp;"-"&amp;SUBSTITUTE(Tabla1[[#This Row],[Mes Inscrito]]," ","")&amp;"-"&amp;SUBSTITUTE(Tabla1[[#This Row],[Dia de clases Inscrito]]," ","")&amp;"-"&amp;SUBSTITUTE(Tabla1[[#This Row],[Horario Inscrito]]," ","")&amp;"-"&amp;Tabla1[[#This Row],[Fecha Inicio grupo]])</f>
        <v/>
      </c>
      <c r="BF204" s="253" t="str">
        <f>IF(F204="","",Tabla1[[#This Row],[Curso]])</f>
        <v/>
      </c>
      <c r="BG204" s="254" t="str">
        <f>+IF(TRIM(F204)="","",$B$1&amp;"-"&amp;TRIM(Tabla1[[#This Row],[Mes Inscrito]])&amp;"-"&amp;TRIM(Tabla1[[#This Row],[Dia de clases Inscrito]])&amp;"-"&amp;TRIM(Tabla1[[#This Row],[Horario Inscrito]])&amp;"-"&amp;TRIM(Tabla1[[#This Row],[Fecha Inicio grupo]])&amp;"-"&amp;TRIM(Tabla1[[#This Row],[Tipo Incrito]]))</f>
        <v/>
      </c>
      <c r="BH204" s="319" t="str">
        <f>IF(F204="","",OR(IFERROR(SEARCH("CG",Tabla1[[#This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4" s="320" t="str">
        <f>IF(F204&lt;&gt;"",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4" s="320" t="str">
        <f>IF(F204&lt;&gt;"",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4" s="320" t="str">
        <f>IF(Tabla1[[#This Row],[Fecha Inicio grupo]]="","",IFERROR(VLOOKUP(Tabla1[[#This Row],[Mes de Alta como miembro]],Parámetros!$AM$2:$AN$16,2,0),"01/01/1900"))</f>
        <v/>
      </c>
    </row>
    <row r="205" spans="1:63" ht="14.45" hidden="1">
      <c r="A205" s="69">
        <v>200</v>
      </c>
      <c r="B205" s="30"/>
      <c r="C205" s="35"/>
      <c r="D205" s="43"/>
      <c r="E205" s="65"/>
      <c r="F205" s="46"/>
      <c r="G205" s="46"/>
      <c r="H205" s="165"/>
      <c r="I205" s="43"/>
      <c r="J205" s="29"/>
      <c r="K205" s="70"/>
      <c r="L205" s="69"/>
      <c r="M205" s="47"/>
      <c r="N205" s="240" t="str">
        <f ca="1">IF(Tabla1[[#This Row],[Fecha de nac]]="","",IF(Tabla1[[#This Row],[Fecha Finalización]] &gt;=TODAY(), DATEDIF(Tabla1[[#This Row],[Fecha de nac]],TODAY(),"y"), ROUNDDOWN((Tabla1[[#This Row],[Fecha Finalización]] -Tabla1[[#This Row],[Fecha de nac]])/365,0)))</f>
        <v/>
      </c>
      <c r="O205" s="171"/>
      <c r="P205" s="35"/>
      <c r="Q205" s="68"/>
      <c r="R205" s="68"/>
      <c r="S205" s="68"/>
      <c r="T205" s="68"/>
      <c r="U205" s="245" t="str">
        <f>IF(F205="","",Tabla1[[#This Row],[Fecha Inicio grupo]]+3*7-7)</f>
        <v/>
      </c>
      <c r="V205" s="246" t="str">
        <f>IF(F205="","",EDATE(Tabla1[[#This Row],[Fecha Inicio grupo]],3))</f>
        <v/>
      </c>
      <c r="W205" s="30"/>
      <c r="X205" s="30"/>
      <c r="Y205" s="77"/>
      <c r="Z205" s="77"/>
      <c r="AA205" s="77"/>
      <c r="AB205" s="77"/>
      <c r="AC205" s="77"/>
      <c r="AD205" s="77"/>
      <c r="AE205" s="77"/>
      <c r="AF205" s="77"/>
      <c r="AG205" s="77"/>
      <c r="AH205" s="77"/>
      <c r="AI205" s="77"/>
      <c r="AJ205" s="77"/>
      <c r="AK205" s="77"/>
      <c r="AL205" s="77"/>
      <c r="AM205" s="77"/>
      <c r="AN205" s="77"/>
      <c r="AO205" s="146"/>
      <c r="AP205" s="248" t="str">
        <f>IF(F205="","",IFERROR(VLOOKUP(SUBSTITUTE(SUBSTITUTE(Tabla1[[#This Row],[Uso Sistemas]],"T","P"),"N","F"),Parámetros!$M$2:$N$17,2,0),"Completar hasta 3ra sem. para evaluar a Probacionista"))</f>
        <v/>
      </c>
      <c r="AQ205" s="40"/>
      <c r="AR205" s="40"/>
      <c r="AS205" s="40"/>
      <c r="AT205" s="29"/>
      <c r="AU205" s="56"/>
      <c r="AV205" s="56"/>
      <c r="AW205" s="56"/>
      <c r="AX205" s="250" t="str">
        <f>IF(V205="","",EOMONTH(EDATE(Tabla1[[#This Row],[Fecha Finalización]],2),0))</f>
        <v/>
      </c>
      <c r="AY205" s="40"/>
      <c r="AZ205" s="251" t="str">
        <f>IF(V205="","",EOMONTH(EDATE(Tabla1[[#This Row],[Fecha Finalización]],3),0))</f>
        <v/>
      </c>
      <c r="BA205" s="40"/>
      <c r="BB205" s="40"/>
      <c r="BC205" s="237"/>
      <c r="BD205" s="235" t="str">
        <f>IF(F205="","",Tabla1[[#This Row],[sem 01]]&amp;Tabla1[[#This Row],[sem 02]]&amp;Tabla1[[#This Row],[sem 03]])</f>
        <v/>
      </c>
      <c r="BE205" s="236" t="str">
        <f>IF(TRIM(F205)="","",$B$1&amp;"-"&amp;SUBSTITUTE(Tabla1[[#This Row],[Mes Inscrito]]," ","")&amp;"-"&amp;SUBSTITUTE(Tabla1[[#This Row],[Dia de clases Inscrito]]," ","")&amp;"-"&amp;SUBSTITUTE(Tabla1[[#This Row],[Horario Inscrito]]," ","")&amp;"-"&amp;Tabla1[[#This Row],[Fecha Inicio grupo]])</f>
        <v/>
      </c>
      <c r="BF205" s="253" t="str">
        <f>IF(F205="","",Tabla1[[#This Row],[Curso]])</f>
        <v/>
      </c>
      <c r="BG205" s="254" t="str">
        <f>+IF(TRIM(F205)="","",$B$1&amp;"-"&amp;TRIM(Tabla1[[#This Row],[Mes Inscrito]])&amp;"-"&amp;TRIM(Tabla1[[#This Row],[Dia de clases Inscrito]])&amp;"-"&amp;TRIM(Tabla1[[#This Row],[Horario Inscrito]])&amp;"-"&amp;TRIM(Tabla1[[#This Row],[Fecha Inicio grupo]])&amp;"-"&amp;TRIM(Tabla1[[#This Row],[Tipo Incrito]]))</f>
        <v/>
      </c>
      <c r="BH205" s="319" t="str">
        <f>IF(F205="","",OR(IFERROR(SEARCH("CG",Tabla1[[#This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5" s="320" t="str">
        <f>IF(F205&lt;&gt;"",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5" s="320" t="str">
        <f>IF(F205&lt;&gt;"",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5" s="320" t="str">
        <f>IF(Tabla1[[#This Row],[Fecha Inicio grupo]]="","",IFERROR(VLOOKUP(Tabla1[[#This Row],[Mes de Alta como miembro]],Parámetros!$AM$2:$AN$16,2,0),"01/01/1900"))</f>
        <v/>
      </c>
    </row>
    <row r="206" spans="1:63" ht="14.45" hidden="1">
      <c r="A206" s="69">
        <v>201</v>
      </c>
      <c r="B206" s="30"/>
      <c r="C206" s="35"/>
      <c r="D206" s="43"/>
      <c r="E206" s="65"/>
      <c r="F206" s="46"/>
      <c r="G206" s="46"/>
      <c r="H206" s="165"/>
      <c r="I206" s="43"/>
      <c r="J206" s="29"/>
      <c r="K206" s="70"/>
      <c r="L206" s="69"/>
      <c r="M206" s="47"/>
      <c r="N206" s="240" t="str">
        <f ca="1">IF(Tabla1[[#This Row],[Fecha de nac]]="","",IF(Tabla1[[#This Row],[Fecha Finalización]] &gt;=TODAY(), DATEDIF(Tabla1[[#This Row],[Fecha de nac]],TODAY(),"y"), ROUNDDOWN((Tabla1[[#This Row],[Fecha Finalización]] -Tabla1[[#This Row],[Fecha de nac]])/365,0)))</f>
        <v/>
      </c>
      <c r="O206" s="171"/>
      <c r="P206" s="35"/>
      <c r="Q206" s="68"/>
      <c r="R206" s="68"/>
      <c r="S206" s="68"/>
      <c r="T206" s="68"/>
      <c r="U206" s="245" t="str">
        <f>IF(F206="","",Tabla1[[#This Row],[Fecha Inicio grupo]]+3*7-7)</f>
        <v/>
      </c>
      <c r="V206" s="246" t="str">
        <f>IF(F206="","",EDATE(Tabla1[[#This Row],[Fecha Inicio grupo]],3))</f>
        <v/>
      </c>
      <c r="W206" s="30"/>
      <c r="X206" s="30"/>
      <c r="Y206" s="77"/>
      <c r="Z206" s="77"/>
      <c r="AA206" s="77"/>
      <c r="AB206" s="77"/>
      <c r="AC206" s="77"/>
      <c r="AD206" s="77"/>
      <c r="AE206" s="77"/>
      <c r="AF206" s="77"/>
      <c r="AG206" s="77"/>
      <c r="AH206" s="77"/>
      <c r="AI206" s="77"/>
      <c r="AJ206" s="77"/>
      <c r="AK206" s="77"/>
      <c r="AL206" s="77"/>
      <c r="AM206" s="77"/>
      <c r="AN206" s="77"/>
      <c r="AO206" s="146"/>
      <c r="AP206" s="248" t="str">
        <f>IF(F206="","",IFERROR(VLOOKUP(SUBSTITUTE(SUBSTITUTE(Tabla1[[#This Row],[Uso Sistemas]],"T","P"),"N","F"),Parámetros!$M$2:$N$17,2,0),"Completar hasta 3ra sem. para evaluar a Probacionista"))</f>
        <v/>
      </c>
      <c r="AQ206" s="40"/>
      <c r="AR206" s="40"/>
      <c r="AS206" s="40"/>
      <c r="AT206" s="29"/>
      <c r="AU206" s="56"/>
      <c r="AV206" s="56"/>
      <c r="AW206" s="56"/>
      <c r="AX206" s="250" t="str">
        <f>IF(V206="","",EOMONTH(EDATE(Tabla1[[#This Row],[Fecha Finalización]],2),0))</f>
        <v/>
      </c>
      <c r="AY206" s="40"/>
      <c r="AZ206" s="251" t="str">
        <f>IF(V206="","",EOMONTH(EDATE(Tabla1[[#This Row],[Fecha Finalización]],3),0))</f>
        <v/>
      </c>
      <c r="BA206" s="40"/>
      <c r="BB206" s="40"/>
      <c r="BC206" s="237"/>
      <c r="BD206" s="235" t="str">
        <f>IF(F206="","",Tabla1[[#This Row],[sem 01]]&amp;Tabla1[[#This Row],[sem 02]]&amp;Tabla1[[#This Row],[sem 03]])</f>
        <v/>
      </c>
      <c r="BE206" s="236" t="str">
        <f>IF(TRIM(F206)="","",$B$1&amp;"-"&amp;SUBSTITUTE(Tabla1[[#This Row],[Mes Inscrito]]," ","")&amp;"-"&amp;SUBSTITUTE(Tabla1[[#This Row],[Dia de clases Inscrito]]," ","")&amp;"-"&amp;SUBSTITUTE(Tabla1[[#This Row],[Horario Inscrito]]," ","")&amp;"-"&amp;Tabla1[[#This Row],[Fecha Inicio grupo]])</f>
        <v/>
      </c>
      <c r="BF206" s="253" t="str">
        <f>IF(F206="","",Tabla1[[#This Row],[Curso]])</f>
        <v/>
      </c>
      <c r="BG206" s="254" t="str">
        <f>+IF(TRIM(F206)="","",$B$1&amp;"-"&amp;TRIM(Tabla1[[#This Row],[Mes Inscrito]])&amp;"-"&amp;TRIM(Tabla1[[#This Row],[Dia de clases Inscrito]])&amp;"-"&amp;TRIM(Tabla1[[#This Row],[Horario Inscrito]])&amp;"-"&amp;TRIM(Tabla1[[#This Row],[Fecha Inicio grupo]])&amp;"-"&amp;TRIM(Tabla1[[#This Row],[Tipo Incrito]]))</f>
        <v/>
      </c>
      <c r="BH206" s="319" t="str">
        <f>IF(F206="","",OR(IFERROR(SEARCH("CG",Tabla1[[#This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6" s="320" t="str">
        <f>IF(F206&lt;&gt;"",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6" s="320" t="str">
        <f>IF(F206&lt;&gt;"",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6" s="320" t="str">
        <f>IF(Tabla1[[#This Row],[Fecha Inicio grupo]]="","",IFERROR(VLOOKUP(Tabla1[[#This Row],[Mes de Alta como miembro]],Parámetros!$AM$2:$AN$16,2,0),"01/01/1900"))</f>
        <v/>
      </c>
    </row>
    <row r="207" spans="1:63" ht="14.45" hidden="1">
      <c r="A207" s="69">
        <v>202</v>
      </c>
      <c r="B207" s="30"/>
      <c r="C207" s="35"/>
      <c r="D207" s="43"/>
      <c r="E207" s="65"/>
      <c r="F207" s="46"/>
      <c r="G207" s="46"/>
      <c r="H207" s="165"/>
      <c r="I207" s="43"/>
      <c r="J207" s="29"/>
      <c r="K207" s="70"/>
      <c r="L207" s="69"/>
      <c r="M207" s="47"/>
      <c r="N207" s="240" t="str">
        <f ca="1">IF(Tabla1[[#This Row],[Fecha de nac]]="","",IF(Tabla1[[#This Row],[Fecha Finalización]] &gt;=TODAY(), DATEDIF(Tabla1[[#This Row],[Fecha de nac]],TODAY(),"y"), ROUNDDOWN((Tabla1[[#This Row],[Fecha Finalización]] -Tabla1[[#This Row],[Fecha de nac]])/365,0)))</f>
        <v/>
      </c>
      <c r="O207" s="171"/>
      <c r="P207" s="35"/>
      <c r="Q207" s="68"/>
      <c r="R207" s="68"/>
      <c r="S207" s="68"/>
      <c r="T207" s="68"/>
      <c r="U207" s="245" t="str">
        <f>IF(F207="","",Tabla1[[#This Row],[Fecha Inicio grupo]]+3*7-7)</f>
        <v/>
      </c>
      <c r="V207" s="246" t="str">
        <f>IF(F207="","",EDATE(Tabla1[[#This Row],[Fecha Inicio grupo]],3))</f>
        <v/>
      </c>
      <c r="W207" s="30"/>
      <c r="X207" s="30"/>
      <c r="Y207" s="77"/>
      <c r="Z207" s="77"/>
      <c r="AA207" s="77"/>
      <c r="AB207" s="77"/>
      <c r="AC207" s="77"/>
      <c r="AD207" s="77"/>
      <c r="AE207" s="77"/>
      <c r="AF207" s="77"/>
      <c r="AG207" s="77"/>
      <c r="AH207" s="77"/>
      <c r="AI207" s="77"/>
      <c r="AJ207" s="77"/>
      <c r="AK207" s="77"/>
      <c r="AL207" s="77"/>
      <c r="AM207" s="77"/>
      <c r="AN207" s="77"/>
      <c r="AO207" s="146"/>
      <c r="AP207" s="248" t="str">
        <f>IF(F207="","",IFERROR(VLOOKUP(SUBSTITUTE(SUBSTITUTE(Tabla1[[#This Row],[Uso Sistemas]],"T","P"),"N","F"),Parámetros!$M$2:$N$17,2,0),"Completar hasta 3ra sem. para evaluar a Probacionista"))</f>
        <v/>
      </c>
      <c r="AQ207" s="40"/>
      <c r="AR207" s="40"/>
      <c r="AS207" s="40"/>
      <c r="AT207" s="29"/>
      <c r="AU207" s="56"/>
      <c r="AV207" s="56"/>
      <c r="AW207" s="56"/>
      <c r="AX207" s="250" t="str">
        <f>IF(V207="","",EOMONTH(EDATE(Tabla1[[#This Row],[Fecha Finalización]],2),0))</f>
        <v/>
      </c>
      <c r="AY207" s="40"/>
      <c r="AZ207" s="251" t="str">
        <f>IF(V207="","",EOMONTH(EDATE(Tabla1[[#This Row],[Fecha Finalización]],3),0))</f>
        <v/>
      </c>
      <c r="BA207" s="40"/>
      <c r="BB207" s="40"/>
      <c r="BC207" s="237"/>
      <c r="BD207" s="235" t="str">
        <f>IF(F207="","",Tabla1[[#This Row],[sem 01]]&amp;Tabla1[[#This Row],[sem 02]]&amp;Tabla1[[#This Row],[sem 03]])</f>
        <v/>
      </c>
      <c r="BE207" s="236" t="str">
        <f>IF(TRIM(F207)="","",$B$1&amp;"-"&amp;SUBSTITUTE(Tabla1[[#This Row],[Mes Inscrito]]," ","")&amp;"-"&amp;SUBSTITUTE(Tabla1[[#This Row],[Dia de clases Inscrito]]," ","")&amp;"-"&amp;SUBSTITUTE(Tabla1[[#This Row],[Horario Inscrito]]," ","")&amp;"-"&amp;Tabla1[[#This Row],[Fecha Inicio grupo]])</f>
        <v/>
      </c>
      <c r="BF207" s="253" t="str">
        <f>IF(F207="","",Tabla1[[#This Row],[Curso]])</f>
        <v/>
      </c>
      <c r="BG207" s="254" t="str">
        <f>+IF(TRIM(F207)="","",$B$1&amp;"-"&amp;TRIM(Tabla1[[#This Row],[Mes Inscrito]])&amp;"-"&amp;TRIM(Tabla1[[#This Row],[Dia de clases Inscrito]])&amp;"-"&amp;TRIM(Tabla1[[#This Row],[Horario Inscrito]])&amp;"-"&amp;TRIM(Tabla1[[#This Row],[Fecha Inicio grupo]])&amp;"-"&amp;TRIM(Tabla1[[#This Row],[Tipo Incrito]]))</f>
        <v/>
      </c>
      <c r="BH207" s="319" t="str">
        <f>IF(F207="","",OR(IFERROR(SEARCH("CG",Tabla1[[#This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7" s="320" t="str">
        <f>IF(F207&lt;&gt;"",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7" s="320" t="str">
        <f>IF(F207&lt;&gt;"",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7" s="320" t="str">
        <f>IF(Tabla1[[#This Row],[Fecha Inicio grupo]]="","",IFERROR(VLOOKUP(Tabla1[[#This Row],[Mes de Alta como miembro]],Parámetros!$AM$2:$AN$16,2,0),"01/01/1900"))</f>
        <v/>
      </c>
    </row>
    <row r="208" spans="1:63" ht="14.45" hidden="1">
      <c r="A208" s="69">
        <v>203</v>
      </c>
      <c r="B208" s="30"/>
      <c r="C208" s="35"/>
      <c r="D208" s="43"/>
      <c r="E208" s="65"/>
      <c r="F208" s="46"/>
      <c r="G208" s="46"/>
      <c r="H208" s="165"/>
      <c r="I208" s="43"/>
      <c r="J208" s="29"/>
      <c r="K208" s="70"/>
      <c r="L208" s="69"/>
      <c r="M208" s="47"/>
      <c r="N208" s="240" t="str">
        <f ca="1">IF(Tabla1[[#This Row],[Fecha de nac]]="","",IF(Tabla1[[#This Row],[Fecha Finalización]] &gt;=TODAY(), DATEDIF(Tabla1[[#This Row],[Fecha de nac]],TODAY(),"y"), ROUNDDOWN((Tabla1[[#This Row],[Fecha Finalización]] -Tabla1[[#This Row],[Fecha de nac]])/365,0)))</f>
        <v/>
      </c>
      <c r="O208" s="171"/>
      <c r="P208" s="35"/>
      <c r="Q208" s="68"/>
      <c r="R208" s="68"/>
      <c r="S208" s="68"/>
      <c r="T208" s="68"/>
      <c r="U208" s="245" t="str">
        <f>IF(F208="","",Tabla1[[#This Row],[Fecha Inicio grupo]]+3*7-7)</f>
        <v/>
      </c>
      <c r="V208" s="246" t="str">
        <f>IF(F208="","",EDATE(Tabla1[[#This Row],[Fecha Inicio grupo]],3))</f>
        <v/>
      </c>
      <c r="W208" s="30"/>
      <c r="X208" s="30"/>
      <c r="Y208" s="77"/>
      <c r="Z208" s="77"/>
      <c r="AA208" s="77"/>
      <c r="AB208" s="77"/>
      <c r="AC208" s="77"/>
      <c r="AD208" s="77"/>
      <c r="AE208" s="77"/>
      <c r="AF208" s="77"/>
      <c r="AG208" s="77"/>
      <c r="AH208" s="77"/>
      <c r="AI208" s="77"/>
      <c r="AJ208" s="77"/>
      <c r="AK208" s="77"/>
      <c r="AL208" s="77"/>
      <c r="AM208" s="77"/>
      <c r="AN208" s="77"/>
      <c r="AO208" s="146"/>
      <c r="AP208" s="248" t="str">
        <f>IF(F208="","",IFERROR(VLOOKUP(SUBSTITUTE(SUBSTITUTE(Tabla1[[#This Row],[Uso Sistemas]],"T","P"),"N","F"),Parámetros!$M$2:$N$17,2,0),"Completar hasta 3ra sem. para evaluar a Probacionista"))</f>
        <v/>
      </c>
      <c r="AQ208" s="40"/>
      <c r="AR208" s="40"/>
      <c r="AS208" s="40"/>
      <c r="AT208" s="29"/>
      <c r="AU208" s="56"/>
      <c r="AV208" s="56"/>
      <c r="AW208" s="56"/>
      <c r="AX208" s="250" t="str">
        <f>IF(V208="","",EOMONTH(EDATE(Tabla1[[#This Row],[Fecha Finalización]],2),0))</f>
        <v/>
      </c>
      <c r="AY208" s="40"/>
      <c r="AZ208" s="251" t="str">
        <f>IF(V208="","",EOMONTH(EDATE(Tabla1[[#This Row],[Fecha Finalización]],3),0))</f>
        <v/>
      </c>
      <c r="BA208" s="40"/>
      <c r="BB208" s="40"/>
      <c r="BC208" s="237"/>
      <c r="BD208" s="235" t="str">
        <f>IF(F208="","",Tabla1[[#This Row],[sem 01]]&amp;Tabla1[[#This Row],[sem 02]]&amp;Tabla1[[#This Row],[sem 03]])</f>
        <v/>
      </c>
      <c r="BE208" s="236" t="str">
        <f>IF(TRIM(F208)="","",$B$1&amp;"-"&amp;SUBSTITUTE(Tabla1[[#This Row],[Mes Inscrito]]," ","")&amp;"-"&amp;SUBSTITUTE(Tabla1[[#This Row],[Dia de clases Inscrito]]," ","")&amp;"-"&amp;SUBSTITUTE(Tabla1[[#This Row],[Horario Inscrito]]," ","")&amp;"-"&amp;Tabla1[[#This Row],[Fecha Inicio grupo]])</f>
        <v/>
      </c>
      <c r="BF208" s="253" t="str">
        <f>IF(F208="","",Tabla1[[#This Row],[Curso]])</f>
        <v/>
      </c>
      <c r="BG208" s="254" t="str">
        <f>+IF(TRIM(F208)="","",$B$1&amp;"-"&amp;TRIM(Tabla1[[#This Row],[Mes Inscrito]])&amp;"-"&amp;TRIM(Tabla1[[#This Row],[Dia de clases Inscrito]])&amp;"-"&amp;TRIM(Tabla1[[#This Row],[Horario Inscrito]])&amp;"-"&amp;TRIM(Tabla1[[#This Row],[Fecha Inicio grupo]])&amp;"-"&amp;TRIM(Tabla1[[#This Row],[Tipo Incrito]]))</f>
        <v/>
      </c>
      <c r="BH208" s="319" t="str">
        <f>IF(F208="","",OR(IFERROR(SEARCH("CG",Tabla1[[#This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8" s="320" t="str">
        <f>IF(F208&lt;&gt;"",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8" s="320" t="str">
        <f>IF(F208&lt;&gt;"",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8" s="320" t="str">
        <f>IF(Tabla1[[#This Row],[Fecha Inicio grupo]]="","",IFERROR(VLOOKUP(Tabla1[[#This Row],[Mes de Alta como miembro]],Parámetros!$AM$2:$AN$16,2,0),"01/01/1900"))</f>
        <v/>
      </c>
    </row>
    <row r="209" spans="1:63" ht="14.45" hidden="1">
      <c r="A209" s="69">
        <v>204</v>
      </c>
      <c r="B209" s="30"/>
      <c r="C209" s="35"/>
      <c r="D209" s="43"/>
      <c r="E209" s="65"/>
      <c r="F209" s="46"/>
      <c r="G209" s="46"/>
      <c r="H209" s="165"/>
      <c r="I209" s="43"/>
      <c r="J209" s="29"/>
      <c r="K209" s="70"/>
      <c r="L209" s="69"/>
      <c r="M209" s="47"/>
      <c r="N209" s="240" t="str">
        <f ca="1">IF(Tabla1[[#This Row],[Fecha de nac]]="","",IF(Tabla1[[#This Row],[Fecha Finalización]] &gt;=TODAY(), DATEDIF(Tabla1[[#This Row],[Fecha de nac]],TODAY(),"y"), ROUNDDOWN((Tabla1[[#This Row],[Fecha Finalización]] -Tabla1[[#This Row],[Fecha de nac]])/365,0)))</f>
        <v/>
      </c>
      <c r="O209" s="171"/>
      <c r="P209" s="35"/>
      <c r="Q209" s="68"/>
      <c r="R209" s="68"/>
      <c r="S209" s="68"/>
      <c r="T209" s="68"/>
      <c r="U209" s="245" t="str">
        <f>IF(F209="","",Tabla1[[#This Row],[Fecha Inicio grupo]]+3*7-7)</f>
        <v/>
      </c>
      <c r="V209" s="246" t="str">
        <f>IF(F209="","",EDATE(Tabla1[[#This Row],[Fecha Inicio grupo]],3))</f>
        <v/>
      </c>
      <c r="W209" s="30"/>
      <c r="X209" s="30"/>
      <c r="Y209" s="77"/>
      <c r="Z209" s="77"/>
      <c r="AA209" s="77"/>
      <c r="AB209" s="77"/>
      <c r="AC209" s="77"/>
      <c r="AD209" s="77"/>
      <c r="AE209" s="77"/>
      <c r="AF209" s="77"/>
      <c r="AG209" s="77"/>
      <c r="AH209" s="77"/>
      <c r="AI209" s="77"/>
      <c r="AJ209" s="77"/>
      <c r="AK209" s="77"/>
      <c r="AL209" s="77"/>
      <c r="AM209" s="77"/>
      <c r="AN209" s="77"/>
      <c r="AO209" s="146"/>
      <c r="AP209" s="248" t="str">
        <f>IF(F209="","",IFERROR(VLOOKUP(SUBSTITUTE(SUBSTITUTE(Tabla1[[#This Row],[Uso Sistemas]],"T","P"),"N","F"),Parámetros!$M$2:$N$17,2,0),"Completar hasta 3ra sem. para evaluar a Probacionista"))</f>
        <v/>
      </c>
      <c r="AQ209" s="40"/>
      <c r="AR209" s="40"/>
      <c r="AS209" s="40"/>
      <c r="AT209" s="29"/>
      <c r="AU209" s="56"/>
      <c r="AV209" s="56"/>
      <c r="AW209" s="56"/>
      <c r="AX209" s="250" t="str">
        <f>IF(V209="","",EOMONTH(EDATE(Tabla1[[#This Row],[Fecha Finalización]],2),0))</f>
        <v/>
      </c>
      <c r="AY209" s="40"/>
      <c r="AZ209" s="251" t="str">
        <f>IF(V209="","",EOMONTH(EDATE(Tabla1[[#This Row],[Fecha Finalización]],3),0))</f>
        <v/>
      </c>
      <c r="BA209" s="40"/>
      <c r="BB209" s="40"/>
      <c r="BC209" s="237"/>
      <c r="BD209" s="235" t="str">
        <f>IF(F209="","",Tabla1[[#This Row],[sem 01]]&amp;Tabla1[[#This Row],[sem 02]]&amp;Tabla1[[#This Row],[sem 03]])</f>
        <v/>
      </c>
      <c r="BE209" s="236" t="str">
        <f>IF(TRIM(F209)="","",$B$1&amp;"-"&amp;SUBSTITUTE(Tabla1[[#This Row],[Mes Inscrito]]," ","")&amp;"-"&amp;SUBSTITUTE(Tabla1[[#This Row],[Dia de clases Inscrito]]," ","")&amp;"-"&amp;SUBSTITUTE(Tabla1[[#This Row],[Horario Inscrito]]," ","")&amp;"-"&amp;Tabla1[[#This Row],[Fecha Inicio grupo]])</f>
        <v/>
      </c>
      <c r="BF209" s="253" t="str">
        <f>IF(F209="","",Tabla1[[#This Row],[Curso]])</f>
        <v/>
      </c>
      <c r="BG209" s="254" t="str">
        <f>+IF(TRIM(F209)="","",$B$1&amp;"-"&amp;TRIM(Tabla1[[#This Row],[Mes Inscrito]])&amp;"-"&amp;TRIM(Tabla1[[#This Row],[Dia de clases Inscrito]])&amp;"-"&amp;TRIM(Tabla1[[#This Row],[Horario Inscrito]])&amp;"-"&amp;TRIM(Tabla1[[#This Row],[Fecha Inicio grupo]])&amp;"-"&amp;TRIM(Tabla1[[#This Row],[Tipo Incrito]]))</f>
        <v/>
      </c>
      <c r="BH209" s="319" t="str">
        <f>IF(F209="","",OR(IFERROR(SEARCH("CG",Tabla1[[#This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9" s="320" t="str">
        <f>IF(F209&lt;&gt;"",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9" s="320" t="str">
        <f>IF(F209&lt;&gt;"",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9" s="320" t="str">
        <f>IF(Tabla1[[#This Row],[Fecha Inicio grupo]]="","",IFERROR(VLOOKUP(Tabla1[[#This Row],[Mes de Alta como miembro]],Parámetros!$AM$2:$AN$16,2,0),"01/01/1900"))</f>
        <v/>
      </c>
    </row>
    <row r="210" spans="1:63" ht="14.45" hidden="1">
      <c r="A210" s="69">
        <v>205</v>
      </c>
      <c r="B210" s="30"/>
      <c r="C210" s="35"/>
      <c r="D210" s="43"/>
      <c r="E210" s="65"/>
      <c r="F210" s="46"/>
      <c r="G210" s="46"/>
      <c r="H210" s="165"/>
      <c r="I210" s="43"/>
      <c r="J210" s="29"/>
      <c r="K210" s="70"/>
      <c r="L210" s="69"/>
      <c r="M210" s="47"/>
      <c r="N210" s="240" t="str">
        <f ca="1">IF(Tabla1[[#This Row],[Fecha de nac]]="","",IF(Tabla1[[#This Row],[Fecha Finalización]] &gt;=TODAY(), DATEDIF(Tabla1[[#This Row],[Fecha de nac]],TODAY(),"y"), ROUNDDOWN((Tabla1[[#This Row],[Fecha Finalización]] -Tabla1[[#This Row],[Fecha de nac]])/365,0)))</f>
        <v/>
      </c>
      <c r="O210" s="171"/>
      <c r="P210" s="35"/>
      <c r="Q210" s="68"/>
      <c r="R210" s="68"/>
      <c r="S210" s="68"/>
      <c r="T210" s="68"/>
      <c r="U210" s="245" t="str">
        <f>IF(F210="","",Tabla1[[#This Row],[Fecha Inicio grupo]]+3*7-7)</f>
        <v/>
      </c>
      <c r="V210" s="246" t="str">
        <f>IF(F210="","",EDATE(Tabla1[[#This Row],[Fecha Inicio grupo]],3))</f>
        <v/>
      </c>
      <c r="W210" s="30"/>
      <c r="X210" s="30"/>
      <c r="Y210" s="77"/>
      <c r="Z210" s="77"/>
      <c r="AA210" s="77"/>
      <c r="AB210" s="77"/>
      <c r="AC210" s="77"/>
      <c r="AD210" s="77"/>
      <c r="AE210" s="77"/>
      <c r="AF210" s="77"/>
      <c r="AG210" s="77"/>
      <c r="AH210" s="77"/>
      <c r="AI210" s="77"/>
      <c r="AJ210" s="77"/>
      <c r="AK210" s="77"/>
      <c r="AL210" s="77"/>
      <c r="AM210" s="77"/>
      <c r="AN210" s="77"/>
      <c r="AO210" s="146"/>
      <c r="AP210" s="248" t="str">
        <f>IF(F210="","",IFERROR(VLOOKUP(SUBSTITUTE(SUBSTITUTE(Tabla1[[#This Row],[Uso Sistemas]],"T","P"),"N","F"),Parámetros!$M$2:$N$17,2,0),"Completar hasta 3ra sem. para evaluar a Probacionista"))</f>
        <v/>
      </c>
      <c r="AQ210" s="40"/>
      <c r="AR210" s="40"/>
      <c r="AS210" s="40"/>
      <c r="AT210" s="29"/>
      <c r="AU210" s="56"/>
      <c r="AV210" s="56"/>
      <c r="AW210" s="56"/>
      <c r="AX210" s="250" t="str">
        <f>IF(V210="","",EOMONTH(EDATE(Tabla1[[#This Row],[Fecha Finalización]],2),0))</f>
        <v/>
      </c>
      <c r="AY210" s="40"/>
      <c r="AZ210" s="251" t="str">
        <f>IF(V210="","",EOMONTH(EDATE(Tabla1[[#This Row],[Fecha Finalización]],3),0))</f>
        <v/>
      </c>
      <c r="BA210" s="40"/>
      <c r="BB210" s="40"/>
      <c r="BC210" s="237"/>
      <c r="BD210" s="235" t="str">
        <f>IF(F210="","",Tabla1[[#This Row],[sem 01]]&amp;Tabla1[[#This Row],[sem 02]]&amp;Tabla1[[#This Row],[sem 03]])</f>
        <v/>
      </c>
      <c r="BE210" s="236" t="str">
        <f>IF(TRIM(F210)="","",$B$1&amp;"-"&amp;SUBSTITUTE(Tabla1[[#This Row],[Mes Inscrito]]," ","")&amp;"-"&amp;SUBSTITUTE(Tabla1[[#This Row],[Dia de clases Inscrito]]," ","")&amp;"-"&amp;SUBSTITUTE(Tabla1[[#This Row],[Horario Inscrito]]," ","")&amp;"-"&amp;Tabla1[[#This Row],[Fecha Inicio grupo]])</f>
        <v/>
      </c>
      <c r="BF210" s="253" t="str">
        <f>IF(F210="","",Tabla1[[#This Row],[Curso]])</f>
        <v/>
      </c>
      <c r="BG210" s="254" t="str">
        <f>+IF(TRIM(F210)="","",$B$1&amp;"-"&amp;TRIM(Tabla1[[#This Row],[Mes Inscrito]])&amp;"-"&amp;TRIM(Tabla1[[#This Row],[Dia de clases Inscrito]])&amp;"-"&amp;TRIM(Tabla1[[#This Row],[Horario Inscrito]])&amp;"-"&amp;TRIM(Tabla1[[#This Row],[Fecha Inicio grupo]])&amp;"-"&amp;TRIM(Tabla1[[#This Row],[Tipo Incrito]]))</f>
        <v/>
      </c>
      <c r="BH210" s="319" t="str">
        <f>IF(F210="","",OR(IFERROR(SEARCH("CG",Tabla1[[#This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0" s="320" t="str">
        <f>IF(F210&lt;&gt;"",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0" s="320" t="str">
        <f>IF(F210&lt;&gt;"",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0" s="320" t="str">
        <f>IF(Tabla1[[#This Row],[Fecha Inicio grupo]]="","",IFERROR(VLOOKUP(Tabla1[[#This Row],[Mes de Alta como miembro]],Parámetros!$AM$2:$AN$16,2,0),"01/01/1900"))</f>
        <v/>
      </c>
    </row>
    <row r="211" spans="1:63" ht="14.45" hidden="1">
      <c r="A211" s="69">
        <v>206</v>
      </c>
      <c r="B211" s="30"/>
      <c r="C211" s="35"/>
      <c r="D211" s="43"/>
      <c r="E211" s="65"/>
      <c r="F211" s="46"/>
      <c r="G211" s="46"/>
      <c r="H211" s="165"/>
      <c r="I211" s="43"/>
      <c r="J211" s="29"/>
      <c r="K211" s="70"/>
      <c r="L211" s="69"/>
      <c r="M211" s="47"/>
      <c r="N211" s="240" t="str">
        <f ca="1">IF(Tabla1[[#This Row],[Fecha de nac]]="","",IF(Tabla1[[#This Row],[Fecha Finalización]] &gt;=TODAY(), DATEDIF(Tabla1[[#This Row],[Fecha de nac]],TODAY(),"y"), ROUNDDOWN((Tabla1[[#This Row],[Fecha Finalización]] -Tabla1[[#This Row],[Fecha de nac]])/365,0)))</f>
        <v/>
      </c>
      <c r="O211" s="171"/>
      <c r="P211" s="35"/>
      <c r="Q211" s="68"/>
      <c r="R211" s="68"/>
      <c r="S211" s="68"/>
      <c r="T211" s="68"/>
      <c r="U211" s="245" t="str">
        <f>IF(F211="","",Tabla1[[#This Row],[Fecha Inicio grupo]]+3*7-7)</f>
        <v/>
      </c>
      <c r="V211" s="246" t="str">
        <f>IF(F211="","",EDATE(Tabla1[[#This Row],[Fecha Inicio grupo]],3))</f>
        <v/>
      </c>
      <c r="W211" s="30"/>
      <c r="X211" s="30"/>
      <c r="Y211" s="77"/>
      <c r="Z211" s="77"/>
      <c r="AA211" s="77"/>
      <c r="AB211" s="77"/>
      <c r="AC211" s="77"/>
      <c r="AD211" s="77"/>
      <c r="AE211" s="77"/>
      <c r="AF211" s="77"/>
      <c r="AG211" s="77"/>
      <c r="AH211" s="77"/>
      <c r="AI211" s="77"/>
      <c r="AJ211" s="77"/>
      <c r="AK211" s="77"/>
      <c r="AL211" s="77"/>
      <c r="AM211" s="77"/>
      <c r="AN211" s="77"/>
      <c r="AO211" s="146"/>
      <c r="AP211" s="248" t="str">
        <f>IF(F211="","",IFERROR(VLOOKUP(SUBSTITUTE(SUBSTITUTE(Tabla1[[#This Row],[Uso Sistemas]],"T","P"),"N","F"),Parámetros!$M$2:$N$17,2,0),"Completar hasta 3ra sem. para evaluar a Probacionista"))</f>
        <v/>
      </c>
      <c r="AQ211" s="40"/>
      <c r="AR211" s="40"/>
      <c r="AS211" s="40"/>
      <c r="AT211" s="29"/>
      <c r="AU211" s="56"/>
      <c r="AV211" s="56"/>
      <c r="AW211" s="56"/>
      <c r="AX211" s="250" t="str">
        <f>IF(V211="","",EOMONTH(EDATE(Tabla1[[#This Row],[Fecha Finalización]],2),0))</f>
        <v/>
      </c>
      <c r="AY211" s="40"/>
      <c r="AZ211" s="251" t="str">
        <f>IF(V211="","",EOMONTH(EDATE(Tabla1[[#This Row],[Fecha Finalización]],3),0))</f>
        <v/>
      </c>
      <c r="BA211" s="40"/>
      <c r="BB211" s="40"/>
      <c r="BC211" s="237"/>
      <c r="BD211" s="235" t="str">
        <f>IF(F211="","",Tabla1[[#This Row],[sem 01]]&amp;Tabla1[[#This Row],[sem 02]]&amp;Tabla1[[#This Row],[sem 03]])</f>
        <v/>
      </c>
      <c r="BE211" s="236" t="str">
        <f>IF(TRIM(F211)="","",$B$1&amp;"-"&amp;SUBSTITUTE(Tabla1[[#This Row],[Mes Inscrito]]," ","")&amp;"-"&amp;SUBSTITUTE(Tabla1[[#This Row],[Dia de clases Inscrito]]," ","")&amp;"-"&amp;SUBSTITUTE(Tabla1[[#This Row],[Horario Inscrito]]," ","")&amp;"-"&amp;Tabla1[[#This Row],[Fecha Inicio grupo]])</f>
        <v/>
      </c>
      <c r="BF211" s="253" t="str">
        <f>IF(F211="","",Tabla1[[#This Row],[Curso]])</f>
        <v/>
      </c>
      <c r="BG211" s="254" t="str">
        <f>+IF(TRIM(F211)="","",$B$1&amp;"-"&amp;TRIM(Tabla1[[#This Row],[Mes Inscrito]])&amp;"-"&amp;TRIM(Tabla1[[#This Row],[Dia de clases Inscrito]])&amp;"-"&amp;TRIM(Tabla1[[#This Row],[Horario Inscrito]])&amp;"-"&amp;TRIM(Tabla1[[#This Row],[Fecha Inicio grupo]])&amp;"-"&amp;TRIM(Tabla1[[#This Row],[Tipo Incrito]]))</f>
        <v/>
      </c>
      <c r="BH211" s="319" t="str">
        <f>IF(F211="","",OR(IFERROR(SEARCH("CG",Tabla1[[#This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1" s="320" t="str">
        <f>IF(F211&lt;&gt;"",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1" s="320" t="str">
        <f>IF(F211&lt;&gt;"",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1" s="320" t="str">
        <f>IF(Tabla1[[#This Row],[Fecha Inicio grupo]]="","",IFERROR(VLOOKUP(Tabla1[[#This Row],[Mes de Alta como miembro]],Parámetros!$AM$2:$AN$16,2,0),"01/01/1900"))</f>
        <v/>
      </c>
    </row>
    <row r="212" spans="1:63" ht="14.45" hidden="1">
      <c r="A212" s="69">
        <v>207</v>
      </c>
      <c r="B212" s="30"/>
      <c r="C212" s="35"/>
      <c r="D212" s="43"/>
      <c r="E212" s="65"/>
      <c r="F212" s="46"/>
      <c r="G212" s="46"/>
      <c r="H212" s="165"/>
      <c r="I212" s="43"/>
      <c r="J212" s="29"/>
      <c r="K212" s="70"/>
      <c r="L212" s="69"/>
      <c r="M212" s="47"/>
      <c r="N212" s="240" t="str">
        <f ca="1">IF(Tabla1[[#This Row],[Fecha de nac]]="","",IF(Tabla1[[#This Row],[Fecha Finalización]] &gt;=TODAY(), DATEDIF(Tabla1[[#This Row],[Fecha de nac]],TODAY(),"y"), ROUNDDOWN((Tabla1[[#This Row],[Fecha Finalización]] -Tabla1[[#This Row],[Fecha de nac]])/365,0)))</f>
        <v/>
      </c>
      <c r="O212" s="171"/>
      <c r="P212" s="35"/>
      <c r="Q212" s="68"/>
      <c r="R212" s="68"/>
      <c r="S212" s="68"/>
      <c r="T212" s="68"/>
      <c r="U212" s="245" t="str">
        <f>IF(F212="","",Tabla1[[#This Row],[Fecha Inicio grupo]]+3*7-7)</f>
        <v/>
      </c>
      <c r="V212" s="246" t="str">
        <f>IF(F212="","",EDATE(Tabla1[[#This Row],[Fecha Inicio grupo]],3))</f>
        <v/>
      </c>
      <c r="W212" s="30"/>
      <c r="X212" s="30"/>
      <c r="Y212" s="77"/>
      <c r="Z212" s="77"/>
      <c r="AA212" s="77"/>
      <c r="AB212" s="77"/>
      <c r="AC212" s="77"/>
      <c r="AD212" s="77"/>
      <c r="AE212" s="77"/>
      <c r="AF212" s="77"/>
      <c r="AG212" s="77"/>
      <c r="AH212" s="77"/>
      <c r="AI212" s="77"/>
      <c r="AJ212" s="77"/>
      <c r="AK212" s="77"/>
      <c r="AL212" s="77"/>
      <c r="AM212" s="77"/>
      <c r="AN212" s="77"/>
      <c r="AO212" s="146"/>
      <c r="AP212" s="248" t="str">
        <f>IF(F212="","",IFERROR(VLOOKUP(SUBSTITUTE(SUBSTITUTE(Tabla1[[#This Row],[Uso Sistemas]],"T","P"),"N","F"),Parámetros!$M$2:$N$17,2,0),"Completar hasta 3ra sem. para evaluar a Probacionista"))</f>
        <v/>
      </c>
      <c r="AQ212" s="40"/>
      <c r="AR212" s="40"/>
      <c r="AS212" s="40"/>
      <c r="AT212" s="29"/>
      <c r="AU212" s="56"/>
      <c r="AV212" s="56"/>
      <c r="AW212" s="56"/>
      <c r="AX212" s="250" t="str">
        <f>IF(V212="","",EOMONTH(EDATE(Tabla1[[#This Row],[Fecha Finalización]],2),0))</f>
        <v/>
      </c>
      <c r="AY212" s="40"/>
      <c r="AZ212" s="251" t="str">
        <f>IF(V212="","",EOMONTH(EDATE(Tabla1[[#This Row],[Fecha Finalización]],3),0))</f>
        <v/>
      </c>
      <c r="BA212" s="40"/>
      <c r="BB212" s="40"/>
      <c r="BC212" s="237"/>
      <c r="BD212" s="235" t="str">
        <f>IF(F212="","",Tabla1[[#This Row],[sem 01]]&amp;Tabla1[[#This Row],[sem 02]]&amp;Tabla1[[#This Row],[sem 03]])</f>
        <v/>
      </c>
      <c r="BE212" s="236" t="str">
        <f>IF(TRIM(F212)="","",$B$1&amp;"-"&amp;SUBSTITUTE(Tabla1[[#This Row],[Mes Inscrito]]," ","")&amp;"-"&amp;SUBSTITUTE(Tabla1[[#This Row],[Dia de clases Inscrito]]," ","")&amp;"-"&amp;SUBSTITUTE(Tabla1[[#This Row],[Horario Inscrito]]," ","")&amp;"-"&amp;Tabla1[[#This Row],[Fecha Inicio grupo]])</f>
        <v/>
      </c>
      <c r="BF212" s="253" t="str">
        <f>IF(F212="","",Tabla1[[#This Row],[Curso]])</f>
        <v/>
      </c>
      <c r="BG212" s="254" t="str">
        <f>+IF(TRIM(F212)="","",$B$1&amp;"-"&amp;TRIM(Tabla1[[#This Row],[Mes Inscrito]])&amp;"-"&amp;TRIM(Tabla1[[#This Row],[Dia de clases Inscrito]])&amp;"-"&amp;TRIM(Tabla1[[#This Row],[Horario Inscrito]])&amp;"-"&amp;TRIM(Tabla1[[#This Row],[Fecha Inicio grupo]])&amp;"-"&amp;TRIM(Tabla1[[#This Row],[Tipo Incrito]]))</f>
        <v/>
      </c>
      <c r="BH212" s="319" t="str">
        <f>IF(F212="","",OR(IFERROR(SEARCH("CG",Tabla1[[#This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2" s="320" t="str">
        <f>IF(F212&lt;&gt;"",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2" s="320" t="str">
        <f>IF(F212&lt;&gt;"",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2" s="320" t="str">
        <f>IF(Tabla1[[#This Row],[Fecha Inicio grupo]]="","",IFERROR(VLOOKUP(Tabla1[[#This Row],[Mes de Alta como miembro]],Parámetros!$AM$2:$AN$16,2,0),"01/01/1900"))</f>
        <v/>
      </c>
    </row>
    <row r="213" spans="1:63" ht="14.45" hidden="1">
      <c r="A213" s="69">
        <v>208</v>
      </c>
      <c r="B213" s="30"/>
      <c r="C213" s="35"/>
      <c r="D213" s="43"/>
      <c r="E213" s="65"/>
      <c r="F213" s="46"/>
      <c r="G213" s="46"/>
      <c r="H213" s="165"/>
      <c r="I213" s="43"/>
      <c r="J213" s="29"/>
      <c r="K213" s="70"/>
      <c r="L213" s="69"/>
      <c r="M213" s="47"/>
      <c r="N213" s="240" t="str">
        <f ca="1">IF(Tabla1[[#This Row],[Fecha de nac]]="","",IF(Tabla1[[#This Row],[Fecha Finalización]] &gt;=TODAY(), DATEDIF(Tabla1[[#This Row],[Fecha de nac]],TODAY(),"y"), ROUNDDOWN((Tabla1[[#This Row],[Fecha Finalización]] -Tabla1[[#This Row],[Fecha de nac]])/365,0)))</f>
        <v/>
      </c>
      <c r="O213" s="171"/>
      <c r="P213" s="35"/>
      <c r="Q213" s="68"/>
      <c r="R213" s="68"/>
      <c r="S213" s="68"/>
      <c r="T213" s="68"/>
      <c r="U213" s="245" t="str">
        <f>IF(F213="","",Tabla1[[#This Row],[Fecha Inicio grupo]]+3*7-7)</f>
        <v/>
      </c>
      <c r="V213" s="246" t="str">
        <f>IF(F213="","",EDATE(Tabla1[[#This Row],[Fecha Inicio grupo]],3))</f>
        <v/>
      </c>
      <c r="W213" s="30"/>
      <c r="X213" s="30"/>
      <c r="Y213" s="77"/>
      <c r="Z213" s="77"/>
      <c r="AA213" s="77"/>
      <c r="AB213" s="77"/>
      <c r="AC213" s="77"/>
      <c r="AD213" s="77"/>
      <c r="AE213" s="77"/>
      <c r="AF213" s="77"/>
      <c r="AG213" s="77"/>
      <c r="AH213" s="77"/>
      <c r="AI213" s="77"/>
      <c r="AJ213" s="77"/>
      <c r="AK213" s="77"/>
      <c r="AL213" s="77"/>
      <c r="AM213" s="77"/>
      <c r="AN213" s="77"/>
      <c r="AO213" s="146"/>
      <c r="AP213" s="248" t="str">
        <f>IF(F213="","",IFERROR(VLOOKUP(SUBSTITUTE(SUBSTITUTE(Tabla1[[#This Row],[Uso Sistemas]],"T","P"),"N","F"),Parámetros!$M$2:$N$17,2,0),"Completar hasta 3ra sem. para evaluar a Probacionista"))</f>
        <v/>
      </c>
      <c r="AQ213" s="40"/>
      <c r="AR213" s="40"/>
      <c r="AS213" s="40"/>
      <c r="AT213" s="29"/>
      <c r="AU213" s="56"/>
      <c r="AV213" s="56"/>
      <c r="AW213" s="56"/>
      <c r="AX213" s="250" t="str">
        <f>IF(V213="","",EOMONTH(EDATE(Tabla1[[#This Row],[Fecha Finalización]],2),0))</f>
        <v/>
      </c>
      <c r="AY213" s="40"/>
      <c r="AZ213" s="251" t="str">
        <f>IF(V213="","",EOMONTH(EDATE(Tabla1[[#This Row],[Fecha Finalización]],3),0))</f>
        <v/>
      </c>
      <c r="BA213" s="40"/>
      <c r="BB213" s="40"/>
      <c r="BC213" s="237"/>
      <c r="BD213" s="235" t="str">
        <f>IF(F213="","",Tabla1[[#This Row],[sem 01]]&amp;Tabla1[[#This Row],[sem 02]]&amp;Tabla1[[#This Row],[sem 03]])</f>
        <v/>
      </c>
      <c r="BE213" s="236" t="str">
        <f>IF(TRIM(F213)="","",$B$1&amp;"-"&amp;SUBSTITUTE(Tabla1[[#This Row],[Mes Inscrito]]," ","")&amp;"-"&amp;SUBSTITUTE(Tabla1[[#This Row],[Dia de clases Inscrito]]," ","")&amp;"-"&amp;SUBSTITUTE(Tabla1[[#This Row],[Horario Inscrito]]," ","")&amp;"-"&amp;Tabla1[[#This Row],[Fecha Inicio grupo]])</f>
        <v/>
      </c>
      <c r="BF213" s="253" t="str">
        <f>IF(F213="","",Tabla1[[#This Row],[Curso]])</f>
        <v/>
      </c>
      <c r="BG213" s="254" t="str">
        <f>+IF(TRIM(F213)="","",$B$1&amp;"-"&amp;TRIM(Tabla1[[#This Row],[Mes Inscrito]])&amp;"-"&amp;TRIM(Tabla1[[#This Row],[Dia de clases Inscrito]])&amp;"-"&amp;TRIM(Tabla1[[#This Row],[Horario Inscrito]])&amp;"-"&amp;TRIM(Tabla1[[#This Row],[Fecha Inicio grupo]])&amp;"-"&amp;TRIM(Tabla1[[#This Row],[Tipo Incrito]]))</f>
        <v/>
      </c>
      <c r="BH213" s="319" t="str">
        <f>IF(F213="","",OR(IFERROR(SEARCH("CG",Tabla1[[#This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3" s="320" t="str">
        <f>IF(F213&lt;&gt;"",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3" s="320" t="str">
        <f>IF(F213&lt;&gt;"",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3" s="320" t="str">
        <f>IF(Tabla1[[#This Row],[Fecha Inicio grupo]]="","",IFERROR(VLOOKUP(Tabla1[[#This Row],[Mes de Alta como miembro]],Parámetros!$AM$2:$AN$16,2,0),"01/01/1900"))</f>
        <v/>
      </c>
    </row>
    <row r="214" spans="1:63" ht="14.45" hidden="1">
      <c r="A214" s="69">
        <v>209</v>
      </c>
      <c r="B214" s="30"/>
      <c r="C214" s="35"/>
      <c r="D214" s="43"/>
      <c r="E214" s="65"/>
      <c r="F214" s="46"/>
      <c r="G214" s="46"/>
      <c r="H214" s="165"/>
      <c r="I214" s="43"/>
      <c r="J214" s="29"/>
      <c r="K214" s="70"/>
      <c r="L214" s="69"/>
      <c r="M214" s="47"/>
      <c r="N214" s="240" t="str">
        <f ca="1">IF(Tabla1[[#This Row],[Fecha de nac]]="","",IF(Tabla1[[#This Row],[Fecha Finalización]] &gt;=TODAY(), DATEDIF(Tabla1[[#This Row],[Fecha de nac]],TODAY(),"y"), ROUNDDOWN((Tabla1[[#This Row],[Fecha Finalización]] -Tabla1[[#This Row],[Fecha de nac]])/365,0)))</f>
        <v/>
      </c>
      <c r="O214" s="171"/>
      <c r="P214" s="35"/>
      <c r="Q214" s="68"/>
      <c r="R214" s="68"/>
      <c r="S214" s="68"/>
      <c r="T214" s="68"/>
      <c r="U214" s="245" t="str">
        <f>IF(F214="","",Tabla1[[#This Row],[Fecha Inicio grupo]]+3*7-7)</f>
        <v/>
      </c>
      <c r="V214" s="246" t="str">
        <f>IF(F214="","",EDATE(Tabla1[[#This Row],[Fecha Inicio grupo]],3))</f>
        <v/>
      </c>
      <c r="W214" s="30"/>
      <c r="X214" s="30"/>
      <c r="Y214" s="77"/>
      <c r="Z214" s="77"/>
      <c r="AA214" s="77"/>
      <c r="AB214" s="77"/>
      <c r="AC214" s="77"/>
      <c r="AD214" s="77"/>
      <c r="AE214" s="77"/>
      <c r="AF214" s="77"/>
      <c r="AG214" s="77"/>
      <c r="AH214" s="77"/>
      <c r="AI214" s="77"/>
      <c r="AJ214" s="77"/>
      <c r="AK214" s="77"/>
      <c r="AL214" s="77"/>
      <c r="AM214" s="77"/>
      <c r="AN214" s="77"/>
      <c r="AO214" s="146"/>
      <c r="AP214" s="248" t="str">
        <f>IF(F214="","",IFERROR(VLOOKUP(SUBSTITUTE(SUBSTITUTE(Tabla1[[#This Row],[Uso Sistemas]],"T","P"),"N","F"),Parámetros!$M$2:$N$17,2,0),"Completar hasta 3ra sem. para evaluar a Probacionista"))</f>
        <v/>
      </c>
      <c r="AQ214" s="40"/>
      <c r="AR214" s="40"/>
      <c r="AS214" s="40"/>
      <c r="AT214" s="29"/>
      <c r="AU214" s="56"/>
      <c r="AV214" s="56"/>
      <c r="AW214" s="56"/>
      <c r="AX214" s="250" t="str">
        <f>IF(V214="","",EOMONTH(EDATE(Tabla1[[#This Row],[Fecha Finalización]],2),0))</f>
        <v/>
      </c>
      <c r="AY214" s="40"/>
      <c r="AZ214" s="251" t="str">
        <f>IF(V214="","",EOMONTH(EDATE(Tabla1[[#This Row],[Fecha Finalización]],3),0))</f>
        <v/>
      </c>
      <c r="BA214" s="40"/>
      <c r="BB214" s="40"/>
      <c r="BC214" s="237"/>
      <c r="BD214" s="235" t="str">
        <f>IF(F214="","",Tabla1[[#This Row],[sem 01]]&amp;Tabla1[[#This Row],[sem 02]]&amp;Tabla1[[#This Row],[sem 03]])</f>
        <v/>
      </c>
      <c r="BE214" s="236" t="str">
        <f>IF(TRIM(F214)="","",$B$1&amp;"-"&amp;SUBSTITUTE(Tabla1[[#This Row],[Mes Inscrito]]," ","")&amp;"-"&amp;SUBSTITUTE(Tabla1[[#This Row],[Dia de clases Inscrito]]," ","")&amp;"-"&amp;SUBSTITUTE(Tabla1[[#This Row],[Horario Inscrito]]," ","")&amp;"-"&amp;Tabla1[[#This Row],[Fecha Inicio grupo]])</f>
        <v/>
      </c>
      <c r="BF214" s="253" t="str">
        <f>IF(F214="","",Tabla1[[#This Row],[Curso]])</f>
        <v/>
      </c>
      <c r="BG214" s="254" t="str">
        <f>+IF(TRIM(F214)="","",$B$1&amp;"-"&amp;TRIM(Tabla1[[#This Row],[Mes Inscrito]])&amp;"-"&amp;TRIM(Tabla1[[#This Row],[Dia de clases Inscrito]])&amp;"-"&amp;TRIM(Tabla1[[#This Row],[Horario Inscrito]])&amp;"-"&amp;TRIM(Tabla1[[#This Row],[Fecha Inicio grupo]])&amp;"-"&amp;TRIM(Tabla1[[#This Row],[Tipo Incrito]]))</f>
        <v/>
      </c>
      <c r="BH214" s="319" t="str">
        <f>IF(F214="","",OR(IFERROR(SEARCH("CG",Tabla1[[#This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4" s="320" t="str">
        <f>IF(F214&lt;&gt;"",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4" s="320" t="str">
        <f>IF(F214&lt;&gt;"",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4" s="320" t="str">
        <f>IF(Tabla1[[#This Row],[Fecha Inicio grupo]]="","",IFERROR(VLOOKUP(Tabla1[[#This Row],[Mes de Alta como miembro]],Parámetros!$AM$2:$AN$16,2,0),"01/01/1900"))</f>
        <v/>
      </c>
    </row>
    <row r="215" spans="1:63" ht="14.45" hidden="1">
      <c r="A215" s="69">
        <v>210</v>
      </c>
      <c r="B215" s="30"/>
      <c r="C215" s="35"/>
      <c r="D215" s="43"/>
      <c r="E215" s="65"/>
      <c r="F215" s="46"/>
      <c r="G215" s="46"/>
      <c r="H215" s="165"/>
      <c r="I215" s="43"/>
      <c r="J215" s="29"/>
      <c r="K215" s="70"/>
      <c r="L215" s="69"/>
      <c r="M215" s="47"/>
      <c r="N215" s="240" t="str">
        <f ca="1">IF(Tabla1[[#This Row],[Fecha de nac]]="","",IF(Tabla1[[#This Row],[Fecha Finalización]] &gt;=TODAY(), DATEDIF(Tabla1[[#This Row],[Fecha de nac]],TODAY(),"y"), ROUNDDOWN((Tabla1[[#This Row],[Fecha Finalización]] -Tabla1[[#This Row],[Fecha de nac]])/365,0)))</f>
        <v/>
      </c>
      <c r="O215" s="171"/>
      <c r="P215" s="35"/>
      <c r="Q215" s="68"/>
      <c r="R215" s="68"/>
      <c r="S215" s="68"/>
      <c r="T215" s="68"/>
      <c r="U215" s="245" t="str">
        <f>IF(F215="","",Tabla1[[#This Row],[Fecha Inicio grupo]]+3*7-7)</f>
        <v/>
      </c>
      <c r="V215" s="246" t="str">
        <f>IF(F215="","",EDATE(Tabla1[[#This Row],[Fecha Inicio grupo]],3))</f>
        <v/>
      </c>
      <c r="W215" s="30"/>
      <c r="X215" s="30"/>
      <c r="Y215" s="77"/>
      <c r="Z215" s="77"/>
      <c r="AA215" s="77"/>
      <c r="AB215" s="77"/>
      <c r="AC215" s="77"/>
      <c r="AD215" s="77"/>
      <c r="AE215" s="77"/>
      <c r="AF215" s="77"/>
      <c r="AG215" s="77"/>
      <c r="AH215" s="77"/>
      <c r="AI215" s="77"/>
      <c r="AJ215" s="77"/>
      <c r="AK215" s="77"/>
      <c r="AL215" s="77"/>
      <c r="AM215" s="77"/>
      <c r="AN215" s="77"/>
      <c r="AO215" s="146"/>
      <c r="AP215" s="248" t="str">
        <f>IF(F215="","",IFERROR(VLOOKUP(SUBSTITUTE(SUBSTITUTE(Tabla1[[#This Row],[Uso Sistemas]],"T","P"),"N","F"),Parámetros!$M$2:$N$17,2,0),"Completar hasta 3ra sem. para evaluar a Probacionista"))</f>
        <v/>
      </c>
      <c r="AQ215" s="40"/>
      <c r="AR215" s="40"/>
      <c r="AS215" s="40"/>
      <c r="AT215" s="29"/>
      <c r="AU215" s="56"/>
      <c r="AV215" s="56"/>
      <c r="AW215" s="56"/>
      <c r="AX215" s="250" t="str">
        <f>IF(V215="","",EOMONTH(EDATE(Tabla1[[#This Row],[Fecha Finalización]],2),0))</f>
        <v/>
      </c>
      <c r="AY215" s="40"/>
      <c r="AZ215" s="251" t="str">
        <f>IF(V215="","",EOMONTH(EDATE(Tabla1[[#This Row],[Fecha Finalización]],3),0))</f>
        <v/>
      </c>
      <c r="BA215" s="40"/>
      <c r="BB215" s="40"/>
      <c r="BC215" s="237"/>
      <c r="BD215" s="235" t="str">
        <f>IF(F215="","",Tabla1[[#This Row],[sem 01]]&amp;Tabla1[[#This Row],[sem 02]]&amp;Tabla1[[#This Row],[sem 03]])</f>
        <v/>
      </c>
      <c r="BE215" s="236" t="str">
        <f>IF(TRIM(F215)="","",$B$1&amp;"-"&amp;SUBSTITUTE(Tabla1[[#This Row],[Mes Inscrito]]," ","")&amp;"-"&amp;SUBSTITUTE(Tabla1[[#This Row],[Dia de clases Inscrito]]," ","")&amp;"-"&amp;SUBSTITUTE(Tabla1[[#This Row],[Horario Inscrito]]," ","")&amp;"-"&amp;Tabla1[[#This Row],[Fecha Inicio grupo]])</f>
        <v/>
      </c>
      <c r="BF215" s="253" t="str">
        <f>IF(F215="","",Tabla1[[#This Row],[Curso]])</f>
        <v/>
      </c>
      <c r="BG215" s="254" t="str">
        <f>+IF(TRIM(F215)="","",$B$1&amp;"-"&amp;TRIM(Tabla1[[#This Row],[Mes Inscrito]])&amp;"-"&amp;TRIM(Tabla1[[#This Row],[Dia de clases Inscrito]])&amp;"-"&amp;TRIM(Tabla1[[#This Row],[Horario Inscrito]])&amp;"-"&amp;TRIM(Tabla1[[#This Row],[Fecha Inicio grupo]])&amp;"-"&amp;TRIM(Tabla1[[#This Row],[Tipo Incrito]]))</f>
        <v/>
      </c>
      <c r="BH215" s="319" t="str">
        <f>IF(F215="","",OR(IFERROR(SEARCH("CG",Tabla1[[#This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5" s="320" t="str">
        <f>IF(F215&lt;&gt;"",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5" s="320" t="str">
        <f>IF(F215&lt;&gt;"",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5" s="320" t="str">
        <f>IF(Tabla1[[#This Row],[Fecha Inicio grupo]]="","",IFERROR(VLOOKUP(Tabla1[[#This Row],[Mes de Alta como miembro]],Parámetros!$AM$2:$AN$16,2,0),"01/01/1900"))</f>
        <v/>
      </c>
    </row>
    <row r="216" spans="1:63" ht="14.45" hidden="1">
      <c r="A216" s="69">
        <v>211</v>
      </c>
      <c r="B216" s="30"/>
      <c r="C216" s="35"/>
      <c r="D216" s="43"/>
      <c r="E216" s="65"/>
      <c r="F216" s="46"/>
      <c r="G216" s="46"/>
      <c r="H216" s="165"/>
      <c r="I216" s="43"/>
      <c r="J216" s="29"/>
      <c r="K216" s="70"/>
      <c r="L216" s="69"/>
      <c r="M216" s="47"/>
      <c r="N216" s="240" t="str">
        <f ca="1">IF(Tabla1[[#This Row],[Fecha de nac]]="","",IF(Tabla1[[#This Row],[Fecha Finalización]] &gt;=TODAY(), DATEDIF(Tabla1[[#This Row],[Fecha de nac]],TODAY(),"y"), ROUNDDOWN((Tabla1[[#This Row],[Fecha Finalización]] -Tabla1[[#This Row],[Fecha de nac]])/365,0)))</f>
        <v/>
      </c>
      <c r="O216" s="171"/>
      <c r="P216" s="35"/>
      <c r="Q216" s="68"/>
      <c r="R216" s="68"/>
      <c r="S216" s="68"/>
      <c r="T216" s="68"/>
      <c r="U216" s="245" t="str">
        <f>IF(F216="","",Tabla1[[#This Row],[Fecha Inicio grupo]]+3*7-7)</f>
        <v/>
      </c>
      <c r="V216" s="246" t="str">
        <f>IF(F216="","",EDATE(Tabla1[[#This Row],[Fecha Inicio grupo]],3))</f>
        <v/>
      </c>
      <c r="W216" s="30"/>
      <c r="X216" s="30"/>
      <c r="Y216" s="77"/>
      <c r="Z216" s="77"/>
      <c r="AA216" s="77"/>
      <c r="AB216" s="77"/>
      <c r="AC216" s="77"/>
      <c r="AD216" s="77"/>
      <c r="AE216" s="77"/>
      <c r="AF216" s="77"/>
      <c r="AG216" s="77"/>
      <c r="AH216" s="77"/>
      <c r="AI216" s="77"/>
      <c r="AJ216" s="77"/>
      <c r="AK216" s="77"/>
      <c r="AL216" s="77"/>
      <c r="AM216" s="77"/>
      <c r="AN216" s="77"/>
      <c r="AO216" s="146"/>
      <c r="AP216" s="248" t="str">
        <f>IF(F216="","",IFERROR(VLOOKUP(SUBSTITUTE(SUBSTITUTE(Tabla1[[#This Row],[Uso Sistemas]],"T","P"),"N","F"),Parámetros!$M$2:$N$17,2,0),"Completar hasta 3ra sem. para evaluar a Probacionista"))</f>
        <v/>
      </c>
      <c r="AQ216" s="40"/>
      <c r="AR216" s="40"/>
      <c r="AS216" s="40"/>
      <c r="AT216" s="29"/>
      <c r="AU216" s="56"/>
      <c r="AV216" s="56"/>
      <c r="AW216" s="56"/>
      <c r="AX216" s="250" t="str">
        <f>IF(V216="","",EOMONTH(EDATE(Tabla1[[#This Row],[Fecha Finalización]],2),0))</f>
        <v/>
      </c>
      <c r="AY216" s="40"/>
      <c r="AZ216" s="251" t="str">
        <f>IF(V216="","",EOMONTH(EDATE(Tabla1[[#This Row],[Fecha Finalización]],3),0))</f>
        <v/>
      </c>
      <c r="BA216" s="40"/>
      <c r="BB216" s="40"/>
      <c r="BC216" s="237"/>
      <c r="BD216" s="235" t="str">
        <f>IF(F216="","",Tabla1[[#This Row],[sem 01]]&amp;Tabla1[[#This Row],[sem 02]]&amp;Tabla1[[#This Row],[sem 03]])</f>
        <v/>
      </c>
      <c r="BE216" s="236" t="str">
        <f>IF(TRIM(F216)="","",$B$1&amp;"-"&amp;SUBSTITUTE(Tabla1[[#This Row],[Mes Inscrito]]," ","")&amp;"-"&amp;SUBSTITUTE(Tabla1[[#This Row],[Dia de clases Inscrito]]," ","")&amp;"-"&amp;SUBSTITUTE(Tabla1[[#This Row],[Horario Inscrito]]," ","")&amp;"-"&amp;Tabla1[[#This Row],[Fecha Inicio grupo]])</f>
        <v/>
      </c>
      <c r="BF216" s="253" t="str">
        <f>IF(F216="","",Tabla1[[#This Row],[Curso]])</f>
        <v/>
      </c>
      <c r="BG216" s="254" t="str">
        <f>+IF(TRIM(F216)="","",$B$1&amp;"-"&amp;TRIM(Tabla1[[#This Row],[Mes Inscrito]])&amp;"-"&amp;TRIM(Tabla1[[#This Row],[Dia de clases Inscrito]])&amp;"-"&amp;TRIM(Tabla1[[#This Row],[Horario Inscrito]])&amp;"-"&amp;TRIM(Tabla1[[#This Row],[Fecha Inicio grupo]])&amp;"-"&amp;TRIM(Tabla1[[#This Row],[Tipo Incrito]]))</f>
        <v/>
      </c>
      <c r="BH216" s="319" t="str">
        <f>IF(F216="","",OR(IFERROR(SEARCH("CG",Tabla1[[#This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6" s="320" t="str">
        <f>IF(F216&lt;&gt;"",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6" s="320" t="str">
        <f>IF(F216&lt;&gt;"",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6" s="320" t="str">
        <f>IF(Tabla1[[#This Row],[Fecha Inicio grupo]]="","",IFERROR(VLOOKUP(Tabla1[[#This Row],[Mes de Alta como miembro]],Parámetros!$AM$2:$AN$16,2,0),"01/01/1900"))</f>
        <v/>
      </c>
    </row>
    <row r="217" spans="1:63" ht="14.45" hidden="1">
      <c r="A217" s="69">
        <v>212</v>
      </c>
      <c r="B217" s="30"/>
      <c r="C217" s="35"/>
      <c r="D217" s="43"/>
      <c r="E217" s="65"/>
      <c r="F217" s="46"/>
      <c r="G217" s="46"/>
      <c r="H217" s="165"/>
      <c r="I217" s="43"/>
      <c r="J217" s="29"/>
      <c r="K217" s="70"/>
      <c r="L217" s="69"/>
      <c r="M217" s="47"/>
      <c r="N217" s="240" t="str">
        <f ca="1">IF(Tabla1[[#This Row],[Fecha de nac]]="","",IF(Tabla1[[#This Row],[Fecha Finalización]] &gt;=TODAY(), DATEDIF(Tabla1[[#This Row],[Fecha de nac]],TODAY(),"y"), ROUNDDOWN((Tabla1[[#This Row],[Fecha Finalización]] -Tabla1[[#This Row],[Fecha de nac]])/365,0)))</f>
        <v/>
      </c>
      <c r="O217" s="171"/>
      <c r="P217" s="35"/>
      <c r="Q217" s="68"/>
      <c r="R217" s="68"/>
      <c r="S217" s="68"/>
      <c r="T217" s="68"/>
      <c r="U217" s="245" t="str">
        <f>IF(F217="","",Tabla1[[#This Row],[Fecha Inicio grupo]]+3*7-7)</f>
        <v/>
      </c>
      <c r="V217" s="246" t="str">
        <f>IF(F217="","",EDATE(Tabla1[[#This Row],[Fecha Inicio grupo]],3))</f>
        <v/>
      </c>
      <c r="W217" s="30"/>
      <c r="X217" s="30"/>
      <c r="Y217" s="77"/>
      <c r="Z217" s="77"/>
      <c r="AA217" s="77"/>
      <c r="AB217" s="77"/>
      <c r="AC217" s="77"/>
      <c r="AD217" s="77"/>
      <c r="AE217" s="77"/>
      <c r="AF217" s="77"/>
      <c r="AG217" s="77"/>
      <c r="AH217" s="77"/>
      <c r="AI217" s="77"/>
      <c r="AJ217" s="77"/>
      <c r="AK217" s="77"/>
      <c r="AL217" s="77"/>
      <c r="AM217" s="77"/>
      <c r="AN217" s="77"/>
      <c r="AO217" s="146"/>
      <c r="AP217" s="248" t="str">
        <f>IF(F217="","",IFERROR(VLOOKUP(SUBSTITUTE(SUBSTITUTE(Tabla1[[#This Row],[Uso Sistemas]],"T","P"),"N","F"),Parámetros!$M$2:$N$17,2,0),"Completar hasta 3ra sem. para evaluar a Probacionista"))</f>
        <v/>
      </c>
      <c r="AQ217" s="40"/>
      <c r="AR217" s="40"/>
      <c r="AS217" s="40"/>
      <c r="AT217" s="29"/>
      <c r="AU217" s="56"/>
      <c r="AV217" s="56"/>
      <c r="AW217" s="56"/>
      <c r="AX217" s="250" t="str">
        <f>IF(V217="","",EOMONTH(EDATE(Tabla1[[#This Row],[Fecha Finalización]],2),0))</f>
        <v/>
      </c>
      <c r="AY217" s="40"/>
      <c r="AZ217" s="251" t="str">
        <f>IF(V217="","",EOMONTH(EDATE(Tabla1[[#This Row],[Fecha Finalización]],3),0))</f>
        <v/>
      </c>
      <c r="BA217" s="40"/>
      <c r="BB217" s="40"/>
      <c r="BC217" s="237"/>
      <c r="BD217" s="235" t="str">
        <f>IF(F217="","",Tabla1[[#This Row],[sem 01]]&amp;Tabla1[[#This Row],[sem 02]]&amp;Tabla1[[#This Row],[sem 03]])</f>
        <v/>
      </c>
      <c r="BE217" s="236" t="str">
        <f>IF(TRIM(F217)="","",$B$1&amp;"-"&amp;SUBSTITUTE(Tabla1[[#This Row],[Mes Inscrito]]," ","")&amp;"-"&amp;SUBSTITUTE(Tabla1[[#This Row],[Dia de clases Inscrito]]," ","")&amp;"-"&amp;SUBSTITUTE(Tabla1[[#This Row],[Horario Inscrito]]," ","")&amp;"-"&amp;Tabla1[[#This Row],[Fecha Inicio grupo]])</f>
        <v/>
      </c>
      <c r="BF217" s="253" t="str">
        <f>IF(F217="","",Tabla1[[#This Row],[Curso]])</f>
        <v/>
      </c>
      <c r="BG217" s="254" t="str">
        <f>+IF(TRIM(F217)="","",$B$1&amp;"-"&amp;TRIM(Tabla1[[#This Row],[Mes Inscrito]])&amp;"-"&amp;TRIM(Tabla1[[#This Row],[Dia de clases Inscrito]])&amp;"-"&amp;TRIM(Tabla1[[#This Row],[Horario Inscrito]])&amp;"-"&amp;TRIM(Tabla1[[#This Row],[Fecha Inicio grupo]])&amp;"-"&amp;TRIM(Tabla1[[#This Row],[Tipo Incrito]]))</f>
        <v/>
      </c>
      <c r="BH217" s="319" t="str">
        <f>IF(F217="","",OR(IFERROR(SEARCH("CG",Tabla1[[#This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7" s="320" t="str">
        <f>IF(F217&lt;&gt;"",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7" s="320" t="str">
        <f>IF(F217&lt;&gt;"",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7" s="320" t="str">
        <f>IF(Tabla1[[#This Row],[Fecha Inicio grupo]]="","",IFERROR(VLOOKUP(Tabla1[[#This Row],[Mes de Alta como miembro]],Parámetros!$AM$2:$AN$16,2,0),"01/01/1900"))</f>
        <v/>
      </c>
    </row>
    <row r="218" spans="1:63" ht="14.45" hidden="1">
      <c r="A218" s="69">
        <v>213</v>
      </c>
      <c r="B218" s="30"/>
      <c r="C218" s="35"/>
      <c r="D218" s="43"/>
      <c r="E218" s="65"/>
      <c r="F218" s="46"/>
      <c r="G218" s="46"/>
      <c r="H218" s="165"/>
      <c r="I218" s="43"/>
      <c r="J218" s="29"/>
      <c r="K218" s="70"/>
      <c r="L218" s="69"/>
      <c r="M218" s="47"/>
      <c r="N218" s="240" t="str">
        <f ca="1">IF(Tabla1[[#This Row],[Fecha de nac]]="","",IF(Tabla1[[#This Row],[Fecha Finalización]] &gt;=TODAY(), DATEDIF(Tabla1[[#This Row],[Fecha de nac]],TODAY(),"y"), ROUNDDOWN((Tabla1[[#This Row],[Fecha Finalización]] -Tabla1[[#This Row],[Fecha de nac]])/365,0)))</f>
        <v/>
      </c>
      <c r="O218" s="171"/>
      <c r="P218" s="35"/>
      <c r="Q218" s="68"/>
      <c r="R218" s="68"/>
      <c r="S218" s="68"/>
      <c r="T218" s="68"/>
      <c r="U218" s="245" t="str">
        <f>IF(F218="","",Tabla1[[#This Row],[Fecha Inicio grupo]]+3*7-7)</f>
        <v/>
      </c>
      <c r="V218" s="246" t="str">
        <f>IF(F218="","",EDATE(Tabla1[[#This Row],[Fecha Inicio grupo]],3))</f>
        <v/>
      </c>
      <c r="W218" s="30"/>
      <c r="X218" s="30"/>
      <c r="Y218" s="77"/>
      <c r="Z218" s="77"/>
      <c r="AA218" s="77"/>
      <c r="AB218" s="77"/>
      <c r="AC218" s="77"/>
      <c r="AD218" s="77"/>
      <c r="AE218" s="77"/>
      <c r="AF218" s="77"/>
      <c r="AG218" s="77"/>
      <c r="AH218" s="77"/>
      <c r="AI218" s="77"/>
      <c r="AJ218" s="77"/>
      <c r="AK218" s="77"/>
      <c r="AL218" s="77"/>
      <c r="AM218" s="77"/>
      <c r="AN218" s="77"/>
      <c r="AO218" s="146"/>
      <c r="AP218" s="248" t="str">
        <f>IF(F218="","",IFERROR(VLOOKUP(SUBSTITUTE(SUBSTITUTE(Tabla1[[#This Row],[Uso Sistemas]],"T","P"),"N","F"),Parámetros!$M$2:$N$17,2,0),"Completar hasta 3ra sem. para evaluar a Probacionista"))</f>
        <v/>
      </c>
      <c r="AQ218" s="40"/>
      <c r="AR218" s="40"/>
      <c r="AS218" s="40"/>
      <c r="AT218" s="29"/>
      <c r="AU218" s="56"/>
      <c r="AV218" s="56"/>
      <c r="AW218" s="56"/>
      <c r="AX218" s="250" t="str">
        <f>IF(V218="","",EOMONTH(EDATE(Tabla1[[#This Row],[Fecha Finalización]],2),0))</f>
        <v/>
      </c>
      <c r="AY218" s="40"/>
      <c r="AZ218" s="251" t="str">
        <f>IF(V218="","",EOMONTH(EDATE(Tabla1[[#This Row],[Fecha Finalización]],3),0))</f>
        <v/>
      </c>
      <c r="BA218" s="40"/>
      <c r="BB218" s="40"/>
      <c r="BC218" s="237"/>
      <c r="BD218" s="235" t="str">
        <f>IF(F218="","",Tabla1[[#This Row],[sem 01]]&amp;Tabla1[[#This Row],[sem 02]]&amp;Tabla1[[#This Row],[sem 03]])</f>
        <v/>
      </c>
      <c r="BE218" s="236" t="str">
        <f>IF(TRIM(F218)="","",$B$1&amp;"-"&amp;SUBSTITUTE(Tabla1[[#This Row],[Mes Inscrito]]," ","")&amp;"-"&amp;SUBSTITUTE(Tabla1[[#This Row],[Dia de clases Inscrito]]," ","")&amp;"-"&amp;SUBSTITUTE(Tabla1[[#This Row],[Horario Inscrito]]," ","")&amp;"-"&amp;Tabla1[[#This Row],[Fecha Inicio grupo]])</f>
        <v/>
      </c>
      <c r="BF218" s="253" t="str">
        <f>IF(F218="","",Tabla1[[#This Row],[Curso]])</f>
        <v/>
      </c>
      <c r="BG218" s="254" t="str">
        <f>+IF(TRIM(F218)="","",$B$1&amp;"-"&amp;TRIM(Tabla1[[#This Row],[Mes Inscrito]])&amp;"-"&amp;TRIM(Tabla1[[#This Row],[Dia de clases Inscrito]])&amp;"-"&amp;TRIM(Tabla1[[#This Row],[Horario Inscrito]])&amp;"-"&amp;TRIM(Tabla1[[#This Row],[Fecha Inicio grupo]])&amp;"-"&amp;TRIM(Tabla1[[#This Row],[Tipo Incrito]]))</f>
        <v/>
      </c>
      <c r="BH218" s="319" t="str">
        <f>IF(F218="","",OR(IFERROR(SEARCH("CG",Tabla1[[#This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8" s="320" t="str">
        <f>IF(F218&lt;&gt;"",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8" s="320" t="str">
        <f>IF(F218&lt;&gt;"",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8" s="320" t="str">
        <f>IF(Tabla1[[#This Row],[Fecha Inicio grupo]]="","",IFERROR(VLOOKUP(Tabla1[[#This Row],[Mes de Alta como miembro]],Parámetros!$AM$2:$AN$16,2,0),"01/01/1900"))</f>
        <v/>
      </c>
    </row>
    <row r="219" spans="1:63" ht="14.45" hidden="1">
      <c r="A219" s="69">
        <v>214</v>
      </c>
      <c r="B219" s="30"/>
      <c r="C219" s="35"/>
      <c r="D219" s="43"/>
      <c r="E219" s="65"/>
      <c r="F219" s="46"/>
      <c r="G219" s="46"/>
      <c r="H219" s="165"/>
      <c r="I219" s="43"/>
      <c r="J219" s="29"/>
      <c r="K219" s="70"/>
      <c r="L219" s="69"/>
      <c r="M219" s="47"/>
      <c r="N219" s="240" t="str">
        <f ca="1">IF(Tabla1[[#This Row],[Fecha de nac]]="","",IF(Tabla1[[#This Row],[Fecha Finalización]] &gt;=TODAY(), DATEDIF(Tabla1[[#This Row],[Fecha de nac]],TODAY(),"y"), ROUNDDOWN((Tabla1[[#This Row],[Fecha Finalización]] -Tabla1[[#This Row],[Fecha de nac]])/365,0)))</f>
        <v/>
      </c>
      <c r="O219" s="171"/>
      <c r="P219" s="35"/>
      <c r="Q219" s="68"/>
      <c r="R219" s="68"/>
      <c r="S219" s="68"/>
      <c r="T219" s="68"/>
      <c r="U219" s="245" t="str">
        <f>IF(F219="","",Tabla1[[#This Row],[Fecha Inicio grupo]]+3*7-7)</f>
        <v/>
      </c>
      <c r="V219" s="246" t="str">
        <f>IF(F219="","",EDATE(Tabla1[[#This Row],[Fecha Inicio grupo]],3))</f>
        <v/>
      </c>
      <c r="W219" s="30"/>
      <c r="X219" s="30"/>
      <c r="Y219" s="77"/>
      <c r="Z219" s="77"/>
      <c r="AA219" s="77"/>
      <c r="AB219" s="77"/>
      <c r="AC219" s="77"/>
      <c r="AD219" s="77"/>
      <c r="AE219" s="77"/>
      <c r="AF219" s="77"/>
      <c r="AG219" s="77"/>
      <c r="AH219" s="77"/>
      <c r="AI219" s="77"/>
      <c r="AJ219" s="77"/>
      <c r="AK219" s="77"/>
      <c r="AL219" s="77"/>
      <c r="AM219" s="77"/>
      <c r="AN219" s="77"/>
      <c r="AO219" s="146"/>
      <c r="AP219" s="248" t="str">
        <f>IF(F219="","",IFERROR(VLOOKUP(SUBSTITUTE(SUBSTITUTE(Tabla1[[#This Row],[Uso Sistemas]],"T","P"),"N","F"),Parámetros!$M$2:$N$17,2,0),"Completar hasta 3ra sem. para evaluar a Probacionista"))</f>
        <v/>
      </c>
      <c r="AQ219" s="40"/>
      <c r="AR219" s="40"/>
      <c r="AS219" s="40"/>
      <c r="AT219" s="29"/>
      <c r="AU219" s="56"/>
      <c r="AV219" s="56"/>
      <c r="AW219" s="56"/>
      <c r="AX219" s="250" t="str">
        <f>IF(V219="","",EOMONTH(EDATE(Tabla1[[#This Row],[Fecha Finalización]],2),0))</f>
        <v/>
      </c>
      <c r="AY219" s="40"/>
      <c r="AZ219" s="251" t="str">
        <f>IF(V219="","",EOMONTH(EDATE(Tabla1[[#This Row],[Fecha Finalización]],3),0))</f>
        <v/>
      </c>
      <c r="BA219" s="40"/>
      <c r="BB219" s="40"/>
      <c r="BC219" s="237"/>
      <c r="BD219" s="235" t="str">
        <f>IF(F219="","",Tabla1[[#This Row],[sem 01]]&amp;Tabla1[[#This Row],[sem 02]]&amp;Tabla1[[#This Row],[sem 03]])</f>
        <v/>
      </c>
      <c r="BE219" s="236" t="str">
        <f>IF(TRIM(F219)="","",$B$1&amp;"-"&amp;SUBSTITUTE(Tabla1[[#This Row],[Mes Inscrito]]," ","")&amp;"-"&amp;SUBSTITUTE(Tabla1[[#This Row],[Dia de clases Inscrito]]," ","")&amp;"-"&amp;SUBSTITUTE(Tabla1[[#This Row],[Horario Inscrito]]," ","")&amp;"-"&amp;Tabla1[[#This Row],[Fecha Inicio grupo]])</f>
        <v/>
      </c>
      <c r="BF219" s="253" t="str">
        <f>IF(F219="","",Tabla1[[#This Row],[Curso]])</f>
        <v/>
      </c>
      <c r="BG219" s="254" t="str">
        <f>+IF(TRIM(F219)="","",$B$1&amp;"-"&amp;TRIM(Tabla1[[#This Row],[Mes Inscrito]])&amp;"-"&amp;TRIM(Tabla1[[#This Row],[Dia de clases Inscrito]])&amp;"-"&amp;TRIM(Tabla1[[#This Row],[Horario Inscrito]])&amp;"-"&amp;TRIM(Tabla1[[#This Row],[Fecha Inicio grupo]])&amp;"-"&amp;TRIM(Tabla1[[#This Row],[Tipo Incrito]]))</f>
        <v/>
      </c>
      <c r="BH219" s="319" t="str">
        <f>IF(F219="","",OR(IFERROR(SEARCH("CG",Tabla1[[#This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9" s="320" t="str">
        <f>IF(F219&lt;&gt;"",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9" s="320" t="str">
        <f>IF(F219&lt;&gt;"",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9" s="320" t="str">
        <f>IF(Tabla1[[#This Row],[Fecha Inicio grupo]]="","",IFERROR(VLOOKUP(Tabla1[[#This Row],[Mes de Alta como miembro]],Parámetros!$AM$2:$AN$16,2,0),"01/01/1900"))</f>
        <v/>
      </c>
    </row>
    <row r="220" spans="1:63" ht="14.45" hidden="1">
      <c r="A220" s="69">
        <v>215</v>
      </c>
      <c r="B220" s="30"/>
      <c r="C220" s="35"/>
      <c r="D220" s="43"/>
      <c r="E220" s="65"/>
      <c r="F220" s="46"/>
      <c r="G220" s="46"/>
      <c r="H220" s="165"/>
      <c r="I220" s="43"/>
      <c r="J220" s="29"/>
      <c r="K220" s="70"/>
      <c r="L220" s="69"/>
      <c r="M220" s="47"/>
      <c r="N220" s="240" t="str">
        <f ca="1">IF(Tabla1[[#This Row],[Fecha de nac]]="","",IF(Tabla1[[#This Row],[Fecha Finalización]] &gt;=TODAY(), DATEDIF(Tabla1[[#This Row],[Fecha de nac]],TODAY(),"y"), ROUNDDOWN((Tabla1[[#This Row],[Fecha Finalización]] -Tabla1[[#This Row],[Fecha de nac]])/365,0)))</f>
        <v/>
      </c>
      <c r="O220" s="171"/>
      <c r="P220" s="35"/>
      <c r="Q220" s="68"/>
      <c r="R220" s="68"/>
      <c r="S220" s="68"/>
      <c r="T220" s="68"/>
      <c r="U220" s="245" t="str">
        <f>IF(F220="","",Tabla1[[#This Row],[Fecha Inicio grupo]]+3*7-7)</f>
        <v/>
      </c>
      <c r="V220" s="246" t="str">
        <f>IF(F220="","",EDATE(Tabla1[[#This Row],[Fecha Inicio grupo]],3))</f>
        <v/>
      </c>
      <c r="W220" s="30"/>
      <c r="X220" s="30"/>
      <c r="Y220" s="77"/>
      <c r="Z220" s="77"/>
      <c r="AA220" s="77"/>
      <c r="AB220" s="77"/>
      <c r="AC220" s="77"/>
      <c r="AD220" s="77"/>
      <c r="AE220" s="77"/>
      <c r="AF220" s="77"/>
      <c r="AG220" s="77"/>
      <c r="AH220" s="77"/>
      <c r="AI220" s="77"/>
      <c r="AJ220" s="77"/>
      <c r="AK220" s="77"/>
      <c r="AL220" s="77"/>
      <c r="AM220" s="77"/>
      <c r="AN220" s="77"/>
      <c r="AO220" s="146"/>
      <c r="AP220" s="248" t="str">
        <f>IF(F220="","",IFERROR(VLOOKUP(SUBSTITUTE(SUBSTITUTE(Tabla1[[#This Row],[Uso Sistemas]],"T","P"),"N","F"),Parámetros!$M$2:$N$17,2,0),"Completar hasta 3ra sem. para evaluar a Probacionista"))</f>
        <v/>
      </c>
      <c r="AQ220" s="40"/>
      <c r="AR220" s="40"/>
      <c r="AS220" s="40"/>
      <c r="AT220" s="29"/>
      <c r="AU220" s="56"/>
      <c r="AV220" s="56"/>
      <c r="AW220" s="56"/>
      <c r="AX220" s="250" t="str">
        <f>IF(V220="","",EOMONTH(EDATE(Tabla1[[#This Row],[Fecha Finalización]],2),0))</f>
        <v/>
      </c>
      <c r="AY220" s="40"/>
      <c r="AZ220" s="251" t="str">
        <f>IF(V220="","",EOMONTH(EDATE(Tabla1[[#This Row],[Fecha Finalización]],3),0))</f>
        <v/>
      </c>
      <c r="BA220" s="40"/>
      <c r="BB220" s="40"/>
      <c r="BC220" s="237"/>
      <c r="BD220" s="235" t="str">
        <f>IF(F220="","",Tabla1[[#This Row],[sem 01]]&amp;Tabla1[[#This Row],[sem 02]]&amp;Tabla1[[#This Row],[sem 03]])</f>
        <v/>
      </c>
      <c r="BE220" s="236" t="str">
        <f>IF(TRIM(F220)="","",$B$1&amp;"-"&amp;SUBSTITUTE(Tabla1[[#This Row],[Mes Inscrito]]," ","")&amp;"-"&amp;SUBSTITUTE(Tabla1[[#This Row],[Dia de clases Inscrito]]," ","")&amp;"-"&amp;SUBSTITUTE(Tabla1[[#This Row],[Horario Inscrito]]," ","")&amp;"-"&amp;Tabla1[[#This Row],[Fecha Inicio grupo]])</f>
        <v/>
      </c>
      <c r="BF220" s="253" t="str">
        <f>IF(F220="","",Tabla1[[#This Row],[Curso]])</f>
        <v/>
      </c>
      <c r="BG220" s="254" t="str">
        <f>+IF(TRIM(F220)="","",$B$1&amp;"-"&amp;TRIM(Tabla1[[#This Row],[Mes Inscrito]])&amp;"-"&amp;TRIM(Tabla1[[#This Row],[Dia de clases Inscrito]])&amp;"-"&amp;TRIM(Tabla1[[#This Row],[Horario Inscrito]])&amp;"-"&amp;TRIM(Tabla1[[#This Row],[Fecha Inicio grupo]])&amp;"-"&amp;TRIM(Tabla1[[#This Row],[Tipo Incrito]]))</f>
        <v/>
      </c>
      <c r="BH220" s="319" t="str">
        <f>IF(F220="","",OR(IFERROR(SEARCH("CG",Tabla1[[#This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0" s="320" t="str">
        <f>IF(F220&lt;&gt;"",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0" s="320" t="str">
        <f>IF(F220&lt;&gt;"",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0" s="320" t="str">
        <f>IF(Tabla1[[#This Row],[Fecha Inicio grupo]]="","",IFERROR(VLOOKUP(Tabla1[[#This Row],[Mes de Alta como miembro]],Parámetros!$AM$2:$AN$16,2,0),"01/01/1900"))</f>
        <v/>
      </c>
    </row>
    <row r="221" spans="1:63" ht="14.45" hidden="1">
      <c r="A221" s="69">
        <v>216</v>
      </c>
      <c r="B221" s="30"/>
      <c r="C221" s="35"/>
      <c r="D221" s="43"/>
      <c r="E221" s="65"/>
      <c r="F221" s="46"/>
      <c r="G221" s="46"/>
      <c r="H221" s="165"/>
      <c r="I221" s="43"/>
      <c r="J221" s="29"/>
      <c r="K221" s="70"/>
      <c r="L221" s="69"/>
      <c r="M221" s="47"/>
      <c r="N221" s="240" t="str">
        <f ca="1">IF(Tabla1[[#This Row],[Fecha de nac]]="","",IF(Tabla1[[#This Row],[Fecha Finalización]] &gt;=TODAY(), DATEDIF(Tabla1[[#This Row],[Fecha de nac]],TODAY(),"y"), ROUNDDOWN((Tabla1[[#This Row],[Fecha Finalización]] -Tabla1[[#This Row],[Fecha de nac]])/365,0)))</f>
        <v/>
      </c>
      <c r="O221" s="171"/>
      <c r="P221" s="35"/>
      <c r="Q221" s="68"/>
      <c r="R221" s="68"/>
      <c r="S221" s="68"/>
      <c r="T221" s="68"/>
      <c r="U221" s="245" t="str">
        <f>IF(F221="","",Tabla1[[#This Row],[Fecha Inicio grupo]]+3*7-7)</f>
        <v/>
      </c>
      <c r="V221" s="246" t="str">
        <f>IF(F221="","",EDATE(Tabla1[[#This Row],[Fecha Inicio grupo]],3))</f>
        <v/>
      </c>
      <c r="W221" s="30"/>
      <c r="X221" s="30"/>
      <c r="Y221" s="77"/>
      <c r="Z221" s="77"/>
      <c r="AA221" s="77"/>
      <c r="AB221" s="77"/>
      <c r="AC221" s="77"/>
      <c r="AD221" s="77"/>
      <c r="AE221" s="77"/>
      <c r="AF221" s="77"/>
      <c r="AG221" s="77"/>
      <c r="AH221" s="77"/>
      <c r="AI221" s="77"/>
      <c r="AJ221" s="77"/>
      <c r="AK221" s="77"/>
      <c r="AL221" s="77"/>
      <c r="AM221" s="77"/>
      <c r="AN221" s="77"/>
      <c r="AO221" s="146"/>
      <c r="AP221" s="248" t="str">
        <f>IF(F221="","",IFERROR(VLOOKUP(SUBSTITUTE(SUBSTITUTE(Tabla1[[#This Row],[Uso Sistemas]],"T","P"),"N","F"),Parámetros!$M$2:$N$17,2,0),"Completar hasta 3ra sem. para evaluar a Probacionista"))</f>
        <v/>
      </c>
      <c r="AQ221" s="40"/>
      <c r="AR221" s="40"/>
      <c r="AS221" s="40"/>
      <c r="AT221" s="29"/>
      <c r="AU221" s="56"/>
      <c r="AV221" s="56"/>
      <c r="AW221" s="56"/>
      <c r="AX221" s="250" t="str">
        <f>IF(V221="","",EOMONTH(EDATE(Tabla1[[#This Row],[Fecha Finalización]],2),0))</f>
        <v/>
      </c>
      <c r="AY221" s="40"/>
      <c r="AZ221" s="251" t="str">
        <f>IF(V221="","",EOMONTH(EDATE(Tabla1[[#This Row],[Fecha Finalización]],3),0))</f>
        <v/>
      </c>
      <c r="BA221" s="40"/>
      <c r="BB221" s="40"/>
      <c r="BC221" s="237"/>
      <c r="BD221" s="235" t="str">
        <f>IF(F221="","",Tabla1[[#This Row],[sem 01]]&amp;Tabla1[[#This Row],[sem 02]]&amp;Tabla1[[#This Row],[sem 03]])</f>
        <v/>
      </c>
      <c r="BE221" s="236" t="str">
        <f>IF(TRIM(F221)="","",$B$1&amp;"-"&amp;SUBSTITUTE(Tabla1[[#This Row],[Mes Inscrito]]," ","")&amp;"-"&amp;SUBSTITUTE(Tabla1[[#This Row],[Dia de clases Inscrito]]," ","")&amp;"-"&amp;SUBSTITUTE(Tabla1[[#This Row],[Horario Inscrito]]," ","")&amp;"-"&amp;Tabla1[[#This Row],[Fecha Inicio grupo]])</f>
        <v/>
      </c>
      <c r="BF221" s="253" t="str">
        <f>IF(F221="","",Tabla1[[#This Row],[Curso]])</f>
        <v/>
      </c>
      <c r="BG221" s="254" t="str">
        <f>+IF(TRIM(F221)="","",$B$1&amp;"-"&amp;TRIM(Tabla1[[#This Row],[Mes Inscrito]])&amp;"-"&amp;TRIM(Tabla1[[#This Row],[Dia de clases Inscrito]])&amp;"-"&amp;TRIM(Tabla1[[#This Row],[Horario Inscrito]])&amp;"-"&amp;TRIM(Tabla1[[#This Row],[Fecha Inicio grupo]])&amp;"-"&amp;TRIM(Tabla1[[#This Row],[Tipo Incrito]]))</f>
        <v/>
      </c>
      <c r="BH221" s="319" t="str">
        <f>IF(F221="","",OR(IFERROR(SEARCH("CG",Tabla1[[#This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1" s="320" t="str">
        <f>IF(F221&lt;&gt;"",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1" s="320" t="str">
        <f>IF(F221&lt;&gt;"",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1" s="320" t="str">
        <f>IF(Tabla1[[#This Row],[Fecha Inicio grupo]]="","",IFERROR(VLOOKUP(Tabla1[[#This Row],[Mes de Alta como miembro]],Parámetros!$AM$2:$AN$16,2,0),"01/01/1900"))</f>
        <v/>
      </c>
    </row>
    <row r="222" spans="1:63" ht="14.45" hidden="1">
      <c r="A222" s="69">
        <v>217</v>
      </c>
      <c r="B222" s="30"/>
      <c r="C222" s="35"/>
      <c r="D222" s="43"/>
      <c r="E222" s="65"/>
      <c r="F222" s="46"/>
      <c r="G222" s="46"/>
      <c r="H222" s="165"/>
      <c r="I222" s="43"/>
      <c r="J222" s="29"/>
      <c r="K222" s="70"/>
      <c r="L222" s="69"/>
      <c r="M222" s="47"/>
      <c r="N222" s="240" t="str">
        <f ca="1">IF(Tabla1[[#This Row],[Fecha de nac]]="","",IF(Tabla1[[#This Row],[Fecha Finalización]] &gt;=TODAY(), DATEDIF(Tabla1[[#This Row],[Fecha de nac]],TODAY(),"y"), ROUNDDOWN((Tabla1[[#This Row],[Fecha Finalización]] -Tabla1[[#This Row],[Fecha de nac]])/365,0)))</f>
        <v/>
      </c>
      <c r="O222" s="171"/>
      <c r="P222" s="35"/>
      <c r="Q222" s="68"/>
      <c r="R222" s="68"/>
      <c r="S222" s="68"/>
      <c r="T222" s="68"/>
      <c r="U222" s="245" t="str">
        <f>IF(F222="","",Tabla1[[#This Row],[Fecha Inicio grupo]]+3*7-7)</f>
        <v/>
      </c>
      <c r="V222" s="246" t="str">
        <f>IF(F222="","",EDATE(Tabla1[[#This Row],[Fecha Inicio grupo]],3))</f>
        <v/>
      </c>
      <c r="W222" s="30"/>
      <c r="X222" s="30"/>
      <c r="Y222" s="77"/>
      <c r="Z222" s="77"/>
      <c r="AA222" s="77"/>
      <c r="AB222" s="77"/>
      <c r="AC222" s="77"/>
      <c r="AD222" s="77"/>
      <c r="AE222" s="77"/>
      <c r="AF222" s="77"/>
      <c r="AG222" s="77"/>
      <c r="AH222" s="77"/>
      <c r="AI222" s="77"/>
      <c r="AJ222" s="77"/>
      <c r="AK222" s="77"/>
      <c r="AL222" s="77"/>
      <c r="AM222" s="77"/>
      <c r="AN222" s="77"/>
      <c r="AO222" s="146"/>
      <c r="AP222" s="248" t="str">
        <f>IF(F222="","",IFERROR(VLOOKUP(SUBSTITUTE(SUBSTITUTE(Tabla1[[#This Row],[Uso Sistemas]],"T","P"),"N","F"),Parámetros!$M$2:$N$17,2,0),"Completar hasta 3ra sem. para evaluar a Probacionista"))</f>
        <v/>
      </c>
      <c r="AQ222" s="40"/>
      <c r="AR222" s="40"/>
      <c r="AS222" s="40"/>
      <c r="AT222" s="29"/>
      <c r="AU222" s="56"/>
      <c r="AV222" s="56"/>
      <c r="AW222" s="56"/>
      <c r="AX222" s="250" t="str">
        <f>IF(V222="","",EOMONTH(EDATE(Tabla1[[#This Row],[Fecha Finalización]],2),0))</f>
        <v/>
      </c>
      <c r="AY222" s="40"/>
      <c r="AZ222" s="251" t="str">
        <f>IF(V222="","",EOMONTH(EDATE(Tabla1[[#This Row],[Fecha Finalización]],3),0))</f>
        <v/>
      </c>
      <c r="BA222" s="40"/>
      <c r="BB222" s="40"/>
      <c r="BC222" s="237"/>
      <c r="BD222" s="235" t="str">
        <f>IF(F222="","",Tabla1[[#This Row],[sem 01]]&amp;Tabla1[[#This Row],[sem 02]]&amp;Tabla1[[#This Row],[sem 03]])</f>
        <v/>
      </c>
      <c r="BE222" s="236" t="str">
        <f>IF(TRIM(F222)="","",$B$1&amp;"-"&amp;SUBSTITUTE(Tabla1[[#This Row],[Mes Inscrito]]," ","")&amp;"-"&amp;SUBSTITUTE(Tabla1[[#This Row],[Dia de clases Inscrito]]," ","")&amp;"-"&amp;SUBSTITUTE(Tabla1[[#This Row],[Horario Inscrito]]," ","")&amp;"-"&amp;Tabla1[[#This Row],[Fecha Inicio grupo]])</f>
        <v/>
      </c>
      <c r="BF222" s="253" t="str">
        <f>IF(F222="","",Tabla1[[#This Row],[Curso]])</f>
        <v/>
      </c>
      <c r="BG222" s="254" t="str">
        <f>+IF(TRIM(F222)="","",$B$1&amp;"-"&amp;TRIM(Tabla1[[#This Row],[Mes Inscrito]])&amp;"-"&amp;TRIM(Tabla1[[#This Row],[Dia de clases Inscrito]])&amp;"-"&amp;TRIM(Tabla1[[#This Row],[Horario Inscrito]])&amp;"-"&amp;TRIM(Tabla1[[#This Row],[Fecha Inicio grupo]])&amp;"-"&amp;TRIM(Tabla1[[#This Row],[Tipo Incrito]]))</f>
        <v/>
      </c>
      <c r="BH222" s="319" t="str">
        <f>IF(F222="","",OR(IFERROR(SEARCH("CG",Tabla1[[#This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2" s="320" t="str">
        <f>IF(F222&lt;&gt;"",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2" s="320" t="str">
        <f>IF(F222&lt;&gt;"",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2" s="320" t="str">
        <f>IF(Tabla1[[#This Row],[Fecha Inicio grupo]]="","",IFERROR(VLOOKUP(Tabla1[[#This Row],[Mes de Alta como miembro]],Parámetros!$AM$2:$AN$16,2,0),"01/01/1900"))</f>
        <v/>
      </c>
    </row>
    <row r="223" spans="1:63" ht="14.45" hidden="1">
      <c r="A223" s="69">
        <v>218</v>
      </c>
      <c r="B223" s="30"/>
      <c r="C223" s="35"/>
      <c r="D223" s="43"/>
      <c r="E223" s="65"/>
      <c r="F223" s="46"/>
      <c r="G223" s="46"/>
      <c r="H223" s="165"/>
      <c r="I223" s="43"/>
      <c r="J223" s="29"/>
      <c r="K223" s="70"/>
      <c r="L223" s="69"/>
      <c r="M223" s="47"/>
      <c r="N223" s="240" t="str">
        <f ca="1">IF(Tabla1[[#This Row],[Fecha de nac]]="","",IF(Tabla1[[#This Row],[Fecha Finalización]] &gt;=TODAY(), DATEDIF(Tabla1[[#This Row],[Fecha de nac]],TODAY(),"y"), ROUNDDOWN((Tabla1[[#This Row],[Fecha Finalización]] -Tabla1[[#This Row],[Fecha de nac]])/365,0)))</f>
        <v/>
      </c>
      <c r="O223" s="171"/>
      <c r="P223" s="35"/>
      <c r="Q223" s="68"/>
      <c r="R223" s="68"/>
      <c r="S223" s="68"/>
      <c r="T223" s="68"/>
      <c r="U223" s="245" t="str">
        <f>IF(F223="","",Tabla1[[#This Row],[Fecha Inicio grupo]]+3*7-7)</f>
        <v/>
      </c>
      <c r="V223" s="246" t="str">
        <f>IF(F223="","",EDATE(Tabla1[[#This Row],[Fecha Inicio grupo]],3))</f>
        <v/>
      </c>
      <c r="W223" s="30"/>
      <c r="X223" s="30"/>
      <c r="Y223" s="77"/>
      <c r="Z223" s="77"/>
      <c r="AA223" s="77"/>
      <c r="AB223" s="77"/>
      <c r="AC223" s="77"/>
      <c r="AD223" s="77"/>
      <c r="AE223" s="77"/>
      <c r="AF223" s="77"/>
      <c r="AG223" s="77"/>
      <c r="AH223" s="77"/>
      <c r="AI223" s="77"/>
      <c r="AJ223" s="77"/>
      <c r="AK223" s="77"/>
      <c r="AL223" s="77"/>
      <c r="AM223" s="77"/>
      <c r="AN223" s="77"/>
      <c r="AO223" s="146"/>
      <c r="AP223" s="248" t="str">
        <f>IF(F223="","",IFERROR(VLOOKUP(SUBSTITUTE(SUBSTITUTE(Tabla1[[#This Row],[Uso Sistemas]],"T","P"),"N","F"),Parámetros!$M$2:$N$17,2,0),"Completar hasta 3ra sem. para evaluar a Probacionista"))</f>
        <v/>
      </c>
      <c r="AQ223" s="40"/>
      <c r="AR223" s="40"/>
      <c r="AS223" s="40"/>
      <c r="AT223" s="29"/>
      <c r="AU223" s="56"/>
      <c r="AV223" s="56"/>
      <c r="AW223" s="56"/>
      <c r="AX223" s="250" t="str">
        <f>IF(V223="","",EOMONTH(EDATE(Tabla1[[#This Row],[Fecha Finalización]],2),0))</f>
        <v/>
      </c>
      <c r="AY223" s="40"/>
      <c r="AZ223" s="251" t="str">
        <f>IF(V223="","",EOMONTH(EDATE(Tabla1[[#This Row],[Fecha Finalización]],3),0))</f>
        <v/>
      </c>
      <c r="BA223" s="40"/>
      <c r="BB223" s="40"/>
      <c r="BC223" s="237"/>
      <c r="BD223" s="235" t="str">
        <f>IF(F223="","",Tabla1[[#This Row],[sem 01]]&amp;Tabla1[[#This Row],[sem 02]]&amp;Tabla1[[#This Row],[sem 03]])</f>
        <v/>
      </c>
      <c r="BE223" s="236" t="str">
        <f>IF(TRIM(F223)="","",$B$1&amp;"-"&amp;SUBSTITUTE(Tabla1[[#This Row],[Mes Inscrito]]," ","")&amp;"-"&amp;SUBSTITUTE(Tabla1[[#This Row],[Dia de clases Inscrito]]," ","")&amp;"-"&amp;SUBSTITUTE(Tabla1[[#This Row],[Horario Inscrito]]," ","")&amp;"-"&amp;Tabla1[[#This Row],[Fecha Inicio grupo]])</f>
        <v/>
      </c>
      <c r="BF223" s="253" t="str">
        <f>IF(F223="","",Tabla1[[#This Row],[Curso]])</f>
        <v/>
      </c>
      <c r="BG223" s="254" t="str">
        <f>+IF(TRIM(F223)="","",$B$1&amp;"-"&amp;TRIM(Tabla1[[#This Row],[Mes Inscrito]])&amp;"-"&amp;TRIM(Tabla1[[#This Row],[Dia de clases Inscrito]])&amp;"-"&amp;TRIM(Tabla1[[#This Row],[Horario Inscrito]])&amp;"-"&amp;TRIM(Tabla1[[#This Row],[Fecha Inicio grupo]])&amp;"-"&amp;TRIM(Tabla1[[#This Row],[Tipo Incrito]]))</f>
        <v/>
      </c>
      <c r="BH223" s="319" t="str">
        <f>IF(F223="","",OR(IFERROR(SEARCH("CG",Tabla1[[#This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3" s="320" t="str">
        <f>IF(F223&lt;&gt;"",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3" s="320" t="str">
        <f>IF(F223&lt;&gt;"",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3" s="320" t="str">
        <f>IF(Tabla1[[#This Row],[Fecha Inicio grupo]]="","",IFERROR(VLOOKUP(Tabla1[[#This Row],[Mes de Alta como miembro]],Parámetros!$AM$2:$AN$16,2,0),"01/01/1900"))</f>
        <v/>
      </c>
    </row>
    <row r="224" spans="1:63" ht="14.45" hidden="1">
      <c r="A224" s="69">
        <v>219</v>
      </c>
      <c r="B224" s="30"/>
      <c r="C224" s="35"/>
      <c r="D224" s="43"/>
      <c r="E224" s="65"/>
      <c r="F224" s="46"/>
      <c r="G224" s="46"/>
      <c r="H224" s="165"/>
      <c r="I224" s="43"/>
      <c r="J224" s="29"/>
      <c r="K224" s="70"/>
      <c r="L224" s="69"/>
      <c r="M224" s="47"/>
      <c r="N224" s="240" t="str">
        <f ca="1">IF(Tabla1[[#This Row],[Fecha de nac]]="","",IF(Tabla1[[#This Row],[Fecha Finalización]] &gt;=TODAY(), DATEDIF(Tabla1[[#This Row],[Fecha de nac]],TODAY(),"y"), ROUNDDOWN((Tabla1[[#This Row],[Fecha Finalización]] -Tabla1[[#This Row],[Fecha de nac]])/365,0)))</f>
        <v/>
      </c>
      <c r="O224" s="171"/>
      <c r="P224" s="35"/>
      <c r="Q224" s="68"/>
      <c r="R224" s="68"/>
      <c r="S224" s="68"/>
      <c r="T224" s="68"/>
      <c r="U224" s="245" t="str">
        <f>IF(F224="","",Tabla1[[#This Row],[Fecha Inicio grupo]]+3*7-7)</f>
        <v/>
      </c>
      <c r="V224" s="246" t="str">
        <f>IF(F224="","",EDATE(Tabla1[[#This Row],[Fecha Inicio grupo]],3))</f>
        <v/>
      </c>
      <c r="W224" s="30"/>
      <c r="X224" s="30"/>
      <c r="Y224" s="77"/>
      <c r="Z224" s="77"/>
      <c r="AA224" s="77"/>
      <c r="AB224" s="77"/>
      <c r="AC224" s="77"/>
      <c r="AD224" s="77"/>
      <c r="AE224" s="77"/>
      <c r="AF224" s="77"/>
      <c r="AG224" s="77"/>
      <c r="AH224" s="77"/>
      <c r="AI224" s="77"/>
      <c r="AJ224" s="77"/>
      <c r="AK224" s="77"/>
      <c r="AL224" s="77"/>
      <c r="AM224" s="77"/>
      <c r="AN224" s="77"/>
      <c r="AO224" s="146"/>
      <c r="AP224" s="248" t="str">
        <f>IF(F224="","",IFERROR(VLOOKUP(SUBSTITUTE(SUBSTITUTE(Tabla1[[#This Row],[Uso Sistemas]],"T","P"),"N","F"),Parámetros!$M$2:$N$17,2,0),"Completar hasta 3ra sem. para evaluar a Probacionista"))</f>
        <v/>
      </c>
      <c r="AQ224" s="40"/>
      <c r="AR224" s="40"/>
      <c r="AS224" s="40"/>
      <c r="AT224" s="29"/>
      <c r="AU224" s="56"/>
      <c r="AV224" s="56"/>
      <c r="AW224" s="56"/>
      <c r="AX224" s="250" t="str">
        <f>IF(V224="","",EOMONTH(EDATE(Tabla1[[#This Row],[Fecha Finalización]],2),0))</f>
        <v/>
      </c>
      <c r="AY224" s="40"/>
      <c r="AZ224" s="251" t="str">
        <f>IF(V224="","",EOMONTH(EDATE(Tabla1[[#This Row],[Fecha Finalización]],3),0))</f>
        <v/>
      </c>
      <c r="BA224" s="40"/>
      <c r="BB224" s="40"/>
      <c r="BC224" s="237"/>
      <c r="BD224" s="235" t="str">
        <f>IF(F224="","",Tabla1[[#This Row],[sem 01]]&amp;Tabla1[[#This Row],[sem 02]]&amp;Tabla1[[#This Row],[sem 03]])</f>
        <v/>
      </c>
      <c r="BE224" s="236" t="str">
        <f>IF(TRIM(F224)="","",$B$1&amp;"-"&amp;SUBSTITUTE(Tabla1[[#This Row],[Mes Inscrito]]," ","")&amp;"-"&amp;SUBSTITUTE(Tabla1[[#This Row],[Dia de clases Inscrito]]," ","")&amp;"-"&amp;SUBSTITUTE(Tabla1[[#This Row],[Horario Inscrito]]," ","")&amp;"-"&amp;Tabla1[[#This Row],[Fecha Inicio grupo]])</f>
        <v/>
      </c>
      <c r="BF224" s="253" t="str">
        <f>IF(F224="","",Tabla1[[#This Row],[Curso]])</f>
        <v/>
      </c>
      <c r="BG224" s="254" t="str">
        <f>+IF(TRIM(F224)="","",$B$1&amp;"-"&amp;TRIM(Tabla1[[#This Row],[Mes Inscrito]])&amp;"-"&amp;TRIM(Tabla1[[#This Row],[Dia de clases Inscrito]])&amp;"-"&amp;TRIM(Tabla1[[#This Row],[Horario Inscrito]])&amp;"-"&amp;TRIM(Tabla1[[#This Row],[Fecha Inicio grupo]])&amp;"-"&amp;TRIM(Tabla1[[#This Row],[Tipo Incrito]]))</f>
        <v/>
      </c>
      <c r="BH224" s="319" t="str">
        <f>IF(F224="","",OR(IFERROR(SEARCH("CG",Tabla1[[#This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4" s="320" t="str">
        <f>IF(F224&lt;&gt;"",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4" s="320" t="str">
        <f>IF(F224&lt;&gt;"",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4" s="320" t="str">
        <f>IF(Tabla1[[#This Row],[Fecha Inicio grupo]]="","",IFERROR(VLOOKUP(Tabla1[[#This Row],[Mes de Alta como miembro]],Parámetros!$AM$2:$AN$16,2,0),"01/01/1900"))</f>
        <v/>
      </c>
    </row>
    <row r="225" spans="1:63" ht="14.45" hidden="1">
      <c r="A225" s="69">
        <v>220</v>
      </c>
      <c r="B225" s="30"/>
      <c r="C225" s="35"/>
      <c r="D225" s="43"/>
      <c r="E225" s="65"/>
      <c r="F225" s="46"/>
      <c r="G225" s="46"/>
      <c r="H225" s="165"/>
      <c r="I225" s="43"/>
      <c r="J225" s="29"/>
      <c r="K225" s="70"/>
      <c r="L225" s="69"/>
      <c r="M225" s="47"/>
      <c r="N225" s="240" t="str">
        <f ca="1">IF(Tabla1[[#This Row],[Fecha de nac]]="","",IF(Tabla1[[#This Row],[Fecha Finalización]] &gt;=TODAY(), DATEDIF(Tabla1[[#This Row],[Fecha de nac]],TODAY(),"y"), ROUNDDOWN((Tabla1[[#This Row],[Fecha Finalización]] -Tabla1[[#This Row],[Fecha de nac]])/365,0)))</f>
        <v/>
      </c>
      <c r="O225" s="171"/>
      <c r="P225" s="35"/>
      <c r="Q225" s="68"/>
      <c r="R225" s="68"/>
      <c r="S225" s="68"/>
      <c r="T225" s="68"/>
      <c r="U225" s="245" t="str">
        <f>IF(F225="","",Tabla1[[#This Row],[Fecha Inicio grupo]]+3*7-7)</f>
        <v/>
      </c>
      <c r="V225" s="246" t="str">
        <f>IF(F225="","",EDATE(Tabla1[[#This Row],[Fecha Inicio grupo]],3))</f>
        <v/>
      </c>
      <c r="W225" s="30"/>
      <c r="X225" s="30"/>
      <c r="Y225" s="77"/>
      <c r="Z225" s="77"/>
      <c r="AA225" s="77"/>
      <c r="AB225" s="77"/>
      <c r="AC225" s="77"/>
      <c r="AD225" s="77"/>
      <c r="AE225" s="77"/>
      <c r="AF225" s="77"/>
      <c r="AG225" s="77"/>
      <c r="AH225" s="77"/>
      <c r="AI225" s="77"/>
      <c r="AJ225" s="77"/>
      <c r="AK225" s="77"/>
      <c r="AL225" s="77"/>
      <c r="AM225" s="77"/>
      <c r="AN225" s="77"/>
      <c r="AO225" s="146"/>
      <c r="AP225" s="248" t="str">
        <f>IF(F225="","",IFERROR(VLOOKUP(SUBSTITUTE(SUBSTITUTE(Tabla1[[#This Row],[Uso Sistemas]],"T","P"),"N","F"),Parámetros!$M$2:$N$17,2,0),"Completar hasta 3ra sem. para evaluar a Probacionista"))</f>
        <v/>
      </c>
      <c r="AQ225" s="40"/>
      <c r="AR225" s="40"/>
      <c r="AS225" s="40"/>
      <c r="AT225" s="29"/>
      <c r="AU225" s="56"/>
      <c r="AV225" s="56"/>
      <c r="AW225" s="56"/>
      <c r="AX225" s="250" t="str">
        <f>IF(V225="","",EOMONTH(EDATE(Tabla1[[#This Row],[Fecha Finalización]],2),0))</f>
        <v/>
      </c>
      <c r="AY225" s="40"/>
      <c r="AZ225" s="251" t="str">
        <f>IF(V225="","",EOMONTH(EDATE(Tabla1[[#This Row],[Fecha Finalización]],3),0))</f>
        <v/>
      </c>
      <c r="BA225" s="40"/>
      <c r="BB225" s="40"/>
      <c r="BC225" s="237"/>
      <c r="BD225" s="235" t="str">
        <f>IF(F225="","",Tabla1[[#This Row],[sem 01]]&amp;Tabla1[[#This Row],[sem 02]]&amp;Tabla1[[#This Row],[sem 03]])</f>
        <v/>
      </c>
      <c r="BE225" s="236" t="str">
        <f>IF(TRIM(F225)="","",$B$1&amp;"-"&amp;SUBSTITUTE(Tabla1[[#This Row],[Mes Inscrito]]," ","")&amp;"-"&amp;SUBSTITUTE(Tabla1[[#This Row],[Dia de clases Inscrito]]," ","")&amp;"-"&amp;SUBSTITUTE(Tabla1[[#This Row],[Horario Inscrito]]," ","")&amp;"-"&amp;Tabla1[[#This Row],[Fecha Inicio grupo]])</f>
        <v/>
      </c>
      <c r="BF225" s="253" t="str">
        <f>IF(F225="","",Tabla1[[#This Row],[Curso]])</f>
        <v/>
      </c>
      <c r="BG225" s="254" t="str">
        <f>+IF(TRIM(F225)="","",$B$1&amp;"-"&amp;TRIM(Tabla1[[#This Row],[Mes Inscrito]])&amp;"-"&amp;TRIM(Tabla1[[#This Row],[Dia de clases Inscrito]])&amp;"-"&amp;TRIM(Tabla1[[#This Row],[Horario Inscrito]])&amp;"-"&amp;TRIM(Tabla1[[#This Row],[Fecha Inicio grupo]])&amp;"-"&amp;TRIM(Tabla1[[#This Row],[Tipo Incrito]]))</f>
        <v/>
      </c>
      <c r="BH225" s="319" t="str">
        <f>IF(F225="","",OR(IFERROR(SEARCH("CG",Tabla1[[#This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5" s="320" t="str">
        <f>IF(F225&lt;&gt;"",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5" s="320" t="str">
        <f>IF(F225&lt;&gt;"",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5" s="320" t="str">
        <f>IF(Tabla1[[#This Row],[Fecha Inicio grupo]]="","",IFERROR(VLOOKUP(Tabla1[[#This Row],[Mes de Alta como miembro]],Parámetros!$AM$2:$AN$16,2,0),"01/01/1900"))</f>
        <v/>
      </c>
    </row>
    <row r="226" spans="1:63" ht="14.45" hidden="1">
      <c r="A226" s="69">
        <v>221</v>
      </c>
      <c r="B226" s="30"/>
      <c r="C226" s="35"/>
      <c r="D226" s="43"/>
      <c r="E226" s="65"/>
      <c r="F226" s="46"/>
      <c r="G226" s="46"/>
      <c r="H226" s="165"/>
      <c r="I226" s="43"/>
      <c r="J226" s="29"/>
      <c r="K226" s="70"/>
      <c r="L226" s="69"/>
      <c r="M226" s="47"/>
      <c r="N226" s="240" t="str">
        <f ca="1">IF(Tabla1[[#This Row],[Fecha de nac]]="","",IF(Tabla1[[#This Row],[Fecha Finalización]] &gt;=TODAY(), DATEDIF(Tabla1[[#This Row],[Fecha de nac]],TODAY(),"y"), ROUNDDOWN((Tabla1[[#This Row],[Fecha Finalización]] -Tabla1[[#This Row],[Fecha de nac]])/365,0)))</f>
        <v/>
      </c>
      <c r="O226" s="171"/>
      <c r="P226" s="35"/>
      <c r="Q226" s="68"/>
      <c r="R226" s="68"/>
      <c r="S226" s="68"/>
      <c r="T226" s="68"/>
      <c r="U226" s="245" t="str">
        <f>IF(F226="","",Tabla1[[#This Row],[Fecha Inicio grupo]]+3*7-7)</f>
        <v/>
      </c>
      <c r="V226" s="246" t="str">
        <f>IF(F226="","",EDATE(Tabla1[[#This Row],[Fecha Inicio grupo]],3))</f>
        <v/>
      </c>
      <c r="W226" s="30"/>
      <c r="X226" s="30"/>
      <c r="Y226" s="77"/>
      <c r="Z226" s="77"/>
      <c r="AA226" s="77"/>
      <c r="AB226" s="77"/>
      <c r="AC226" s="77"/>
      <c r="AD226" s="77"/>
      <c r="AE226" s="77"/>
      <c r="AF226" s="77"/>
      <c r="AG226" s="77"/>
      <c r="AH226" s="77"/>
      <c r="AI226" s="77"/>
      <c r="AJ226" s="77"/>
      <c r="AK226" s="77"/>
      <c r="AL226" s="77"/>
      <c r="AM226" s="77"/>
      <c r="AN226" s="77"/>
      <c r="AO226" s="146"/>
      <c r="AP226" s="248" t="str">
        <f>IF(F226="","",IFERROR(VLOOKUP(SUBSTITUTE(SUBSTITUTE(Tabla1[[#This Row],[Uso Sistemas]],"T","P"),"N","F"),Parámetros!$M$2:$N$17,2,0),"Completar hasta 3ra sem. para evaluar a Probacionista"))</f>
        <v/>
      </c>
      <c r="AQ226" s="40"/>
      <c r="AR226" s="40"/>
      <c r="AS226" s="40"/>
      <c r="AT226" s="29"/>
      <c r="AU226" s="56"/>
      <c r="AV226" s="56"/>
      <c r="AW226" s="56"/>
      <c r="AX226" s="250" t="str">
        <f>IF(V226="","",EOMONTH(EDATE(Tabla1[[#This Row],[Fecha Finalización]],2),0))</f>
        <v/>
      </c>
      <c r="AY226" s="40"/>
      <c r="AZ226" s="251" t="str">
        <f>IF(V226="","",EOMONTH(EDATE(Tabla1[[#This Row],[Fecha Finalización]],3),0))</f>
        <v/>
      </c>
      <c r="BA226" s="40"/>
      <c r="BB226" s="40"/>
      <c r="BC226" s="237"/>
      <c r="BD226" s="235" t="str">
        <f>IF(F226="","",Tabla1[[#This Row],[sem 01]]&amp;Tabla1[[#This Row],[sem 02]]&amp;Tabla1[[#This Row],[sem 03]])</f>
        <v/>
      </c>
      <c r="BE226" s="236" t="str">
        <f>IF(TRIM(F226)="","",$B$1&amp;"-"&amp;SUBSTITUTE(Tabla1[[#This Row],[Mes Inscrito]]," ","")&amp;"-"&amp;SUBSTITUTE(Tabla1[[#This Row],[Dia de clases Inscrito]]," ","")&amp;"-"&amp;SUBSTITUTE(Tabla1[[#This Row],[Horario Inscrito]]," ","")&amp;"-"&amp;Tabla1[[#This Row],[Fecha Inicio grupo]])</f>
        <v/>
      </c>
      <c r="BF226" s="253" t="str">
        <f>IF(F226="","",Tabla1[[#This Row],[Curso]])</f>
        <v/>
      </c>
      <c r="BG226" s="254" t="str">
        <f>+IF(TRIM(F226)="","",$B$1&amp;"-"&amp;TRIM(Tabla1[[#This Row],[Mes Inscrito]])&amp;"-"&amp;TRIM(Tabla1[[#This Row],[Dia de clases Inscrito]])&amp;"-"&amp;TRIM(Tabla1[[#This Row],[Horario Inscrito]])&amp;"-"&amp;TRIM(Tabla1[[#This Row],[Fecha Inicio grupo]])&amp;"-"&amp;TRIM(Tabla1[[#This Row],[Tipo Incrito]]))</f>
        <v/>
      </c>
      <c r="BH226" s="319" t="str">
        <f>IF(F226="","",OR(IFERROR(SEARCH("CG",Tabla1[[#This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6" s="320" t="str">
        <f>IF(F226&lt;&gt;"",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6" s="320" t="str">
        <f>IF(F226&lt;&gt;"",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6" s="320" t="str">
        <f>IF(Tabla1[[#This Row],[Fecha Inicio grupo]]="","",IFERROR(VLOOKUP(Tabla1[[#This Row],[Mes de Alta como miembro]],Parámetros!$AM$2:$AN$16,2,0),"01/01/1900"))</f>
        <v/>
      </c>
    </row>
    <row r="227" spans="1:63" ht="14.45" hidden="1">
      <c r="A227" s="69">
        <v>222</v>
      </c>
      <c r="B227" s="30"/>
      <c r="C227" s="35"/>
      <c r="D227" s="43"/>
      <c r="E227" s="65"/>
      <c r="F227" s="46"/>
      <c r="G227" s="46"/>
      <c r="H227" s="165"/>
      <c r="I227" s="43"/>
      <c r="J227" s="29"/>
      <c r="K227" s="70"/>
      <c r="L227" s="69"/>
      <c r="M227" s="47"/>
      <c r="N227" s="240" t="str">
        <f ca="1">IF(Tabla1[[#This Row],[Fecha de nac]]="","",IF(Tabla1[[#This Row],[Fecha Finalización]] &gt;=TODAY(), DATEDIF(Tabla1[[#This Row],[Fecha de nac]],TODAY(),"y"), ROUNDDOWN((Tabla1[[#This Row],[Fecha Finalización]] -Tabla1[[#This Row],[Fecha de nac]])/365,0)))</f>
        <v/>
      </c>
      <c r="O227" s="171"/>
      <c r="P227" s="35"/>
      <c r="Q227" s="68"/>
      <c r="R227" s="68"/>
      <c r="S227" s="68"/>
      <c r="T227" s="68"/>
      <c r="U227" s="245" t="str">
        <f>IF(F227="","",Tabla1[[#This Row],[Fecha Inicio grupo]]+3*7-7)</f>
        <v/>
      </c>
      <c r="V227" s="246" t="str">
        <f>IF(F227="","",EDATE(Tabla1[[#This Row],[Fecha Inicio grupo]],3))</f>
        <v/>
      </c>
      <c r="W227" s="30"/>
      <c r="X227" s="30"/>
      <c r="Y227" s="77"/>
      <c r="Z227" s="77"/>
      <c r="AA227" s="77"/>
      <c r="AB227" s="77"/>
      <c r="AC227" s="77"/>
      <c r="AD227" s="77"/>
      <c r="AE227" s="77"/>
      <c r="AF227" s="77"/>
      <c r="AG227" s="77"/>
      <c r="AH227" s="77"/>
      <c r="AI227" s="77"/>
      <c r="AJ227" s="77"/>
      <c r="AK227" s="77"/>
      <c r="AL227" s="77"/>
      <c r="AM227" s="77"/>
      <c r="AN227" s="77"/>
      <c r="AO227" s="146"/>
      <c r="AP227" s="248" t="str">
        <f>IF(F227="","",IFERROR(VLOOKUP(SUBSTITUTE(SUBSTITUTE(Tabla1[[#This Row],[Uso Sistemas]],"T","P"),"N","F"),Parámetros!$M$2:$N$17,2,0),"Completar hasta 3ra sem. para evaluar a Probacionista"))</f>
        <v/>
      </c>
      <c r="AQ227" s="40"/>
      <c r="AR227" s="40"/>
      <c r="AS227" s="40"/>
      <c r="AT227" s="29"/>
      <c r="AU227" s="56"/>
      <c r="AV227" s="56"/>
      <c r="AW227" s="56"/>
      <c r="AX227" s="250" t="str">
        <f>IF(V227="","",EOMONTH(EDATE(Tabla1[[#This Row],[Fecha Finalización]],2),0))</f>
        <v/>
      </c>
      <c r="AY227" s="40"/>
      <c r="AZ227" s="251" t="str">
        <f>IF(V227="","",EOMONTH(EDATE(Tabla1[[#This Row],[Fecha Finalización]],3),0))</f>
        <v/>
      </c>
      <c r="BA227" s="40"/>
      <c r="BB227" s="40"/>
      <c r="BC227" s="237"/>
      <c r="BD227" s="235" t="str">
        <f>IF(F227="","",Tabla1[[#This Row],[sem 01]]&amp;Tabla1[[#This Row],[sem 02]]&amp;Tabla1[[#This Row],[sem 03]])</f>
        <v/>
      </c>
      <c r="BE227" s="236" t="str">
        <f>IF(TRIM(F227)="","",$B$1&amp;"-"&amp;SUBSTITUTE(Tabla1[[#This Row],[Mes Inscrito]]," ","")&amp;"-"&amp;SUBSTITUTE(Tabla1[[#This Row],[Dia de clases Inscrito]]," ","")&amp;"-"&amp;SUBSTITUTE(Tabla1[[#This Row],[Horario Inscrito]]," ","")&amp;"-"&amp;Tabla1[[#This Row],[Fecha Inicio grupo]])</f>
        <v/>
      </c>
      <c r="BF227" s="253" t="str">
        <f>IF(F227="","",Tabla1[[#This Row],[Curso]])</f>
        <v/>
      </c>
      <c r="BG227" s="254" t="str">
        <f>+IF(TRIM(F227)="","",$B$1&amp;"-"&amp;TRIM(Tabla1[[#This Row],[Mes Inscrito]])&amp;"-"&amp;TRIM(Tabla1[[#This Row],[Dia de clases Inscrito]])&amp;"-"&amp;TRIM(Tabla1[[#This Row],[Horario Inscrito]])&amp;"-"&amp;TRIM(Tabla1[[#This Row],[Fecha Inicio grupo]])&amp;"-"&amp;TRIM(Tabla1[[#This Row],[Tipo Incrito]]))</f>
        <v/>
      </c>
      <c r="BH227" s="319" t="str">
        <f>IF(F227="","",OR(IFERROR(SEARCH("CG",Tabla1[[#This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7" s="320" t="str">
        <f>IF(F227&lt;&gt;"",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7" s="320" t="str">
        <f>IF(F227&lt;&gt;"",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7" s="320" t="str">
        <f>IF(Tabla1[[#This Row],[Fecha Inicio grupo]]="","",IFERROR(VLOOKUP(Tabla1[[#This Row],[Mes de Alta como miembro]],Parámetros!$AM$2:$AN$16,2,0),"01/01/1900"))</f>
        <v/>
      </c>
    </row>
    <row r="228" spans="1:63" ht="14.45" hidden="1">
      <c r="A228" s="69">
        <v>223</v>
      </c>
      <c r="B228" s="30"/>
      <c r="C228" s="35"/>
      <c r="D228" s="43"/>
      <c r="E228" s="65"/>
      <c r="F228" s="46"/>
      <c r="G228" s="46"/>
      <c r="H228" s="165"/>
      <c r="I228" s="43"/>
      <c r="J228" s="29"/>
      <c r="K228" s="70"/>
      <c r="L228" s="69"/>
      <c r="M228" s="47"/>
      <c r="N228" s="240" t="str">
        <f ca="1">IF(Tabla1[[#This Row],[Fecha de nac]]="","",IF(Tabla1[[#This Row],[Fecha Finalización]] &gt;=TODAY(), DATEDIF(Tabla1[[#This Row],[Fecha de nac]],TODAY(),"y"), ROUNDDOWN((Tabla1[[#This Row],[Fecha Finalización]] -Tabla1[[#This Row],[Fecha de nac]])/365,0)))</f>
        <v/>
      </c>
      <c r="O228" s="171"/>
      <c r="P228" s="35"/>
      <c r="Q228" s="68"/>
      <c r="R228" s="68"/>
      <c r="S228" s="68"/>
      <c r="T228" s="68"/>
      <c r="U228" s="245" t="str">
        <f>IF(F228="","",Tabla1[[#This Row],[Fecha Inicio grupo]]+3*7-7)</f>
        <v/>
      </c>
      <c r="V228" s="246" t="str">
        <f>IF(F228="","",EDATE(Tabla1[[#This Row],[Fecha Inicio grupo]],3))</f>
        <v/>
      </c>
      <c r="W228" s="30"/>
      <c r="X228" s="30"/>
      <c r="Y228" s="77"/>
      <c r="Z228" s="77"/>
      <c r="AA228" s="77"/>
      <c r="AB228" s="77"/>
      <c r="AC228" s="77"/>
      <c r="AD228" s="77"/>
      <c r="AE228" s="77"/>
      <c r="AF228" s="77"/>
      <c r="AG228" s="77"/>
      <c r="AH228" s="77"/>
      <c r="AI228" s="77"/>
      <c r="AJ228" s="77"/>
      <c r="AK228" s="77"/>
      <c r="AL228" s="77"/>
      <c r="AM228" s="77"/>
      <c r="AN228" s="77"/>
      <c r="AO228" s="146"/>
      <c r="AP228" s="248" t="str">
        <f>IF(F228="","",IFERROR(VLOOKUP(SUBSTITUTE(SUBSTITUTE(Tabla1[[#This Row],[Uso Sistemas]],"T","P"),"N","F"),Parámetros!$M$2:$N$17,2,0),"Completar hasta 3ra sem. para evaluar a Probacionista"))</f>
        <v/>
      </c>
      <c r="AQ228" s="40"/>
      <c r="AR228" s="40"/>
      <c r="AS228" s="40"/>
      <c r="AT228" s="29"/>
      <c r="AU228" s="56"/>
      <c r="AV228" s="56"/>
      <c r="AW228" s="56"/>
      <c r="AX228" s="250" t="str">
        <f>IF(V228="","",EOMONTH(EDATE(Tabla1[[#This Row],[Fecha Finalización]],2),0))</f>
        <v/>
      </c>
      <c r="AY228" s="40"/>
      <c r="AZ228" s="251" t="str">
        <f>IF(V228="","",EOMONTH(EDATE(Tabla1[[#This Row],[Fecha Finalización]],3),0))</f>
        <v/>
      </c>
      <c r="BA228" s="40"/>
      <c r="BB228" s="40"/>
      <c r="BC228" s="237"/>
      <c r="BD228" s="235" t="str">
        <f>IF(F228="","",Tabla1[[#This Row],[sem 01]]&amp;Tabla1[[#This Row],[sem 02]]&amp;Tabla1[[#This Row],[sem 03]])</f>
        <v/>
      </c>
      <c r="BE228" s="236" t="str">
        <f>IF(TRIM(F228)="","",$B$1&amp;"-"&amp;SUBSTITUTE(Tabla1[[#This Row],[Mes Inscrito]]," ","")&amp;"-"&amp;SUBSTITUTE(Tabla1[[#This Row],[Dia de clases Inscrito]]," ","")&amp;"-"&amp;SUBSTITUTE(Tabla1[[#This Row],[Horario Inscrito]]," ","")&amp;"-"&amp;Tabla1[[#This Row],[Fecha Inicio grupo]])</f>
        <v/>
      </c>
      <c r="BF228" s="253" t="str">
        <f>IF(F228="","",Tabla1[[#This Row],[Curso]])</f>
        <v/>
      </c>
      <c r="BG228" s="254" t="str">
        <f>+IF(TRIM(F228)="","",$B$1&amp;"-"&amp;TRIM(Tabla1[[#This Row],[Mes Inscrito]])&amp;"-"&amp;TRIM(Tabla1[[#This Row],[Dia de clases Inscrito]])&amp;"-"&amp;TRIM(Tabla1[[#This Row],[Horario Inscrito]])&amp;"-"&amp;TRIM(Tabla1[[#This Row],[Fecha Inicio grupo]])&amp;"-"&amp;TRIM(Tabla1[[#This Row],[Tipo Incrito]]))</f>
        <v/>
      </c>
      <c r="BH228" s="319" t="str">
        <f>IF(F228="","",OR(IFERROR(SEARCH("CG",Tabla1[[#This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8" s="320" t="str">
        <f>IF(F228&lt;&gt;"",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8" s="320" t="str">
        <f>IF(F228&lt;&gt;"",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8" s="320" t="str">
        <f>IF(Tabla1[[#This Row],[Fecha Inicio grupo]]="","",IFERROR(VLOOKUP(Tabla1[[#This Row],[Mes de Alta como miembro]],Parámetros!$AM$2:$AN$16,2,0),"01/01/1900"))</f>
        <v/>
      </c>
    </row>
    <row r="229" spans="1:63" ht="14.45" hidden="1">
      <c r="A229" s="69">
        <v>224</v>
      </c>
      <c r="B229" s="30"/>
      <c r="C229" s="35"/>
      <c r="D229" s="43"/>
      <c r="E229" s="65"/>
      <c r="F229" s="46"/>
      <c r="G229" s="46"/>
      <c r="H229" s="165"/>
      <c r="I229" s="43"/>
      <c r="J229" s="29"/>
      <c r="K229" s="70"/>
      <c r="L229" s="69"/>
      <c r="M229" s="47"/>
      <c r="N229" s="240" t="str">
        <f ca="1">IF(Tabla1[[#This Row],[Fecha de nac]]="","",IF(Tabla1[[#This Row],[Fecha Finalización]] &gt;=TODAY(), DATEDIF(Tabla1[[#This Row],[Fecha de nac]],TODAY(),"y"), ROUNDDOWN((Tabla1[[#This Row],[Fecha Finalización]] -Tabla1[[#This Row],[Fecha de nac]])/365,0)))</f>
        <v/>
      </c>
      <c r="O229" s="171"/>
      <c r="P229" s="35"/>
      <c r="Q229" s="68"/>
      <c r="R229" s="68"/>
      <c r="S229" s="68"/>
      <c r="T229" s="68"/>
      <c r="U229" s="245" t="str">
        <f>IF(F229="","",Tabla1[[#This Row],[Fecha Inicio grupo]]+3*7-7)</f>
        <v/>
      </c>
      <c r="V229" s="246" t="str">
        <f>IF(F229="","",EDATE(Tabla1[[#This Row],[Fecha Inicio grupo]],3))</f>
        <v/>
      </c>
      <c r="W229" s="30"/>
      <c r="X229" s="30"/>
      <c r="Y229" s="77"/>
      <c r="Z229" s="77"/>
      <c r="AA229" s="77"/>
      <c r="AB229" s="77"/>
      <c r="AC229" s="77"/>
      <c r="AD229" s="77"/>
      <c r="AE229" s="77"/>
      <c r="AF229" s="77"/>
      <c r="AG229" s="77"/>
      <c r="AH229" s="77"/>
      <c r="AI229" s="77"/>
      <c r="AJ229" s="77"/>
      <c r="AK229" s="77"/>
      <c r="AL229" s="77"/>
      <c r="AM229" s="77"/>
      <c r="AN229" s="77"/>
      <c r="AO229" s="146"/>
      <c r="AP229" s="248" t="str">
        <f>IF(F229="","",IFERROR(VLOOKUP(SUBSTITUTE(SUBSTITUTE(Tabla1[[#This Row],[Uso Sistemas]],"T","P"),"N","F"),Parámetros!$M$2:$N$17,2,0),"Completar hasta 3ra sem. para evaluar a Probacionista"))</f>
        <v/>
      </c>
      <c r="AQ229" s="40"/>
      <c r="AR229" s="40"/>
      <c r="AS229" s="40"/>
      <c r="AT229" s="29"/>
      <c r="AU229" s="56"/>
      <c r="AV229" s="56"/>
      <c r="AW229" s="56"/>
      <c r="AX229" s="250" t="str">
        <f>IF(V229="","",EOMONTH(EDATE(Tabla1[[#This Row],[Fecha Finalización]],2),0))</f>
        <v/>
      </c>
      <c r="AY229" s="40"/>
      <c r="AZ229" s="251" t="str">
        <f>IF(V229="","",EOMONTH(EDATE(Tabla1[[#This Row],[Fecha Finalización]],3),0))</f>
        <v/>
      </c>
      <c r="BA229" s="40"/>
      <c r="BB229" s="40"/>
      <c r="BC229" s="237"/>
      <c r="BD229" s="235" t="str">
        <f>IF(F229="","",Tabla1[[#This Row],[sem 01]]&amp;Tabla1[[#This Row],[sem 02]]&amp;Tabla1[[#This Row],[sem 03]])</f>
        <v/>
      </c>
      <c r="BE229" s="236" t="str">
        <f>IF(TRIM(F229)="","",$B$1&amp;"-"&amp;SUBSTITUTE(Tabla1[[#This Row],[Mes Inscrito]]," ","")&amp;"-"&amp;SUBSTITUTE(Tabla1[[#This Row],[Dia de clases Inscrito]]," ","")&amp;"-"&amp;SUBSTITUTE(Tabla1[[#This Row],[Horario Inscrito]]," ","")&amp;"-"&amp;Tabla1[[#This Row],[Fecha Inicio grupo]])</f>
        <v/>
      </c>
      <c r="BF229" s="253" t="str">
        <f>IF(F229="","",Tabla1[[#This Row],[Curso]])</f>
        <v/>
      </c>
      <c r="BG229" s="254" t="str">
        <f>+IF(TRIM(F229)="","",$B$1&amp;"-"&amp;TRIM(Tabla1[[#This Row],[Mes Inscrito]])&amp;"-"&amp;TRIM(Tabla1[[#This Row],[Dia de clases Inscrito]])&amp;"-"&amp;TRIM(Tabla1[[#This Row],[Horario Inscrito]])&amp;"-"&amp;TRIM(Tabla1[[#This Row],[Fecha Inicio grupo]])&amp;"-"&amp;TRIM(Tabla1[[#This Row],[Tipo Incrito]]))</f>
        <v/>
      </c>
      <c r="BH229" s="319" t="str">
        <f>IF(F229="","",OR(IFERROR(SEARCH("CG",Tabla1[[#This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9" s="320" t="str">
        <f>IF(F229&lt;&gt;"",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9" s="320" t="str">
        <f>IF(F229&lt;&gt;"",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9" s="320" t="str">
        <f>IF(Tabla1[[#This Row],[Fecha Inicio grupo]]="","",IFERROR(VLOOKUP(Tabla1[[#This Row],[Mes de Alta como miembro]],Parámetros!$AM$2:$AN$16,2,0),"01/01/1900"))</f>
        <v/>
      </c>
    </row>
    <row r="230" spans="1:63" ht="14.45" hidden="1">
      <c r="A230" s="69">
        <v>225</v>
      </c>
      <c r="B230" s="30"/>
      <c r="C230" s="35"/>
      <c r="D230" s="43"/>
      <c r="E230" s="65"/>
      <c r="F230" s="46"/>
      <c r="G230" s="46"/>
      <c r="H230" s="165"/>
      <c r="I230" s="43"/>
      <c r="J230" s="29"/>
      <c r="K230" s="70"/>
      <c r="L230" s="69"/>
      <c r="M230" s="47"/>
      <c r="N230" s="240" t="str">
        <f ca="1">IF(Tabla1[[#This Row],[Fecha de nac]]="","",IF(Tabla1[[#This Row],[Fecha Finalización]] &gt;=TODAY(), DATEDIF(Tabla1[[#This Row],[Fecha de nac]],TODAY(),"y"), ROUNDDOWN((Tabla1[[#This Row],[Fecha Finalización]] -Tabla1[[#This Row],[Fecha de nac]])/365,0)))</f>
        <v/>
      </c>
      <c r="O230" s="171"/>
      <c r="P230" s="35"/>
      <c r="Q230" s="68"/>
      <c r="R230" s="68"/>
      <c r="S230" s="68"/>
      <c r="T230" s="68"/>
      <c r="U230" s="245" t="str">
        <f>IF(F230="","",Tabla1[[#This Row],[Fecha Inicio grupo]]+3*7-7)</f>
        <v/>
      </c>
      <c r="V230" s="246" t="str">
        <f>IF(F230="","",EDATE(Tabla1[[#This Row],[Fecha Inicio grupo]],3))</f>
        <v/>
      </c>
      <c r="W230" s="30"/>
      <c r="X230" s="30"/>
      <c r="Y230" s="77"/>
      <c r="Z230" s="77"/>
      <c r="AA230" s="77"/>
      <c r="AB230" s="77"/>
      <c r="AC230" s="77"/>
      <c r="AD230" s="77"/>
      <c r="AE230" s="77"/>
      <c r="AF230" s="77"/>
      <c r="AG230" s="77"/>
      <c r="AH230" s="77"/>
      <c r="AI230" s="77"/>
      <c r="AJ230" s="77"/>
      <c r="AK230" s="77"/>
      <c r="AL230" s="77"/>
      <c r="AM230" s="77"/>
      <c r="AN230" s="77"/>
      <c r="AO230" s="146"/>
      <c r="AP230" s="248" t="str">
        <f>IF(F230="","",IFERROR(VLOOKUP(SUBSTITUTE(SUBSTITUTE(Tabla1[[#This Row],[Uso Sistemas]],"T","P"),"N","F"),Parámetros!$M$2:$N$17,2,0),"Completar hasta 3ra sem. para evaluar a Probacionista"))</f>
        <v/>
      </c>
      <c r="AQ230" s="40"/>
      <c r="AR230" s="40"/>
      <c r="AS230" s="40"/>
      <c r="AT230" s="29"/>
      <c r="AU230" s="56"/>
      <c r="AV230" s="56"/>
      <c r="AW230" s="56"/>
      <c r="AX230" s="250" t="str">
        <f>IF(V230="","",EOMONTH(EDATE(Tabla1[[#This Row],[Fecha Finalización]],2),0))</f>
        <v/>
      </c>
      <c r="AY230" s="40"/>
      <c r="AZ230" s="251" t="str">
        <f>IF(V230="","",EOMONTH(EDATE(Tabla1[[#This Row],[Fecha Finalización]],3),0))</f>
        <v/>
      </c>
      <c r="BA230" s="40"/>
      <c r="BB230" s="40"/>
      <c r="BC230" s="237"/>
      <c r="BD230" s="235" t="str">
        <f>IF(F230="","",Tabla1[[#This Row],[sem 01]]&amp;Tabla1[[#This Row],[sem 02]]&amp;Tabla1[[#This Row],[sem 03]])</f>
        <v/>
      </c>
      <c r="BE230" s="236" t="str">
        <f>IF(TRIM(F230)="","",$B$1&amp;"-"&amp;SUBSTITUTE(Tabla1[[#This Row],[Mes Inscrito]]," ","")&amp;"-"&amp;SUBSTITUTE(Tabla1[[#This Row],[Dia de clases Inscrito]]," ","")&amp;"-"&amp;SUBSTITUTE(Tabla1[[#This Row],[Horario Inscrito]]," ","")&amp;"-"&amp;Tabla1[[#This Row],[Fecha Inicio grupo]])</f>
        <v/>
      </c>
      <c r="BF230" s="253" t="str">
        <f>IF(F230="","",Tabla1[[#This Row],[Curso]])</f>
        <v/>
      </c>
      <c r="BG230" s="254" t="str">
        <f>+IF(TRIM(F230)="","",$B$1&amp;"-"&amp;TRIM(Tabla1[[#This Row],[Mes Inscrito]])&amp;"-"&amp;TRIM(Tabla1[[#This Row],[Dia de clases Inscrito]])&amp;"-"&amp;TRIM(Tabla1[[#This Row],[Horario Inscrito]])&amp;"-"&amp;TRIM(Tabla1[[#This Row],[Fecha Inicio grupo]])&amp;"-"&amp;TRIM(Tabla1[[#This Row],[Tipo Incrito]]))</f>
        <v/>
      </c>
      <c r="BH230" s="319" t="str">
        <f>IF(F230="","",OR(IFERROR(SEARCH("CG",Tabla1[[#This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0" s="320" t="str">
        <f>IF(F230&lt;&gt;"",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0" s="320" t="str">
        <f>IF(F230&lt;&gt;"",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0" s="320" t="str">
        <f>IF(Tabla1[[#This Row],[Fecha Inicio grupo]]="","",IFERROR(VLOOKUP(Tabla1[[#This Row],[Mes de Alta como miembro]],Parámetros!$AM$2:$AN$16,2,0),"01/01/1900"))</f>
        <v/>
      </c>
    </row>
    <row r="231" spans="1:63" ht="14.45" hidden="1">
      <c r="A231" s="69">
        <v>226</v>
      </c>
      <c r="B231" s="30"/>
      <c r="C231" s="35"/>
      <c r="D231" s="43"/>
      <c r="E231" s="65"/>
      <c r="F231" s="46"/>
      <c r="G231" s="46"/>
      <c r="H231" s="165"/>
      <c r="I231" s="43"/>
      <c r="J231" s="29"/>
      <c r="K231" s="70"/>
      <c r="L231" s="69"/>
      <c r="M231" s="47"/>
      <c r="N231" s="240" t="str">
        <f ca="1">IF(Tabla1[[#This Row],[Fecha de nac]]="","",IF(Tabla1[[#This Row],[Fecha Finalización]] &gt;=TODAY(), DATEDIF(Tabla1[[#This Row],[Fecha de nac]],TODAY(),"y"), ROUNDDOWN((Tabla1[[#This Row],[Fecha Finalización]] -Tabla1[[#This Row],[Fecha de nac]])/365,0)))</f>
        <v/>
      </c>
      <c r="O231" s="171"/>
      <c r="P231" s="35"/>
      <c r="Q231" s="68"/>
      <c r="R231" s="68"/>
      <c r="S231" s="68"/>
      <c r="T231" s="68"/>
      <c r="U231" s="245" t="str">
        <f>IF(F231="","",Tabla1[[#This Row],[Fecha Inicio grupo]]+3*7-7)</f>
        <v/>
      </c>
      <c r="V231" s="246" t="str">
        <f>IF(F231="","",EDATE(Tabla1[[#This Row],[Fecha Inicio grupo]],3))</f>
        <v/>
      </c>
      <c r="W231" s="30"/>
      <c r="X231" s="30"/>
      <c r="Y231" s="77"/>
      <c r="Z231" s="77"/>
      <c r="AA231" s="77"/>
      <c r="AB231" s="77"/>
      <c r="AC231" s="77"/>
      <c r="AD231" s="77"/>
      <c r="AE231" s="77"/>
      <c r="AF231" s="77"/>
      <c r="AG231" s="77"/>
      <c r="AH231" s="77"/>
      <c r="AI231" s="77"/>
      <c r="AJ231" s="77"/>
      <c r="AK231" s="77"/>
      <c r="AL231" s="77"/>
      <c r="AM231" s="77"/>
      <c r="AN231" s="77"/>
      <c r="AO231" s="146"/>
      <c r="AP231" s="248" t="str">
        <f>IF(F231="","",IFERROR(VLOOKUP(SUBSTITUTE(SUBSTITUTE(Tabla1[[#This Row],[Uso Sistemas]],"T","P"),"N","F"),Parámetros!$M$2:$N$17,2,0),"Completar hasta 3ra sem. para evaluar a Probacionista"))</f>
        <v/>
      </c>
      <c r="AQ231" s="40"/>
      <c r="AR231" s="40"/>
      <c r="AS231" s="40"/>
      <c r="AT231" s="29"/>
      <c r="AU231" s="56"/>
      <c r="AV231" s="56"/>
      <c r="AW231" s="56"/>
      <c r="AX231" s="250" t="str">
        <f>IF(V231="","",EOMONTH(EDATE(Tabla1[[#This Row],[Fecha Finalización]],2),0))</f>
        <v/>
      </c>
      <c r="AY231" s="40"/>
      <c r="AZ231" s="251" t="str">
        <f>IF(V231="","",EOMONTH(EDATE(Tabla1[[#This Row],[Fecha Finalización]],3),0))</f>
        <v/>
      </c>
      <c r="BA231" s="40"/>
      <c r="BB231" s="40"/>
      <c r="BC231" s="237"/>
      <c r="BD231" s="235" t="str">
        <f>IF(F231="","",Tabla1[[#This Row],[sem 01]]&amp;Tabla1[[#This Row],[sem 02]]&amp;Tabla1[[#This Row],[sem 03]])</f>
        <v/>
      </c>
      <c r="BE231" s="236" t="str">
        <f>IF(TRIM(F231)="","",$B$1&amp;"-"&amp;SUBSTITUTE(Tabla1[[#This Row],[Mes Inscrito]]," ","")&amp;"-"&amp;SUBSTITUTE(Tabla1[[#This Row],[Dia de clases Inscrito]]," ","")&amp;"-"&amp;SUBSTITUTE(Tabla1[[#This Row],[Horario Inscrito]]," ","")&amp;"-"&amp;Tabla1[[#This Row],[Fecha Inicio grupo]])</f>
        <v/>
      </c>
      <c r="BF231" s="253" t="str">
        <f>IF(F231="","",Tabla1[[#This Row],[Curso]])</f>
        <v/>
      </c>
      <c r="BG231" s="254" t="str">
        <f>+IF(TRIM(F231)="","",$B$1&amp;"-"&amp;TRIM(Tabla1[[#This Row],[Mes Inscrito]])&amp;"-"&amp;TRIM(Tabla1[[#This Row],[Dia de clases Inscrito]])&amp;"-"&amp;TRIM(Tabla1[[#This Row],[Horario Inscrito]])&amp;"-"&amp;TRIM(Tabla1[[#This Row],[Fecha Inicio grupo]])&amp;"-"&amp;TRIM(Tabla1[[#This Row],[Tipo Incrito]]))</f>
        <v/>
      </c>
      <c r="BH231" s="319" t="str">
        <f>IF(F231="","",OR(IFERROR(SEARCH("CG",Tabla1[[#This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1" s="320" t="str">
        <f>IF(F231&lt;&gt;"",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1" s="320" t="str">
        <f>IF(F231&lt;&gt;"",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1" s="320" t="str">
        <f>IF(Tabla1[[#This Row],[Fecha Inicio grupo]]="","",IFERROR(VLOOKUP(Tabla1[[#This Row],[Mes de Alta como miembro]],Parámetros!$AM$2:$AN$16,2,0),"01/01/1900"))</f>
        <v/>
      </c>
    </row>
    <row r="232" spans="1:63" ht="14.45" hidden="1">
      <c r="A232" s="69">
        <v>227</v>
      </c>
      <c r="B232" s="30"/>
      <c r="C232" s="35"/>
      <c r="D232" s="43"/>
      <c r="E232" s="65"/>
      <c r="F232" s="46"/>
      <c r="G232" s="46"/>
      <c r="H232" s="165"/>
      <c r="I232" s="43"/>
      <c r="J232" s="29"/>
      <c r="K232" s="70"/>
      <c r="L232" s="69"/>
      <c r="M232" s="47"/>
      <c r="N232" s="240" t="str">
        <f ca="1">IF(Tabla1[[#This Row],[Fecha de nac]]="","",IF(Tabla1[[#This Row],[Fecha Finalización]] &gt;=TODAY(), DATEDIF(Tabla1[[#This Row],[Fecha de nac]],TODAY(),"y"), ROUNDDOWN((Tabla1[[#This Row],[Fecha Finalización]] -Tabla1[[#This Row],[Fecha de nac]])/365,0)))</f>
        <v/>
      </c>
      <c r="O232" s="171"/>
      <c r="P232" s="35"/>
      <c r="Q232" s="68"/>
      <c r="R232" s="68"/>
      <c r="S232" s="68"/>
      <c r="T232" s="68"/>
      <c r="U232" s="245" t="str">
        <f>IF(F232="","",Tabla1[[#This Row],[Fecha Inicio grupo]]+3*7-7)</f>
        <v/>
      </c>
      <c r="V232" s="246" t="str">
        <f>IF(F232="","",EDATE(Tabla1[[#This Row],[Fecha Inicio grupo]],3))</f>
        <v/>
      </c>
      <c r="W232" s="30"/>
      <c r="X232" s="30"/>
      <c r="Y232" s="77"/>
      <c r="Z232" s="77"/>
      <c r="AA232" s="77"/>
      <c r="AB232" s="77"/>
      <c r="AC232" s="77"/>
      <c r="AD232" s="77"/>
      <c r="AE232" s="77"/>
      <c r="AF232" s="77"/>
      <c r="AG232" s="77"/>
      <c r="AH232" s="77"/>
      <c r="AI232" s="77"/>
      <c r="AJ232" s="77"/>
      <c r="AK232" s="77"/>
      <c r="AL232" s="77"/>
      <c r="AM232" s="77"/>
      <c r="AN232" s="77"/>
      <c r="AO232" s="146"/>
      <c r="AP232" s="248" t="str">
        <f>IF(F232="","",IFERROR(VLOOKUP(SUBSTITUTE(SUBSTITUTE(Tabla1[[#This Row],[Uso Sistemas]],"T","P"),"N","F"),Parámetros!$M$2:$N$17,2,0),"Completar hasta 3ra sem. para evaluar a Probacionista"))</f>
        <v/>
      </c>
      <c r="AQ232" s="40"/>
      <c r="AR232" s="40"/>
      <c r="AS232" s="40"/>
      <c r="AT232" s="29"/>
      <c r="AU232" s="56"/>
      <c r="AV232" s="56"/>
      <c r="AW232" s="56"/>
      <c r="AX232" s="250" t="str">
        <f>IF(V232="","",EOMONTH(EDATE(Tabla1[[#This Row],[Fecha Finalización]],2),0))</f>
        <v/>
      </c>
      <c r="AY232" s="40"/>
      <c r="AZ232" s="251" t="str">
        <f>IF(V232="","",EOMONTH(EDATE(Tabla1[[#This Row],[Fecha Finalización]],3),0))</f>
        <v/>
      </c>
      <c r="BA232" s="40"/>
      <c r="BB232" s="40"/>
      <c r="BC232" s="237"/>
      <c r="BD232" s="235" t="str">
        <f>IF(F232="","",Tabla1[[#This Row],[sem 01]]&amp;Tabla1[[#This Row],[sem 02]]&amp;Tabla1[[#This Row],[sem 03]])</f>
        <v/>
      </c>
      <c r="BE232" s="236" t="str">
        <f>IF(TRIM(F232)="","",$B$1&amp;"-"&amp;SUBSTITUTE(Tabla1[[#This Row],[Mes Inscrito]]," ","")&amp;"-"&amp;SUBSTITUTE(Tabla1[[#This Row],[Dia de clases Inscrito]]," ","")&amp;"-"&amp;SUBSTITUTE(Tabla1[[#This Row],[Horario Inscrito]]," ","")&amp;"-"&amp;Tabla1[[#This Row],[Fecha Inicio grupo]])</f>
        <v/>
      </c>
      <c r="BF232" s="253" t="str">
        <f>IF(F232="","",Tabla1[[#This Row],[Curso]])</f>
        <v/>
      </c>
      <c r="BG232" s="254" t="str">
        <f>+IF(TRIM(F232)="","",$B$1&amp;"-"&amp;TRIM(Tabla1[[#This Row],[Mes Inscrito]])&amp;"-"&amp;TRIM(Tabla1[[#This Row],[Dia de clases Inscrito]])&amp;"-"&amp;TRIM(Tabla1[[#This Row],[Horario Inscrito]])&amp;"-"&amp;TRIM(Tabla1[[#This Row],[Fecha Inicio grupo]])&amp;"-"&amp;TRIM(Tabla1[[#This Row],[Tipo Incrito]]))</f>
        <v/>
      </c>
      <c r="BH232" s="319" t="str">
        <f>IF(F232="","",OR(IFERROR(SEARCH("CG",Tabla1[[#This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2" s="320" t="str">
        <f>IF(F232&lt;&gt;"",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2" s="320" t="str">
        <f>IF(F232&lt;&gt;"",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2" s="320" t="str">
        <f>IF(Tabla1[[#This Row],[Fecha Inicio grupo]]="","",IFERROR(VLOOKUP(Tabla1[[#This Row],[Mes de Alta como miembro]],Parámetros!$AM$2:$AN$16,2,0),"01/01/1900"))</f>
        <v/>
      </c>
    </row>
    <row r="233" spans="1:63" ht="14.45" hidden="1">
      <c r="A233" s="69">
        <v>228</v>
      </c>
      <c r="B233" s="30"/>
      <c r="C233" s="35"/>
      <c r="D233" s="43"/>
      <c r="E233" s="65"/>
      <c r="F233" s="46"/>
      <c r="G233" s="46"/>
      <c r="H233" s="165"/>
      <c r="I233" s="43"/>
      <c r="J233" s="29"/>
      <c r="K233" s="70"/>
      <c r="L233" s="69"/>
      <c r="M233" s="47"/>
      <c r="N233" s="240" t="str">
        <f ca="1">IF(Tabla1[[#This Row],[Fecha de nac]]="","",IF(Tabla1[[#This Row],[Fecha Finalización]] &gt;=TODAY(), DATEDIF(Tabla1[[#This Row],[Fecha de nac]],TODAY(),"y"), ROUNDDOWN((Tabla1[[#This Row],[Fecha Finalización]] -Tabla1[[#This Row],[Fecha de nac]])/365,0)))</f>
        <v/>
      </c>
      <c r="O233" s="171"/>
      <c r="P233" s="35"/>
      <c r="Q233" s="68"/>
      <c r="R233" s="68"/>
      <c r="S233" s="68"/>
      <c r="T233" s="68"/>
      <c r="U233" s="245" t="str">
        <f>IF(F233="","",Tabla1[[#This Row],[Fecha Inicio grupo]]+3*7-7)</f>
        <v/>
      </c>
      <c r="V233" s="246" t="str">
        <f>IF(F233="","",EDATE(Tabla1[[#This Row],[Fecha Inicio grupo]],3))</f>
        <v/>
      </c>
      <c r="W233" s="30"/>
      <c r="X233" s="30"/>
      <c r="Y233" s="77"/>
      <c r="Z233" s="77"/>
      <c r="AA233" s="77"/>
      <c r="AB233" s="77"/>
      <c r="AC233" s="77"/>
      <c r="AD233" s="77"/>
      <c r="AE233" s="77"/>
      <c r="AF233" s="77"/>
      <c r="AG233" s="77"/>
      <c r="AH233" s="77"/>
      <c r="AI233" s="77"/>
      <c r="AJ233" s="77"/>
      <c r="AK233" s="77"/>
      <c r="AL233" s="77"/>
      <c r="AM233" s="77"/>
      <c r="AN233" s="77"/>
      <c r="AO233" s="146"/>
      <c r="AP233" s="248" t="str">
        <f>IF(F233="","",IFERROR(VLOOKUP(SUBSTITUTE(SUBSTITUTE(Tabla1[[#This Row],[Uso Sistemas]],"T","P"),"N","F"),Parámetros!$M$2:$N$17,2,0),"Completar hasta 3ra sem. para evaluar a Probacionista"))</f>
        <v/>
      </c>
      <c r="AQ233" s="40"/>
      <c r="AR233" s="40"/>
      <c r="AS233" s="40"/>
      <c r="AT233" s="29"/>
      <c r="AU233" s="56"/>
      <c r="AV233" s="56"/>
      <c r="AW233" s="56"/>
      <c r="AX233" s="250" t="str">
        <f>IF(V233="","",EOMONTH(EDATE(Tabla1[[#This Row],[Fecha Finalización]],2),0))</f>
        <v/>
      </c>
      <c r="AY233" s="40"/>
      <c r="AZ233" s="251" t="str">
        <f>IF(V233="","",EOMONTH(EDATE(Tabla1[[#This Row],[Fecha Finalización]],3),0))</f>
        <v/>
      </c>
      <c r="BA233" s="40"/>
      <c r="BB233" s="40"/>
      <c r="BC233" s="237"/>
      <c r="BD233" s="235" t="str">
        <f>IF(F233="","",Tabla1[[#This Row],[sem 01]]&amp;Tabla1[[#This Row],[sem 02]]&amp;Tabla1[[#This Row],[sem 03]])</f>
        <v/>
      </c>
      <c r="BE233" s="236" t="str">
        <f>IF(TRIM(F233)="","",$B$1&amp;"-"&amp;SUBSTITUTE(Tabla1[[#This Row],[Mes Inscrito]]," ","")&amp;"-"&amp;SUBSTITUTE(Tabla1[[#This Row],[Dia de clases Inscrito]]," ","")&amp;"-"&amp;SUBSTITUTE(Tabla1[[#This Row],[Horario Inscrito]]," ","")&amp;"-"&amp;Tabla1[[#This Row],[Fecha Inicio grupo]])</f>
        <v/>
      </c>
      <c r="BF233" s="253" t="str">
        <f>IF(F233="","",Tabla1[[#This Row],[Curso]])</f>
        <v/>
      </c>
      <c r="BG233" s="254" t="str">
        <f>+IF(TRIM(F233)="","",$B$1&amp;"-"&amp;TRIM(Tabla1[[#This Row],[Mes Inscrito]])&amp;"-"&amp;TRIM(Tabla1[[#This Row],[Dia de clases Inscrito]])&amp;"-"&amp;TRIM(Tabla1[[#This Row],[Horario Inscrito]])&amp;"-"&amp;TRIM(Tabla1[[#This Row],[Fecha Inicio grupo]])&amp;"-"&amp;TRIM(Tabla1[[#This Row],[Tipo Incrito]]))</f>
        <v/>
      </c>
      <c r="BH233" s="319" t="str">
        <f>IF(F233="","",OR(IFERROR(SEARCH("CG",Tabla1[[#This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3" s="320" t="str">
        <f>IF(F233&lt;&gt;"",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3" s="320" t="str">
        <f>IF(F233&lt;&gt;"",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3" s="320" t="str">
        <f>IF(Tabla1[[#This Row],[Fecha Inicio grupo]]="","",IFERROR(VLOOKUP(Tabla1[[#This Row],[Mes de Alta como miembro]],Parámetros!$AM$2:$AN$16,2,0),"01/01/1900"))</f>
        <v/>
      </c>
    </row>
    <row r="234" spans="1:63" ht="14.45" hidden="1">
      <c r="A234" s="69">
        <v>229</v>
      </c>
      <c r="B234" s="30"/>
      <c r="C234" s="35"/>
      <c r="D234" s="43"/>
      <c r="E234" s="65"/>
      <c r="F234" s="46"/>
      <c r="G234" s="46"/>
      <c r="H234" s="165"/>
      <c r="I234" s="43"/>
      <c r="J234" s="29"/>
      <c r="K234" s="70"/>
      <c r="L234" s="69"/>
      <c r="M234" s="47"/>
      <c r="N234" s="240" t="str">
        <f ca="1">IF(Tabla1[[#This Row],[Fecha de nac]]="","",IF(Tabla1[[#This Row],[Fecha Finalización]] &gt;=TODAY(), DATEDIF(Tabla1[[#This Row],[Fecha de nac]],TODAY(),"y"), ROUNDDOWN((Tabla1[[#This Row],[Fecha Finalización]] -Tabla1[[#This Row],[Fecha de nac]])/365,0)))</f>
        <v/>
      </c>
      <c r="O234" s="171"/>
      <c r="P234" s="35"/>
      <c r="Q234" s="68"/>
      <c r="R234" s="68"/>
      <c r="S234" s="68"/>
      <c r="T234" s="68"/>
      <c r="U234" s="245" t="str">
        <f>IF(F234="","",Tabla1[[#This Row],[Fecha Inicio grupo]]+3*7-7)</f>
        <v/>
      </c>
      <c r="V234" s="246" t="str">
        <f>IF(F234="","",EDATE(Tabla1[[#This Row],[Fecha Inicio grupo]],3))</f>
        <v/>
      </c>
      <c r="W234" s="30"/>
      <c r="X234" s="30"/>
      <c r="Y234" s="77"/>
      <c r="Z234" s="77"/>
      <c r="AA234" s="77"/>
      <c r="AB234" s="77"/>
      <c r="AC234" s="77"/>
      <c r="AD234" s="77"/>
      <c r="AE234" s="77"/>
      <c r="AF234" s="77"/>
      <c r="AG234" s="77"/>
      <c r="AH234" s="77"/>
      <c r="AI234" s="77"/>
      <c r="AJ234" s="77"/>
      <c r="AK234" s="77"/>
      <c r="AL234" s="77"/>
      <c r="AM234" s="77"/>
      <c r="AN234" s="77"/>
      <c r="AO234" s="146"/>
      <c r="AP234" s="248" t="str">
        <f>IF(F234="","",IFERROR(VLOOKUP(SUBSTITUTE(SUBSTITUTE(Tabla1[[#This Row],[Uso Sistemas]],"T","P"),"N","F"),Parámetros!$M$2:$N$17,2,0),"Completar hasta 3ra sem. para evaluar a Probacionista"))</f>
        <v/>
      </c>
      <c r="AQ234" s="40"/>
      <c r="AR234" s="40"/>
      <c r="AS234" s="40"/>
      <c r="AT234" s="29"/>
      <c r="AU234" s="56"/>
      <c r="AV234" s="56"/>
      <c r="AW234" s="56"/>
      <c r="AX234" s="250" t="str">
        <f>IF(V234="","",EOMONTH(EDATE(Tabla1[[#This Row],[Fecha Finalización]],2),0))</f>
        <v/>
      </c>
      <c r="AY234" s="40"/>
      <c r="AZ234" s="251" t="str">
        <f>IF(V234="","",EOMONTH(EDATE(Tabla1[[#This Row],[Fecha Finalización]],3),0))</f>
        <v/>
      </c>
      <c r="BA234" s="40"/>
      <c r="BB234" s="40"/>
      <c r="BC234" s="237"/>
      <c r="BD234" s="235" t="str">
        <f>IF(F234="","",Tabla1[[#This Row],[sem 01]]&amp;Tabla1[[#This Row],[sem 02]]&amp;Tabla1[[#This Row],[sem 03]])</f>
        <v/>
      </c>
      <c r="BE234" s="236" t="str">
        <f>IF(TRIM(F234)="","",$B$1&amp;"-"&amp;SUBSTITUTE(Tabla1[[#This Row],[Mes Inscrito]]," ","")&amp;"-"&amp;SUBSTITUTE(Tabla1[[#This Row],[Dia de clases Inscrito]]," ","")&amp;"-"&amp;SUBSTITUTE(Tabla1[[#This Row],[Horario Inscrito]]," ","")&amp;"-"&amp;Tabla1[[#This Row],[Fecha Inicio grupo]])</f>
        <v/>
      </c>
      <c r="BF234" s="253" t="str">
        <f>IF(F234="","",Tabla1[[#This Row],[Curso]])</f>
        <v/>
      </c>
      <c r="BG234" s="254" t="str">
        <f>+IF(TRIM(F234)="","",$B$1&amp;"-"&amp;TRIM(Tabla1[[#This Row],[Mes Inscrito]])&amp;"-"&amp;TRIM(Tabla1[[#This Row],[Dia de clases Inscrito]])&amp;"-"&amp;TRIM(Tabla1[[#This Row],[Horario Inscrito]])&amp;"-"&amp;TRIM(Tabla1[[#This Row],[Fecha Inicio grupo]])&amp;"-"&amp;TRIM(Tabla1[[#This Row],[Tipo Incrito]]))</f>
        <v/>
      </c>
      <c r="BH234" s="319" t="str">
        <f>IF(F234="","",OR(IFERROR(SEARCH("CG",Tabla1[[#This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4" s="320" t="str">
        <f>IF(F234&lt;&gt;"",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4" s="320" t="str">
        <f>IF(F234&lt;&gt;"",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4" s="320" t="str">
        <f>IF(Tabla1[[#This Row],[Fecha Inicio grupo]]="","",IFERROR(VLOOKUP(Tabla1[[#This Row],[Mes de Alta como miembro]],Parámetros!$AM$2:$AN$16,2,0),"01/01/1900"))</f>
        <v/>
      </c>
    </row>
    <row r="235" spans="1:63" ht="14.45" hidden="1">
      <c r="A235" s="69">
        <v>230</v>
      </c>
      <c r="B235" s="30"/>
      <c r="C235" s="35"/>
      <c r="D235" s="43"/>
      <c r="E235" s="65"/>
      <c r="F235" s="46"/>
      <c r="G235" s="46"/>
      <c r="H235" s="165"/>
      <c r="I235" s="43"/>
      <c r="J235" s="29"/>
      <c r="K235" s="70"/>
      <c r="L235" s="69"/>
      <c r="M235" s="47"/>
      <c r="N235" s="240" t="str">
        <f ca="1">IF(Tabla1[[#This Row],[Fecha de nac]]="","",IF(Tabla1[[#This Row],[Fecha Finalización]] &gt;=TODAY(), DATEDIF(Tabla1[[#This Row],[Fecha de nac]],TODAY(),"y"), ROUNDDOWN((Tabla1[[#This Row],[Fecha Finalización]] -Tabla1[[#This Row],[Fecha de nac]])/365,0)))</f>
        <v/>
      </c>
      <c r="O235" s="171"/>
      <c r="P235" s="35"/>
      <c r="Q235" s="68"/>
      <c r="R235" s="68"/>
      <c r="S235" s="68"/>
      <c r="T235" s="68"/>
      <c r="U235" s="245" t="str">
        <f>IF(F235="","",Tabla1[[#This Row],[Fecha Inicio grupo]]+3*7-7)</f>
        <v/>
      </c>
      <c r="V235" s="246" t="str">
        <f>IF(F235="","",EDATE(Tabla1[[#This Row],[Fecha Inicio grupo]],3))</f>
        <v/>
      </c>
      <c r="W235" s="30"/>
      <c r="X235" s="30"/>
      <c r="Y235" s="77"/>
      <c r="Z235" s="77"/>
      <c r="AA235" s="77"/>
      <c r="AB235" s="77"/>
      <c r="AC235" s="77"/>
      <c r="AD235" s="77"/>
      <c r="AE235" s="77"/>
      <c r="AF235" s="77"/>
      <c r="AG235" s="77"/>
      <c r="AH235" s="77"/>
      <c r="AI235" s="77"/>
      <c r="AJ235" s="77"/>
      <c r="AK235" s="77"/>
      <c r="AL235" s="77"/>
      <c r="AM235" s="77"/>
      <c r="AN235" s="77"/>
      <c r="AO235" s="146"/>
      <c r="AP235" s="248" t="str">
        <f>IF(F235="","",IFERROR(VLOOKUP(SUBSTITUTE(SUBSTITUTE(Tabla1[[#This Row],[Uso Sistemas]],"T","P"),"N","F"),Parámetros!$M$2:$N$17,2,0),"Completar hasta 3ra sem. para evaluar a Probacionista"))</f>
        <v/>
      </c>
      <c r="AQ235" s="40"/>
      <c r="AR235" s="40"/>
      <c r="AS235" s="40"/>
      <c r="AT235" s="29"/>
      <c r="AU235" s="56"/>
      <c r="AV235" s="56"/>
      <c r="AW235" s="56"/>
      <c r="AX235" s="250" t="str">
        <f>IF(V235="","",EOMONTH(EDATE(Tabla1[[#This Row],[Fecha Finalización]],2),0))</f>
        <v/>
      </c>
      <c r="AY235" s="40"/>
      <c r="AZ235" s="251" t="str">
        <f>IF(V235="","",EOMONTH(EDATE(Tabla1[[#This Row],[Fecha Finalización]],3),0))</f>
        <v/>
      </c>
      <c r="BA235" s="40"/>
      <c r="BB235" s="40"/>
      <c r="BC235" s="237"/>
      <c r="BD235" s="235" t="str">
        <f>IF(F235="","",Tabla1[[#This Row],[sem 01]]&amp;Tabla1[[#This Row],[sem 02]]&amp;Tabla1[[#This Row],[sem 03]])</f>
        <v/>
      </c>
      <c r="BE235" s="236" t="str">
        <f>IF(TRIM(F235)="","",$B$1&amp;"-"&amp;SUBSTITUTE(Tabla1[[#This Row],[Mes Inscrito]]," ","")&amp;"-"&amp;SUBSTITUTE(Tabla1[[#This Row],[Dia de clases Inscrito]]," ","")&amp;"-"&amp;SUBSTITUTE(Tabla1[[#This Row],[Horario Inscrito]]," ","")&amp;"-"&amp;Tabla1[[#This Row],[Fecha Inicio grupo]])</f>
        <v/>
      </c>
      <c r="BF235" s="253" t="str">
        <f>IF(F235="","",Tabla1[[#This Row],[Curso]])</f>
        <v/>
      </c>
      <c r="BG235" s="254" t="str">
        <f>+IF(TRIM(F235)="","",$B$1&amp;"-"&amp;TRIM(Tabla1[[#This Row],[Mes Inscrito]])&amp;"-"&amp;TRIM(Tabla1[[#This Row],[Dia de clases Inscrito]])&amp;"-"&amp;TRIM(Tabla1[[#This Row],[Horario Inscrito]])&amp;"-"&amp;TRIM(Tabla1[[#This Row],[Fecha Inicio grupo]])&amp;"-"&amp;TRIM(Tabla1[[#This Row],[Tipo Incrito]]))</f>
        <v/>
      </c>
      <c r="BH235" s="319" t="str">
        <f>IF(F235="","",OR(IFERROR(SEARCH("CG",Tabla1[[#This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5" s="320" t="str">
        <f>IF(F235&lt;&gt;"",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5" s="320" t="str">
        <f>IF(F235&lt;&gt;"",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5" s="320" t="str">
        <f>IF(Tabla1[[#This Row],[Fecha Inicio grupo]]="","",IFERROR(VLOOKUP(Tabla1[[#This Row],[Mes de Alta como miembro]],Parámetros!$AM$2:$AN$16,2,0),"01/01/1900"))</f>
        <v/>
      </c>
    </row>
    <row r="236" spans="1:63" ht="14.45" hidden="1">
      <c r="A236" s="69">
        <v>231</v>
      </c>
      <c r="B236" s="30"/>
      <c r="C236" s="35"/>
      <c r="D236" s="43"/>
      <c r="E236" s="65"/>
      <c r="F236" s="46"/>
      <c r="G236" s="46"/>
      <c r="H236" s="165"/>
      <c r="I236" s="43"/>
      <c r="J236" s="29"/>
      <c r="K236" s="70"/>
      <c r="L236" s="69"/>
      <c r="M236" s="47"/>
      <c r="N236" s="240" t="str">
        <f ca="1">IF(Tabla1[[#This Row],[Fecha de nac]]="","",IF(Tabla1[[#This Row],[Fecha Finalización]] &gt;=TODAY(), DATEDIF(Tabla1[[#This Row],[Fecha de nac]],TODAY(),"y"), ROUNDDOWN((Tabla1[[#This Row],[Fecha Finalización]] -Tabla1[[#This Row],[Fecha de nac]])/365,0)))</f>
        <v/>
      </c>
      <c r="O236" s="171"/>
      <c r="P236" s="35"/>
      <c r="Q236" s="68"/>
      <c r="R236" s="68"/>
      <c r="S236" s="68"/>
      <c r="T236" s="68"/>
      <c r="U236" s="245" t="str">
        <f>IF(F236="","",Tabla1[[#This Row],[Fecha Inicio grupo]]+3*7-7)</f>
        <v/>
      </c>
      <c r="V236" s="246" t="str">
        <f>IF(F236="","",EDATE(Tabla1[[#This Row],[Fecha Inicio grupo]],3))</f>
        <v/>
      </c>
      <c r="W236" s="30"/>
      <c r="X236" s="30"/>
      <c r="Y236" s="77"/>
      <c r="Z236" s="77"/>
      <c r="AA236" s="77"/>
      <c r="AB236" s="77"/>
      <c r="AC236" s="77"/>
      <c r="AD236" s="77"/>
      <c r="AE236" s="77"/>
      <c r="AF236" s="77"/>
      <c r="AG236" s="77"/>
      <c r="AH236" s="77"/>
      <c r="AI236" s="77"/>
      <c r="AJ236" s="77"/>
      <c r="AK236" s="77"/>
      <c r="AL236" s="77"/>
      <c r="AM236" s="77"/>
      <c r="AN236" s="77"/>
      <c r="AO236" s="146"/>
      <c r="AP236" s="248" t="str">
        <f>IF(F236="","",IFERROR(VLOOKUP(SUBSTITUTE(SUBSTITUTE(Tabla1[[#This Row],[Uso Sistemas]],"T","P"),"N","F"),Parámetros!$M$2:$N$17,2,0),"Completar hasta 3ra sem. para evaluar a Probacionista"))</f>
        <v/>
      </c>
      <c r="AQ236" s="40"/>
      <c r="AR236" s="40"/>
      <c r="AS236" s="40"/>
      <c r="AT236" s="29"/>
      <c r="AU236" s="56"/>
      <c r="AV236" s="56"/>
      <c r="AW236" s="56"/>
      <c r="AX236" s="250" t="str">
        <f>IF(V236="","",EOMONTH(EDATE(Tabla1[[#This Row],[Fecha Finalización]],2),0))</f>
        <v/>
      </c>
      <c r="AY236" s="40"/>
      <c r="AZ236" s="251" t="str">
        <f>IF(V236="","",EOMONTH(EDATE(Tabla1[[#This Row],[Fecha Finalización]],3),0))</f>
        <v/>
      </c>
      <c r="BA236" s="40"/>
      <c r="BB236" s="40"/>
      <c r="BC236" s="237"/>
      <c r="BD236" s="235" t="str">
        <f>IF(F236="","",Tabla1[[#This Row],[sem 01]]&amp;Tabla1[[#This Row],[sem 02]]&amp;Tabla1[[#This Row],[sem 03]])</f>
        <v/>
      </c>
      <c r="BE236" s="236" t="str">
        <f>IF(TRIM(F236)="","",$B$1&amp;"-"&amp;SUBSTITUTE(Tabla1[[#This Row],[Mes Inscrito]]," ","")&amp;"-"&amp;SUBSTITUTE(Tabla1[[#This Row],[Dia de clases Inscrito]]," ","")&amp;"-"&amp;SUBSTITUTE(Tabla1[[#This Row],[Horario Inscrito]]," ","")&amp;"-"&amp;Tabla1[[#This Row],[Fecha Inicio grupo]])</f>
        <v/>
      </c>
      <c r="BF236" s="253" t="str">
        <f>IF(F236="","",Tabla1[[#This Row],[Curso]])</f>
        <v/>
      </c>
      <c r="BG236" s="254" t="str">
        <f>+IF(TRIM(F236)="","",$B$1&amp;"-"&amp;TRIM(Tabla1[[#This Row],[Mes Inscrito]])&amp;"-"&amp;TRIM(Tabla1[[#This Row],[Dia de clases Inscrito]])&amp;"-"&amp;TRIM(Tabla1[[#This Row],[Horario Inscrito]])&amp;"-"&amp;TRIM(Tabla1[[#This Row],[Fecha Inicio grupo]])&amp;"-"&amp;TRIM(Tabla1[[#This Row],[Tipo Incrito]]))</f>
        <v/>
      </c>
      <c r="BH236" s="319" t="str">
        <f>IF(F236="","",OR(IFERROR(SEARCH("CG",Tabla1[[#This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6" s="320" t="str">
        <f>IF(F236&lt;&gt;"",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6" s="320" t="str">
        <f>IF(F236&lt;&gt;"",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6" s="320" t="str">
        <f>IF(Tabla1[[#This Row],[Fecha Inicio grupo]]="","",IFERROR(VLOOKUP(Tabla1[[#This Row],[Mes de Alta como miembro]],Parámetros!$AM$2:$AN$16,2,0),"01/01/1900"))</f>
        <v/>
      </c>
    </row>
    <row r="237" spans="1:63" ht="14.45" hidden="1">
      <c r="A237" s="69">
        <v>232</v>
      </c>
      <c r="B237" s="30"/>
      <c r="C237" s="35"/>
      <c r="D237" s="43"/>
      <c r="E237" s="65"/>
      <c r="F237" s="46"/>
      <c r="G237" s="46"/>
      <c r="H237" s="165"/>
      <c r="I237" s="43"/>
      <c r="J237" s="29"/>
      <c r="K237" s="70"/>
      <c r="L237" s="69"/>
      <c r="M237" s="47"/>
      <c r="N237" s="240" t="str">
        <f ca="1">IF(Tabla1[[#This Row],[Fecha de nac]]="","",IF(Tabla1[[#This Row],[Fecha Finalización]] &gt;=TODAY(), DATEDIF(Tabla1[[#This Row],[Fecha de nac]],TODAY(),"y"), ROUNDDOWN((Tabla1[[#This Row],[Fecha Finalización]] -Tabla1[[#This Row],[Fecha de nac]])/365,0)))</f>
        <v/>
      </c>
      <c r="O237" s="171"/>
      <c r="P237" s="35"/>
      <c r="Q237" s="68"/>
      <c r="R237" s="68"/>
      <c r="S237" s="68"/>
      <c r="T237" s="68"/>
      <c r="U237" s="245" t="str">
        <f>IF(F237="","",Tabla1[[#This Row],[Fecha Inicio grupo]]+3*7-7)</f>
        <v/>
      </c>
      <c r="V237" s="246" t="str">
        <f>IF(F237="","",EDATE(Tabla1[[#This Row],[Fecha Inicio grupo]],3))</f>
        <v/>
      </c>
      <c r="W237" s="30"/>
      <c r="X237" s="30"/>
      <c r="Y237" s="77"/>
      <c r="Z237" s="77"/>
      <c r="AA237" s="77"/>
      <c r="AB237" s="77"/>
      <c r="AC237" s="77"/>
      <c r="AD237" s="77"/>
      <c r="AE237" s="77"/>
      <c r="AF237" s="77"/>
      <c r="AG237" s="77"/>
      <c r="AH237" s="77"/>
      <c r="AI237" s="77"/>
      <c r="AJ237" s="77"/>
      <c r="AK237" s="77"/>
      <c r="AL237" s="77"/>
      <c r="AM237" s="77"/>
      <c r="AN237" s="77"/>
      <c r="AO237" s="146"/>
      <c r="AP237" s="248" t="str">
        <f>IF(F237="","",IFERROR(VLOOKUP(SUBSTITUTE(SUBSTITUTE(Tabla1[[#This Row],[Uso Sistemas]],"T","P"),"N","F"),Parámetros!$M$2:$N$17,2,0),"Completar hasta 3ra sem. para evaluar a Probacionista"))</f>
        <v/>
      </c>
      <c r="AQ237" s="40"/>
      <c r="AR237" s="40"/>
      <c r="AS237" s="40"/>
      <c r="AT237" s="29"/>
      <c r="AU237" s="56"/>
      <c r="AV237" s="56"/>
      <c r="AW237" s="56"/>
      <c r="AX237" s="250" t="str">
        <f>IF(V237="","",EOMONTH(EDATE(Tabla1[[#This Row],[Fecha Finalización]],2),0))</f>
        <v/>
      </c>
      <c r="AY237" s="40"/>
      <c r="AZ237" s="251" t="str">
        <f>IF(V237="","",EOMONTH(EDATE(Tabla1[[#This Row],[Fecha Finalización]],3),0))</f>
        <v/>
      </c>
      <c r="BA237" s="40"/>
      <c r="BB237" s="40"/>
      <c r="BC237" s="237"/>
      <c r="BD237" s="235" t="str">
        <f>IF(F237="","",Tabla1[[#This Row],[sem 01]]&amp;Tabla1[[#This Row],[sem 02]]&amp;Tabla1[[#This Row],[sem 03]])</f>
        <v/>
      </c>
      <c r="BE237" s="236" t="str">
        <f>IF(TRIM(F237)="","",$B$1&amp;"-"&amp;SUBSTITUTE(Tabla1[[#This Row],[Mes Inscrito]]," ","")&amp;"-"&amp;SUBSTITUTE(Tabla1[[#This Row],[Dia de clases Inscrito]]," ","")&amp;"-"&amp;SUBSTITUTE(Tabla1[[#This Row],[Horario Inscrito]]," ","")&amp;"-"&amp;Tabla1[[#This Row],[Fecha Inicio grupo]])</f>
        <v/>
      </c>
      <c r="BF237" s="253" t="str">
        <f>IF(F237="","",Tabla1[[#This Row],[Curso]])</f>
        <v/>
      </c>
      <c r="BG237" s="254" t="str">
        <f>+IF(TRIM(F237)="","",$B$1&amp;"-"&amp;TRIM(Tabla1[[#This Row],[Mes Inscrito]])&amp;"-"&amp;TRIM(Tabla1[[#This Row],[Dia de clases Inscrito]])&amp;"-"&amp;TRIM(Tabla1[[#This Row],[Horario Inscrito]])&amp;"-"&amp;TRIM(Tabla1[[#This Row],[Fecha Inicio grupo]])&amp;"-"&amp;TRIM(Tabla1[[#This Row],[Tipo Incrito]]))</f>
        <v/>
      </c>
      <c r="BH237" s="319" t="str">
        <f>IF(F237="","",OR(IFERROR(SEARCH("CG",Tabla1[[#This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7" s="320" t="str">
        <f>IF(F237&lt;&gt;"",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7" s="320" t="str">
        <f>IF(F237&lt;&gt;"",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7" s="320" t="str">
        <f>IF(Tabla1[[#This Row],[Fecha Inicio grupo]]="","",IFERROR(VLOOKUP(Tabla1[[#This Row],[Mes de Alta como miembro]],Parámetros!$AM$2:$AN$16,2,0),"01/01/1900"))</f>
        <v/>
      </c>
    </row>
    <row r="238" spans="1:63" ht="14.45" hidden="1">
      <c r="A238" s="69">
        <v>233</v>
      </c>
      <c r="B238" s="30"/>
      <c r="C238" s="35"/>
      <c r="D238" s="43"/>
      <c r="E238" s="65"/>
      <c r="F238" s="46"/>
      <c r="G238" s="46"/>
      <c r="H238" s="165"/>
      <c r="I238" s="43"/>
      <c r="J238" s="29"/>
      <c r="K238" s="70"/>
      <c r="L238" s="69"/>
      <c r="M238" s="47"/>
      <c r="N238" s="240" t="str">
        <f ca="1">IF(Tabla1[[#This Row],[Fecha de nac]]="","",IF(Tabla1[[#This Row],[Fecha Finalización]] &gt;=TODAY(), DATEDIF(Tabla1[[#This Row],[Fecha de nac]],TODAY(),"y"), ROUNDDOWN((Tabla1[[#This Row],[Fecha Finalización]] -Tabla1[[#This Row],[Fecha de nac]])/365,0)))</f>
        <v/>
      </c>
      <c r="O238" s="171"/>
      <c r="P238" s="35"/>
      <c r="Q238" s="68"/>
      <c r="R238" s="68"/>
      <c r="S238" s="68"/>
      <c r="T238" s="68"/>
      <c r="U238" s="245" t="str">
        <f>IF(F238="","",Tabla1[[#This Row],[Fecha Inicio grupo]]+3*7-7)</f>
        <v/>
      </c>
      <c r="V238" s="246" t="str">
        <f>IF(F238="","",EDATE(Tabla1[[#This Row],[Fecha Inicio grupo]],3))</f>
        <v/>
      </c>
      <c r="W238" s="30"/>
      <c r="X238" s="30"/>
      <c r="Y238" s="77"/>
      <c r="Z238" s="77"/>
      <c r="AA238" s="77"/>
      <c r="AB238" s="77"/>
      <c r="AC238" s="77"/>
      <c r="AD238" s="77"/>
      <c r="AE238" s="77"/>
      <c r="AF238" s="77"/>
      <c r="AG238" s="77"/>
      <c r="AH238" s="77"/>
      <c r="AI238" s="77"/>
      <c r="AJ238" s="77"/>
      <c r="AK238" s="77"/>
      <c r="AL238" s="77"/>
      <c r="AM238" s="77"/>
      <c r="AN238" s="77"/>
      <c r="AO238" s="146"/>
      <c r="AP238" s="248" t="str">
        <f>IF(F238="","",IFERROR(VLOOKUP(SUBSTITUTE(SUBSTITUTE(Tabla1[[#This Row],[Uso Sistemas]],"T","P"),"N","F"),Parámetros!$M$2:$N$17,2,0),"Completar hasta 3ra sem. para evaluar a Probacionista"))</f>
        <v/>
      </c>
      <c r="AQ238" s="40"/>
      <c r="AR238" s="40"/>
      <c r="AS238" s="40"/>
      <c r="AT238" s="29"/>
      <c r="AU238" s="56"/>
      <c r="AV238" s="56"/>
      <c r="AW238" s="56"/>
      <c r="AX238" s="250" t="str">
        <f>IF(V238="","",EOMONTH(EDATE(Tabla1[[#This Row],[Fecha Finalización]],2),0))</f>
        <v/>
      </c>
      <c r="AY238" s="40"/>
      <c r="AZ238" s="251" t="str">
        <f>IF(V238="","",EOMONTH(EDATE(Tabla1[[#This Row],[Fecha Finalización]],3),0))</f>
        <v/>
      </c>
      <c r="BA238" s="40"/>
      <c r="BB238" s="40"/>
      <c r="BC238" s="237"/>
      <c r="BD238" s="235" t="str">
        <f>IF(F238="","",Tabla1[[#This Row],[sem 01]]&amp;Tabla1[[#This Row],[sem 02]]&amp;Tabla1[[#This Row],[sem 03]])</f>
        <v/>
      </c>
      <c r="BE238" s="236" t="str">
        <f>IF(TRIM(F238)="","",$B$1&amp;"-"&amp;SUBSTITUTE(Tabla1[[#This Row],[Mes Inscrito]]," ","")&amp;"-"&amp;SUBSTITUTE(Tabla1[[#This Row],[Dia de clases Inscrito]]," ","")&amp;"-"&amp;SUBSTITUTE(Tabla1[[#This Row],[Horario Inscrito]]," ","")&amp;"-"&amp;Tabla1[[#This Row],[Fecha Inicio grupo]])</f>
        <v/>
      </c>
      <c r="BF238" s="253" t="str">
        <f>IF(F238="","",Tabla1[[#This Row],[Curso]])</f>
        <v/>
      </c>
      <c r="BG238" s="254" t="str">
        <f>+IF(TRIM(F238)="","",$B$1&amp;"-"&amp;TRIM(Tabla1[[#This Row],[Mes Inscrito]])&amp;"-"&amp;TRIM(Tabla1[[#This Row],[Dia de clases Inscrito]])&amp;"-"&amp;TRIM(Tabla1[[#This Row],[Horario Inscrito]])&amp;"-"&amp;TRIM(Tabla1[[#This Row],[Fecha Inicio grupo]])&amp;"-"&amp;TRIM(Tabla1[[#This Row],[Tipo Incrito]]))</f>
        <v/>
      </c>
      <c r="BH238" s="319" t="str">
        <f>IF(F238="","",OR(IFERROR(SEARCH("CG",Tabla1[[#This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8" s="320" t="str">
        <f>IF(F238&lt;&gt;"",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8" s="320" t="str">
        <f>IF(F238&lt;&gt;"",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8" s="320" t="str">
        <f>IF(Tabla1[[#This Row],[Fecha Inicio grupo]]="","",IFERROR(VLOOKUP(Tabla1[[#This Row],[Mes de Alta como miembro]],Parámetros!$AM$2:$AN$16,2,0),"01/01/1900"))</f>
        <v/>
      </c>
    </row>
    <row r="239" spans="1:63" ht="14.45" hidden="1">
      <c r="A239" s="69">
        <v>234</v>
      </c>
      <c r="B239" s="30"/>
      <c r="C239" s="35"/>
      <c r="D239" s="43"/>
      <c r="E239" s="65"/>
      <c r="F239" s="46"/>
      <c r="G239" s="46"/>
      <c r="H239" s="165"/>
      <c r="I239" s="43"/>
      <c r="J239" s="29"/>
      <c r="K239" s="70"/>
      <c r="L239" s="69"/>
      <c r="M239" s="47"/>
      <c r="N239" s="240" t="str">
        <f ca="1">IF(Tabla1[[#This Row],[Fecha de nac]]="","",IF(Tabla1[[#This Row],[Fecha Finalización]] &gt;=TODAY(), DATEDIF(Tabla1[[#This Row],[Fecha de nac]],TODAY(),"y"), ROUNDDOWN((Tabla1[[#This Row],[Fecha Finalización]] -Tabla1[[#This Row],[Fecha de nac]])/365,0)))</f>
        <v/>
      </c>
      <c r="O239" s="171"/>
      <c r="P239" s="35"/>
      <c r="Q239" s="68"/>
      <c r="R239" s="68"/>
      <c r="S239" s="68"/>
      <c r="T239" s="68"/>
      <c r="U239" s="245" t="str">
        <f>IF(F239="","",Tabla1[[#This Row],[Fecha Inicio grupo]]+3*7-7)</f>
        <v/>
      </c>
      <c r="V239" s="246" t="str">
        <f>IF(F239="","",EDATE(Tabla1[[#This Row],[Fecha Inicio grupo]],3))</f>
        <v/>
      </c>
      <c r="W239" s="30"/>
      <c r="X239" s="30"/>
      <c r="Y239" s="77"/>
      <c r="Z239" s="77"/>
      <c r="AA239" s="77"/>
      <c r="AB239" s="77"/>
      <c r="AC239" s="77"/>
      <c r="AD239" s="77"/>
      <c r="AE239" s="77"/>
      <c r="AF239" s="77"/>
      <c r="AG239" s="77"/>
      <c r="AH239" s="77"/>
      <c r="AI239" s="77"/>
      <c r="AJ239" s="77"/>
      <c r="AK239" s="77"/>
      <c r="AL239" s="77"/>
      <c r="AM239" s="77"/>
      <c r="AN239" s="77"/>
      <c r="AO239" s="146"/>
      <c r="AP239" s="248" t="str">
        <f>IF(F239="","",IFERROR(VLOOKUP(SUBSTITUTE(SUBSTITUTE(Tabla1[[#This Row],[Uso Sistemas]],"T","P"),"N","F"),Parámetros!$M$2:$N$17,2,0),"Completar hasta 3ra sem. para evaluar a Probacionista"))</f>
        <v/>
      </c>
      <c r="AQ239" s="40"/>
      <c r="AR239" s="40"/>
      <c r="AS239" s="40"/>
      <c r="AT239" s="29"/>
      <c r="AU239" s="56"/>
      <c r="AV239" s="56"/>
      <c r="AW239" s="56"/>
      <c r="AX239" s="250" t="str">
        <f>IF(V239="","",EOMONTH(EDATE(Tabla1[[#This Row],[Fecha Finalización]],2),0))</f>
        <v/>
      </c>
      <c r="AY239" s="40"/>
      <c r="AZ239" s="251" t="str">
        <f>IF(V239="","",EOMONTH(EDATE(Tabla1[[#This Row],[Fecha Finalización]],3),0))</f>
        <v/>
      </c>
      <c r="BA239" s="40"/>
      <c r="BB239" s="40"/>
      <c r="BC239" s="237"/>
      <c r="BD239" s="235" t="str">
        <f>IF(F239="","",Tabla1[[#This Row],[sem 01]]&amp;Tabla1[[#This Row],[sem 02]]&amp;Tabla1[[#This Row],[sem 03]])</f>
        <v/>
      </c>
      <c r="BE239" s="236" t="str">
        <f>IF(TRIM(F239)="","",$B$1&amp;"-"&amp;SUBSTITUTE(Tabla1[[#This Row],[Mes Inscrito]]," ","")&amp;"-"&amp;SUBSTITUTE(Tabla1[[#This Row],[Dia de clases Inscrito]]," ","")&amp;"-"&amp;SUBSTITUTE(Tabla1[[#This Row],[Horario Inscrito]]," ","")&amp;"-"&amp;Tabla1[[#This Row],[Fecha Inicio grupo]])</f>
        <v/>
      </c>
      <c r="BF239" s="253" t="str">
        <f>IF(F239="","",Tabla1[[#This Row],[Curso]])</f>
        <v/>
      </c>
      <c r="BG239" s="254" t="str">
        <f>+IF(TRIM(F239)="","",$B$1&amp;"-"&amp;TRIM(Tabla1[[#This Row],[Mes Inscrito]])&amp;"-"&amp;TRIM(Tabla1[[#This Row],[Dia de clases Inscrito]])&amp;"-"&amp;TRIM(Tabla1[[#This Row],[Horario Inscrito]])&amp;"-"&amp;TRIM(Tabla1[[#This Row],[Fecha Inicio grupo]])&amp;"-"&amp;TRIM(Tabla1[[#This Row],[Tipo Incrito]]))</f>
        <v/>
      </c>
      <c r="BH239" s="319" t="str">
        <f>IF(F239="","",OR(IFERROR(SEARCH("CG",Tabla1[[#This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9" s="320" t="str">
        <f>IF(F239&lt;&gt;"",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9" s="320" t="str">
        <f>IF(F239&lt;&gt;"",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9" s="320" t="str">
        <f>IF(Tabla1[[#This Row],[Fecha Inicio grupo]]="","",IFERROR(VLOOKUP(Tabla1[[#This Row],[Mes de Alta como miembro]],Parámetros!$AM$2:$AN$16,2,0),"01/01/1900"))</f>
        <v/>
      </c>
    </row>
    <row r="240" spans="1:63" ht="14.45" hidden="1">
      <c r="A240" s="69">
        <v>235</v>
      </c>
      <c r="B240" s="30"/>
      <c r="C240" s="35"/>
      <c r="D240" s="43"/>
      <c r="E240" s="65"/>
      <c r="F240" s="46"/>
      <c r="G240" s="46"/>
      <c r="H240" s="165"/>
      <c r="I240" s="43"/>
      <c r="J240" s="29"/>
      <c r="K240" s="70"/>
      <c r="L240" s="69"/>
      <c r="M240" s="47"/>
      <c r="N240" s="240" t="str">
        <f ca="1">IF(Tabla1[[#This Row],[Fecha de nac]]="","",IF(Tabla1[[#This Row],[Fecha Finalización]] &gt;=TODAY(), DATEDIF(Tabla1[[#This Row],[Fecha de nac]],TODAY(),"y"), ROUNDDOWN((Tabla1[[#This Row],[Fecha Finalización]] -Tabla1[[#This Row],[Fecha de nac]])/365,0)))</f>
        <v/>
      </c>
      <c r="O240" s="171"/>
      <c r="P240" s="35"/>
      <c r="Q240" s="68"/>
      <c r="R240" s="68"/>
      <c r="S240" s="68"/>
      <c r="T240" s="68"/>
      <c r="U240" s="245" t="str">
        <f>IF(F240="","",Tabla1[[#This Row],[Fecha Inicio grupo]]+3*7-7)</f>
        <v/>
      </c>
      <c r="V240" s="246" t="str">
        <f>IF(F240="","",EDATE(Tabla1[[#This Row],[Fecha Inicio grupo]],3))</f>
        <v/>
      </c>
      <c r="W240" s="30"/>
      <c r="X240" s="30"/>
      <c r="Y240" s="77"/>
      <c r="Z240" s="77"/>
      <c r="AA240" s="77"/>
      <c r="AB240" s="77"/>
      <c r="AC240" s="77"/>
      <c r="AD240" s="77"/>
      <c r="AE240" s="77"/>
      <c r="AF240" s="77"/>
      <c r="AG240" s="77"/>
      <c r="AH240" s="77"/>
      <c r="AI240" s="77"/>
      <c r="AJ240" s="77"/>
      <c r="AK240" s="77"/>
      <c r="AL240" s="77"/>
      <c r="AM240" s="77"/>
      <c r="AN240" s="77"/>
      <c r="AO240" s="146"/>
      <c r="AP240" s="248" t="str">
        <f>IF(F240="","",IFERROR(VLOOKUP(SUBSTITUTE(SUBSTITUTE(Tabla1[[#This Row],[Uso Sistemas]],"T","P"),"N","F"),Parámetros!$M$2:$N$17,2,0),"Completar hasta 3ra sem. para evaluar a Probacionista"))</f>
        <v/>
      </c>
      <c r="AQ240" s="40"/>
      <c r="AR240" s="40"/>
      <c r="AS240" s="40"/>
      <c r="AT240" s="29"/>
      <c r="AU240" s="56"/>
      <c r="AV240" s="56"/>
      <c r="AW240" s="56"/>
      <c r="AX240" s="250" t="str">
        <f>IF(V240="","",EOMONTH(EDATE(Tabla1[[#This Row],[Fecha Finalización]],2),0))</f>
        <v/>
      </c>
      <c r="AY240" s="40"/>
      <c r="AZ240" s="251" t="str">
        <f>IF(V240="","",EOMONTH(EDATE(Tabla1[[#This Row],[Fecha Finalización]],3),0))</f>
        <v/>
      </c>
      <c r="BA240" s="40"/>
      <c r="BB240" s="40"/>
      <c r="BC240" s="237"/>
      <c r="BD240" s="235" t="str">
        <f>IF(F240="","",Tabla1[[#This Row],[sem 01]]&amp;Tabla1[[#This Row],[sem 02]]&amp;Tabla1[[#This Row],[sem 03]])</f>
        <v/>
      </c>
      <c r="BE240" s="236" t="str">
        <f>IF(TRIM(F240)="","",$B$1&amp;"-"&amp;SUBSTITUTE(Tabla1[[#This Row],[Mes Inscrito]]," ","")&amp;"-"&amp;SUBSTITUTE(Tabla1[[#This Row],[Dia de clases Inscrito]]," ","")&amp;"-"&amp;SUBSTITUTE(Tabla1[[#This Row],[Horario Inscrito]]," ","")&amp;"-"&amp;Tabla1[[#This Row],[Fecha Inicio grupo]])</f>
        <v/>
      </c>
      <c r="BF240" s="253" t="str">
        <f>IF(F240="","",Tabla1[[#This Row],[Curso]])</f>
        <v/>
      </c>
      <c r="BG240" s="254" t="str">
        <f>+IF(TRIM(F240)="","",$B$1&amp;"-"&amp;TRIM(Tabla1[[#This Row],[Mes Inscrito]])&amp;"-"&amp;TRIM(Tabla1[[#This Row],[Dia de clases Inscrito]])&amp;"-"&amp;TRIM(Tabla1[[#This Row],[Horario Inscrito]])&amp;"-"&amp;TRIM(Tabla1[[#This Row],[Fecha Inicio grupo]])&amp;"-"&amp;TRIM(Tabla1[[#This Row],[Tipo Incrito]]))</f>
        <v/>
      </c>
      <c r="BH240" s="319" t="str">
        <f>IF(F240="","",OR(IFERROR(SEARCH("CG",Tabla1[[#This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0" s="320" t="str">
        <f>IF(F240&lt;&gt;"",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0" s="320" t="str">
        <f>IF(F240&lt;&gt;"",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0" s="320" t="str">
        <f>IF(Tabla1[[#This Row],[Fecha Inicio grupo]]="","",IFERROR(VLOOKUP(Tabla1[[#This Row],[Mes de Alta como miembro]],Parámetros!$AM$2:$AN$16,2,0),"01/01/1900"))</f>
        <v/>
      </c>
    </row>
    <row r="241" spans="1:63" ht="14.45" hidden="1">
      <c r="A241" s="69">
        <v>236</v>
      </c>
      <c r="B241" s="30"/>
      <c r="C241" s="35"/>
      <c r="D241" s="43"/>
      <c r="E241" s="65"/>
      <c r="F241" s="46"/>
      <c r="G241" s="46"/>
      <c r="H241" s="165"/>
      <c r="I241" s="43"/>
      <c r="J241" s="29"/>
      <c r="K241" s="70"/>
      <c r="L241" s="69"/>
      <c r="M241" s="47"/>
      <c r="N241" s="240" t="str">
        <f ca="1">IF(Tabla1[[#This Row],[Fecha de nac]]="","",IF(Tabla1[[#This Row],[Fecha Finalización]] &gt;=TODAY(), DATEDIF(Tabla1[[#This Row],[Fecha de nac]],TODAY(),"y"), ROUNDDOWN((Tabla1[[#This Row],[Fecha Finalización]] -Tabla1[[#This Row],[Fecha de nac]])/365,0)))</f>
        <v/>
      </c>
      <c r="O241" s="171"/>
      <c r="P241" s="35"/>
      <c r="Q241" s="68"/>
      <c r="R241" s="68"/>
      <c r="S241" s="68"/>
      <c r="T241" s="68"/>
      <c r="U241" s="245" t="str">
        <f>IF(F241="","",Tabla1[[#This Row],[Fecha Inicio grupo]]+3*7-7)</f>
        <v/>
      </c>
      <c r="V241" s="246" t="str">
        <f>IF(F241="","",EDATE(Tabla1[[#This Row],[Fecha Inicio grupo]],3))</f>
        <v/>
      </c>
      <c r="W241" s="30"/>
      <c r="X241" s="30"/>
      <c r="Y241" s="77"/>
      <c r="Z241" s="77"/>
      <c r="AA241" s="77"/>
      <c r="AB241" s="77"/>
      <c r="AC241" s="77"/>
      <c r="AD241" s="77"/>
      <c r="AE241" s="77"/>
      <c r="AF241" s="77"/>
      <c r="AG241" s="77"/>
      <c r="AH241" s="77"/>
      <c r="AI241" s="77"/>
      <c r="AJ241" s="77"/>
      <c r="AK241" s="77"/>
      <c r="AL241" s="77"/>
      <c r="AM241" s="77"/>
      <c r="AN241" s="77"/>
      <c r="AO241" s="146"/>
      <c r="AP241" s="248" t="str">
        <f>IF(F241="","",IFERROR(VLOOKUP(SUBSTITUTE(SUBSTITUTE(Tabla1[[#This Row],[Uso Sistemas]],"T","P"),"N","F"),Parámetros!$M$2:$N$17,2,0),"Completar hasta 3ra sem. para evaluar a Probacionista"))</f>
        <v/>
      </c>
      <c r="AQ241" s="40"/>
      <c r="AR241" s="40"/>
      <c r="AS241" s="40"/>
      <c r="AT241" s="29"/>
      <c r="AU241" s="56"/>
      <c r="AV241" s="56"/>
      <c r="AW241" s="56"/>
      <c r="AX241" s="250" t="str">
        <f>IF(V241="","",EOMONTH(EDATE(Tabla1[[#This Row],[Fecha Finalización]],2),0))</f>
        <v/>
      </c>
      <c r="AY241" s="40"/>
      <c r="AZ241" s="251" t="str">
        <f>IF(V241="","",EOMONTH(EDATE(Tabla1[[#This Row],[Fecha Finalización]],3),0))</f>
        <v/>
      </c>
      <c r="BA241" s="40"/>
      <c r="BB241" s="40"/>
      <c r="BC241" s="237"/>
      <c r="BD241" s="235" t="str">
        <f>IF(F241="","",Tabla1[[#This Row],[sem 01]]&amp;Tabla1[[#This Row],[sem 02]]&amp;Tabla1[[#This Row],[sem 03]])</f>
        <v/>
      </c>
      <c r="BE241" s="236" t="str">
        <f>IF(TRIM(F241)="","",$B$1&amp;"-"&amp;SUBSTITUTE(Tabla1[[#This Row],[Mes Inscrito]]," ","")&amp;"-"&amp;SUBSTITUTE(Tabla1[[#This Row],[Dia de clases Inscrito]]," ","")&amp;"-"&amp;SUBSTITUTE(Tabla1[[#This Row],[Horario Inscrito]]," ","")&amp;"-"&amp;Tabla1[[#This Row],[Fecha Inicio grupo]])</f>
        <v/>
      </c>
      <c r="BF241" s="253" t="str">
        <f>IF(F241="","",Tabla1[[#This Row],[Curso]])</f>
        <v/>
      </c>
      <c r="BG241" s="254" t="str">
        <f>+IF(TRIM(F241)="","",$B$1&amp;"-"&amp;TRIM(Tabla1[[#This Row],[Mes Inscrito]])&amp;"-"&amp;TRIM(Tabla1[[#This Row],[Dia de clases Inscrito]])&amp;"-"&amp;TRIM(Tabla1[[#This Row],[Horario Inscrito]])&amp;"-"&amp;TRIM(Tabla1[[#This Row],[Fecha Inicio grupo]])&amp;"-"&amp;TRIM(Tabla1[[#This Row],[Tipo Incrito]]))</f>
        <v/>
      </c>
      <c r="BH241" s="319" t="str">
        <f>IF(F241="","",OR(IFERROR(SEARCH("CG",Tabla1[[#This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1" s="320" t="str">
        <f>IF(F241&lt;&gt;"",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1" s="320" t="str">
        <f>IF(F241&lt;&gt;"",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1" s="320" t="str">
        <f>IF(Tabla1[[#This Row],[Fecha Inicio grupo]]="","",IFERROR(VLOOKUP(Tabla1[[#This Row],[Mes de Alta como miembro]],Parámetros!$AM$2:$AN$16,2,0),"01/01/1900"))</f>
        <v/>
      </c>
    </row>
    <row r="242" spans="1:63" ht="14.45" hidden="1">
      <c r="A242" s="69">
        <v>237</v>
      </c>
      <c r="B242" s="30"/>
      <c r="C242" s="35"/>
      <c r="D242" s="43"/>
      <c r="E242" s="65"/>
      <c r="F242" s="46"/>
      <c r="G242" s="46"/>
      <c r="H242" s="165"/>
      <c r="I242" s="43"/>
      <c r="J242" s="29"/>
      <c r="K242" s="70"/>
      <c r="L242" s="69"/>
      <c r="M242" s="47"/>
      <c r="N242" s="240" t="str">
        <f ca="1">IF(Tabla1[[#This Row],[Fecha de nac]]="","",IF(Tabla1[[#This Row],[Fecha Finalización]] &gt;=TODAY(), DATEDIF(Tabla1[[#This Row],[Fecha de nac]],TODAY(),"y"), ROUNDDOWN((Tabla1[[#This Row],[Fecha Finalización]] -Tabla1[[#This Row],[Fecha de nac]])/365,0)))</f>
        <v/>
      </c>
      <c r="O242" s="171"/>
      <c r="P242" s="35"/>
      <c r="Q242" s="68"/>
      <c r="R242" s="68"/>
      <c r="S242" s="68"/>
      <c r="T242" s="68"/>
      <c r="U242" s="245" t="str">
        <f>IF(F242="","",Tabla1[[#This Row],[Fecha Inicio grupo]]+3*7-7)</f>
        <v/>
      </c>
      <c r="V242" s="246" t="str">
        <f>IF(F242="","",EDATE(Tabla1[[#This Row],[Fecha Inicio grupo]],3))</f>
        <v/>
      </c>
      <c r="W242" s="30"/>
      <c r="X242" s="30"/>
      <c r="Y242" s="77"/>
      <c r="Z242" s="77"/>
      <c r="AA242" s="77"/>
      <c r="AB242" s="77"/>
      <c r="AC242" s="77"/>
      <c r="AD242" s="77"/>
      <c r="AE242" s="77"/>
      <c r="AF242" s="77"/>
      <c r="AG242" s="77"/>
      <c r="AH242" s="77"/>
      <c r="AI242" s="77"/>
      <c r="AJ242" s="77"/>
      <c r="AK242" s="77"/>
      <c r="AL242" s="77"/>
      <c r="AM242" s="77"/>
      <c r="AN242" s="77"/>
      <c r="AO242" s="146"/>
      <c r="AP242" s="248" t="str">
        <f>IF(F242="","",IFERROR(VLOOKUP(SUBSTITUTE(SUBSTITUTE(Tabla1[[#This Row],[Uso Sistemas]],"T","P"),"N","F"),Parámetros!$M$2:$N$17,2,0),"Completar hasta 3ra sem. para evaluar a Probacionista"))</f>
        <v/>
      </c>
      <c r="AQ242" s="40"/>
      <c r="AR242" s="40"/>
      <c r="AS242" s="40"/>
      <c r="AT242" s="29"/>
      <c r="AU242" s="56"/>
      <c r="AV242" s="56"/>
      <c r="AW242" s="56"/>
      <c r="AX242" s="250" t="str">
        <f>IF(V242="","",EOMONTH(EDATE(Tabla1[[#This Row],[Fecha Finalización]],2),0))</f>
        <v/>
      </c>
      <c r="AY242" s="40"/>
      <c r="AZ242" s="251" t="str">
        <f>IF(V242="","",EOMONTH(EDATE(Tabla1[[#This Row],[Fecha Finalización]],3),0))</f>
        <v/>
      </c>
      <c r="BA242" s="40"/>
      <c r="BB242" s="40"/>
      <c r="BC242" s="237"/>
      <c r="BD242" s="235" t="str">
        <f>IF(F242="","",Tabla1[[#This Row],[sem 01]]&amp;Tabla1[[#This Row],[sem 02]]&amp;Tabla1[[#This Row],[sem 03]])</f>
        <v/>
      </c>
      <c r="BE242" s="236" t="str">
        <f>IF(TRIM(F242)="","",$B$1&amp;"-"&amp;SUBSTITUTE(Tabla1[[#This Row],[Mes Inscrito]]," ","")&amp;"-"&amp;SUBSTITUTE(Tabla1[[#This Row],[Dia de clases Inscrito]]," ","")&amp;"-"&amp;SUBSTITUTE(Tabla1[[#This Row],[Horario Inscrito]]," ","")&amp;"-"&amp;Tabla1[[#This Row],[Fecha Inicio grupo]])</f>
        <v/>
      </c>
      <c r="BF242" s="253" t="str">
        <f>IF(F242="","",Tabla1[[#This Row],[Curso]])</f>
        <v/>
      </c>
      <c r="BG242" s="254" t="str">
        <f>+IF(TRIM(F242)="","",$B$1&amp;"-"&amp;TRIM(Tabla1[[#This Row],[Mes Inscrito]])&amp;"-"&amp;TRIM(Tabla1[[#This Row],[Dia de clases Inscrito]])&amp;"-"&amp;TRIM(Tabla1[[#This Row],[Horario Inscrito]])&amp;"-"&amp;TRIM(Tabla1[[#This Row],[Fecha Inicio grupo]])&amp;"-"&amp;TRIM(Tabla1[[#This Row],[Tipo Incrito]]))</f>
        <v/>
      </c>
      <c r="BH242" s="319" t="str">
        <f>IF(F242="","",OR(IFERROR(SEARCH("CG",Tabla1[[#This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2" s="320" t="str">
        <f>IF(F242&lt;&gt;"",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2" s="320" t="str">
        <f>IF(F242&lt;&gt;"",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2" s="320" t="str">
        <f>IF(Tabla1[[#This Row],[Fecha Inicio grupo]]="","",IFERROR(VLOOKUP(Tabla1[[#This Row],[Mes de Alta como miembro]],Parámetros!$AM$2:$AN$16,2,0),"01/01/1900"))</f>
        <v/>
      </c>
    </row>
    <row r="243" spans="1:63" ht="14.45" hidden="1">
      <c r="A243" s="69">
        <v>238</v>
      </c>
      <c r="B243" s="30"/>
      <c r="C243" s="35"/>
      <c r="D243" s="43"/>
      <c r="E243" s="65"/>
      <c r="F243" s="46"/>
      <c r="G243" s="46"/>
      <c r="H243" s="165"/>
      <c r="I243" s="43"/>
      <c r="J243" s="29"/>
      <c r="K243" s="70"/>
      <c r="L243" s="69"/>
      <c r="M243" s="47"/>
      <c r="N243" s="240" t="str">
        <f ca="1">IF(Tabla1[[#This Row],[Fecha de nac]]="","",IF(Tabla1[[#This Row],[Fecha Finalización]] &gt;=TODAY(), DATEDIF(Tabla1[[#This Row],[Fecha de nac]],TODAY(),"y"), ROUNDDOWN((Tabla1[[#This Row],[Fecha Finalización]] -Tabla1[[#This Row],[Fecha de nac]])/365,0)))</f>
        <v/>
      </c>
      <c r="O243" s="171"/>
      <c r="P243" s="35"/>
      <c r="Q243" s="68"/>
      <c r="R243" s="68"/>
      <c r="S243" s="68"/>
      <c r="T243" s="68"/>
      <c r="U243" s="245" t="str">
        <f>IF(F243="","",Tabla1[[#This Row],[Fecha Inicio grupo]]+3*7-7)</f>
        <v/>
      </c>
      <c r="V243" s="246" t="str">
        <f>IF(F243="","",EDATE(Tabla1[[#This Row],[Fecha Inicio grupo]],3))</f>
        <v/>
      </c>
      <c r="W243" s="30"/>
      <c r="X243" s="30"/>
      <c r="Y243" s="77"/>
      <c r="Z243" s="77"/>
      <c r="AA243" s="77"/>
      <c r="AB243" s="77"/>
      <c r="AC243" s="77"/>
      <c r="AD243" s="77"/>
      <c r="AE243" s="77"/>
      <c r="AF243" s="77"/>
      <c r="AG243" s="77"/>
      <c r="AH243" s="77"/>
      <c r="AI243" s="77"/>
      <c r="AJ243" s="77"/>
      <c r="AK243" s="77"/>
      <c r="AL243" s="77"/>
      <c r="AM243" s="77"/>
      <c r="AN243" s="77"/>
      <c r="AO243" s="146"/>
      <c r="AP243" s="248" t="str">
        <f>IF(F243="","",IFERROR(VLOOKUP(SUBSTITUTE(SUBSTITUTE(Tabla1[[#This Row],[Uso Sistemas]],"T","P"),"N","F"),Parámetros!$M$2:$N$17,2,0),"Completar hasta 3ra sem. para evaluar a Probacionista"))</f>
        <v/>
      </c>
      <c r="AQ243" s="40"/>
      <c r="AR243" s="40"/>
      <c r="AS243" s="40"/>
      <c r="AT243" s="29"/>
      <c r="AU243" s="56"/>
      <c r="AV243" s="56"/>
      <c r="AW243" s="56"/>
      <c r="AX243" s="250" t="str">
        <f>IF(V243="","",EOMONTH(EDATE(Tabla1[[#This Row],[Fecha Finalización]],2),0))</f>
        <v/>
      </c>
      <c r="AY243" s="40"/>
      <c r="AZ243" s="251" t="str">
        <f>IF(V243="","",EOMONTH(EDATE(Tabla1[[#This Row],[Fecha Finalización]],3),0))</f>
        <v/>
      </c>
      <c r="BA243" s="40"/>
      <c r="BB243" s="40"/>
      <c r="BC243" s="237"/>
      <c r="BD243" s="235" t="str">
        <f>IF(F243="","",Tabla1[[#This Row],[sem 01]]&amp;Tabla1[[#This Row],[sem 02]]&amp;Tabla1[[#This Row],[sem 03]])</f>
        <v/>
      </c>
      <c r="BE243" s="236" t="str">
        <f>IF(TRIM(F243)="","",$B$1&amp;"-"&amp;SUBSTITUTE(Tabla1[[#This Row],[Mes Inscrito]]," ","")&amp;"-"&amp;SUBSTITUTE(Tabla1[[#This Row],[Dia de clases Inscrito]]," ","")&amp;"-"&amp;SUBSTITUTE(Tabla1[[#This Row],[Horario Inscrito]]," ","")&amp;"-"&amp;Tabla1[[#This Row],[Fecha Inicio grupo]])</f>
        <v/>
      </c>
      <c r="BF243" s="253" t="str">
        <f>IF(F243="","",Tabla1[[#This Row],[Curso]])</f>
        <v/>
      </c>
      <c r="BG243" s="254" t="str">
        <f>+IF(TRIM(F243)="","",$B$1&amp;"-"&amp;TRIM(Tabla1[[#This Row],[Mes Inscrito]])&amp;"-"&amp;TRIM(Tabla1[[#This Row],[Dia de clases Inscrito]])&amp;"-"&amp;TRIM(Tabla1[[#This Row],[Horario Inscrito]])&amp;"-"&amp;TRIM(Tabla1[[#This Row],[Fecha Inicio grupo]])&amp;"-"&amp;TRIM(Tabla1[[#This Row],[Tipo Incrito]]))</f>
        <v/>
      </c>
      <c r="BH243" s="319" t="str">
        <f>IF(F243="","",OR(IFERROR(SEARCH("CG",Tabla1[[#This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3" s="320" t="str">
        <f>IF(F243&lt;&gt;"",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3" s="320" t="str">
        <f>IF(F243&lt;&gt;"",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3" s="320" t="str">
        <f>IF(Tabla1[[#This Row],[Fecha Inicio grupo]]="","",IFERROR(VLOOKUP(Tabla1[[#This Row],[Mes de Alta como miembro]],Parámetros!$AM$2:$AN$16,2,0),"01/01/1900"))</f>
        <v/>
      </c>
    </row>
    <row r="244" spans="1:63" ht="14.45" hidden="1">
      <c r="A244" s="69">
        <v>239</v>
      </c>
      <c r="B244" s="30"/>
      <c r="C244" s="35"/>
      <c r="D244" s="43"/>
      <c r="E244" s="65"/>
      <c r="F244" s="46"/>
      <c r="G244" s="46"/>
      <c r="H244" s="165"/>
      <c r="I244" s="43"/>
      <c r="J244" s="29"/>
      <c r="K244" s="70"/>
      <c r="L244" s="69"/>
      <c r="M244" s="47"/>
      <c r="N244" s="240" t="str">
        <f ca="1">IF(Tabla1[[#This Row],[Fecha de nac]]="","",IF(Tabla1[[#This Row],[Fecha Finalización]] &gt;=TODAY(), DATEDIF(Tabla1[[#This Row],[Fecha de nac]],TODAY(),"y"), ROUNDDOWN((Tabla1[[#This Row],[Fecha Finalización]] -Tabla1[[#This Row],[Fecha de nac]])/365,0)))</f>
        <v/>
      </c>
      <c r="O244" s="171"/>
      <c r="P244" s="35"/>
      <c r="Q244" s="68"/>
      <c r="R244" s="68"/>
      <c r="S244" s="68"/>
      <c r="T244" s="68"/>
      <c r="U244" s="245" t="str">
        <f>IF(F244="","",Tabla1[[#This Row],[Fecha Inicio grupo]]+3*7-7)</f>
        <v/>
      </c>
      <c r="V244" s="246" t="str">
        <f>IF(F244="","",EDATE(Tabla1[[#This Row],[Fecha Inicio grupo]],3))</f>
        <v/>
      </c>
      <c r="W244" s="30"/>
      <c r="X244" s="30"/>
      <c r="Y244" s="77"/>
      <c r="Z244" s="77"/>
      <c r="AA244" s="77"/>
      <c r="AB244" s="77"/>
      <c r="AC244" s="77"/>
      <c r="AD244" s="77"/>
      <c r="AE244" s="77"/>
      <c r="AF244" s="77"/>
      <c r="AG244" s="77"/>
      <c r="AH244" s="77"/>
      <c r="AI244" s="77"/>
      <c r="AJ244" s="77"/>
      <c r="AK244" s="77"/>
      <c r="AL244" s="77"/>
      <c r="AM244" s="77"/>
      <c r="AN244" s="77"/>
      <c r="AO244" s="146"/>
      <c r="AP244" s="248" t="str">
        <f>IF(F244="","",IFERROR(VLOOKUP(SUBSTITUTE(SUBSTITUTE(Tabla1[[#This Row],[Uso Sistemas]],"T","P"),"N","F"),Parámetros!$M$2:$N$17,2,0),"Completar hasta 3ra sem. para evaluar a Probacionista"))</f>
        <v/>
      </c>
      <c r="AQ244" s="40"/>
      <c r="AR244" s="40"/>
      <c r="AS244" s="40"/>
      <c r="AT244" s="29"/>
      <c r="AU244" s="56"/>
      <c r="AV244" s="56"/>
      <c r="AW244" s="56"/>
      <c r="AX244" s="250" t="str">
        <f>IF(V244="","",EOMONTH(EDATE(Tabla1[[#This Row],[Fecha Finalización]],2),0))</f>
        <v/>
      </c>
      <c r="AY244" s="40"/>
      <c r="AZ244" s="251" t="str">
        <f>IF(V244="","",EOMONTH(EDATE(Tabla1[[#This Row],[Fecha Finalización]],3),0))</f>
        <v/>
      </c>
      <c r="BA244" s="40"/>
      <c r="BB244" s="40"/>
      <c r="BC244" s="237"/>
      <c r="BD244" s="235" t="str">
        <f>IF(F244="","",Tabla1[[#This Row],[sem 01]]&amp;Tabla1[[#This Row],[sem 02]]&amp;Tabla1[[#This Row],[sem 03]])</f>
        <v/>
      </c>
      <c r="BE244" s="236" t="str">
        <f>IF(TRIM(F244)="","",$B$1&amp;"-"&amp;SUBSTITUTE(Tabla1[[#This Row],[Mes Inscrito]]," ","")&amp;"-"&amp;SUBSTITUTE(Tabla1[[#This Row],[Dia de clases Inscrito]]," ","")&amp;"-"&amp;SUBSTITUTE(Tabla1[[#This Row],[Horario Inscrito]]," ","")&amp;"-"&amp;Tabla1[[#This Row],[Fecha Inicio grupo]])</f>
        <v/>
      </c>
      <c r="BF244" s="253" t="str">
        <f>IF(F244="","",Tabla1[[#This Row],[Curso]])</f>
        <v/>
      </c>
      <c r="BG244" s="254" t="str">
        <f>+IF(TRIM(F244)="","",$B$1&amp;"-"&amp;TRIM(Tabla1[[#This Row],[Mes Inscrito]])&amp;"-"&amp;TRIM(Tabla1[[#This Row],[Dia de clases Inscrito]])&amp;"-"&amp;TRIM(Tabla1[[#This Row],[Horario Inscrito]])&amp;"-"&amp;TRIM(Tabla1[[#This Row],[Fecha Inicio grupo]])&amp;"-"&amp;TRIM(Tabla1[[#This Row],[Tipo Incrito]]))</f>
        <v/>
      </c>
      <c r="BH244" s="319" t="str">
        <f>IF(F244="","",OR(IFERROR(SEARCH("CG",Tabla1[[#This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4" s="320" t="str">
        <f>IF(F244&lt;&gt;"",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4" s="320" t="str">
        <f>IF(F244&lt;&gt;"",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4" s="320" t="str">
        <f>IF(Tabla1[[#This Row],[Fecha Inicio grupo]]="","",IFERROR(VLOOKUP(Tabla1[[#This Row],[Mes de Alta como miembro]],Parámetros!$AM$2:$AN$16,2,0),"01/01/1900"))</f>
        <v/>
      </c>
    </row>
    <row r="245" spans="1:63" ht="14.45" hidden="1">
      <c r="A245" s="69">
        <v>240</v>
      </c>
      <c r="B245" s="30"/>
      <c r="C245" s="35"/>
      <c r="D245" s="43"/>
      <c r="E245" s="65"/>
      <c r="F245" s="46"/>
      <c r="G245" s="46"/>
      <c r="H245" s="165"/>
      <c r="I245" s="43"/>
      <c r="J245" s="29"/>
      <c r="K245" s="70"/>
      <c r="L245" s="69"/>
      <c r="M245" s="47"/>
      <c r="N245" s="240" t="str">
        <f ca="1">IF(Tabla1[[#This Row],[Fecha de nac]]="","",IF(Tabla1[[#This Row],[Fecha Finalización]] &gt;=TODAY(), DATEDIF(Tabla1[[#This Row],[Fecha de nac]],TODAY(),"y"), ROUNDDOWN((Tabla1[[#This Row],[Fecha Finalización]] -Tabla1[[#This Row],[Fecha de nac]])/365,0)))</f>
        <v/>
      </c>
      <c r="O245" s="171"/>
      <c r="P245" s="35"/>
      <c r="Q245" s="68"/>
      <c r="R245" s="68"/>
      <c r="S245" s="68"/>
      <c r="T245" s="68"/>
      <c r="U245" s="245" t="str">
        <f>IF(F245="","",Tabla1[[#This Row],[Fecha Inicio grupo]]+3*7-7)</f>
        <v/>
      </c>
      <c r="V245" s="246" t="str">
        <f>IF(F245="","",EDATE(Tabla1[[#This Row],[Fecha Inicio grupo]],3))</f>
        <v/>
      </c>
      <c r="W245" s="30"/>
      <c r="X245" s="30"/>
      <c r="Y245" s="77"/>
      <c r="Z245" s="77"/>
      <c r="AA245" s="77"/>
      <c r="AB245" s="77"/>
      <c r="AC245" s="77"/>
      <c r="AD245" s="77"/>
      <c r="AE245" s="77"/>
      <c r="AF245" s="77"/>
      <c r="AG245" s="77"/>
      <c r="AH245" s="77"/>
      <c r="AI245" s="77"/>
      <c r="AJ245" s="77"/>
      <c r="AK245" s="77"/>
      <c r="AL245" s="77"/>
      <c r="AM245" s="77"/>
      <c r="AN245" s="77"/>
      <c r="AO245" s="146"/>
      <c r="AP245" s="248" t="str">
        <f>IF(F245="","",IFERROR(VLOOKUP(SUBSTITUTE(SUBSTITUTE(Tabla1[[#This Row],[Uso Sistemas]],"T","P"),"N","F"),Parámetros!$M$2:$N$17,2,0),"Completar hasta 3ra sem. para evaluar a Probacionista"))</f>
        <v/>
      </c>
      <c r="AQ245" s="40"/>
      <c r="AR245" s="40"/>
      <c r="AS245" s="40"/>
      <c r="AT245" s="29"/>
      <c r="AU245" s="56"/>
      <c r="AV245" s="56"/>
      <c r="AW245" s="56"/>
      <c r="AX245" s="250" t="str">
        <f>IF(V245="","",EOMONTH(EDATE(Tabla1[[#This Row],[Fecha Finalización]],2),0))</f>
        <v/>
      </c>
      <c r="AY245" s="40"/>
      <c r="AZ245" s="251" t="str">
        <f>IF(V245="","",EOMONTH(EDATE(Tabla1[[#This Row],[Fecha Finalización]],3),0))</f>
        <v/>
      </c>
      <c r="BA245" s="40"/>
      <c r="BB245" s="40"/>
      <c r="BC245" s="237"/>
      <c r="BD245" s="235" t="str">
        <f>IF(F245="","",Tabla1[[#This Row],[sem 01]]&amp;Tabla1[[#This Row],[sem 02]]&amp;Tabla1[[#This Row],[sem 03]])</f>
        <v/>
      </c>
      <c r="BE245" s="236" t="str">
        <f>IF(TRIM(F245)="","",$B$1&amp;"-"&amp;SUBSTITUTE(Tabla1[[#This Row],[Mes Inscrito]]," ","")&amp;"-"&amp;SUBSTITUTE(Tabla1[[#This Row],[Dia de clases Inscrito]]," ","")&amp;"-"&amp;SUBSTITUTE(Tabla1[[#This Row],[Horario Inscrito]]," ","")&amp;"-"&amp;Tabla1[[#This Row],[Fecha Inicio grupo]])</f>
        <v/>
      </c>
      <c r="BF245" s="253" t="str">
        <f>IF(F245="","",Tabla1[[#This Row],[Curso]])</f>
        <v/>
      </c>
      <c r="BG245" s="254" t="str">
        <f>+IF(TRIM(F245)="","",$B$1&amp;"-"&amp;TRIM(Tabla1[[#This Row],[Mes Inscrito]])&amp;"-"&amp;TRIM(Tabla1[[#This Row],[Dia de clases Inscrito]])&amp;"-"&amp;TRIM(Tabla1[[#This Row],[Horario Inscrito]])&amp;"-"&amp;TRIM(Tabla1[[#This Row],[Fecha Inicio grupo]])&amp;"-"&amp;TRIM(Tabla1[[#This Row],[Tipo Incrito]]))</f>
        <v/>
      </c>
      <c r="BH245" s="319" t="str">
        <f>IF(F245="","",OR(IFERROR(SEARCH("CG",Tabla1[[#This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5" s="320" t="str">
        <f>IF(F245&lt;&gt;"",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5" s="320" t="str">
        <f>IF(F245&lt;&gt;"",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5" s="320" t="str">
        <f>IF(Tabla1[[#This Row],[Fecha Inicio grupo]]="","",IFERROR(VLOOKUP(Tabla1[[#This Row],[Mes de Alta como miembro]],Parámetros!$AM$2:$AN$16,2,0),"01/01/1900"))</f>
        <v/>
      </c>
    </row>
    <row r="246" spans="1:63" ht="14.45" hidden="1">
      <c r="A246" s="69">
        <v>241</v>
      </c>
      <c r="B246" s="30"/>
      <c r="C246" s="35"/>
      <c r="D246" s="43"/>
      <c r="E246" s="65"/>
      <c r="F246" s="46"/>
      <c r="G246" s="46"/>
      <c r="H246" s="165"/>
      <c r="I246" s="43"/>
      <c r="J246" s="29"/>
      <c r="K246" s="70"/>
      <c r="L246" s="69"/>
      <c r="M246" s="47"/>
      <c r="N246" s="240" t="str">
        <f ca="1">IF(Tabla1[[#This Row],[Fecha de nac]]="","",IF(Tabla1[[#This Row],[Fecha Finalización]] &gt;=TODAY(), DATEDIF(Tabla1[[#This Row],[Fecha de nac]],TODAY(),"y"), ROUNDDOWN((Tabla1[[#This Row],[Fecha Finalización]] -Tabla1[[#This Row],[Fecha de nac]])/365,0)))</f>
        <v/>
      </c>
      <c r="O246" s="171"/>
      <c r="P246" s="35"/>
      <c r="Q246" s="68"/>
      <c r="R246" s="68"/>
      <c r="S246" s="68"/>
      <c r="T246" s="68"/>
      <c r="U246" s="245" t="str">
        <f>IF(F246="","",Tabla1[[#This Row],[Fecha Inicio grupo]]+3*7-7)</f>
        <v/>
      </c>
      <c r="V246" s="246" t="str">
        <f>IF(F246="","",EDATE(Tabla1[[#This Row],[Fecha Inicio grupo]],3))</f>
        <v/>
      </c>
      <c r="W246" s="30"/>
      <c r="X246" s="30"/>
      <c r="Y246" s="77"/>
      <c r="Z246" s="77"/>
      <c r="AA246" s="77"/>
      <c r="AB246" s="77"/>
      <c r="AC246" s="77"/>
      <c r="AD246" s="77"/>
      <c r="AE246" s="77"/>
      <c r="AF246" s="77"/>
      <c r="AG246" s="77"/>
      <c r="AH246" s="77"/>
      <c r="AI246" s="77"/>
      <c r="AJ246" s="77"/>
      <c r="AK246" s="77"/>
      <c r="AL246" s="77"/>
      <c r="AM246" s="77"/>
      <c r="AN246" s="77"/>
      <c r="AO246" s="146"/>
      <c r="AP246" s="248" t="str">
        <f>IF(F246="","",IFERROR(VLOOKUP(SUBSTITUTE(SUBSTITUTE(Tabla1[[#This Row],[Uso Sistemas]],"T","P"),"N","F"),Parámetros!$M$2:$N$17,2,0),"Completar hasta 3ra sem. para evaluar a Probacionista"))</f>
        <v/>
      </c>
      <c r="AQ246" s="40"/>
      <c r="AR246" s="40"/>
      <c r="AS246" s="40"/>
      <c r="AT246" s="29"/>
      <c r="AU246" s="56"/>
      <c r="AV246" s="56"/>
      <c r="AW246" s="56"/>
      <c r="AX246" s="250" t="str">
        <f>IF(V246="","",EOMONTH(EDATE(Tabla1[[#This Row],[Fecha Finalización]],2),0))</f>
        <v/>
      </c>
      <c r="AY246" s="40"/>
      <c r="AZ246" s="251" t="str">
        <f>IF(V246="","",EOMONTH(EDATE(Tabla1[[#This Row],[Fecha Finalización]],3),0))</f>
        <v/>
      </c>
      <c r="BA246" s="40"/>
      <c r="BB246" s="40"/>
      <c r="BC246" s="237"/>
      <c r="BD246" s="235" t="str">
        <f>IF(F246="","",Tabla1[[#This Row],[sem 01]]&amp;Tabla1[[#This Row],[sem 02]]&amp;Tabla1[[#This Row],[sem 03]])</f>
        <v/>
      </c>
      <c r="BE246" s="236" t="str">
        <f>IF(TRIM(F246)="","",$B$1&amp;"-"&amp;SUBSTITUTE(Tabla1[[#This Row],[Mes Inscrito]]," ","")&amp;"-"&amp;SUBSTITUTE(Tabla1[[#This Row],[Dia de clases Inscrito]]," ","")&amp;"-"&amp;SUBSTITUTE(Tabla1[[#This Row],[Horario Inscrito]]," ","")&amp;"-"&amp;Tabla1[[#This Row],[Fecha Inicio grupo]])</f>
        <v/>
      </c>
      <c r="BF246" s="253" t="str">
        <f>IF(F246="","",Tabla1[[#This Row],[Curso]])</f>
        <v/>
      </c>
      <c r="BG246" s="254" t="str">
        <f>+IF(TRIM(F246)="","",$B$1&amp;"-"&amp;TRIM(Tabla1[[#This Row],[Mes Inscrito]])&amp;"-"&amp;TRIM(Tabla1[[#This Row],[Dia de clases Inscrito]])&amp;"-"&amp;TRIM(Tabla1[[#This Row],[Horario Inscrito]])&amp;"-"&amp;TRIM(Tabla1[[#This Row],[Fecha Inicio grupo]])&amp;"-"&amp;TRIM(Tabla1[[#This Row],[Tipo Incrito]]))</f>
        <v/>
      </c>
      <c r="BH246" s="319" t="str">
        <f>IF(F246="","",OR(IFERROR(SEARCH("CG",Tabla1[[#This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6" s="320" t="str">
        <f>IF(F246&lt;&gt;"",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6" s="320" t="str">
        <f>IF(F246&lt;&gt;"",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6" s="320" t="str">
        <f>IF(Tabla1[[#This Row],[Fecha Inicio grupo]]="","",IFERROR(VLOOKUP(Tabla1[[#This Row],[Mes de Alta como miembro]],Parámetros!$AM$2:$AN$16,2,0),"01/01/1900"))</f>
        <v/>
      </c>
    </row>
    <row r="247" spans="1:63" ht="14.45" hidden="1">
      <c r="A247" s="69">
        <v>242</v>
      </c>
      <c r="B247" s="30"/>
      <c r="C247" s="35"/>
      <c r="D247" s="43"/>
      <c r="E247" s="65"/>
      <c r="F247" s="46"/>
      <c r="G247" s="46"/>
      <c r="H247" s="165"/>
      <c r="I247" s="43"/>
      <c r="J247" s="29"/>
      <c r="K247" s="70"/>
      <c r="L247" s="69"/>
      <c r="M247" s="47"/>
      <c r="N247" s="240" t="str">
        <f ca="1">IF(Tabla1[[#This Row],[Fecha de nac]]="","",IF(Tabla1[[#This Row],[Fecha Finalización]] &gt;=TODAY(), DATEDIF(Tabla1[[#This Row],[Fecha de nac]],TODAY(),"y"), ROUNDDOWN((Tabla1[[#This Row],[Fecha Finalización]] -Tabla1[[#This Row],[Fecha de nac]])/365,0)))</f>
        <v/>
      </c>
      <c r="O247" s="171"/>
      <c r="P247" s="35"/>
      <c r="Q247" s="68"/>
      <c r="R247" s="68"/>
      <c r="S247" s="68"/>
      <c r="T247" s="68"/>
      <c r="U247" s="245" t="str">
        <f>IF(F247="","",Tabla1[[#This Row],[Fecha Inicio grupo]]+3*7-7)</f>
        <v/>
      </c>
      <c r="V247" s="246" t="str">
        <f>IF(F247="","",EDATE(Tabla1[[#This Row],[Fecha Inicio grupo]],3))</f>
        <v/>
      </c>
      <c r="W247" s="30"/>
      <c r="X247" s="30"/>
      <c r="Y247" s="77"/>
      <c r="Z247" s="77"/>
      <c r="AA247" s="77"/>
      <c r="AB247" s="77"/>
      <c r="AC247" s="77"/>
      <c r="AD247" s="77"/>
      <c r="AE247" s="77"/>
      <c r="AF247" s="77"/>
      <c r="AG247" s="77"/>
      <c r="AH247" s="77"/>
      <c r="AI247" s="77"/>
      <c r="AJ247" s="77"/>
      <c r="AK247" s="77"/>
      <c r="AL247" s="77"/>
      <c r="AM247" s="77"/>
      <c r="AN247" s="77"/>
      <c r="AO247" s="146"/>
      <c r="AP247" s="248" t="str">
        <f>IF(F247="","",IFERROR(VLOOKUP(SUBSTITUTE(SUBSTITUTE(Tabla1[[#This Row],[Uso Sistemas]],"T","P"),"N","F"),Parámetros!$M$2:$N$17,2,0),"Completar hasta 3ra sem. para evaluar a Probacionista"))</f>
        <v/>
      </c>
      <c r="AQ247" s="40"/>
      <c r="AR247" s="40"/>
      <c r="AS247" s="40"/>
      <c r="AT247" s="29"/>
      <c r="AU247" s="56"/>
      <c r="AV247" s="56"/>
      <c r="AW247" s="56"/>
      <c r="AX247" s="250" t="str">
        <f>IF(V247="","",EOMONTH(EDATE(Tabla1[[#This Row],[Fecha Finalización]],2),0))</f>
        <v/>
      </c>
      <c r="AY247" s="40"/>
      <c r="AZ247" s="251" t="str">
        <f>IF(V247="","",EOMONTH(EDATE(Tabla1[[#This Row],[Fecha Finalización]],3),0))</f>
        <v/>
      </c>
      <c r="BA247" s="40"/>
      <c r="BB247" s="40"/>
      <c r="BC247" s="237"/>
      <c r="BD247" s="235" t="str">
        <f>IF(F247="","",Tabla1[[#This Row],[sem 01]]&amp;Tabla1[[#This Row],[sem 02]]&amp;Tabla1[[#This Row],[sem 03]])</f>
        <v/>
      </c>
      <c r="BE247" s="236" t="str">
        <f>IF(TRIM(F247)="","",$B$1&amp;"-"&amp;SUBSTITUTE(Tabla1[[#This Row],[Mes Inscrito]]," ","")&amp;"-"&amp;SUBSTITUTE(Tabla1[[#This Row],[Dia de clases Inscrito]]," ","")&amp;"-"&amp;SUBSTITUTE(Tabla1[[#This Row],[Horario Inscrito]]," ","")&amp;"-"&amp;Tabla1[[#This Row],[Fecha Inicio grupo]])</f>
        <v/>
      </c>
      <c r="BF247" s="253" t="str">
        <f>IF(F247="","",Tabla1[[#This Row],[Curso]])</f>
        <v/>
      </c>
      <c r="BG247" s="254" t="str">
        <f>+IF(TRIM(F247)="","",$B$1&amp;"-"&amp;TRIM(Tabla1[[#This Row],[Mes Inscrito]])&amp;"-"&amp;TRIM(Tabla1[[#This Row],[Dia de clases Inscrito]])&amp;"-"&amp;TRIM(Tabla1[[#This Row],[Horario Inscrito]])&amp;"-"&amp;TRIM(Tabla1[[#This Row],[Fecha Inicio grupo]])&amp;"-"&amp;TRIM(Tabla1[[#This Row],[Tipo Incrito]]))</f>
        <v/>
      </c>
      <c r="BH247" s="319" t="str">
        <f>IF(F247="","",OR(IFERROR(SEARCH("CG",Tabla1[[#This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7" s="320" t="str">
        <f>IF(F247&lt;&gt;"",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7" s="320" t="str">
        <f>IF(F247&lt;&gt;"",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7" s="320" t="str">
        <f>IF(Tabla1[[#This Row],[Fecha Inicio grupo]]="","",IFERROR(VLOOKUP(Tabla1[[#This Row],[Mes de Alta como miembro]],Parámetros!$AM$2:$AN$16,2,0),"01/01/1900"))</f>
        <v/>
      </c>
    </row>
    <row r="248" spans="1:63" ht="14.45" hidden="1">
      <c r="A248" s="69">
        <v>243</v>
      </c>
      <c r="B248" s="30"/>
      <c r="C248" s="35"/>
      <c r="D248" s="43"/>
      <c r="E248" s="65"/>
      <c r="F248" s="46"/>
      <c r="G248" s="46"/>
      <c r="H248" s="165"/>
      <c r="I248" s="43"/>
      <c r="J248" s="29"/>
      <c r="K248" s="70"/>
      <c r="L248" s="69"/>
      <c r="M248" s="47"/>
      <c r="N248" s="240" t="str">
        <f ca="1">IF(Tabla1[[#This Row],[Fecha de nac]]="","",IF(Tabla1[[#This Row],[Fecha Finalización]] &gt;=TODAY(), DATEDIF(Tabla1[[#This Row],[Fecha de nac]],TODAY(),"y"), ROUNDDOWN((Tabla1[[#This Row],[Fecha Finalización]] -Tabla1[[#This Row],[Fecha de nac]])/365,0)))</f>
        <v/>
      </c>
      <c r="O248" s="171"/>
      <c r="P248" s="35"/>
      <c r="Q248" s="68"/>
      <c r="R248" s="68"/>
      <c r="S248" s="68"/>
      <c r="T248" s="68"/>
      <c r="U248" s="245" t="str">
        <f>IF(F248="","",Tabla1[[#This Row],[Fecha Inicio grupo]]+3*7-7)</f>
        <v/>
      </c>
      <c r="V248" s="246" t="str">
        <f>IF(F248="","",EDATE(Tabla1[[#This Row],[Fecha Inicio grupo]],3))</f>
        <v/>
      </c>
      <c r="W248" s="30"/>
      <c r="X248" s="30"/>
      <c r="Y248" s="77"/>
      <c r="Z248" s="77"/>
      <c r="AA248" s="77"/>
      <c r="AB248" s="77"/>
      <c r="AC248" s="77"/>
      <c r="AD248" s="77"/>
      <c r="AE248" s="77"/>
      <c r="AF248" s="77"/>
      <c r="AG248" s="77"/>
      <c r="AH248" s="77"/>
      <c r="AI248" s="77"/>
      <c r="AJ248" s="77"/>
      <c r="AK248" s="77"/>
      <c r="AL248" s="77"/>
      <c r="AM248" s="77"/>
      <c r="AN248" s="77"/>
      <c r="AO248" s="146"/>
      <c r="AP248" s="248" t="str">
        <f>IF(F248="","",IFERROR(VLOOKUP(SUBSTITUTE(SUBSTITUTE(Tabla1[[#This Row],[Uso Sistemas]],"T","P"),"N","F"),Parámetros!$M$2:$N$17,2,0),"Completar hasta 3ra sem. para evaluar a Probacionista"))</f>
        <v/>
      </c>
      <c r="AQ248" s="40"/>
      <c r="AR248" s="40"/>
      <c r="AS248" s="40"/>
      <c r="AT248" s="29"/>
      <c r="AU248" s="56"/>
      <c r="AV248" s="56"/>
      <c r="AW248" s="56"/>
      <c r="AX248" s="250" t="str">
        <f>IF(V248="","",EOMONTH(EDATE(Tabla1[[#This Row],[Fecha Finalización]],2),0))</f>
        <v/>
      </c>
      <c r="AY248" s="40"/>
      <c r="AZ248" s="251" t="str">
        <f>IF(V248="","",EOMONTH(EDATE(Tabla1[[#This Row],[Fecha Finalización]],3),0))</f>
        <v/>
      </c>
      <c r="BA248" s="40"/>
      <c r="BB248" s="40"/>
      <c r="BC248" s="237"/>
      <c r="BD248" s="235" t="str">
        <f>IF(F248="","",Tabla1[[#This Row],[sem 01]]&amp;Tabla1[[#This Row],[sem 02]]&amp;Tabla1[[#This Row],[sem 03]])</f>
        <v/>
      </c>
      <c r="BE248" s="236" t="str">
        <f>IF(TRIM(F248)="","",$B$1&amp;"-"&amp;SUBSTITUTE(Tabla1[[#This Row],[Mes Inscrito]]," ","")&amp;"-"&amp;SUBSTITUTE(Tabla1[[#This Row],[Dia de clases Inscrito]]," ","")&amp;"-"&amp;SUBSTITUTE(Tabla1[[#This Row],[Horario Inscrito]]," ","")&amp;"-"&amp;Tabla1[[#This Row],[Fecha Inicio grupo]])</f>
        <v/>
      </c>
      <c r="BF248" s="253" t="str">
        <f>IF(F248="","",Tabla1[[#This Row],[Curso]])</f>
        <v/>
      </c>
      <c r="BG248" s="254" t="str">
        <f>+IF(TRIM(F248)="","",$B$1&amp;"-"&amp;TRIM(Tabla1[[#This Row],[Mes Inscrito]])&amp;"-"&amp;TRIM(Tabla1[[#This Row],[Dia de clases Inscrito]])&amp;"-"&amp;TRIM(Tabla1[[#This Row],[Horario Inscrito]])&amp;"-"&amp;TRIM(Tabla1[[#This Row],[Fecha Inicio grupo]])&amp;"-"&amp;TRIM(Tabla1[[#This Row],[Tipo Incrito]]))</f>
        <v/>
      </c>
      <c r="BH248" s="319" t="str">
        <f>IF(F248="","",OR(IFERROR(SEARCH("CG",Tabla1[[#This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8" s="320" t="str">
        <f>IF(F248&lt;&gt;"",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8" s="320" t="str">
        <f>IF(F248&lt;&gt;"",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8" s="320" t="str">
        <f>IF(Tabla1[[#This Row],[Fecha Inicio grupo]]="","",IFERROR(VLOOKUP(Tabla1[[#This Row],[Mes de Alta como miembro]],Parámetros!$AM$2:$AN$16,2,0),"01/01/1900"))</f>
        <v/>
      </c>
    </row>
    <row r="249" spans="1:63" ht="14.45" hidden="1">
      <c r="A249" s="69">
        <v>244</v>
      </c>
      <c r="B249" s="30"/>
      <c r="C249" s="35"/>
      <c r="D249" s="43"/>
      <c r="E249" s="65"/>
      <c r="F249" s="46"/>
      <c r="G249" s="46"/>
      <c r="H249" s="165"/>
      <c r="I249" s="43"/>
      <c r="J249" s="29"/>
      <c r="K249" s="70"/>
      <c r="L249" s="69"/>
      <c r="M249" s="47"/>
      <c r="N249" s="240" t="str">
        <f ca="1">IF(Tabla1[[#This Row],[Fecha de nac]]="","",IF(Tabla1[[#This Row],[Fecha Finalización]] &gt;=TODAY(), DATEDIF(Tabla1[[#This Row],[Fecha de nac]],TODAY(),"y"), ROUNDDOWN((Tabla1[[#This Row],[Fecha Finalización]] -Tabla1[[#This Row],[Fecha de nac]])/365,0)))</f>
        <v/>
      </c>
      <c r="O249" s="171"/>
      <c r="P249" s="35"/>
      <c r="Q249" s="68"/>
      <c r="R249" s="68"/>
      <c r="S249" s="68"/>
      <c r="T249" s="68"/>
      <c r="U249" s="245" t="str">
        <f>IF(F249="","",Tabla1[[#This Row],[Fecha Inicio grupo]]+3*7-7)</f>
        <v/>
      </c>
      <c r="V249" s="246" t="str">
        <f>IF(F249="","",EDATE(Tabla1[[#This Row],[Fecha Inicio grupo]],3))</f>
        <v/>
      </c>
      <c r="W249" s="30"/>
      <c r="X249" s="30"/>
      <c r="Y249" s="77"/>
      <c r="Z249" s="77"/>
      <c r="AA249" s="77"/>
      <c r="AB249" s="77"/>
      <c r="AC249" s="77"/>
      <c r="AD249" s="77"/>
      <c r="AE249" s="77"/>
      <c r="AF249" s="77"/>
      <c r="AG249" s="77"/>
      <c r="AH249" s="77"/>
      <c r="AI249" s="77"/>
      <c r="AJ249" s="77"/>
      <c r="AK249" s="77"/>
      <c r="AL249" s="77"/>
      <c r="AM249" s="77"/>
      <c r="AN249" s="77"/>
      <c r="AO249" s="146"/>
      <c r="AP249" s="248" t="str">
        <f>IF(F249="","",IFERROR(VLOOKUP(SUBSTITUTE(SUBSTITUTE(Tabla1[[#This Row],[Uso Sistemas]],"T","P"),"N","F"),Parámetros!$M$2:$N$17,2,0),"Completar hasta 3ra sem. para evaluar a Probacionista"))</f>
        <v/>
      </c>
      <c r="AQ249" s="40"/>
      <c r="AR249" s="40"/>
      <c r="AS249" s="40"/>
      <c r="AT249" s="29"/>
      <c r="AU249" s="56"/>
      <c r="AV249" s="56"/>
      <c r="AW249" s="56"/>
      <c r="AX249" s="250" t="str">
        <f>IF(V249="","",EOMONTH(EDATE(Tabla1[[#This Row],[Fecha Finalización]],2),0))</f>
        <v/>
      </c>
      <c r="AY249" s="40"/>
      <c r="AZ249" s="251" t="str">
        <f>IF(V249="","",EOMONTH(EDATE(Tabla1[[#This Row],[Fecha Finalización]],3),0))</f>
        <v/>
      </c>
      <c r="BA249" s="40"/>
      <c r="BB249" s="40"/>
      <c r="BC249" s="237"/>
      <c r="BD249" s="235" t="str">
        <f>IF(F249="","",Tabla1[[#This Row],[sem 01]]&amp;Tabla1[[#This Row],[sem 02]]&amp;Tabla1[[#This Row],[sem 03]])</f>
        <v/>
      </c>
      <c r="BE249" s="236" t="str">
        <f>IF(TRIM(F249)="","",$B$1&amp;"-"&amp;SUBSTITUTE(Tabla1[[#This Row],[Mes Inscrito]]," ","")&amp;"-"&amp;SUBSTITUTE(Tabla1[[#This Row],[Dia de clases Inscrito]]," ","")&amp;"-"&amp;SUBSTITUTE(Tabla1[[#This Row],[Horario Inscrito]]," ","")&amp;"-"&amp;Tabla1[[#This Row],[Fecha Inicio grupo]])</f>
        <v/>
      </c>
      <c r="BF249" s="253" t="str">
        <f>IF(F249="","",Tabla1[[#This Row],[Curso]])</f>
        <v/>
      </c>
      <c r="BG249" s="254" t="str">
        <f>+IF(TRIM(F249)="","",$B$1&amp;"-"&amp;TRIM(Tabla1[[#This Row],[Mes Inscrito]])&amp;"-"&amp;TRIM(Tabla1[[#This Row],[Dia de clases Inscrito]])&amp;"-"&amp;TRIM(Tabla1[[#This Row],[Horario Inscrito]])&amp;"-"&amp;TRIM(Tabla1[[#This Row],[Fecha Inicio grupo]])&amp;"-"&amp;TRIM(Tabla1[[#This Row],[Tipo Incrito]]))</f>
        <v/>
      </c>
      <c r="BH249" s="319" t="str">
        <f>IF(F249="","",OR(IFERROR(SEARCH("CG",Tabla1[[#This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9" s="320" t="str">
        <f>IF(F249&lt;&gt;"",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9" s="320" t="str">
        <f>IF(F249&lt;&gt;"",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9" s="320" t="str">
        <f>IF(Tabla1[[#This Row],[Fecha Inicio grupo]]="","",IFERROR(VLOOKUP(Tabla1[[#This Row],[Mes de Alta como miembro]],Parámetros!$AM$2:$AN$16,2,0),"01/01/1900"))</f>
        <v/>
      </c>
    </row>
    <row r="250" spans="1:63" ht="14.45" hidden="1">
      <c r="A250" s="69">
        <v>245</v>
      </c>
      <c r="B250" s="30"/>
      <c r="C250" s="35"/>
      <c r="D250" s="43"/>
      <c r="E250" s="65"/>
      <c r="F250" s="46"/>
      <c r="G250" s="46"/>
      <c r="H250" s="165"/>
      <c r="I250" s="43"/>
      <c r="J250" s="29"/>
      <c r="K250" s="70"/>
      <c r="L250" s="69"/>
      <c r="M250" s="47"/>
      <c r="N250" s="240" t="str">
        <f ca="1">IF(Tabla1[[#This Row],[Fecha de nac]]="","",IF(Tabla1[[#This Row],[Fecha Finalización]] &gt;=TODAY(), DATEDIF(Tabla1[[#This Row],[Fecha de nac]],TODAY(),"y"), ROUNDDOWN((Tabla1[[#This Row],[Fecha Finalización]] -Tabla1[[#This Row],[Fecha de nac]])/365,0)))</f>
        <v/>
      </c>
      <c r="O250" s="171"/>
      <c r="P250" s="35"/>
      <c r="Q250" s="68"/>
      <c r="R250" s="68"/>
      <c r="S250" s="68"/>
      <c r="T250" s="68"/>
      <c r="U250" s="245" t="str">
        <f>IF(F250="","",Tabla1[[#This Row],[Fecha Inicio grupo]]+3*7-7)</f>
        <v/>
      </c>
      <c r="V250" s="246" t="str">
        <f>IF(F250="","",EDATE(Tabla1[[#This Row],[Fecha Inicio grupo]],3))</f>
        <v/>
      </c>
      <c r="W250" s="30"/>
      <c r="X250" s="30"/>
      <c r="Y250" s="77"/>
      <c r="Z250" s="77"/>
      <c r="AA250" s="77"/>
      <c r="AB250" s="77"/>
      <c r="AC250" s="77"/>
      <c r="AD250" s="77"/>
      <c r="AE250" s="77"/>
      <c r="AF250" s="77"/>
      <c r="AG250" s="77"/>
      <c r="AH250" s="77"/>
      <c r="AI250" s="77"/>
      <c r="AJ250" s="77"/>
      <c r="AK250" s="77"/>
      <c r="AL250" s="77"/>
      <c r="AM250" s="77"/>
      <c r="AN250" s="77"/>
      <c r="AO250" s="146"/>
      <c r="AP250" s="248" t="str">
        <f>IF(F250="","",IFERROR(VLOOKUP(SUBSTITUTE(SUBSTITUTE(Tabla1[[#This Row],[Uso Sistemas]],"T","P"),"N","F"),Parámetros!$M$2:$N$17,2,0),"Completar hasta 3ra sem. para evaluar a Probacionista"))</f>
        <v/>
      </c>
      <c r="AQ250" s="40"/>
      <c r="AR250" s="40"/>
      <c r="AS250" s="40"/>
      <c r="AT250" s="29"/>
      <c r="AU250" s="56"/>
      <c r="AV250" s="56"/>
      <c r="AW250" s="56"/>
      <c r="AX250" s="250" t="str">
        <f>IF(V250="","",EOMONTH(EDATE(Tabla1[[#This Row],[Fecha Finalización]],2),0))</f>
        <v/>
      </c>
      <c r="AY250" s="40"/>
      <c r="AZ250" s="251" t="str">
        <f>IF(V250="","",EOMONTH(EDATE(Tabla1[[#This Row],[Fecha Finalización]],3),0))</f>
        <v/>
      </c>
      <c r="BA250" s="40"/>
      <c r="BB250" s="40"/>
      <c r="BC250" s="237"/>
      <c r="BD250" s="235" t="str">
        <f>IF(F250="","",Tabla1[[#This Row],[sem 01]]&amp;Tabla1[[#This Row],[sem 02]]&amp;Tabla1[[#This Row],[sem 03]])</f>
        <v/>
      </c>
      <c r="BE250" s="236" t="str">
        <f>IF(TRIM(F250)="","",$B$1&amp;"-"&amp;SUBSTITUTE(Tabla1[[#This Row],[Mes Inscrito]]," ","")&amp;"-"&amp;SUBSTITUTE(Tabla1[[#This Row],[Dia de clases Inscrito]]," ","")&amp;"-"&amp;SUBSTITUTE(Tabla1[[#This Row],[Horario Inscrito]]," ","")&amp;"-"&amp;Tabla1[[#This Row],[Fecha Inicio grupo]])</f>
        <v/>
      </c>
      <c r="BF250" s="253" t="str">
        <f>IF(F250="","",Tabla1[[#This Row],[Curso]])</f>
        <v/>
      </c>
      <c r="BG250" s="254" t="str">
        <f>+IF(TRIM(F250)="","",$B$1&amp;"-"&amp;TRIM(Tabla1[[#This Row],[Mes Inscrito]])&amp;"-"&amp;TRIM(Tabla1[[#This Row],[Dia de clases Inscrito]])&amp;"-"&amp;TRIM(Tabla1[[#This Row],[Horario Inscrito]])&amp;"-"&amp;TRIM(Tabla1[[#This Row],[Fecha Inicio grupo]])&amp;"-"&amp;TRIM(Tabla1[[#This Row],[Tipo Incrito]]))</f>
        <v/>
      </c>
      <c r="BH250" s="319" t="str">
        <f>IF(F250="","",OR(IFERROR(SEARCH("CG",Tabla1[[#This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0" s="320" t="str">
        <f>IF(F250&lt;&gt;"",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0" s="320" t="str">
        <f>IF(F250&lt;&gt;"",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0" s="320" t="str">
        <f>IF(Tabla1[[#This Row],[Fecha Inicio grupo]]="","",IFERROR(VLOOKUP(Tabla1[[#This Row],[Mes de Alta como miembro]],Parámetros!$AM$2:$AN$16,2,0),"01/01/1900"))</f>
        <v/>
      </c>
    </row>
    <row r="251" spans="1:63" ht="14.45" hidden="1">
      <c r="A251" s="69">
        <v>246</v>
      </c>
      <c r="B251" s="30"/>
      <c r="C251" s="35"/>
      <c r="D251" s="43"/>
      <c r="E251" s="65"/>
      <c r="F251" s="46"/>
      <c r="G251" s="46"/>
      <c r="H251" s="165"/>
      <c r="I251" s="43"/>
      <c r="J251" s="29"/>
      <c r="K251" s="70"/>
      <c r="L251" s="69"/>
      <c r="M251" s="47"/>
      <c r="N251" s="240" t="str">
        <f ca="1">IF(Tabla1[[#This Row],[Fecha de nac]]="","",IF(Tabla1[[#This Row],[Fecha Finalización]] &gt;=TODAY(), DATEDIF(Tabla1[[#This Row],[Fecha de nac]],TODAY(),"y"), ROUNDDOWN((Tabla1[[#This Row],[Fecha Finalización]] -Tabla1[[#This Row],[Fecha de nac]])/365,0)))</f>
        <v/>
      </c>
      <c r="O251" s="171"/>
      <c r="P251" s="35"/>
      <c r="Q251" s="68"/>
      <c r="R251" s="68"/>
      <c r="S251" s="68"/>
      <c r="T251" s="68"/>
      <c r="U251" s="245" t="str">
        <f>IF(F251="","",Tabla1[[#This Row],[Fecha Inicio grupo]]+3*7-7)</f>
        <v/>
      </c>
      <c r="V251" s="246" t="str">
        <f>IF(F251="","",EDATE(Tabla1[[#This Row],[Fecha Inicio grupo]],3))</f>
        <v/>
      </c>
      <c r="W251" s="30"/>
      <c r="X251" s="30"/>
      <c r="Y251" s="77"/>
      <c r="Z251" s="77"/>
      <c r="AA251" s="77"/>
      <c r="AB251" s="77"/>
      <c r="AC251" s="77"/>
      <c r="AD251" s="77"/>
      <c r="AE251" s="77"/>
      <c r="AF251" s="77"/>
      <c r="AG251" s="77"/>
      <c r="AH251" s="77"/>
      <c r="AI251" s="77"/>
      <c r="AJ251" s="77"/>
      <c r="AK251" s="77"/>
      <c r="AL251" s="77"/>
      <c r="AM251" s="77"/>
      <c r="AN251" s="77"/>
      <c r="AO251" s="146"/>
      <c r="AP251" s="248" t="str">
        <f>IF(F251="","",IFERROR(VLOOKUP(SUBSTITUTE(SUBSTITUTE(Tabla1[[#This Row],[Uso Sistemas]],"T","P"),"N","F"),Parámetros!$M$2:$N$17,2,0),"Completar hasta 3ra sem. para evaluar a Probacionista"))</f>
        <v/>
      </c>
      <c r="AQ251" s="40"/>
      <c r="AR251" s="40"/>
      <c r="AS251" s="40"/>
      <c r="AT251" s="29"/>
      <c r="AU251" s="56"/>
      <c r="AV251" s="56"/>
      <c r="AW251" s="56"/>
      <c r="AX251" s="250" t="str">
        <f>IF(V251="","",EOMONTH(EDATE(Tabla1[[#This Row],[Fecha Finalización]],2),0))</f>
        <v/>
      </c>
      <c r="AY251" s="40"/>
      <c r="AZ251" s="251" t="str">
        <f>IF(V251="","",EOMONTH(EDATE(Tabla1[[#This Row],[Fecha Finalización]],3),0))</f>
        <v/>
      </c>
      <c r="BA251" s="40"/>
      <c r="BB251" s="40"/>
      <c r="BC251" s="237"/>
      <c r="BD251" s="235" t="str">
        <f>IF(F251="","",Tabla1[[#This Row],[sem 01]]&amp;Tabla1[[#This Row],[sem 02]]&amp;Tabla1[[#This Row],[sem 03]])</f>
        <v/>
      </c>
      <c r="BE251" s="236" t="str">
        <f>IF(TRIM(F251)="","",$B$1&amp;"-"&amp;SUBSTITUTE(Tabla1[[#This Row],[Mes Inscrito]]," ","")&amp;"-"&amp;SUBSTITUTE(Tabla1[[#This Row],[Dia de clases Inscrito]]," ","")&amp;"-"&amp;SUBSTITUTE(Tabla1[[#This Row],[Horario Inscrito]]," ","")&amp;"-"&amp;Tabla1[[#This Row],[Fecha Inicio grupo]])</f>
        <v/>
      </c>
      <c r="BF251" s="253" t="str">
        <f>IF(F251="","",Tabla1[[#This Row],[Curso]])</f>
        <v/>
      </c>
      <c r="BG251" s="254" t="str">
        <f>+IF(TRIM(F251)="","",$B$1&amp;"-"&amp;TRIM(Tabla1[[#This Row],[Mes Inscrito]])&amp;"-"&amp;TRIM(Tabla1[[#This Row],[Dia de clases Inscrito]])&amp;"-"&amp;TRIM(Tabla1[[#This Row],[Horario Inscrito]])&amp;"-"&amp;TRIM(Tabla1[[#This Row],[Fecha Inicio grupo]])&amp;"-"&amp;TRIM(Tabla1[[#This Row],[Tipo Incrito]]))</f>
        <v/>
      </c>
      <c r="BH251" s="319" t="str">
        <f>IF(F251="","",OR(IFERROR(SEARCH("CG",Tabla1[[#This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1" s="320" t="str">
        <f>IF(F251&lt;&gt;"",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1" s="320" t="str">
        <f>IF(F251&lt;&gt;"",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1" s="320" t="str">
        <f>IF(Tabla1[[#This Row],[Fecha Inicio grupo]]="","",IFERROR(VLOOKUP(Tabla1[[#This Row],[Mes de Alta como miembro]],Parámetros!$AM$2:$AN$16,2,0),"01/01/1900"))</f>
        <v/>
      </c>
    </row>
    <row r="252" spans="1:63" ht="14.45" hidden="1">
      <c r="A252" s="69">
        <v>247</v>
      </c>
      <c r="B252" s="30"/>
      <c r="C252" s="35"/>
      <c r="D252" s="43"/>
      <c r="E252" s="65"/>
      <c r="F252" s="46"/>
      <c r="G252" s="46"/>
      <c r="H252" s="165"/>
      <c r="I252" s="43"/>
      <c r="J252" s="29"/>
      <c r="K252" s="70"/>
      <c r="L252" s="69"/>
      <c r="M252" s="47"/>
      <c r="N252" s="240" t="str">
        <f ca="1">IF(Tabla1[[#This Row],[Fecha de nac]]="","",IF(Tabla1[[#This Row],[Fecha Finalización]] &gt;=TODAY(), DATEDIF(Tabla1[[#This Row],[Fecha de nac]],TODAY(),"y"), ROUNDDOWN((Tabla1[[#This Row],[Fecha Finalización]] -Tabla1[[#This Row],[Fecha de nac]])/365,0)))</f>
        <v/>
      </c>
      <c r="O252" s="171"/>
      <c r="P252" s="35"/>
      <c r="Q252" s="68"/>
      <c r="R252" s="68"/>
      <c r="S252" s="68"/>
      <c r="T252" s="68"/>
      <c r="U252" s="245" t="str">
        <f>IF(F252="","",Tabla1[[#This Row],[Fecha Inicio grupo]]+3*7-7)</f>
        <v/>
      </c>
      <c r="V252" s="246" t="str">
        <f>IF(F252="","",EDATE(Tabla1[[#This Row],[Fecha Inicio grupo]],3))</f>
        <v/>
      </c>
      <c r="W252" s="30"/>
      <c r="X252" s="30"/>
      <c r="Y252" s="77"/>
      <c r="Z252" s="77"/>
      <c r="AA252" s="77"/>
      <c r="AB252" s="77"/>
      <c r="AC252" s="77"/>
      <c r="AD252" s="77"/>
      <c r="AE252" s="77"/>
      <c r="AF252" s="77"/>
      <c r="AG252" s="77"/>
      <c r="AH252" s="77"/>
      <c r="AI252" s="77"/>
      <c r="AJ252" s="77"/>
      <c r="AK252" s="77"/>
      <c r="AL252" s="77"/>
      <c r="AM252" s="77"/>
      <c r="AN252" s="77"/>
      <c r="AO252" s="146"/>
      <c r="AP252" s="248" t="str">
        <f>IF(F252="","",IFERROR(VLOOKUP(SUBSTITUTE(SUBSTITUTE(Tabla1[[#This Row],[Uso Sistemas]],"T","P"),"N","F"),Parámetros!$M$2:$N$17,2,0),"Completar hasta 3ra sem. para evaluar a Probacionista"))</f>
        <v/>
      </c>
      <c r="AQ252" s="40"/>
      <c r="AR252" s="40"/>
      <c r="AS252" s="40"/>
      <c r="AT252" s="29"/>
      <c r="AU252" s="56"/>
      <c r="AV252" s="56"/>
      <c r="AW252" s="56"/>
      <c r="AX252" s="250" t="str">
        <f>IF(V252="","",EOMONTH(EDATE(Tabla1[[#This Row],[Fecha Finalización]],2),0))</f>
        <v/>
      </c>
      <c r="AY252" s="40"/>
      <c r="AZ252" s="251" t="str">
        <f>IF(V252="","",EOMONTH(EDATE(Tabla1[[#This Row],[Fecha Finalización]],3),0))</f>
        <v/>
      </c>
      <c r="BA252" s="40"/>
      <c r="BB252" s="40"/>
      <c r="BC252" s="237"/>
      <c r="BD252" s="235" t="str">
        <f>IF(F252="","",Tabla1[[#This Row],[sem 01]]&amp;Tabla1[[#This Row],[sem 02]]&amp;Tabla1[[#This Row],[sem 03]])</f>
        <v/>
      </c>
      <c r="BE252" s="236" t="str">
        <f>IF(TRIM(F252)="","",$B$1&amp;"-"&amp;SUBSTITUTE(Tabla1[[#This Row],[Mes Inscrito]]," ","")&amp;"-"&amp;SUBSTITUTE(Tabla1[[#This Row],[Dia de clases Inscrito]]," ","")&amp;"-"&amp;SUBSTITUTE(Tabla1[[#This Row],[Horario Inscrito]]," ","")&amp;"-"&amp;Tabla1[[#This Row],[Fecha Inicio grupo]])</f>
        <v/>
      </c>
      <c r="BF252" s="253" t="str">
        <f>IF(F252="","",Tabla1[[#This Row],[Curso]])</f>
        <v/>
      </c>
      <c r="BG252" s="254" t="str">
        <f>+IF(TRIM(F252)="","",$B$1&amp;"-"&amp;TRIM(Tabla1[[#This Row],[Mes Inscrito]])&amp;"-"&amp;TRIM(Tabla1[[#This Row],[Dia de clases Inscrito]])&amp;"-"&amp;TRIM(Tabla1[[#This Row],[Horario Inscrito]])&amp;"-"&amp;TRIM(Tabla1[[#This Row],[Fecha Inicio grupo]])&amp;"-"&amp;TRIM(Tabla1[[#This Row],[Tipo Incrito]]))</f>
        <v/>
      </c>
      <c r="BH252" s="319" t="str">
        <f>IF(F252="","",OR(IFERROR(SEARCH("CG",Tabla1[[#This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2" s="320" t="str">
        <f>IF(F252&lt;&gt;"",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2" s="320" t="str">
        <f>IF(F252&lt;&gt;"",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2" s="320" t="str">
        <f>IF(Tabla1[[#This Row],[Fecha Inicio grupo]]="","",IFERROR(VLOOKUP(Tabla1[[#This Row],[Mes de Alta como miembro]],Parámetros!$AM$2:$AN$16,2,0),"01/01/1900"))</f>
        <v/>
      </c>
    </row>
    <row r="253" spans="1:63" ht="14.45" hidden="1">
      <c r="A253" s="69">
        <v>248</v>
      </c>
      <c r="B253" s="30"/>
      <c r="C253" s="35"/>
      <c r="D253" s="43"/>
      <c r="E253" s="65"/>
      <c r="F253" s="46"/>
      <c r="G253" s="46"/>
      <c r="H253" s="165"/>
      <c r="I253" s="43"/>
      <c r="J253" s="29"/>
      <c r="K253" s="70"/>
      <c r="L253" s="69"/>
      <c r="M253" s="47"/>
      <c r="N253" s="240" t="str">
        <f ca="1">IF(Tabla1[[#This Row],[Fecha de nac]]="","",IF(Tabla1[[#This Row],[Fecha Finalización]] &gt;=TODAY(), DATEDIF(Tabla1[[#This Row],[Fecha de nac]],TODAY(),"y"), ROUNDDOWN((Tabla1[[#This Row],[Fecha Finalización]] -Tabla1[[#This Row],[Fecha de nac]])/365,0)))</f>
        <v/>
      </c>
      <c r="O253" s="171"/>
      <c r="P253" s="35"/>
      <c r="Q253" s="68"/>
      <c r="R253" s="68"/>
      <c r="S253" s="68"/>
      <c r="T253" s="68"/>
      <c r="U253" s="245" t="str">
        <f>IF(F253="","",Tabla1[[#This Row],[Fecha Inicio grupo]]+3*7-7)</f>
        <v/>
      </c>
      <c r="V253" s="246" t="str">
        <f>IF(F253="","",EDATE(Tabla1[[#This Row],[Fecha Inicio grupo]],3))</f>
        <v/>
      </c>
      <c r="W253" s="30"/>
      <c r="X253" s="30"/>
      <c r="Y253" s="77"/>
      <c r="Z253" s="77"/>
      <c r="AA253" s="77"/>
      <c r="AB253" s="77"/>
      <c r="AC253" s="77"/>
      <c r="AD253" s="77"/>
      <c r="AE253" s="77"/>
      <c r="AF253" s="77"/>
      <c r="AG253" s="77"/>
      <c r="AH253" s="77"/>
      <c r="AI253" s="77"/>
      <c r="AJ253" s="77"/>
      <c r="AK253" s="77"/>
      <c r="AL253" s="77"/>
      <c r="AM253" s="77"/>
      <c r="AN253" s="77"/>
      <c r="AO253" s="146"/>
      <c r="AP253" s="248" t="str">
        <f>IF(F253="","",IFERROR(VLOOKUP(SUBSTITUTE(SUBSTITUTE(Tabla1[[#This Row],[Uso Sistemas]],"T","P"),"N","F"),Parámetros!$M$2:$N$17,2,0),"Completar hasta 3ra sem. para evaluar a Probacionista"))</f>
        <v/>
      </c>
      <c r="AQ253" s="40"/>
      <c r="AR253" s="40"/>
      <c r="AS253" s="40"/>
      <c r="AT253" s="29"/>
      <c r="AU253" s="56"/>
      <c r="AV253" s="56"/>
      <c r="AW253" s="56"/>
      <c r="AX253" s="250" t="str">
        <f>IF(V253="","",EOMONTH(EDATE(Tabla1[[#This Row],[Fecha Finalización]],2),0))</f>
        <v/>
      </c>
      <c r="AY253" s="40"/>
      <c r="AZ253" s="251" t="str">
        <f>IF(V253="","",EOMONTH(EDATE(Tabla1[[#This Row],[Fecha Finalización]],3),0))</f>
        <v/>
      </c>
      <c r="BA253" s="40"/>
      <c r="BB253" s="40"/>
      <c r="BC253" s="237"/>
      <c r="BD253" s="235" t="str">
        <f>IF(F253="","",Tabla1[[#This Row],[sem 01]]&amp;Tabla1[[#This Row],[sem 02]]&amp;Tabla1[[#This Row],[sem 03]])</f>
        <v/>
      </c>
      <c r="BE253" s="236" t="str">
        <f>IF(TRIM(F253)="","",$B$1&amp;"-"&amp;SUBSTITUTE(Tabla1[[#This Row],[Mes Inscrito]]," ","")&amp;"-"&amp;SUBSTITUTE(Tabla1[[#This Row],[Dia de clases Inscrito]]," ","")&amp;"-"&amp;SUBSTITUTE(Tabla1[[#This Row],[Horario Inscrito]]," ","")&amp;"-"&amp;Tabla1[[#This Row],[Fecha Inicio grupo]])</f>
        <v/>
      </c>
      <c r="BF253" s="253" t="str">
        <f>IF(F253="","",Tabla1[[#This Row],[Curso]])</f>
        <v/>
      </c>
      <c r="BG253" s="254" t="str">
        <f>+IF(TRIM(F253)="","",$B$1&amp;"-"&amp;TRIM(Tabla1[[#This Row],[Mes Inscrito]])&amp;"-"&amp;TRIM(Tabla1[[#This Row],[Dia de clases Inscrito]])&amp;"-"&amp;TRIM(Tabla1[[#This Row],[Horario Inscrito]])&amp;"-"&amp;TRIM(Tabla1[[#This Row],[Fecha Inicio grupo]])&amp;"-"&amp;TRIM(Tabla1[[#This Row],[Tipo Incrito]]))</f>
        <v/>
      </c>
      <c r="BH253" s="319" t="str">
        <f>IF(F253="","",OR(IFERROR(SEARCH("CG",Tabla1[[#This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3" s="320" t="str">
        <f>IF(F253&lt;&gt;"",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3" s="320" t="str">
        <f>IF(F253&lt;&gt;"",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3" s="320" t="str">
        <f>IF(Tabla1[[#This Row],[Fecha Inicio grupo]]="","",IFERROR(VLOOKUP(Tabla1[[#This Row],[Mes de Alta como miembro]],Parámetros!$AM$2:$AN$16,2,0),"01/01/1900"))</f>
        <v/>
      </c>
    </row>
    <row r="254" spans="1:63" ht="14.45" hidden="1">
      <c r="A254" s="69">
        <v>249</v>
      </c>
      <c r="B254" s="30"/>
      <c r="C254" s="35"/>
      <c r="D254" s="43"/>
      <c r="E254" s="65"/>
      <c r="F254" s="46"/>
      <c r="G254" s="46"/>
      <c r="H254" s="165"/>
      <c r="I254" s="43"/>
      <c r="J254" s="29"/>
      <c r="K254" s="70"/>
      <c r="L254" s="69"/>
      <c r="M254" s="47"/>
      <c r="N254" s="240" t="str">
        <f ca="1">IF(Tabla1[[#This Row],[Fecha de nac]]="","",IF(Tabla1[[#This Row],[Fecha Finalización]] &gt;=TODAY(), DATEDIF(Tabla1[[#This Row],[Fecha de nac]],TODAY(),"y"), ROUNDDOWN((Tabla1[[#This Row],[Fecha Finalización]] -Tabla1[[#This Row],[Fecha de nac]])/365,0)))</f>
        <v/>
      </c>
      <c r="O254" s="171"/>
      <c r="P254" s="35"/>
      <c r="Q254" s="68"/>
      <c r="R254" s="68"/>
      <c r="S254" s="68"/>
      <c r="T254" s="68"/>
      <c r="U254" s="245" t="str">
        <f>IF(F254="","",Tabla1[[#This Row],[Fecha Inicio grupo]]+3*7-7)</f>
        <v/>
      </c>
      <c r="V254" s="246" t="str">
        <f>IF(F254="","",EDATE(Tabla1[[#This Row],[Fecha Inicio grupo]],3))</f>
        <v/>
      </c>
      <c r="W254" s="30"/>
      <c r="X254" s="30"/>
      <c r="Y254" s="77"/>
      <c r="Z254" s="77"/>
      <c r="AA254" s="77"/>
      <c r="AB254" s="77"/>
      <c r="AC254" s="77"/>
      <c r="AD254" s="77"/>
      <c r="AE254" s="77"/>
      <c r="AF254" s="77"/>
      <c r="AG254" s="77"/>
      <c r="AH254" s="77"/>
      <c r="AI254" s="77"/>
      <c r="AJ254" s="77"/>
      <c r="AK254" s="77"/>
      <c r="AL254" s="77"/>
      <c r="AM254" s="77"/>
      <c r="AN254" s="77"/>
      <c r="AO254" s="146"/>
      <c r="AP254" s="248" t="str">
        <f>IF(F254="","",IFERROR(VLOOKUP(SUBSTITUTE(SUBSTITUTE(Tabla1[[#This Row],[Uso Sistemas]],"T","P"),"N","F"),Parámetros!$M$2:$N$17,2,0),"Completar hasta 3ra sem. para evaluar a Probacionista"))</f>
        <v/>
      </c>
      <c r="AQ254" s="40"/>
      <c r="AR254" s="40"/>
      <c r="AS254" s="40"/>
      <c r="AT254" s="29"/>
      <c r="AU254" s="56"/>
      <c r="AV254" s="56"/>
      <c r="AW254" s="56"/>
      <c r="AX254" s="250" t="str">
        <f>IF(V254="","",EOMONTH(EDATE(Tabla1[[#This Row],[Fecha Finalización]],2),0))</f>
        <v/>
      </c>
      <c r="AY254" s="40"/>
      <c r="AZ254" s="251" t="str">
        <f>IF(V254="","",EOMONTH(EDATE(Tabla1[[#This Row],[Fecha Finalización]],3),0))</f>
        <v/>
      </c>
      <c r="BA254" s="40"/>
      <c r="BB254" s="40"/>
      <c r="BC254" s="237"/>
      <c r="BD254" s="235" t="str">
        <f>IF(F254="","",Tabla1[[#This Row],[sem 01]]&amp;Tabla1[[#This Row],[sem 02]]&amp;Tabla1[[#This Row],[sem 03]])</f>
        <v/>
      </c>
      <c r="BE254" s="236" t="str">
        <f>IF(TRIM(F254)="","",$B$1&amp;"-"&amp;SUBSTITUTE(Tabla1[[#This Row],[Mes Inscrito]]," ","")&amp;"-"&amp;SUBSTITUTE(Tabla1[[#This Row],[Dia de clases Inscrito]]," ","")&amp;"-"&amp;SUBSTITUTE(Tabla1[[#This Row],[Horario Inscrito]]," ","")&amp;"-"&amp;Tabla1[[#This Row],[Fecha Inicio grupo]])</f>
        <v/>
      </c>
      <c r="BF254" s="253" t="str">
        <f>IF(F254="","",Tabla1[[#This Row],[Curso]])</f>
        <v/>
      </c>
      <c r="BG254" s="254" t="str">
        <f>+IF(TRIM(F254)="","",$B$1&amp;"-"&amp;TRIM(Tabla1[[#This Row],[Mes Inscrito]])&amp;"-"&amp;TRIM(Tabla1[[#This Row],[Dia de clases Inscrito]])&amp;"-"&amp;TRIM(Tabla1[[#This Row],[Horario Inscrito]])&amp;"-"&amp;TRIM(Tabla1[[#This Row],[Fecha Inicio grupo]])&amp;"-"&amp;TRIM(Tabla1[[#This Row],[Tipo Incrito]]))</f>
        <v/>
      </c>
      <c r="BH254" s="319" t="str">
        <f>IF(F254="","",OR(IFERROR(SEARCH("CG",Tabla1[[#This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4" s="320" t="str">
        <f>IF(F254&lt;&gt;"",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4" s="320" t="str">
        <f>IF(F254&lt;&gt;"",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4" s="320" t="str">
        <f>IF(Tabla1[[#This Row],[Fecha Inicio grupo]]="","",IFERROR(VLOOKUP(Tabla1[[#This Row],[Mes de Alta como miembro]],Parámetros!$AM$2:$AN$16,2,0),"01/01/1900"))</f>
        <v/>
      </c>
    </row>
    <row r="255" spans="1:63" ht="14.45" hidden="1">
      <c r="A255" s="69">
        <v>250</v>
      </c>
      <c r="B255" s="30"/>
      <c r="C255" s="35"/>
      <c r="D255" s="43"/>
      <c r="E255" s="65"/>
      <c r="F255" s="46"/>
      <c r="G255" s="46"/>
      <c r="H255" s="165"/>
      <c r="I255" s="43"/>
      <c r="J255" s="29"/>
      <c r="K255" s="70"/>
      <c r="L255" s="69"/>
      <c r="M255" s="47"/>
      <c r="N255" s="240" t="str">
        <f ca="1">IF(Tabla1[[#This Row],[Fecha de nac]]="","",IF(Tabla1[[#This Row],[Fecha Finalización]] &gt;=TODAY(), DATEDIF(Tabla1[[#This Row],[Fecha de nac]],TODAY(),"y"), ROUNDDOWN((Tabla1[[#This Row],[Fecha Finalización]] -Tabla1[[#This Row],[Fecha de nac]])/365,0)))</f>
        <v/>
      </c>
      <c r="O255" s="171"/>
      <c r="P255" s="35"/>
      <c r="Q255" s="68"/>
      <c r="R255" s="68"/>
      <c r="S255" s="68"/>
      <c r="T255" s="68"/>
      <c r="U255" s="245" t="str">
        <f>IF(F255="","",Tabla1[[#This Row],[Fecha Inicio grupo]]+3*7-7)</f>
        <v/>
      </c>
      <c r="V255" s="246" t="str">
        <f>IF(F255="","",EDATE(Tabla1[[#This Row],[Fecha Inicio grupo]],3))</f>
        <v/>
      </c>
      <c r="W255" s="30"/>
      <c r="X255" s="30"/>
      <c r="Y255" s="77"/>
      <c r="Z255" s="77"/>
      <c r="AA255" s="77"/>
      <c r="AB255" s="77"/>
      <c r="AC255" s="77"/>
      <c r="AD255" s="77"/>
      <c r="AE255" s="77"/>
      <c r="AF255" s="77"/>
      <c r="AG255" s="77"/>
      <c r="AH255" s="77"/>
      <c r="AI255" s="77"/>
      <c r="AJ255" s="77"/>
      <c r="AK255" s="77"/>
      <c r="AL255" s="77"/>
      <c r="AM255" s="77"/>
      <c r="AN255" s="77"/>
      <c r="AO255" s="146"/>
      <c r="AP255" s="248" t="str">
        <f>IF(F255="","",IFERROR(VLOOKUP(SUBSTITUTE(SUBSTITUTE(Tabla1[[#This Row],[Uso Sistemas]],"T","P"),"N","F"),Parámetros!$M$2:$N$17,2,0),"Completar hasta 3ra sem. para evaluar a Probacionista"))</f>
        <v/>
      </c>
      <c r="AQ255" s="40"/>
      <c r="AR255" s="40"/>
      <c r="AS255" s="40"/>
      <c r="AT255" s="29"/>
      <c r="AU255" s="56"/>
      <c r="AV255" s="56"/>
      <c r="AW255" s="56"/>
      <c r="AX255" s="250" t="str">
        <f>IF(V255="","",EOMONTH(EDATE(Tabla1[[#This Row],[Fecha Finalización]],2),0))</f>
        <v/>
      </c>
      <c r="AY255" s="40"/>
      <c r="AZ255" s="251" t="str">
        <f>IF(V255="","",EOMONTH(EDATE(Tabla1[[#This Row],[Fecha Finalización]],3),0))</f>
        <v/>
      </c>
      <c r="BA255" s="40"/>
      <c r="BB255" s="40"/>
      <c r="BC255" s="237"/>
      <c r="BD255" s="235" t="str">
        <f>IF(F255="","",Tabla1[[#This Row],[sem 01]]&amp;Tabla1[[#This Row],[sem 02]]&amp;Tabla1[[#This Row],[sem 03]])</f>
        <v/>
      </c>
      <c r="BE255" s="236" t="str">
        <f>IF(TRIM(F255)="","",$B$1&amp;"-"&amp;SUBSTITUTE(Tabla1[[#This Row],[Mes Inscrito]]," ","")&amp;"-"&amp;SUBSTITUTE(Tabla1[[#This Row],[Dia de clases Inscrito]]," ","")&amp;"-"&amp;SUBSTITUTE(Tabla1[[#This Row],[Horario Inscrito]]," ","")&amp;"-"&amp;Tabla1[[#This Row],[Fecha Inicio grupo]])</f>
        <v/>
      </c>
      <c r="BF255" s="253" t="str">
        <f>IF(F255="","",Tabla1[[#This Row],[Curso]])</f>
        <v/>
      </c>
      <c r="BG255" s="254" t="str">
        <f>+IF(TRIM(F255)="","",$B$1&amp;"-"&amp;TRIM(Tabla1[[#This Row],[Mes Inscrito]])&amp;"-"&amp;TRIM(Tabla1[[#This Row],[Dia de clases Inscrito]])&amp;"-"&amp;TRIM(Tabla1[[#This Row],[Horario Inscrito]])&amp;"-"&amp;TRIM(Tabla1[[#This Row],[Fecha Inicio grupo]])&amp;"-"&amp;TRIM(Tabla1[[#This Row],[Tipo Incrito]]))</f>
        <v/>
      </c>
      <c r="BH255" s="319" t="str">
        <f>IF(F255="","",OR(IFERROR(SEARCH("CG",Tabla1[[#This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5" s="320" t="str">
        <f>IF(F255&lt;&gt;"",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5" s="320" t="str">
        <f>IF(F255&lt;&gt;"",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5" s="320" t="str">
        <f>IF(Tabla1[[#This Row],[Fecha Inicio grupo]]="","",IFERROR(VLOOKUP(Tabla1[[#This Row],[Mes de Alta como miembro]],Parámetros!$AM$2:$AN$16,2,0),"01/01/1900"))</f>
        <v/>
      </c>
    </row>
    <row r="256" spans="1:63" ht="14.45" hidden="1">
      <c r="A256" s="69">
        <v>251</v>
      </c>
      <c r="B256" s="30"/>
      <c r="C256" s="35"/>
      <c r="D256" s="43"/>
      <c r="E256" s="65"/>
      <c r="F256" s="46"/>
      <c r="G256" s="46"/>
      <c r="H256" s="165"/>
      <c r="I256" s="43"/>
      <c r="J256" s="29"/>
      <c r="K256" s="70"/>
      <c r="L256" s="69"/>
      <c r="M256" s="47"/>
      <c r="N256" s="240" t="str">
        <f ca="1">IF(Tabla1[[#This Row],[Fecha de nac]]="","",IF(Tabla1[[#This Row],[Fecha Finalización]] &gt;=TODAY(), DATEDIF(Tabla1[[#This Row],[Fecha de nac]],TODAY(),"y"), ROUNDDOWN((Tabla1[[#This Row],[Fecha Finalización]] -Tabla1[[#This Row],[Fecha de nac]])/365,0)))</f>
        <v/>
      </c>
      <c r="O256" s="171"/>
      <c r="P256" s="35"/>
      <c r="Q256" s="68"/>
      <c r="R256" s="68"/>
      <c r="S256" s="68"/>
      <c r="T256" s="68"/>
      <c r="U256" s="245" t="str">
        <f>IF(F256="","",Tabla1[[#This Row],[Fecha Inicio grupo]]+3*7-7)</f>
        <v/>
      </c>
      <c r="V256" s="246" t="str">
        <f>IF(F256="","",EDATE(Tabla1[[#This Row],[Fecha Inicio grupo]],3))</f>
        <v/>
      </c>
      <c r="W256" s="30"/>
      <c r="X256" s="30"/>
      <c r="Y256" s="77"/>
      <c r="Z256" s="77"/>
      <c r="AA256" s="77"/>
      <c r="AB256" s="77"/>
      <c r="AC256" s="77"/>
      <c r="AD256" s="77"/>
      <c r="AE256" s="77"/>
      <c r="AF256" s="77"/>
      <c r="AG256" s="77"/>
      <c r="AH256" s="77"/>
      <c r="AI256" s="77"/>
      <c r="AJ256" s="77"/>
      <c r="AK256" s="77"/>
      <c r="AL256" s="77"/>
      <c r="AM256" s="77"/>
      <c r="AN256" s="77"/>
      <c r="AO256" s="146"/>
      <c r="AP256" s="248" t="str">
        <f>IF(F256="","",IFERROR(VLOOKUP(SUBSTITUTE(SUBSTITUTE(Tabla1[[#This Row],[Uso Sistemas]],"T","P"),"N","F"),Parámetros!$M$2:$N$17,2,0),"Completar hasta 3ra sem. para evaluar a Probacionista"))</f>
        <v/>
      </c>
      <c r="AQ256" s="40"/>
      <c r="AR256" s="40"/>
      <c r="AS256" s="40"/>
      <c r="AT256" s="29"/>
      <c r="AU256" s="56"/>
      <c r="AV256" s="56"/>
      <c r="AW256" s="56"/>
      <c r="AX256" s="250" t="str">
        <f>IF(V256="","",EOMONTH(EDATE(Tabla1[[#This Row],[Fecha Finalización]],2),0))</f>
        <v/>
      </c>
      <c r="AY256" s="40"/>
      <c r="AZ256" s="251" t="str">
        <f>IF(V256="","",EOMONTH(EDATE(Tabla1[[#This Row],[Fecha Finalización]],3),0))</f>
        <v/>
      </c>
      <c r="BA256" s="40"/>
      <c r="BB256" s="40"/>
      <c r="BC256" s="237"/>
      <c r="BD256" s="235" t="str">
        <f>IF(F256="","",Tabla1[[#This Row],[sem 01]]&amp;Tabla1[[#This Row],[sem 02]]&amp;Tabla1[[#This Row],[sem 03]])</f>
        <v/>
      </c>
      <c r="BE256" s="236" t="str">
        <f>IF(TRIM(F256)="","",$B$1&amp;"-"&amp;SUBSTITUTE(Tabla1[[#This Row],[Mes Inscrito]]," ","")&amp;"-"&amp;SUBSTITUTE(Tabla1[[#This Row],[Dia de clases Inscrito]]," ","")&amp;"-"&amp;SUBSTITUTE(Tabla1[[#This Row],[Horario Inscrito]]," ","")&amp;"-"&amp;Tabla1[[#This Row],[Fecha Inicio grupo]])</f>
        <v/>
      </c>
      <c r="BF256" s="253" t="str">
        <f>IF(F256="","",Tabla1[[#This Row],[Curso]])</f>
        <v/>
      </c>
      <c r="BG256" s="254" t="str">
        <f>+IF(TRIM(F256)="","",$B$1&amp;"-"&amp;TRIM(Tabla1[[#This Row],[Mes Inscrito]])&amp;"-"&amp;TRIM(Tabla1[[#This Row],[Dia de clases Inscrito]])&amp;"-"&amp;TRIM(Tabla1[[#This Row],[Horario Inscrito]])&amp;"-"&amp;TRIM(Tabla1[[#This Row],[Fecha Inicio grupo]])&amp;"-"&amp;TRIM(Tabla1[[#This Row],[Tipo Incrito]]))</f>
        <v/>
      </c>
      <c r="BH256" s="319" t="str">
        <f>IF(F256="","",OR(IFERROR(SEARCH("CG",Tabla1[[#This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6" s="320" t="str">
        <f>IF(F256&lt;&gt;"",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6" s="320" t="str">
        <f>IF(F256&lt;&gt;"",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6" s="320" t="str">
        <f>IF(Tabla1[[#This Row],[Fecha Inicio grupo]]="","",IFERROR(VLOOKUP(Tabla1[[#This Row],[Mes de Alta como miembro]],Parámetros!$AM$2:$AN$16,2,0),"01/01/1900"))</f>
        <v/>
      </c>
    </row>
    <row r="257" spans="1:63" ht="14.45" hidden="1">
      <c r="A257" s="69">
        <v>252</v>
      </c>
      <c r="B257" s="30"/>
      <c r="C257" s="35"/>
      <c r="D257" s="43"/>
      <c r="E257" s="65"/>
      <c r="F257" s="46"/>
      <c r="G257" s="46"/>
      <c r="H257" s="165"/>
      <c r="I257" s="43"/>
      <c r="J257" s="29"/>
      <c r="K257" s="70"/>
      <c r="L257" s="69"/>
      <c r="M257" s="47"/>
      <c r="N257" s="240" t="str">
        <f ca="1">IF(Tabla1[[#This Row],[Fecha de nac]]="","",IF(Tabla1[[#This Row],[Fecha Finalización]] &gt;=TODAY(), DATEDIF(Tabla1[[#This Row],[Fecha de nac]],TODAY(),"y"), ROUNDDOWN((Tabla1[[#This Row],[Fecha Finalización]] -Tabla1[[#This Row],[Fecha de nac]])/365,0)))</f>
        <v/>
      </c>
      <c r="O257" s="171"/>
      <c r="P257" s="35"/>
      <c r="Q257" s="68"/>
      <c r="R257" s="68"/>
      <c r="S257" s="68"/>
      <c r="T257" s="68"/>
      <c r="U257" s="245" t="str">
        <f>IF(F257="","",Tabla1[[#This Row],[Fecha Inicio grupo]]+3*7-7)</f>
        <v/>
      </c>
      <c r="V257" s="246" t="str">
        <f>IF(F257="","",EDATE(Tabla1[[#This Row],[Fecha Inicio grupo]],3))</f>
        <v/>
      </c>
      <c r="W257" s="30"/>
      <c r="X257" s="30"/>
      <c r="Y257" s="77"/>
      <c r="Z257" s="77"/>
      <c r="AA257" s="77"/>
      <c r="AB257" s="77"/>
      <c r="AC257" s="77"/>
      <c r="AD257" s="77"/>
      <c r="AE257" s="77"/>
      <c r="AF257" s="77"/>
      <c r="AG257" s="77"/>
      <c r="AH257" s="77"/>
      <c r="AI257" s="77"/>
      <c r="AJ257" s="77"/>
      <c r="AK257" s="77"/>
      <c r="AL257" s="77"/>
      <c r="AM257" s="77"/>
      <c r="AN257" s="77"/>
      <c r="AO257" s="146"/>
      <c r="AP257" s="248" t="str">
        <f>IF(F257="","",IFERROR(VLOOKUP(SUBSTITUTE(SUBSTITUTE(Tabla1[[#This Row],[Uso Sistemas]],"T","P"),"N","F"),Parámetros!$M$2:$N$17,2,0),"Completar hasta 3ra sem. para evaluar a Probacionista"))</f>
        <v/>
      </c>
      <c r="AQ257" s="40"/>
      <c r="AR257" s="40"/>
      <c r="AS257" s="40"/>
      <c r="AT257" s="29"/>
      <c r="AU257" s="56"/>
      <c r="AV257" s="56"/>
      <c r="AW257" s="56"/>
      <c r="AX257" s="250" t="str">
        <f>IF(V257="","",EOMONTH(EDATE(Tabla1[[#This Row],[Fecha Finalización]],2),0))</f>
        <v/>
      </c>
      <c r="AY257" s="40"/>
      <c r="AZ257" s="251" t="str">
        <f>IF(V257="","",EOMONTH(EDATE(Tabla1[[#This Row],[Fecha Finalización]],3),0))</f>
        <v/>
      </c>
      <c r="BA257" s="40"/>
      <c r="BB257" s="40"/>
      <c r="BC257" s="237"/>
      <c r="BD257" s="235" t="str">
        <f>IF(F257="","",Tabla1[[#This Row],[sem 01]]&amp;Tabla1[[#This Row],[sem 02]]&amp;Tabla1[[#This Row],[sem 03]])</f>
        <v/>
      </c>
      <c r="BE257" s="236" t="str">
        <f>IF(TRIM(F257)="","",$B$1&amp;"-"&amp;SUBSTITUTE(Tabla1[[#This Row],[Mes Inscrito]]," ","")&amp;"-"&amp;SUBSTITUTE(Tabla1[[#This Row],[Dia de clases Inscrito]]," ","")&amp;"-"&amp;SUBSTITUTE(Tabla1[[#This Row],[Horario Inscrito]]," ","")&amp;"-"&amp;Tabla1[[#This Row],[Fecha Inicio grupo]])</f>
        <v/>
      </c>
      <c r="BF257" s="253" t="str">
        <f>IF(F257="","",Tabla1[[#This Row],[Curso]])</f>
        <v/>
      </c>
      <c r="BG257" s="254" t="str">
        <f>+IF(TRIM(F257)="","",$B$1&amp;"-"&amp;TRIM(Tabla1[[#This Row],[Mes Inscrito]])&amp;"-"&amp;TRIM(Tabla1[[#This Row],[Dia de clases Inscrito]])&amp;"-"&amp;TRIM(Tabla1[[#This Row],[Horario Inscrito]])&amp;"-"&amp;TRIM(Tabla1[[#This Row],[Fecha Inicio grupo]])&amp;"-"&amp;TRIM(Tabla1[[#This Row],[Tipo Incrito]]))</f>
        <v/>
      </c>
      <c r="BH257" s="319" t="str">
        <f>IF(F257="","",OR(IFERROR(SEARCH("CG",Tabla1[[#This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7" s="320" t="str">
        <f>IF(F257&lt;&gt;"",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7" s="320" t="str">
        <f>IF(F257&lt;&gt;"",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7" s="320" t="str">
        <f>IF(Tabla1[[#This Row],[Fecha Inicio grupo]]="","",IFERROR(VLOOKUP(Tabla1[[#This Row],[Mes de Alta como miembro]],Parámetros!$AM$2:$AN$16,2,0),"01/01/1900"))</f>
        <v/>
      </c>
    </row>
    <row r="258" spans="1:63" ht="14.45" hidden="1">
      <c r="A258" s="69">
        <v>253</v>
      </c>
      <c r="B258" s="30"/>
      <c r="C258" s="35"/>
      <c r="D258" s="43"/>
      <c r="E258" s="65"/>
      <c r="F258" s="46"/>
      <c r="G258" s="46"/>
      <c r="H258" s="165"/>
      <c r="I258" s="43"/>
      <c r="J258" s="29"/>
      <c r="K258" s="70"/>
      <c r="L258" s="69"/>
      <c r="M258" s="47"/>
      <c r="N258" s="240" t="str">
        <f ca="1">IF(Tabla1[[#This Row],[Fecha de nac]]="","",IF(Tabla1[[#This Row],[Fecha Finalización]] &gt;=TODAY(), DATEDIF(Tabla1[[#This Row],[Fecha de nac]],TODAY(),"y"), ROUNDDOWN((Tabla1[[#This Row],[Fecha Finalización]] -Tabla1[[#This Row],[Fecha de nac]])/365,0)))</f>
        <v/>
      </c>
      <c r="O258" s="171"/>
      <c r="P258" s="35"/>
      <c r="Q258" s="68"/>
      <c r="R258" s="68"/>
      <c r="S258" s="68"/>
      <c r="T258" s="68"/>
      <c r="U258" s="245" t="str">
        <f>IF(F258="","",Tabla1[[#This Row],[Fecha Inicio grupo]]+3*7-7)</f>
        <v/>
      </c>
      <c r="V258" s="246" t="str">
        <f>IF(F258="","",EDATE(Tabla1[[#This Row],[Fecha Inicio grupo]],3))</f>
        <v/>
      </c>
      <c r="W258" s="30"/>
      <c r="X258" s="30"/>
      <c r="Y258" s="77"/>
      <c r="Z258" s="77"/>
      <c r="AA258" s="77"/>
      <c r="AB258" s="77"/>
      <c r="AC258" s="77"/>
      <c r="AD258" s="77"/>
      <c r="AE258" s="77"/>
      <c r="AF258" s="77"/>
      <c r="AG258" s="77"/>
      <c r="AH258" s="77"/>
      <c r="AI258" s="77"/>
      <c r="AJ258" s="77"/>
      <c r="AK258" s="77"/>
      <c r="AL258" s="77"/>
      <c r="AM258" s="77"/>
      <c r="AN258" s="77"/>
      <c r="AO258" s="146"/>
      <c r="AP258" s="248" t="str">
        <f>IF(F258="","",IFERROR(VLOOKUP(SUBSTITUTE(SUBSTITUTE(Tabla1[[#This Row],[Uso Sistemas]],"T","P"),"N","F"),Parámetros!$M$2:$N$17,2,0),"Completar hasta 3ra sem. para evaluar a Probacionista"))</f>
        <v/>
      </c>
      <c r="AQ258" s="40"/>
      <c r="AR258" s="40"/>
      <c r="AS258" s="40"/>
      <c r="AT258" s="29"/>
      <c r="AU258" s="56"/>
      <c r="AV258" s="56"/>
      <c r="AW258" s="56"/>
      <c r="AX258" s="250" t="str">
        <f>IF(V258="","",EOMONTH(EDATE(Tabla1[[#This Row],[Fecha Finalización]],2),0))</f>
        <v/>
      </c>
      <c r="AY258" s="40"/>
      <c r="AZ258" s="251" t="str">
        <f>IF(V258="","",EOMONTH(EDATE(Tabla1[[#This Row],[Fecha Finalización]],3),0))</f>
        <v/>
      </c>
      <c r="BA258" s="40"/>
      <c r="BB258" s="40"/>
      <c r="BC258" s="237"/>
      <c r="BD258" s="235" t="str">
        <f>IF(F258="","",Tabla1[[#This Row],[sem 01]]&amp;Tabla1[[#This Row],[sem 02]]&amp;Tabla1[[#This Row],[sem 03]])</f>
        <v/>
      </c>
      <c r="BE258" s="236" t="str">
        <f>IF(TRIM(F258)="","",$B$1&amp;"-"&amp;SUBSTITUTE(Tabla1[[#This Row],[Mes Inscrito]]," ","")&amp;"-"&amp;SUBSTITUTE(Tabla1[[#This Row],[Dia de clases Inscrito]]," ","")&amp;"-"&amp;SUBSTITUTE(Tabla1[[#This Row],[Horario Inscrito]]," ","")&amp;"-"&amp;Tabla1[[#This Row],[Fecha Inicio grupo]])</f>
        <v/>
      </c>
      <c r="BF258" s="253" t="str">
        <f>IF(F258="","",Tabla1[[#This Row],[Curso]])</f>
        <v/>
      </c>
      <c r="BG258" s="254" t="str">
        <f>+IF(TRIM(F258)="","",$B$1&amp;"-"&amp;TRIM(Tabla1[[#This Row],[Mes Inscrito]])&amp;"-"&amp;TRIM(Tabla1[[#This Row],[Dia de clases Inscrito]])&amp;"-"&amp;TRIM(Tabla1[[#This Row],[Horario Inscrito]])&amp;"-"&amp;TRIM(Tabla1[[#This Row],[Fecha Inicio grupo]])&amp;"-"&amp;TRIM(Tabla1[[#This Row],[Tipo Incrito]]))</f>
        <v/>
      </c>
      <c r="BH258" s="319" t="str">
        <f>IF(F258="","",OR(IFERROR(SEARCH("CG",Tabla1[[#This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8" s="320" t="str">
        <f>IF(F258&lt;&gt;"",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8" s="320" t="str">
        <f>IF(F258&lt;&gt;"",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8" s="320" t="str">
        <f>IF(Tabla1[[#This Row],[Fecha Inicio grupo]]="","",IFERROR(VLOOKUP(Tabla1[[#This Row],[Mes de Alta como miembro]],Parámetros!$AM$2:$AN$16,2,0),"01/01/1900"))</f>
        <v/>
      </c>
    </row>
    <row r="259" spans="1:63" ht="14.45" hidden="1">
      <c r="A259" s="69">
        <v>254</v>
      </c>
      <c r="B259" s="30"/>
      <c r="C259" s="35"/>
      <c r="D259" s="43"/>
      <c r="E259" s="65"/>
      <c r="F259" s="46"/>
      <c r="G259" s="46"/>
      <c r="H259" s="165"/>
      <c r="I259" s="43"/>
      <c r="J259" s="29"/>
      <c r="K259" s="70"/>
      <c r="L259" s="69"/>
      <c r="M259" s="47"/>
      <c r="N259" s="240" t="str">
        <f ca="1">IF(Tabla1[[#This Row],[Fecha de nac]]="","",IF(Tabla1[[#This Row],[Fecha Finalización]] &gt;=TODAY(), DATEDIF(Tabla1[[#This Row],[Fecha de nac]],TODAY(),"y"), ROUNDDOWN((Tabla1[[#This Row],[Fecha Finalización]] -Tabla1[[#This Row],[Fecha de nac]])/365,0)))</f>
        <v/>
      </c>
      <c r="O259" s="171"/>
      <c r="P259" s="35"/>
      <c r="Q259" s="68"/>
      <c r="R259" s="68"/>
      <c r="S259" s="68"/>
      <c r="T259" s="68"/>
      <c r="U259" s="245" t="str">
        <f>IF(F259="","",Tabla1[[#This Row],[Fecha Inicio grupo]]+3*7-7)</f>
        <v/>
      </c>
      <c r="V259" s="246" t="str">
        <f>IF(F259="","",EDATE(Tabla1[[#This Row],[Fecha Inicio grupo]],3))</f>
        <v/>
      </c>
      <c r="W259" s="30"/>
      <c r="X259" s="30"/>
      <c r="Y259" s="77"/>
      <c r="Z259" s="77"/>
      <c r="AA259" s="77"/>
      <c r="AB259" s="77"/>
      <c r="AC259" s="77"/>
      <c r="AD259" s="77"/>
      <c r="AE259" s="77"/>
      <c r="AF259" s="77"/>
      <c r="AG259" s="77"/>
      <c r="AH259" s="77"/>
      <c r="AI259" s="77"/>
      <c r="AJ259" s="77"/>
      <c r="AK259" s="77"/>
      <c r="AL259" s="77"/>
      <c r="AM259" s="77"/>
      <c r="AN259" s="77"/>
      <c r="AO259" s="146"/>
      <c r="AP259" s="248" t="str">
        <f>IF(F259="","",IFERROR(VLOOKUP(SUBSTITUTE(SUBSTITUTE(Tabla1[[#This Row],[Uso Sistemas]],"T","P"),"N","F"),Parámetros!$M$2:$N$17,2,0),"Completar hasta 3ra sem. para evaluar a Probacionista"))</f>
        <v/>
      </c>
      <c r="AQ259" s="40"/>
      <c r="AR259" s="40"/>
      <c r="AS259" s="40"/>
      <c r="AT259" s="29"/>
      <c r="AU259" s="56"/>
      <c r="AV259" s="56"/>
      <c r="AW259" s="56"/>
      <c r="AX259" s="250" t="str">
        <f>IF(V259="","",EOMONTH(EDATE(Tabla1[[#This Row],[Fecha Finalización]],2),0))</f>
        <v/>
      </c>
      <c r="AY259" s="40"/>
      <c r="AZ259" s="251" t="str">
        <f>IF(V259="","",EOMONTH(EDATE(Tabla1[[#This Row],[Fecha Finalización]],3),0))</f>
        <v/>
      </c>
      <c r="BA259" s="40"/>
      <c r="BB259" s="40"/>
      <c r="BC259" s="237"/>
      <c r="BD259" s="235" t="str">
        <f>IF(F259="","",Tabla1[[#This Row],[sem 01]]&amp;Tabla1[[#This Row],[sem 02]]&amp;Tabla1[[#This Row],[sem 03]])</f>
        <v/>
      </c>
      <c r="BE259" s="236" t="str">
        <f>IF(TRIM(F259)="","",$B$1&amp;"-"&amp;SUBSTITUTE(Tabla1[[#This Row],[Mes Inscrito]]," ","")&amp;"-"&amp;SUBSTITUTE(Tabla1[[#This Row],[Dia de clases Inscrito]]," ","")&amp;"-"&amp;SUBSTITUTE(Tabla1[[#This Row],[Horario Inscrito]]," ","")&amp;"-"&amp;Tabla1[[#This Row],[Fecha Inicio grupo]])</f>
        <v/>
      </c>
      <c r="BF259" s="253" t="str">
        <f>IF(F259="","",Tabla1[[#This Row],[Curso]])</f>
        <v/>
      </c>
      <c r="BG259" s="254" t="str">
        <f>+IF(TRIM(F259)="","",$B$1&amp;"-"&amp;TRIM(Tabla1[[#This Row],[Mes Inscrito]])&amp;"-"&amp;TRIM(Tabla1[[#This Row],[Dia de clases Inscrito]])&amp;"-"&amp;TRIM(Tabla1[[#This Row],[Horario Inscrito]])&amp;"-"&amp;TRIM(Tabla1[[#This Row],[Fecha Inicio grupo]])&amp;"-"&amp;TRIM(Tabla1[[#This Row],[Tipo Incrito]]))</f>
        <v/>
      </c>
      <c r="BH259" s="319" t="str">
        <f>IF(F259="","",OR(IFERROR(SEARCH("CG",Tabla1[[#This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9" s="320" t="str">
        <f>IF(F259&lt;&gt;"",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9" s="320" t="str">
        <f>IF(F259&lt;&gt;"",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9" s="320" t="str">
        <f>IF(Tabla1[[#This Row],[Fecha Inicio grupo]]="","",IFERROR(VLOOKUP(Tabla1[[#This Row],[Mes de Alta como miembro]],Parámetros!$AM$2:$AN$16,2,0),"01/01/1900"))</f>
        <v/>
      </c>
    </row>
    <row r="260" spans="1:63" ht="14.45" hidden="1">
      <c r="A260" s="69">
        <v>255</v>
      </c>
      <c r="B260" s="30"/>
      <c r="C260" s="35"/>
      <c r="D260" s="43"/>
      <c r="E260" s="65"/>
      <c r="F260" s="46"/>
      <c r="G260" s="46"/>
      <c r="H260" s="165"/>
      <c r="I260" s="43"/>
      <c r="J260" s="29"/>
      <c r="K260" s="70"/>
      <c r="L260" s="69"/>
      <c r="M260" s="47"/>
      <c r="N260" s="240" t="str">
        <f ca="1">IF(Tabla1[[#This Row],[Fecha de nac]]="","",IF(Tabla1[[#This Row],[Fecha Finalización]] &gt;=TODAY(), DATEDIF(Tabla1[[#This Row],[Fecha de nac]],TODAY(),"y"), ROUNDDOWN((Tabla1[[#This Row],[Fecha Finalización]] -Tabla1[[#This Row],[Fecha de nac]])/365,0)))</f>
        <v/>
      </c>
      <c r="O260" s="171"/>
      <c r="P260" s="35"/>
      <c r="Q260" s="68"/>
      <c r="R260" s="68"/>
      <c r="S260" s="68"/>
      <c r="T260" s="68"/>
      <c r="U260" s="245" t="str">
        <f>IF(F260="","",Tabla1[[#This Row],[Fecha Inicio grupo]]+3*7-7)</f>
        <v/>
      </c>
      <c r="V260" s="246" t="str">
        <f>IF(F260="","",EDATE(Tabla1[[#This Row],[Fecha Inicio grupo]],3))</f>
        <v/>
      </c>
      <c r="W260" s="30"/>
      <c r="X260" s="30"/>
      <c r="Y260" s="77"/>
      <c r="Z260" s="77"/>
      <c r="AA260" s="77"/>
      <c r="AB260" s="77"/>
      <c r="AC260" s="77"/>
      <c r="AD260" s="77"/>
      <c r="AE260" s="77"/>
      <c r="AF260" s="77"/>
      <c r="AG260" s="77"/>
      <c r="AH260" s="77"/>
      <c r="AI260" s="77"/>
      <c r="AJ260" s="77"/>
      <c r="AK260" s="77"/>
      <c r="AL260" s="77"/>
      <c r="AM260" s="77"/>
      <c r="AN260" s="77"/>
      <c r="AO260" s="146"/>
      <c r="AP260" s="248" t="str">
        <f>IF(F260="","",IFERROR(VLOOKUP(SUBSTITUTE(SUBSTITUTE(Tabla1[[#This Row],[Uso Sistemas]],"T","P"),"N","F"),Parámetros!$M$2:$N$17,2,0),"Completar hasta 3ra sem. para evaluar a Probacionista"))</f>
        <v/>
      </c>
      <c r="AQ260" s="40"/>
      <c r="AR260" s="40"/>
      <c r="AS260" s="40"/>
      <c r="AT260" s="29"/>
      <c r="AU260" s="56"/>
      <c r="AV260" s="56"/>
      <c r="AW260" s="56"/>
      <c r="AX260" s="250" t="str">
        <f>IF(V260="","",EOMONTH(EDATE(Tabla1[[#This Row],[Fecha Finalización]],2),0))</f>
        <v/>
      </c>
      <c r="AY260" s="40"/>
      <c r="AZ260" s="251" t="str">
        <f>IF(V260="","",EOMONTH(EDATE(Tabla1[[#This Row],[Fecha Finalización]],3),0))</f>
        <v/>
      </c>
      <c r="BA260" s="40"/>
      <c r="BB260" s="40"/>
      <c r="BC260" s="237"/>
      <c r="BD260" s="235" t="str">
        <f>IF(F260="","",Tabla1[[#This Row],[sem 01]]&amp;Tabla1[[#This Row],[sem 02]]&amp;Tabla1[[#This Row],[sem 03]])</f>
        <v/>
      </c>
      <c r="BE260" s="236" t="str">
        <f>IF(TRIM(F260)="","",$B$1&amp;"-"&amp;SUBSTITUTE(Tabla1[[#This Row],[Mes Inscrito]]," ","")&amp;"-"&amp;SUBSTITUTE(Tabla1[[#This Row],[Dia de clases Inscrito]]," ","")&amp;"-"&amp;SUBSTITUTE(Tabla1[[#This Row],[Horario Inscrito]]," ","")&amp;"-"&amp;Tabla1[[#This Row],[Fecha Inicio grupo]])</f>
        <v/>
      </c>
      <c r="BF260" s="253" t="str">
        <f>IF(F260="","",Tabla1[[#This Row],[Curso]])</f>
        <v/>
      </c>
      <c r="BG260" s="254" t="str">
        <f>+IF(TRIM(F260)="","",$B$1&amp;"-"&amp;TRIM(Tabla1[[#This Row],[Mes Inscrito]])&amp;"-"&amp;TRIM(Tabla1[[#This Row],[Dia de clases Inscrito]])&amp;"-"&amp;TRIM(Tabla1[[#This Row],[Horario Inscrito]])&amp;"-"&amp;TRIM(Tabla1[[#This Row],[Fecha Inicio grupo]])&amp;"-"&amp;TRIM(Tabla1[[#This Row],[Tipo Incrito]]))</f>
        <v/>
      </c>
      <c r="BH260" s="319" t="str">
        <f>IF(F260="","",OR(IFERROR(SEARCH("CG",Tabla1[[#This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0" s="320" t="str">
        <f>IF(F260&lt;&gt;"",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0" s="320" t="str">
        <f>IF(F260&lt;&gt;"",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0" s="320" t="str">
        <f>IF(Tabla1[[#This Row],[Fecha Inicio grupo]]="","",IFERROR(VLOOKUP(Tabla1[[#This Row],[Mes de Alta como miembro]],Parámetros!$AM$2:$AN$16,2,0),"01/01/1900"))</f>
        <v/>
      </c>
    </row>
    <row r="261" spans="1:63" ht="14.45" hidden="1">
      <c r="A261" s="69">
        <v>256</v>
      </c>
      <c r="B261" s="30"/>
      <c r="C261" s="35"/>
      <c r="D261" s="43"/>
      <c r="E261" s="65"/>
      <c r="F261" s="46"/>
      <c r="G261" s="46"/>
      <c r="H261" s="165"/>
      <c r="I261" s="43"/>
      <c r="J261" s="29"/>
      <c r="K261" s="70"/>
      <c r="L261" s="69"/>
      <c r="M261" s="47"/>
      <c r="N261" s="240" t="str">
        <f ca="1">IF(Tabla1[[#This Row],[Fecha de nac]]="","",IF(Tabla1[[#This Row],[Fecha Finalización]] &gt;=TODAY(), DATEDIF(Tabla1[[#This Row],[Fecha de nac]],TODAY(),"y"), ROUNDDOWN((Tabla1[[#This Row],[Fecha Finalización]] -Tabla1[[#This Row],[Fecha de nac]])/365,0)))</f>
        <v/>
      </c>
      <c r="O261" s="171"/>
      <c r="P261" s="35"/>
      <c r="Q261" s="68"/>
      <c r="R261" s="68"/>
      <c r="S261" s="68"/>
      <c r="T261" s="68"/>
      <c r="U261" s="245" t="str">
        <f>IF(F261="","",Tabla1[[#This Row],[Fecha Inicio grupo]]+3*7-7)</f>
        <v/>
      </c>
      <c r="V261" s="246" t="str">
        <f>IF(F261="","",EDATE(Tabla1[[#This Row],[Fecha Inicio grupo]],3))</f>
        <v/>
      </c>
      <c r="W261" s="30"/>
      <c r="X261" s="30"/>
      <c r="Y261" s="77"/>
      <c r="Z261" s="77"/>
      <c r="AA261" s="77"/>
      <c r="AB261" s="77"/>
      <c r="AC261" s="77"/>
      <c r="AD261" s="77"/>
      <c r="AE261" s="77"/>
      <c r="AF261" s="77"/>
      <c r="AG261" s="77"/>
      <c r="AH261" s="77"/>
      <c r="AI261" s="77"/>
      <c r="AJ261" s="77"/>
      <c r="AK261" s="77"/>
      <c r="AL261" s="77"/>
      <c r="AM261" s="77"/>
      <c r="AN261" s="77"/>
      <c r="AO261" s="146"/>
      <c r="AP261" s="248" t="str">
        <f>IF(F261="","",IFERROR(VLOOKUP(SUBSTITUTE(SUBSTITUTE(Tabla1[[#This Row],[Uso Sistemas]],"T","P"),"N","F"),Parámetros!$M$2:$N$17,2,0),"Completar hasta 3ra sem. para evaluar a Probacionista"))</f>
        <v/>
      </c>
      <c r="AQ261" s="40"/>
      <c r="AR261" s="40"/>
      <c r="AS261" s="40"/>
      <c r="AT261" s="29"/>
      <c r="AU261" s="56"/>
      <c r="AV261" s="56"/>
      <c r="AW261" s="56"/>
      <c r="AX261" s="250" t="str">
        <f>IF(V261="","",EOMONTH(EDATE(Tabla1[[#This Row],[Fecha Finalización]],2),0))</f>
        <v/>
      </c>
      <c r="AY261" s="40"/>
      <c r="AZ261" s="251" t="str">
        <f>IF(V261="","",EOMONTH(EDATE(Tabla1[[#This Row],[Fecha Finalización]],3),0))</f>
        <v/>
      </c>
      <c r="BA261" s="40"/>
      <c r="BB261" s="40"/>
      <c r="BC261" s="237"/>
      <c r="BD261" s="235" t="str">
        <f>IF(F261="","",Tabla1[[#This Row],[sem 01]]&amp;Tabla1[[#This Row],[sem 02]]&amp;Tabla1[[#This Row],[sem 03]])</f>
        <v/>
      </c>
      <c r="BE261" s="236" t="str">
        <f>IF(TRIM(F261)="","",$B$1&amp;"-"&amp;SUBSTITUTE(Tabla1[[#This Row],[Mes Inscrito]]," ","")&amp;"-"&amp;SUBSTITUTE(Tabla1[[#This Row],[Dia de clases Inscrito]]," ","")&amp;"-"&amp;SUBSTITUTE(Tabla1[[#This Row],[Horario Inscrito]]," ","")&amp;"-"&amp;Tabla1[[#This Row],[Fecha Inicio grupo]])</f>
        <v/>
      </c>
      <c r="BF261" s="253" t="str">
        <f>IF(F261="","",Tabla1[[#This Row],[Curso]])</f>
        <v/>
      </c>
      <c r="BG261" s="254" t="str">
        <f>+IF(TRIM(F261)="","",$B$1&amp;"-"&amp;TRIM(Tabla1[[#This Row],[Mes Inscrito]])&amp;"-"&amp;TRIM(Tabla1[[#This Row],[Dia de clases Inscrito]])&amp;"-"&amp;TRIM(Tabla1[[#This Row],[Horario Inscrito]])&amp;"-"&amp;TRIM(Tabla1[[#This Row],[Fecha Inicio grupo]])&amp;"-"&amp;TRIM(Tabla1[[#This Row],[Tipo Incrito]]))</f>
        <v/>
      </c>
      <c r="BH261" s="319" t="str">
        <f>IF(F261="","",OR(IFERROR(SEARCH("CG",Tabla1[[#This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1" s="320" t="str">
        <f>IF(F261&lt;&gt;"",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1" s="320" t="str">
        <f>IF(F261&lt;&gt;"",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1" s="320" t="str">
        <f>IF(Tabla1[[#This Row],[Fecha Inicio grupo]]="","",IFERROR(VLOOKUP(Tabla1[[#This Row],[Mes de Alta como miembro]],Parámetros!$AM$2:$AN$16,2,0),"01/01/1900"))</f>
        <v/>
      </c>
    </row>
    <row r="262" spans="1:63" ht="14.45" hidden="1">
      <c r="A262" s="69">
        <v>257</v>
      </c>
      <c r="B262" s="30"/>
      <c r="C262" s="35"/>
      <c r="D262" s="43"/>
      <c r="E262" s="65"/>
      <c r="F262" s="46"/>
      <c r="G262" s="46"/>
      <c r="H262" s="165"/>
      <c r="I262" s="43"/>
      <c r="J262" s="29"/>
      <c r="K262" s="70"/>
      <c r="L262" s="69"/>
      <c r="M262" s="47"/>
      <c r="N262" s="240" t="str">
        <f ca="1">IF(Tabla1[[#This Row],[Fecha de nac]]="","",IF(Tabla1[[#This Row],[Fecha Finalización]] &gt;=TODAY(), DATEDIF(Tabla1[[#This Row],[Fecha de nac]],TODAY(),"y"), ROUNDDOWN((Tabla1[[#This Row],[Fecha Finalización]] -Tabla1[[#This Row],[Fecha de nac]])/365,0)))</f>
        <v/>
      </c>
      <c r="O262" s="171"/>
      <c r="P262" s="35"/>
      <c r="Q262" s="68"/>
      <c r="R262" s="68"/>
      <c r="S262" s="68"/>
      <c r="T262" s="68"/>
      <c r="U262" s="245" t="str">
        <f>IF(F262="","",Tabla1[[#This Row],[Fecha Inicio grupo]]+3*7-7)</f>
        <v/>
      </c>
      <c r="V262" s="246" t="str">
        <f>IF(F262="","",EDATE(Tabla1[[#This Row],[Fecha Inicio grupo]],3))</f>
        <v/>
      </c>
      <c r="W262" s="30"/>
      <c r="X262" s="30"/>
      <c r="Y262" s="77"/>
      <c r="Z262" s="77"/>
      <c r="AA262" s="77"/>
      <c r="AB262" s="77"/>
      <c r="AC262" s="77"/>
      <c r="AD262" s="77"/>
      <c r="AE262" s="77"/>
      <c r="AF262" s="77"/>
      <c r="AG262" s="77"/>
      <c r="AH262" s="77"/>
      <c r="AI262" s="77"/>
      <c r="AJ262" s="77"/>
      <c r="AK262" s="77"/>
      <c r="AL262" s="77"/>
      <c r="AM262" s="77"/>
      <c r="AN262" s="77"/>
      <c r="AO262" s="146"/>
      <c r="AP262" s="248" t="str">
        <f>IF(F262="","",IFERROR(VLOOKUP(SUBSTITUTE(SUBSTITUTE(Tabla1[[#This Row],[Uso Sistemas]],"T","P"),"N","F"),Parámetros!$M$2:$N$17,2,0),"Completar hasta 3ra sem. para evaluar a Probacionista"))</f>
        <v/>
      </c>
      <c r="AQ262" s="40"/>
      <c r="AR262" s="40"/>
      <c r="AS262" s="40"/>
      <c r="AT262" s="29"/>
      <c r="AU262" s="56"/>
      <c r="AV262" s="56"/>
      <c r="AW262" s="56"/>
      <c r="AX262" s="250" t="str">
        <f>IF(V262="","",EOMONTH(EDATE(Tabla1[[#This Row],[Fecha Finalización]],2),0))</f>
        <v/>
      </c>
      <c r="AY262" s="40"/>
      <c r="AZ262" s="251" t="str">
        <f>IF(V262="","",EOMONTH(EDATE(Tabla1[[#This Row],[Fecha Finalización]],3),0))</f>
        <v/>
      </c>
      <c r="BA262" s="40"/>
      <c r="BB262" s="40"/>
      <c r="BC262" s="237"/>
      <c r="BD262" s="235" t="str">
        <f>IF(F262="","",Tabla1[[#This Row],[sem 01]]&amp;Tabla1[[#This Row],[sem 02]]&amp;Tabla1[[#This Row],[sem 03]])</f>
        <v/>
      </c>
      <c r="BE262" s="236" t="str">
        <f>IF(TRIM(F262)="","",$B$1&amp;"-"&amp;SUBSTITUTE(Tabla1[[#This Row],[Mes Inscrito]]," ","")&amp;"-"&amp;SUBSTITUTE(Tabla1[[#This Row],[Dia de clases Inscrito]]," ","")&amp;"-"&amp;SUBSTITUTE(Tabla1[[#This Row],[Horario Inscrito]]," ","")&amp;"-"&amp;Tabla1[[#This Row],[Fecha Inicio grupo]])</f>
        <v/>
      </c>
      <c r="BF262" s="253" t="str">
        <f>IF(F262="","",Tabla1[[#This Row],[Curso]])</f>
        <v/>
      </c>
      <c r="BG262" s="254" t="str">
        <f>+IF(TRIM(F262)="","",$B$1&amp;"-"&amp;TRIM(Tabla1[[#This Row],[Mes Inscrito]])&amp;"-"&amp;TRIM(Tabla1[[#This Row],[Dia de clases Inscrito]])&amp;"-"&amp;TRIM(Tabla1[[#This Row],[Horario Inscrito]])&amp;"-"&amp;TRIM(Tabla1[[#This Row],[Fecha Inicio grupo]])&amp;"-"&amp;TRIM(Tabla1[[#This Row],[Tipo Incrito]]))</f>
        <v/>
      </c>
      <c r="BH262" s="319" t="str">
        <f>IF(F262="","",OR(IFERROR(SEARCH("CG",Tabla1[[#This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2" s="320" t="str">
        <f>IF(F262&lt;&gt;"",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2" s="320" t="str">
        <f>IF(F262&lt;&gt;"",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2" s="320" t="str">
        <f>IF(Tabla1[[#This Row],[Fecha Inicio grupo]]="","",IFERROR(VLOOKUP(Tabla1[[#This Row],[Mes de Alta como miembro]],Parámetros!$AM$2:$AN$16,2,0),"01/01/1900"))</f>
        <v/>
      </c>
    </row>
    <row r="263" spans="1:63" ht="14.45" hidden="1">
      <c r="A263" s="69">
        <v>258</v>
      </c>
      <c r="B263" s="30"/>
      <c r="C263" s="35"/>
      <c r="D263" s="43"/>
      <c r="E263" s="65"/>
      <c r="F263" s="46"/>
      <c r="G263" s="46"/>
      <c r="H263" s="165"/>
      <c r="I263" s="43"/>
      <c r="J263" s="29"/>
      <c r="K263" s="70"/>
      <c r="L263" s="69"/>
      <c r="M263" s="47"/>
      <c r="N263" s="240" t="str">
        <f ca="1">IF(Tabla1[[#This Row],[Fecha de nac]]="","",IF(Tabla1[[#This Row],[Fecha Finalización]] &gt;=TODAY(), DATEDIF(Tabla1[[#This Row],[Fecha de nac]],TODAY(),"y"), ROUNDDOWN((Tabla1[[#This Row],[Fecha Finalización]] -Tabla1[[#This Row],[Fecha de nac]])/365,0)))</f>
        <v/>
      </c>
      <c r="O263" s="171"/>
      <c r="P263" s="35"/>
      <c r="Q263" s="68"/>
      <c r="R263" s="68"/>
      <c r="S263" s="68"/>
      <c r="T263" s="68"/>
      <c r="U263" s="245" t="str">
        <f>IF(F263="","",Tabla1[[#This Row],[Fecha Inicio grupo]]+3*7-7)</f>
        <v/>
      </c>
      <c r="V263" s="246" t="str">
        <f>IF(F263="","",EDATE(Tabla1[[#This Row],[Fecha Inicio grupo]],3))</f>
        <v/>
      </c>
      <c r="W263" s="30"/>
      <c r="X263" s="30"/>
      <c r="Y263" s="77"/>
      <c r="Z263" s="77"/>
      <c r="AA263" s="77"/>
      <c r="AB263" s="77"/>
      <c r="AC263" s="77"/>
      <c r="AD263" s="77"/>
      <c r="AE263" s="77"/>
      <c r="AF263" s="77"/>
      <c r="AG263" s="77"/>
      <c r="AH263" s="77"/>
      <c r="AI263" s="77"/>
      <c r="AJ263" s="77"/>
      <c r="AK263" s="77"/>
      <c r="AL263" s="77"/>
      <c r="AM263" s="77"/>
      <c r="AN263" s="77"/>
      <c r="AO263" s="146"/>
      <c r="AP263" s="248" t="str">
        <f>IF(F263="","",IFERROR(VLOOKUP(SUBSTITUTE(SUBSTITUTE(Tabla1[[#This Row],[Uso Sistemas]],"T","P"),"N","F"),Parámetros!$M$2:$N$17,2,0),"Completar hasta 3ra sem. para evaluar a Probacionista"))</f>
        <v/>
      </c>
      <c r="AQ263" s="40"/>
      <c r="AR263" s="40"/>
      <c r="AS263" s="40"/>
      <c r="AT263" s="29"/>
      <c r="AU263" s="56"/>
      <c r="AV263" s="56"/>
      <c r="AW263" s="56"/>
      <c r="AX263" s="250" t="str">
        <f>IF(V263="","",EOMONTH(EDATE(Tabla1[[#This Row],[Fecha Finalización]],2),0))</f>
        <v/>
      </c>
      <c r="AY263" s="40"/>
      <c r="AZ263" s="251" t="str">
        <f>IF(V263="","",EOMONTH(EDATE(Tabla1[[#This Row],[Fecha Finalización]],3),0))</f>
        <v/>
      </c>
      <c r="BA263" s="40"/>
      <c r="BB263" s="40"/>
      <c r="BC263" s="237"/>
      <c r="BD263" s="235" t="str">
        <f>IF(F263="","",Tabla1[[#This Row],[sem 01]]&amp;Tabla1[[#This Row],[sem 02]]&amp;Tabla1[[#This Row],[sem 03]])</f>
        <v/>
      </c>
      <c r="BE263" s="236" t="str">
        <f>IF(TRIM(F263)="","",$B$1&amp;"-"&amp;SUBSTITUTE(Tabla1[[#This Row],[Mes Inscrito]]," ","")&amp;"-"&amp;SUBSTITUTE(Tabla1[[#This Row],[Dia de clases Inscrito]]," ","")&amp;"-"&amp;SUBSTITUTE(Tabla1[[#This Row],[Horario Inscrito]]," ","")&amp;"-"&amp;Tabla1[[#This Row],[Fecha Inicio grupo]])</f>
        <v/>
      </c>
      <c r="BF263" s="253" t="str">
        <f>IF(F263="","",Tabla1[[#This Row],[Curso]])</f>
        <v/>
      </c>
      <c r="BG263" s="254" t="str">
        <f>+IF(TRIM(F263)="","",$B$1&amp;"-"&amp;TRIM(Tabla1[[#This Row],[Mes Inscrito]])&amp;"-"&amp;TRIM(Tabla1[[#This Row],[Dia de clases Inscrito]])&amp;"-"&amp;TRIM(Tabla1[[#This Row],[Horario Inscrito]])&amp;"-"&amp;TRIM(Tabla1[[#This Row],[Fecha Inicio grupo]])&amp;"-"&amp;TRIM(Tabla1[[#This Row],[Tipo Incrito]]))</f>
        <v/>
      </c>
      <c r="BH263" s="319" t="str">
        <f>IF(F263="","",OR(IFERROR(SEARCH("CG",Tabla1[[#This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3" s="320" t="str">
        <f>IF(F263&lt;&gt;"",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3" s="320" t="str">
        <f>IF(F263&lt;&gt;"",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3" s="320" t="str">
        <f>IF(Tabla1[[#This Row],[Fecha Inicio grupo]]="","",IFERROR(VLOOKUP(Tabla1[[#This Row],[Mes de Alta como miembro]],Parámetros!$AM$2:$AN$16,2,0),"01/01/1900"))</f>
        <v/>
      </c>
    </row>
    <row r="264" spans="1:63" ht="14.45" hidden="1">
      <c r="A264" s="69">
        <v>259</v>
      </c>
      <c r="B264" s="30"/>
      <c r="C264" s="35"/>
      <c r="D264" s="43"/>
      <c r="E264" s="65"/>
      <c r="F264" s="46"/>
      <c r="G264" s="46"/>
      <c r="H264" s="165"/>
      <c r="I264" s="43"/>
      <c r="J264" s="29"/>
      <c r="K264" s="70"/>
      <c r="L264" s="69"/>
      <c r="M264" s="47"/>
      <c r="N264" s="240" t="str">
        <f ca="1">IF(Tabla1[[#This Row],[Fecha de nac]]="","",IF(Tabla1[[#This Row],[Fecha Finalización]] &gt;=TODAY(), DATEDIF(Tabla1[[#This Row],[Fecha de nac]],TODAY(),"y"), ROUNDDOWN((Tabla1[[#This Row],[Fecha Finalización]] -Tabla1[[#This Row],[Fecha de nac]])/365,0)))</f>
        <v/>
      </c>
      <c r="O264" s="171"/>
      <c r="P264" s="35"/>
      <c r="Q264" s="68"/>
      <c r="R264" s="68"/>
      <c r="S264" s="68"/>
      <c r="T264" s="68"/>
      <c r="U264" s="245" t="str">
        <f>IF(F264="","",Tabla1[[#This Row],[Fecha Inicio grupo]]+3*7-7)</f>
        <v/>
      </c>
      <c r="V264" s="246" t="str">
        <f>IF(F264="","",EDATE(Tabla1[[#This Row],[Fecha Inicio grupo]],3))</f>
        <v/>
      </c>
      <c r="W264" s="30"/>
      <c r="X264" s="30"/>
      <c r="Y264" s="77"/>
      <c r="Z264" s="77"/>
      <c r="AA264" s="77"/>
      <c r="AB264" s="77"/>
      <c r="AC264" s="77"/>
      <c r="AD264" s="77"/>
      <c r="AE264" s="77"/>
      <c r="AF264" s="77"/>
      <c r="AG264" s="77"/>
      <c r="AH264" s="77"/>
      <c r="AI264" s="77"/>
      <c r="AJ264" s="77"/>
      <c r="AK264" s="77"/>
      <c r="AL264" s="77"/>
      <c r="AM264" s="77"/>
      <c r="AN264" s="77"/>
      <c r="AO264" s="146"/>
      <c r="AP264" s="248" t="str">
        <f>IF(F264="","",IFERROR(VLOOKUP(SUBSTITUTE(SUBSTITUTE(Tabla1[[#This Row],[Uso Sistemas]],"T","P"),"N","F"),Parámetros!$M$2:$N$17,2,0),"Completar hasta 3ra sem. para evaluar a Probacionista"))</f>
        <v/>
      </c>
      <c r="AQ264" s="40"/>
      <c r="AR264" s="40"/>
      <c r="AS264" s="40"/>
      <c r="AT264" s="29"/>
      <c r="AU264" s="56"/>
      <c r="AV264" s="56"/>
      <c r="AW264" s="56"/>
      <c r="AX264" s="250" t="str">
        <f>IF(V264="","",EOMONTH(EDATE(Tabla1[[#This Row],[Fecha Finalización]],2),0))</f>
        <v/>
      </c>
      <c r="AY264" s="40"/>
      <c r="AZ264" s="251" t="str">
        <f>IF(V264="","",EOMONTH(EDATE(Tabla1[[#This Row],[Fecha Finalización]],3),0))</f>
        <v/>
      </c>
      <c r="BA264" s="40"/>
      <c r="BB264" s="40"/>
      <c r="BC264" s="237"/>
      <c r="BD264" s="235" t="str">
        <f>IF(F264="","",Tabla1[[#This Row],[sem 01]]&amp;Tabla1[[#This Row],[sem 02]]&amp;Tabla1[[#This Row],[sem 03]])</f>
        <v/>
      </c>
      <c r="BE264" s="236" t="str">
        <f>IF(TRIM(F264)="","",$B$1&amp;"-"&amp;SUBSTITUTE(Tabla1[[#This Row],[Mes Inscrito]]," ","")&amp;"-"&amp;SUBSTITUTE(Tabla1[[#This Row],[Dia de clases Inscrito]]," ","")&amp;"-"&amp;SUBSTITUTE(Tabla1[[#This Row],[Horario Inscrito]]," ","")&amp;"-"&amp;Tabla1[[#This Row],[Fecha Inicio grupo]])</f>
        <v/>
      </c>
      <c r="BF264" s="253" t="str">
        <f>IF(F264="","",Tabla1[[#This Row],[Curso]])</f>
        <v/>
      </c>
      <c r="BG264" s="254" t="str">
        <f>+IF(TRIM(F264)="","",$B$1&amp;"-"&amp;TRIM(Tabla1[[#This Row],[Mes Inscrito]])&amp;"-"&amp;TRIM(Tabla1[[#This Row],[Dia de clases Inscrito]])&amp;"-"&amp;TRIM(Tabla1[[#This Row],[Horario Inscrito]])&amp;"-"&amp;TRIM(Tabla1[[#This Row],[Fecha Inicio grupo]])&amp;"-"&amp;TRIM(Tabla1[[#This Row],[Tipo Incrito]]))</f>
        <v/>
      </c>
      <c r="BH264" s="319" t="str">
        <f>IF(F264="","",OR(IFERROR(SEARCH("CG",Tabla1[[#This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4" s="320" t="str">
        <f>IF(F264&lt;&gt;"",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4" s="320" t="str">
        <f>IF(F264&lt;&gt;"",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4" s="320" t="str">
        <f>IF(Tabla1[[#This Row],[Fecha Inicio grupo]]="","",IFERROR(VLOOKUP(Tabla1[[#This Row],[Mes de Alta como miembro]],Parámetros!$AM$2:$AN$16,2,0),"01/01/1900"))</f>
        <v/>
      </c>
    </row>
    <row r="265" spans="1:63" ht="14.45" hidden="1">
      <c r="A265" s="69">
        <v>260</v>
      </c>
      <c r="B265" s="30"/>
      <c r="C265" s="35"/>
      <c r="D265" s="43"/>
      <c r="E265" s="65"/>
      <c r="F265" s="46"/>
      <c r="G265" s="46"/>
      <c r="H265" s="165"/>
      <c r="I265" s="43"/>
      <c r="J265" s="29"/>
      <c r="K265" s="70"/>
      <c r="L265" s="69"/>
      <c r="M265" s="47"/>
      <c r="N265" s="240" t="str">
        <f ca="1">IF(Tabla1[[#This Row],[Fecha de nac]]="","",IF(Tabla1[[#This Row],[Fecha Finalización]] &gt;=TODAY(), DATEDIF(Tabla1[[#This Row],[Fecha de nac]],TODAY(),"y"), ROUNDDOWN((Tabla1[[#This Row],[Fecha Finalización]] -Tabla1[[#This Row],[Fecha de nac]])/365,0)))</f>
        <v/>
      </c>
      <c r="O265" s="171"/>
      <c r="P265" s="35"/>
      <c r="Q265" s="68"/>
      <c r="R265" s="68"/>
      <c r="S265" s="68"/>
      <c r="T265" s="68"/>
      <c r="U265" s="245" t="str">
        <f>IF(F265="","",Tabla1[[#This Row],[Fecha Inicio grupo]]+3*7-7)</f>
        <v/>
      </c>
      <c r="V265" s="246" t="str">
        <f>IF(F265="","",EDATE(Tabla1[[#This Row],[Fecha Inicio grupo]],3))</f>
        <v/>
      </c>
      <c r="W265" s="30"/>
      <c r="X265" s="30"/>
      <c r="Y265" s="77"/>
      <c r="Z265" s="77"/>
      <c r="AA265" s="77"/>
      <c r="AB265" s="77"/>
      <c r="AC265" s="77"/>
      <c r="AD265" s="77"/>
      <c r="AE265" s="77"/>
      <c r="AF265" s="77"/>
      <c r="AG265" s="77"/>
      <c r="AH265" s="77"/>
      <c r="AI265" s="77"/>
      <c r="AJ265" s="77"/>
      <c r="AK265" s="77"/>
      <c r="AL265" s="77"/>
      <c r="AM265" s="77"/>
      <c r="AN265" s="77"/>
      <c r="AO265" s="146"/>
      <c r="AP265" s="248" t="str">
        <f>IF(F265="","",IFERROR(VLOOKUP(SUBSTITUTE(SUBSTITUTE(Tabla1[[#This Row],[Uso Sistemas]],"T","P"),"N","F"),Parámetros!$M$2:$N$17,2,0),"Completar hasta 3ra sem. para evaluar a Probacionista"))</f>
        <v/>
      </c>
      <c r="AQ265" s="40"/>
      <c r="AR265" s="40"/>
      <c r="AS265" s="40"/>
      <c r="AT265" s="29"/>
      <c r="AU265" s="56"/>
      <c r="AV265" s="56"/>
      <c r="AW265" s="56"/>
      <c r="AX265" s="250" t="str">
        <f>IF(V265="","",EOMONTH(EDATE(Tabla1[[#This Row],[Fecha Finalización]],2),0))</f>
        <v/>
      </c>
      <c r="AY265" s="40"/>
      <c r="AZ265" s="251" t="str">
        <f>IF(V265="","",EOMONTH(EDATE(Tabla1[[#This Row],[Fecha Finalización]],3),0))</f>
        <v/>
      </c>
      <c r="BA265" s="40"/>
      <c r="BB265" s="40"/>
      <c r="BC265" s="237"/>
      <c r="BD265" s="235" t="str">
        <f>IF(F265="","",Tabla1[[#This Row],[sem 01]]&amp;Tabla1[[#This Row],[sem 02]]&amp;Tabla1[[#This Row],[sem 03]])</f>
        <v/>
      </c>
      <c r="BE265" s="236" t="str">
        <f>IF(TRIM(F265)="","",$B$1&amp;"-"&amp;SUBSTITUTE(Tabla1[[#This Row],[Mes Inscrito]]," ","")&amp;"-"&amp;SUBSTITUTE(Tabla1[[#This Row],[Dia de clases Inscrito]]," ","")&amp;"-"&amp;SUBSTITUTE(Tabla1[[#This Row],[Horario Inscrito]]," ","")&amp;"-"&amp;Tabla1[[#This Row],[Fecha Inicio grupo]])</f>
        <v/>
      </c>
      <c r="BF265" s="253" t="str">
        <f>IF(F265="","",Tabla1[[#This Row],[Curso]])</f>
        <v/>
      </c>
      <c r="BG265" s="254" t="str">
        <f>+IF(TRIM(F265)="","",$B$1&amp;"-"&amp;TRIM(Tabla1[[#This Row],[Mes Inscrito]])&amp;"-"&amp;TRIM(Tabla1[[#This Row],[Dia de clases Inscrito]])&amp;"-"&amp;TRIM(Tabla1[[#This Row],[Horario Inscrito]])&amp;"-"&amp;TRIM(Tabla1[[#This Row],[Fecha Inicio grupo]])&amp;"-"&amp;TRIM(Tabla1[[#This Row],[Tipo Incrito]]))</f>
        <v/>
      </c>
      <c r="BH265" s="319" t="str">
        <f>IF(F265="","",OR(IFERROR(SEARCH("CG",Tabla1[[#This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5" s="320" t="str">
        <f>IF(F265&lt;&gt;"",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5" s="320" t="str">
        <f>IF(F265&lt;&gt;"",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5" s="320" t="str">
        <f>IF(Tabla1[[#This Row],[Fecha Inicio grupo]]="","",IFERROR(VLOOKUP(Tabla1[[#This Row],[Mes de Alta como miembro]],Parámetros!$AM$2:$AN$16,2,0),"01/01/1900"))</f>
        <v/>
      </c>
    </row>
    <row r="266" spans="1:63" ht="14.45" hidden="1">
      <c r="A266" s="69">
        <v>261</v>
      </c>
      <c r="B266" s="30"/>
      <c r="C266" s="35"/>
      <c r="D266" s="43"/>
      <c r="E266" s="65"/>
      <c r="F266" s="46"/>
      <c r="G266" s="46"/>
      <c r="H266" s="165"/>
      <c r="I266" s="43"/>
      <c r="J266" s="29"/>
      <c r="K266" s="70"/>
      <c r="L266" s="69"/>
      <c r="M266" s="47"/>
      <c r="N266" s="240" t="str">
        <f ca="1">IF(Tabla1[[#This Row],[Fecha de nac]]="","",IF(Tabla1[[#This Row],[Fecha Finalización]] &gt;=TODAY(), DATEDIF(Tabla1[[#This Row],[Fecha de nac]],TODAY(),"y"), ROUNDDOWN((Tabla1[[#This Row],[Fecha Finalización]] -Tabla1[[#This Row],[Fecha de nac]])/365,0)))</f>
        <v/>
      </c>
      <c r="O266" s="171"/>
      <c r="P266" s="35"/>
      <c r="Q266" s="68"/>
      <c r="R266" s="68"/>
      <c r="S266" s="68"/>
      <c r="T266" s="68"/>
      <c r="U266" s="245" t="str">
        <f>IF(F266="","",Tabla1[[#This Row],[Fecha Inicio grupo]]+3*7-7)</f>
        <v/>
      </c>
      <c r="V266" s="246" t="str">
        <f>IF(F266="","",EDATE(Tabla1[[#This Row],[Fecha Inicio grupo]],3))</f>
        <v/>
      </c>
      <c r="W266" s="30"/>
      <c r="X266" s="30"/>
      <c r="Y266" s="77"/>
      <c r="Z266" s="77"/>
      <c r="AA266" s="77"/>
      <c r="AB266" s="77"/>
      <c r="AC266" s="77"/>
      <c r="AD266" s="77"/>
      <c r="AE266" s="77"/>
      <c r="AF266" s="77"/>
      <c r="AG266" s="77"/>
      <c r="AH266" s="77"/>
      <c r="AI266" s="77"/>
      <c r="AJ266" s="77"/>
      <c r="AK266" s="77"/>
      <c r="AL266" s="77"/>
      <c r="AM266" s="77"/>
      <c r="AN266" s="77"/>
      <c r="AO266" s="146"/>
      <c r="AP266" s="248" t="str">
        <f>IF(F266="","",IFERROR(VLOOKUP(SUBSTITUTE(SUBSTITUTE(Tabla1[[#This Row],[Uso Sistemas]],"T","P"),"N","F"),Parámetros!$M$2:$N$17,2,0),"Completar hasta 3ra sem. para evaluar a Probacionista"))</f>
        <v/>
      </c>
      <c r="AQ266" s="40"/>
      <c r="AR266" s="40"/>
      <c r="AS266" s="40"/>
      <c r="AT266" s="29"/>
      <c r="AU266" s="56"/>
      <c r="AV266" s="56"/>
      <c r="AW266" s="56"/>
      <c r="AX266" s="250" t="str">
        <f>IF(V266="","",EOMONTH(EDATE(Tabla1[[#This Row],[Fecha Finalización]],2),0))</f>
        <v/>
      </c>
      <c r="AY266" s="40"/>
      <c r="AZ266" s="251" t="str">
        <f>IF(V266="","",EOMONTH(EDATE(Tabla1[[#This Row],[Fecha Finalización]],3),0))</f>
        <v/>
      </c>
      <c r="BA266" s="40"/>
      <c r="BB266" s="40"/>
      <c r="BC266" s="237"/>
      <c r="BD266" s="235" t="str">
        <f>IF(F266="","",Tabla1[[#This Row],[sem 01]]&amp;Tabla1[[#This Row],[sem 02]]&amp;Tabla1[[#This Row],[sem 03]])</f>
        <v/>
      </c>
      <c r="BE266" s="236" t="str">
        <f>IF(TRIM(F266)="","",$B$1&amp;"-"&amp;SUBSTITUTE(Tabla1[[#This Row],[Mes Inscrito]]," ","")&amp;"-"&amp;SUBSTITUTE(Tabla1[[#This Row],[Dia de clases Inscrito]]," ","")&amp;"-"&amp;SUBSTITUTE(Tabla1[[#This Row],[Horario Inscrito]]," ","")&amp;"-"&amp;Tabla1[[#This Row],[Fecha Inicio grupo]])</f>
        <v/>
      </c>
      <c r="BF266" s="253" t="str">
        <f>IF(F266="","",Tabla1[[#This Row],[Curso]])</f>
        <v/>
      </c>
      <c r="BG266" s="254" t="str">
        <f>+IF(TRIM(F266)="","",$B$1&amp;"-"&amp;TRIM(Tabla1[[#This Row],[Mes Inscrito]])&amp;"-"&amp;TRIM(Tabla1[[#This Row],[Dia de clases Inscrito]])&amp;"-"&amp;TRIM(Tabla1[[#This Row],[Horario Inscrito]])&amp;"-"&amp;TRIM(Tabla1[[#This Row],[Fecha Inicio grupo]])&amp;"-"&amp;TRIM(Tabla1[[#This Row],[Tipo Incrito]]))</f>
        <v/>
      </c>
      <c r="BH266" s="319" t="str">
        <f>IF(F266="","",OR(IFERROR(SEARCH("CG",Tabla1[[#This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6" s="320" t="str">
        <f>IF(F266&lt;&gt;"",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6" s="320" t="str">
        <f>IF(F266&lt;&gt;"",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6" s="320" t="str">
        <f>IF(Tabla1[[#This Row],[Fecha Inicio grupo]]="","",IFERROR(VLOOKUP(Tabla1[[#This Row],[Mes de Alta como miembro]],Parámetros!$AM$2:$AN$16,2,0),"01/01/1900"))</f>
        <v/>
      </c>
    </row>
    <row r="267" spans="1:63" ht="14.45" hidden="1">
      <c r="A267" s="69">
        <v>262</v>
      </c>
      <c r="B267" s="30"/>
      <c r="C267" s="35"/>
      <c r="D267" s="43"/>
      <c r="E267" s="65"/>
      <c r="F267" s="46"/>
      <c r="G267" s="46"/>
      <c r="H267" s="165"/>
      <c r="I267" s="43"/>
      <c r="J267" s="29"/>
      <c r="K267" s="70"/>
      <c r="L267" s="69"/>
      <c r="M267" s="47"/>
      <c r="N267" s="240" t="str">
        <f ca="1">IF(Tabla1[[#This Row],[Fecha de nac]]="","",IF(Tabla1[[#This Row],[Fecha Finalización]] &gt;=TODAY(), DATEDIF(Tabla1[[#This Row],[Fecha de nac]],TODAY(),"y"), ROUNDDOWN((Tabla1[[#This Row],[Fecha Finalización]] -Tabla1[[#This Row],[Fecha de nac]])/365,0)))</f>
        <v/>
      </c>
      <c r="O267" s="171"/>
      <c r="P267" s="35"/>
      <c r="Q267" s="68"/>
      <c r="R267" s="68"/>
      <c r="S267" s="68"/>
      <c r="T267" s="68"/>
      <c r="U267" s="245" t="str">
        <f>IF(F267="","",Tabla1[[#This Row],[Fecha Inicio grupo]]+3*7-7)</f>
        <v/>
      </c>
      <c r="V267" s="246" t="str">
        <f>IF(F267="","",EDATE(Tabla1[[#This Row],[Fecha Inicio grupo]],3))</f>
        <v/>
      </c>
      <c r="W267" s="30"/>
      <c r="X267" s="30"/>
      <c r="Y267" s="77"/>
      <c r="Z267" s="77"/>
      <c r="AA267" s="77"/>
      <c r="AB267" s="77"/>
      <c r="AC267" s="77"/>
      <c r="AD267" s="77"/>
      <c r="AE267" s="77"/>
      <c r="AF267" s="77"/>
      <c r="AG267" s="77"/>
      <c r="AH267" s="77"/>
      <c r="AI267" s="77"/>
      <c r="AJ267" s="77"/>
      <c r="AK267" s="77"/>
      <c r="AL267" s="77"/>
      <c r="AM267" s="77"/>
      <c r="AN267" s="77"/>
      <c r="AO267" s="146"/>
      <c r="AP267" s="248" t="str">
        <f>IF(F267="","",IFERROR(VLOOKUP(SUBSTITUTE(SUBSTITUTE(Tabla1[[#This Row],[Uso Sistemas]],"T","P"),"N","F"),Parámetros!$M$2:$N$17,2,0),"Completar hasta 3ra sem. para evaluar a Probacionista"))</f>
        <v/>
      </c>
      <c r="AQ267" s="40"/>
      <c r="AR267" s="40"/>
      <c r="AS267" s="40"/>
      <c r="AT267" s="29"/>
      <c r="AU267" s="56"/>
      <c r="AV267" s="56"/>
      <c r="AW267" s="56"/>
      <c r="AX267" s="250" t="str">
        <f>IF(V267="","",EOMONTH(EDATE(Tabla1[[#This Row],[Fecha Finalización]],2),0))</f>
        <v/>
      </c>
      <c r="AY267" s="40"/>
      <c r="AZ267" s="251" t="str">
        <f>IF(V267="","",EOMONTH(EDATE(Tabla1[[#This Row],[Fecha Finalización]],3),0))</f>
        <v/>
      </c>
      <c r="BA267" s="40"/>
      <c r="BB267" s="40"/>
      <c r="BC267" s="237"/>
      <c r="BD267" s="235" t="str">
        <f>IF(F267="","",Tabla1[[#This Row],[sem 01]]&amp;Tabla1[[#This Row],[sem 02]]&amp;Tabla1[[#This Row],[sem 03]])</f>
        <v/>
      </c>
      <c r="BE267" s="236" t="str">
        <f>IF(TRIM(F267)="","",$B$1&amp;"-"&amp;SUBSTITUTE(Tabla1[[#This Row],[Mes Inscrito]]," ","")&amp;"-"&amp;SUBSTITUTE(Tabla1[[#This Row],[Dia de clases Inscrito]]," ","")&amp;"-"&amp;SUBSTITUTE(Tabla1[[#This Row],[Horario Inscrito]]," ","")&amp;"-"&amp;Tabla1[[#This Row],[Fecha Inicio grupo]])</f>
        <v/>
      </c>
      <c r="BF267" s="253" t="str">
        <f>IF(F267="","",Tabla1[[#This Row],[Curso]])</f>
        <v/>
      </c>
      <c r="BG267" s="254" t="str">
        <f>+IF(TRIM(F267)="","",$B$1&amp;"-"&amp;TRIM(Tabla1[[#This Row],[Mes Inscrito]])&amp;"-"&amp;TRIM(Tabla1[[#This Row],[Dia de clases Inscrito]])&amp;"-"&amp;TRIM(Tabla1[[#This Row],[Horario Inscrito]])&amp;"-"&amp;TRIM(Tabla1[[#This Row],[Fecha Inicio grupo]])&amp;"-"&amp;TRIM(Tabla1[[#This Row],[Tipo Incrito]]))</f>
        <v/>
      </c>
      <c r="BH267" s="319" t="str">
        <f>IF(F267="","",OR(IFERROR(SEARCH("CG",Tabla1[[#This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7" s="320" t="str">
        <f>IF(F267&lt;&gt;"",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7" s="320" t="str">
        <f>IF(F267&lt;&gt;"",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7" s="320" t="str">
        <f>IF(Tabla1[[#This Row],[Fecha Inicio grupo]]="","",IFERROR(VLOOKUP(Tabla1[[#This Row],[Mes de Alta como miembro]],Parámetros!$AM$2:$AN$16,2,0),"01/01/1900"))</f>
        <v/>
      </c>
    </row>
    <row r="268" spans="1:63" ht="14.45" hidden="1">
      <c r="A268" s="69">
        <v>263</v>
      </c>
      <c r="B268" s="30"/>
      <c r="C268" s="35"/>
      <c r="D268" s="43"/>
      <c r="E268" s="65"/>
      <c r="F268" s="46"/>
      <c r="G268" s="46"/>
      <c r="H268" s="165"/>
      <c r="I268" s="43"/>
      <c r="J268" s="29"/>
      <c r="K268" s="70"/>
      <c r="L268" s="69"/>
      <c r="M268" s="47"/>
      <c r="N268" s="240" t="str">
        <f ca="1">IF(Tabla1[[#This Row],[Fecha de nac]]="","",IF(Tabla1[[#This Row],[Fecha Finalización]] &gt;=TODAY(), DATEDIF(Tabla1[[#This Row],[Fecha de nac]],TODAY(),"y"), ROUNDDOWN((Tabla1[[#This Row],[Fecha Finalización]] -Tabla1[[#This Row],[Fecha de nac]])/365,0)))</f>
        <v/>
      </c>
      <c r="O268" s="171"/>
      <c r="P268" s="35"/>
      <c r="Q268" s="68"/>
      <c r="R268" s="68"/>
      <c r="S268" s="68"/>
      <c r="T268" s="68"/>
      <c r="U268" s="245" t="str">
        <f>IF(F268="","",Tabla1[[#This Row],[Fecha Inicio grupo]]+3*7-7)</f>
        <v/>
      </c>
      <c r="V268" s="246" t="str">
        <f>IF(F268="","",EDATE(Tabla1[[#This Row],[Fecha Inicio grupo]],3))</f>
        <v/>
      </c>
      <c r="W268" s="30"/>
      <c r="X268" s="30"/>
      <c r="Y268" s="77"/>
      <c r="Z268" s="77"/>
      <c r="AA268" s="77"/>
      <c r="AB268" s="77"/>
      <c r="AC268" s="77"/>
      <c r="AD268" s="77"/>
      <c r="AE268" s="77"/>
      <c r="AF268" s="77"/>
      <c r="AG268" s="77"/>
      <c r="AH268" s="77"/>
      <c r="AI268" s="77"/>
      <c r="AJ268" s="77"/>
      <c r="AK268" s="77"/>
      <c r="AL268" s="77"/>
      <c r="AM268" s="77"/>
      <c r="AN268" s="77"/>
      <c r="AO268" s="146"/>
      <c r="AP268" s="248" t="str">
        <f>IF(F268="","",IFERROR(VLOOKUP(SUBSTITUTE(SUBSTITUTE(Tabla1[[#This Row],[Uso Sistemas]],"T","P"),"N","F"),Parámetros!$M$2:$N$17,2,0),"Completar hasta 3ra sem. para evaluar a Probacionista"))</f>
        <v/>
      </c>
      <c r="AQ268" s="40"/>
      <c r="AR268" s="40"/>
      <c r="AS268" s="40"/>
      <c r="AT268" s="29"/>
      <c r="AU268" s="56"/>
      <c r="AV268" s="56"/>
      <c r="AW268" s="56"/>
      <c r="AX268" s="250" t="str">
        <f>IF(V268="","",EOMONTH(EDATE(Tabla1[[#This Row],[Fecha Finalización]],2),0))</f>
        <v/>
      </c>
      <c r="AY268" s="40"/>
      <c r="AZ268" s="251" t="str">
        <f>IF(V268="","",EOMONTH(EDATE(Tabla1[[#This Row],[Fecha Finalización]],3),0))</f>
        <v/>
      </c>
      <c r="BA268" s="40"/>
      <c r="BB268" s="40"/>
      <c r="BC268" s="237"/>
      <c r="BD268" s="235" t="str">
        <f>IF(F268="","",Tabla1[[#This Row],[sem 01]]&amp;Tabla1[[#This Row],[sem 02]]&amp;Tabla1[[#This Row],[sem 03]])</f>
        <v/>
      </c>
      <c r="BE268" s="236" t="str">
        <f>IF(TRIM(F268)="","",$B$1&amp;"-"&amp;SUBSTITUTE(Tabla1[[#This Row],[Mes Inscrito]]," ","")&amp;"-"&amp;SUBSTITUTE(Tabla1[[#This Row],[Dia de clases Inscrito]]," ","")&amp;"-"&amp;SUBSTITUTE(Tabla1[[#This Row],[Horario Inscrito]]," ","")&amp;"-"&amp;Tabla1[[#This Row],[Fecha Inicio grupo]])</f>
        <v/>
      </c>
      <c r="BF268" s="253" t="str">
        <f>IF(F268="","",Tabla1[[#This Row],[Curso]])</f>
        <v/>
      </c>
      <c r="BG268" s="254" t="str">
        <f>+IF(TRIM(F268)="","",$B$1&amp;"-"&amp;TRIM(Tabla1[[#This Row],[Mes Inscrito]])&amp;"-"&amp;TRIM(Tabla1[[#This Row],[Dia de clases Inscrito]])&amp;"-"&amp;TRIM(Tabla1[[#This Row],[Horario Inscrito]])&amp;"-"&amp;TRIM(Tabla1[[#This Row],[Fecha Inicio grupo]])&amp;"-"&amp;TRIM(Tabla1[[#This Row],[Tipo Incrito]]))</f>
        <v/>
      </c>
      <c r="BH268" s="319" t="str">
        <f>IF(F268="","",OR(IFERROR(SEARCH("CG",Tabla1[[#This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8" s="320" t="str">
        <f>IF(F268&lt;&gt;"",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8" s="320" t="str">
        <f>IF(F268&lt;&gt;"",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8" s="320" t="str">
        <f>IF(Tabla1[[#This Row],[Fecha Inicio grupo]]="","",IFERROR(VLOOKUP(Tabla1[[#This Row],[Mes de Alta como miembro]],Parámetros!$AM$2:$AN$16,2,0),"01/01/1900"))</f>
        <v/>
      </c>
    </row>
    <row r="269" spans="1:63" ht="14.45" hidden="1">
      <c r="A269" s="69">
        <v>264</v>
      </c>
      <c r="B269" s="30"/>
      <c r="C269" s="35"/>
      <c r="D269" s="43"/>
      <c r="E269" s="65"/>
      <c r="F269" s="46"/>
      <c r="G269" s="46"/>
      <c r="H269" s="165"/>
      <c r="I269" s="43"/>
      <c r="J269" s="29"/>
      <c r="K269" s="70"/>
      <c r="L269" s="69"/>
      <c r="M269" s="47"/>
      <c r="N269" s="240" t="str">
        <f ca="1">IF(Tabla1[[#This Row],[Fecha de nac]]="","",IF(Tabla1[[#This Row],[Fecha Finalización]] &gt;=TODAY(), DATEDIF(Tabla1[[#This Row],[Fecha de nac]],TODAY(),"y"), ROUNDDOWN((Tabla1[[#This Row],[Fecha Finalización]] -Tabla1[[#This Row],[Fecha de nac]])/365,0)))</f>
        <v/>
      </c>
      <c r="O269" s="171"/>
      <c r="P269" s="35"/>
      <c r="Q269" s="68"/>
      <c r="R269" s="68"/>
      <c r="S269" s="68"/>
      <c r="T269" s="68"/>
      <c r="U269" s="245" t="str">
        <f>IF(F269="","",Tabla1[[#This Row],[Fecha Inicio grupo]]+3*7-7)</f>
        <v/>
      </c>
      <c r="V269" s="246" t="str">
        <f>IF(F269="","",EDATE(Tabla1[[#This Row],[Fecha Inicio grupo]],3))</f>
        <v/>
      </c>
      <c r="W269" s="30"/>
      <c r="X269" s="30"/>
      <c r="Y269" s="77"/>
      <c r="Z269" s="77"/>
      <c r="AA269" s="77"/>
      <c r="AB269" s="77"/>
      <c r="AC269" s="77"/>
      <c r="AD269" s="77"/>
      <c r="AE269" s="77"/>
      <c r="AF269" s="77"/>
      <c r="AG269" s="77"/>
      <c r="AH269" s="77"/>
      <c r="AI269" s="77"/>
      <c r="AJ269" s="77"/>
      <c r="AK269" s="77"/>
      <c r="AL269" s="77"/>
      <c r="AM269" s="77"/>
      <c r="AN269" s="77"/>
      <c r="AO269" s="146"/>
      <c r="AP269" s="248" t="str">
        <f>IF(F269="","",IFERROR(VLOOKUP(SUBSTITUTE(SUBSTITUTE(Tabla1[[#This Row],[Uso Sistemas]],"T","P"),"N","F"),Parámetros!$M$2:$N$17,2,0),"Completar hasta 3ra sem. para evaluar a Probacionista"))</f>
        <v/>
      </c>
      <c r="AQ269" s="40"/>
      <c r="AR269" s="40"/>
      <c r="AS269" s="40"/>
      <c r="AT269" s="29"/>
      <c r="AU269" s="56"/>
      <c r="AV269" s="56"/>
      <c r="AW269" s="56"/>
      <c r="AX269" s="250" t="str">
        <f>IF(V269="","",EOMONTH(EDATE(Tabla1[[#This Row],[Fecha Finalización]],2),0))</f>
        <v/>
      </c>
      <c r="AY269" s="40"/>
      <c r="AZ269" s="251" t="str">
        <f>IF(V269="","",EOMONTH(EDATE(Tabla1[[#This Row],[Fecha Finalización]],3),0))</f>
        <v/>
      </c>
      <c r="BA269" s="40"/>
      <c r="BB269" s="40"/>
      <c r="BC269" s="237"/>
      <c r="BD269" s="235" t="str">
        <f>IF(F269="","",Tabla1[[#This Row],[sem 01]]&amp;Tabla1[[#This Row],[sem 02]]&amp;Tabla1[[#This Row],[sem 03]])</f>
        <v/>
      </c>
      <c r="BE269" s="236" t="str">
        <f>IF(TRIM(F269)="","",$B$1&amp;"-"&amp;SUBSTITUTE(Tabla1[[#This Row],[Mes Inscrito]]," ","")&amp;"-"&amp;SUBSTITUTE(Tabla1[[#This Row],[Dia de clases Inscrito]]," ","")&amp;"-"&amp;SUBSTITUTE(Tabla1[[#This Row],[Horario Inscrito]]," ","")&amp;"-"&amp;Tabla1[[#This Row],[Fecha Inicio grupo]])</f>
        <v/>
      </c>
      <c r="BF269" s="253" t="str">
        <f>IF(F269="","",Tabla1[[#This Row],[Curso]])</f>
        <v/>
      </c>
      <c r="BG269" s="254" t="str">
        <f>+IF(TRIM(F269)="","",$B$1&amp;"-"&amp;TRIM(Tabla1[[#This Row],[Mes Inscrito]])&amp;"-"&amp;TRIM(Tabla1[[#This Row],[Dia de clases Inscrito]])&amp;"-"&amp;TRIM(Tabla1[[#This Row],[Horario Inscrito]])&amp;"-"&amp;TRIM(Tabla1[[#This Row],[Fecha Inicio grupo]])&amp;"-"&amp;TRIM(Tabla1[[#This Row],[Tipo Incrito]]))</f>
        <v/>
      </c>
      <c r="BH269" s="319" t="str">
        <f>IF(F269="","",OR(IFERROR(SEARCH("CG",Tabla1[[#This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9" s="320" t="str">
        <f>IF(F269&lt;&gt;"",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9" s="320" t="str">
        <f>IF(F269&lt;&gt;"",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9" s="320" t="str">
        <f>IF(Tabla1[[#This Row],[Fecha Inicio grupo]]="","",IFERROR(VLOOKUP(Tabla1[[#This Row],[Mes de Alta como miembro]],Parámetros!$AM$2:$AN$16,2,0),"01/01/1900"))</f>
        <v/>
      </c>
    </row>
    <row r="270" spans="1:63" ht="14.45" hidden="1">
      <c r="A270" s="69">
        <v>265</v>
      </c>
      <c r="B270" s="30"/>
      <c r="C270" s="35"/>
      <c r="D270" s="43"/>
      <c r="E270" s="65"/>
      <c r="F270" s="46"/>
      <c r="G270" s="46"/>
      <c r="H270" s="165"/>
      <c r="I270" s="43"/>
      <c r="J270" s="29"/>
      <c r="K270" s="70"/>
      <c r="L270" s="69"/>
      <c r="M270" s="47"/>
      <c r="N270" s="240" t="str">
        <f ca="1">IF(Tabla1[[#This Row],[Fecha de nac]]="","",IF(Tabla1[[#This Row],[Fecha Finalización]] &gt;=TODAY(), DATEDIF(Tabla1[[#This Row],[Fecha de nac]],TODAY(),"y"), ROUNDDOWN((Tabla1[[#This Row],[Fecha Finalización]] -Tabla1[[#This Row],[Fecha de nac]])/365,0)))</f>
        <v/>
      </c>
      <c r="O270" s="171"/>
      <c r="P270" s="35"/>
      <c r="Q270" s="68"/>
      <c r="R270" s="68"/>
      <c r="S270" s="68"/>
      <c r="T270" s="68"/>
      <c r="U270" s="245" t="str">
        <f>IF(F270="","",Tabla1[[#This Row],[Fecha Inicio grupo]]+3*7-7)</f>
        <v/>
      </c>
      <c r="V270" s="246" t="str">
        <f>IF(F270="","",EDATE(Tabla1[[#This Row],[Fecha Inicio grupo]],3))</f>
        <v/>
      </c>
      <c r="W270" s="30"/>
      <c r="X270" s="30"/>
      <c r="Y270" s="77"/>
      <c r="Z270" s="77"/>
      <c r="AA270" s="77"/>
      <c r="AB270" s="77"/>
      <c r="AC270" s="77"/>
      <c r="AD270" s="77"/>
      <c r="AE270" s="77"/>
      <c r="AF270" s="77"/>
      <c r="AG270" s="77"/>
      <c r="AH270" s="77"/>
      <c r="AI270" s="77"/>
      <c r="AJ270" s="77"/>
      <c r="AK270" s="77"/>
      <c r="AL270" s="77"/>
      <c r="AM270" s="77"/>
      <c r="AN270" s="77"/>
      <c r="AO270" s="146"/>
      <c r="AP270" s="248" t="str">
        <f>IF(F270="","",IFERROR(VLOOKUP(SUBSTITUTE(SUBSTITUTE(Tabla1[[#This Row],[Uso Sistemas]],"T","P"),"N","F"),Parámetros!$M$2:$N$17,2,0),"Completar hasta 3ra sem. para evaluar a Probacionista"))</f>
        <v/>
      </c>
      <c r="AQ270" s="40"/>
      <c r="AR270" s="40"/>
      <c r="AS270" s="40"/>
      <c r="AT270" s="29"/>
      <c r="AU270" s="56"/>
      <c r="AV270" s="56"/>
      <c r="AW270" s="56"/>
      <c r="AX270" s="250" t="str">
        <f>IF(V270="","",EOMONTH(EDATE(Tabla1[[#This Row],[Fecha Finalización]],2),0))</f>
        <v/>
      </c>
      <c r="AY270" s="40"/>
      <c r="AZ270" s="251" t="str">
        <f>IF(V270="","",EOMONTH(EDATE(Tabla1[[#This Row],[Fecha Finalización]],3),0))</f>
        <v/>
      </c>
      <c r="BA270" s="40"/>
      <c r="BB270" s="40"/>
      <c r="BC270" s="237"/>
      <c r="BD270" s="235" t="str">
        <f>IF(F270="","",Tabla1[[#This Row],[sem 01]]&amp;Tabla1[[#This Row],[sem 02]]&amp;Tabla1[[#This Row],[sem 03]])</f>
        <v/>
      </c>
      <c r="BE270" s="236" t="str">
        <f>IF(TRIM(F270)="","",$B$1&amp;"-"&amp;SUBSTITUTE(Tabla1[[#This Row],[Mes Inscrito]]," ","")&amp;"-"&amp;SUBSTITUTE(Tabla1[[#This Row],[Dia de clases Inscrito]]," ","")&amp;"-"&amp;SUBSTITUTE(Tabla1[[#This Row],[Horario Inscrito]]," ","")&amp;"-"&amp;Tabla1[[#This Row],[Fecha Inicio grupo]])</f>
        <v/>
      </c>
      <c r="BF270" s="253" t="str">
        <f>IF(F270="","",Tabla1[[#This Row],[Curso]])</f>
        <v/>
      </c>
      <c r="BG270" s="254" t="str">
        <f>+IF(TRIM(F270)="","",$B$1&amp;"-"&amp;TRIM(Tabla1[[#This Row],[Mes Inscrito]])&amp;"-"&amp;TRIM(Tabla1[[#This Row],[Dia de clases Inscrito]])&amp;"-"&amp;TRIM(Tabla1[[#This Row],[Horario Inscrito]])&amp;"-"&amp;TRIM(Tabla1[[#This Row],[Fecha Inicio grupo]])&amp;"-"&amp;TRIM(Tabla1[[#This Row],[Tipo Incrito]]))</f>
        <v/>
      </c>
      <c r="BH270" s="319" t="str">
        <f>IF(F270="","",OR(IFERROR(SEARCH("CG",Tabla1[[#This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0" s="320" t="str">
        <f>IF(F270&lt;&gt;"",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0" s="320" t="str">
        <f>IF(F270&lt;&gt;"",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0" s="320" t="str">
        <f>IF(Tabla1[[#This Row],[Fecha Inicio grupo]]="","",IFERROR(VLOOKUP(Tabla1[[#This Row],[Mes de Alta como miembro]],Parámetros!$AM$2:$AN$16,2,0),"01/01/1900"))</f>
        <v/>
      </c>
    </row>
    <row r="271" spans="1:63" ht="14.45" hidden="1">
      <c r="A271" s="69">
        <v>266</v>
      </c>
      <c r="B271" s="30"/>
      <c r="C271" s="35"/>
      <c r="D271" s="43"/>
      <c r="E271" s="65"/>
      <c r="F271" s="46"/>
      <c r="G271" s="46"/>
      <c r="H271" s="165"/>
      <c r="I271" s="43"/>
      <c r="J271" s="29"/>
      <c r="K271" s="70"/>
      <c r="L271" s="69"/>
      <c r="M271" s="47"/>
      <c r="N271" s="240" t="str">
        <f ca="1">IF(Tabla1[[#This Row],[Fecha de nac]]="","",IF(Tabla1[[#This Row],[Fecha Finalización]] &gt;=TODAY(), DATEDIF(Tabla1[[#This Row],[Fecha de nac]],TODAY(),"y"), ROUNDDOWN((Tabla1[[#This Row],[Fecha Finalización]] -Tabla1[[#This Row],[Fecha de nac]])/365,0)))</f>
        <v/>
      </c>
      <c r="O271" s="171"/>
      <c r="P271" s="35"/>
      <c r="Q271" s="68"/>
      <c r="R271" s="68"/>
      <c r="S271" s="68"/>
      <c r="T271" s="68"/>
      <c r="U271" s="245" t="str">
        <f>IF(F271="","",Tabla1[[#This Row],[Fecha Inicio grupo]]+3*7-7)</f>
        <v/>
      </c>
      <c r="V271" s="246" t="str">
        <f>IF(F271="","",EDATE(Tabla1[[#This Row],[Fecha Inicio grupo]],3))</f>
        <v/>
      </c>
      <c r="W271" s="30"/>
      <c r="X271" s="30"/>
      <c r="Y271" s="77"/>
      <c r="Z271" s="77"/>
      <c r="AA271" s="77"/>
      <c r="AB271" s="77"/>
      <c r="AC271" s="77"/>
      <c r="AD271" s="77"/>
      <c r="AE271" s="77"/>
      <c r="AF271" s="77"/>
      <c r="AG271" s="77"/>
      <c r="AH271" s="77"/>
      <c r="AI271" s="77"/>
      <c r="AJ271" s="77"/>
      <c r="AK271" s="77"/>
      <c r="AL271" s="77"/>
      <c r="AM271" s="77"/>
      <c r="AN271" s="77"/>
      <c r="AO271" s="146"/>
      <c r="AP271" s="248" t="str">
        <f>IF(F271="","",IFERROR(VLOOKUP(SUBSTITUTE(SUBSTITUTE(Tabla1[[#This Row],[Uso Sistemas]],"T","P"),"N","F"),Parámetros!$M$2:$N$17,2,0),"Completar hasta 3ra sem. para evaluar a Probacionista"))</f>
        <v/>
      </c>
      <c r="AQ271" s="40"/>
      <c r="AR271" s="40"/>
      <c r="AS271" s="40"/>
      <c r="AT271" s="29"/>
      <c r="AU271" s="56"/>
      <c r="AV271" s="56"/>
      <c r="AW271" s="56"/>
      <c r="AX271" s="250" t="str">
        <f>IF(V271="","",EOMONTH(EDATE(Tabla1[[#This Row],[Fecha Finalización]],2),0))</f>
        <v/>
      </c>
      <c r="AY271" s="40"/>
      <c r="AZ271" s="251" t="str">
        <f>IF(V271="","",EOMONTH(EDATE(Tabla1[[#This Row],[Fecha Finalización]],3),0))</f>
        <v/>
      </c>
      <c r="BA271" s="40"/>
      <c r="BB271" s="40"/>
      <c r="BC271" s="237"/>
      <c r="BD271" s="235" t="str">
        <f>IF(F271="","",Tabla1[[#This Row],[sem 01]]&amp;Tabla1[[#This Row],[sem 02]]&amp;Tabla1[[#This Row],[sem 03]])</f>
        <v/>
      </c>
      <c r="BE271" s="236" t="str">
        <f>IF(TRIM(F271)="","",$B$1&amp;"-"&amp;SUBSTITUTE(Tabla1[[#This Row],[Mes Inscrito]]," ","")&amp;"-"&amp;SUBSTITUTE(Tabla1[[#This Row],[Dia de clases Inscrito]]," ","")&amp;"-"&amp;SUBSTITUTE(Tabla1[[#This Row],[Horario Inscrito]]," ","")&amp;"-"&amp;Tabla1[[#This Row],[Fecha Inicio grupo]])</f>
        <v/>
      </c>
      <c r="BF271" s="253" t="str">
        <f>IF(F271="","",Tabla1[[#This Row],[Curso]])</f>
        <v/>
      </c>
      <c r="BG271" s="254" t="str">
        <f>+IF(TRIM(F271)="","",$B$1&amp;"-"&amp;TRIM(Tabla1[[#This Row],[Mes Inscrito]])&amp;"-"&amp;TRIM(Tabla1[[#This Row],[Dia de clases Inscrito]])&amp;"-"&amp;TRIM(Tabla1[[#This Row],[Horario Inscrito]])&amp;"-"&amp;TRIM(Tabla1[[#This Row],[Fecha Inicio grupo]])&amp;"-"&amp;TRIM(Tabla1[[#This Row],[Tipo Incrito]]))</f>
        <v/>
      </c>
      <c r="BH271" s="319" t="str">
        <f>IF(F271="","",OR(IFERROR(SEARCH("CG",Tabla1[[#This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1" s="320" t="str">
        <f>IF(F271&lt;&gt;"",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1" s="320" t="str">
        <f>IF(F271&lt;&gt;"",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1" s="320" t="str">
        <f>IF(Tabla1[[#This Row],[Fecha Inicio grupo]]="","",IFERROR(VLOOKUP(Tabla1[[#This Row],[Mes de Alta como miembro]],Parámetros!$AM$2:$AN$16,2,0),"01/01/1900"))</f>
        <v/>
      </c>
    </row>
    <row r="272" spans="1:63" ht="14.45" hidden="1">
      <c r="A272" s="69">
        <v>267</v>
      </c>
      <c r="B272" s="30"/>
      <c r="C272" s="35"/>
      <c r="D272" s="43"/>
      <c r="E272" s="65"/>
      <c r="F272" s="46"/>
      <c r="G272" s="46"/>
      <c r="H272" s="165"/>
      <c r="I272" s="43"/>
      <c r="J272" s="29"/>
      <c r="K272" s="70"/>
      <c r="L272" s="69"/>
      <c r="M272" s="47"/>
      <c r="N272" s="240" t="str">
        <f ca="1">IF(Tabla1[[#This Row],[Fecha de nac]]="","",IF(Tabla1[[#This Row],[Fecha Finalización]] &gt;=TODAY(), DATEDIF(Tabla1[[#This Row],[Fecha de nac]],TODAY(),"y"), ROUNDDOWN((Tabla1[[#This Row],[Fecha Finalización]] -Tabla1[[#This Row],[Fecha de nac]])/365,0)))</f>
        <v/>
      </c>
      <c r="O272" s="171"/>
      <c r="P272" s="35"/>
      <c r="Q272" s="68"/>
      <c r="R272" s="68"/>
      <c r="S272" s="68"/>
      <c r="T272" s="68"/>
      <c r="U272" s="245" t="str">
        <f>IF(F272="","",Tabla1[[#This Row],[Fecha Inicio grupo]]+3*7-7)</f>
        <v/>
      </c>
      <c r="V272" s="246" t="str">
        <f>IF(F272="","",EDATE(Tabla1[[#This Row],[Fecha Inicio grupo]],3))</f>
        <v/>
      </c>
      <c r="W272" s="30"/>
      <c r="X272" s="30"/>
      <c r="Y272" s="77"/>
      <c r="Z272" s="77"/>
      <c r="AA272" s="77"/>
      <c r="AB272" s="77"/>
      <c r="AC272" s="77"/>
      <c r="AD272" s="77"/>
      <c r="AE272" s="77"/>
      <c r="AF272" s="77"/>
      <c r="AG272" s="77"/>
      <c r="AH272" s="77"/>
      <c r="AI272" s="77"/>
      <c r="AJ272" s="77"/>
      <c r="AK272" s="77"/>
      <c r="AL272" s="77"/>
      <c r="AM272" s="77"/>
      <c r="AN272" s="77"/>
      <c r="AO272" s="146"/>
      <c r="AP272" s="248" t="str">
        <f>IF(F272="","",IFERROR(VLOOKUP(SUBSTITUTE(SUBSTITUTE(Tabla1[[#This Row],[Uso Sistemas]],"T","P"),"N","F"),Parámetros!$M$2:$N$17,2,0),"Completar hasta 3ra sem. para evaluar a Probacionista"))</f>
        <v/>
      </c>
      <c r="AQ272" s="40"/>
      <c r="AR272" s="40"/>
      <c r="AS272" s="40"/>
      <c r="AT272" s="29"/>
      <c r="AU272" s="56"/>
      <c r="AV272" s="56"/>
      <c r="AW272" s="56"/>
      <c r="AX272" s="250" t="str">
        <f>IF(V272="","",EOMONTH(EDATE(Tabla1[[#This Row],[Fecha Finalización]],2),0))</f>
        <v/>
      </c>
      <c r="AY272" s="40"/>
      <c r="AZ272" s="251" t="str">
        <f>IF(V272="","",EOMONTH(EDATE(Tabla1[[#This Row],[Fecha Finalización]],3),0))</f>
        <v/>
      </c>
      <c r="BA272" s="40"/>
      <c r="BB272" s="40"/>
      <c r="BC272" s="237"/>
      <c r="BD272" s="235" t="str">
        <f>IF(F272="","",Tabla1[[#This Row],[sem 01]]&amp;Tabla1[[#This Row],[sem 02]]&amp;Tabla1[[#This Row],[sem 03]])</f>
        <v/>
      </c>
      <c r="BE272" s="236" t="str">
        <f>IF(TRIM(F272)="","",$B$1&amp;"-"&amp;SUBSTITUTE(Tabla1[[#This Row],[Mes Inscrito]]," ","")&amp;"-"&amp;SUBSTITUTE(Tabla1[[#This Row],[Dia de clases Inscrito]]," ","")&amp;"-"&amp;SUBSTITUTE(Tabla1[[#This Row],[Horario Inscrito]]," ","")&amp;"-"&amp;Tabla1[[#This Row],[Fecha Inicio grupo]])</f>
        <v/>
      </c>
      <c r="BF272" s="253" t="str">
        <f>IF(F272="","",Tabla1[[#This Row],[Curso]])</f>
        <v/>
      </c>
      <c r="BG272" s="254" t="str">
        <f>+IF(TRIM(F272)="","",$B$1&amp;"-"&amp;TRIM(Tabla1[[#This Row],[Mes Inscrito]])&amp;"-"&amp;TRIM(Tabla1[[#This Row],[Dia de clases Inscrito]])&amp;"-"&amp;TRIM(Tabla1[[#This Row],[Horario Inscrito]])&amp;"-"&amp;TRIM(Tabla1[[#This Row],[Fecha Inicio grupo]])&amp;"-"&amp;TRIM(Tabla1[[#This Row],[Tipo Incrito]]))</f>
        <v/>
      </c>
      <c r="BH272" s="319" t="str">
        <f>IF(F272="","",OR(IFERROR(SEARCH("CG",Tabla1[[#This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2" s="320" t="str">
        <f>IF(F272&lt;&gt;"",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2" s="320" t="str">
        <f>IF(F272&lt;&gt;"",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2" s="320" t="str">
        <f>IF(Tabla1[[#This Row],[Fecha Inicio grupo]]="","",IFERROR(VLOOKUP(Tabla1[[#This Row],[Mes de Alta como miembro]],Parámetros!$AM$2:$AN$16,2,0),"01/01/1900"))</f>
        <v/>
      </c>
    </row>
    <row r="273" spans="1:63" ht="14.45" hidden="1">
      <c r="A273" s="69">
        <v>268</v>
      </c>
      <c r="B273" s="30"/>
      <c r="C273" s="35"/>
      <c r="D273" s="43"/>
      <c r="E273" s="65"/>
      <c r="F273" s="46"/>
      <c r="G273" s="46"/>
      <c r="H273" s="165"/>
      <c r="I273" s="43"/>
      <c r="J273" s="29"/>
      <c r="K273" s="70"/>
      <c r="L273" s="69"/>
      <c r="M273" s="47"/>
      <c r="N273" s="240" t="str">
        <f ca="1">IF(Tabla1[[#This Row],[Fecha de nac]]="","",IF(Tabla1[[#This Row],[Fecha Finalización]] &gt;=TODAY(), DATEDIF(Tabla1[[#This Row],[Fecha de nac]],TODAY(),"y"), ROUNDDOWN((Tabla1[[#This Row],[Fecha Finalización]] -Tabla1[[#This Row],[Fecha de nac]])/365,0)))</f>
        <v/>
      </c>
      <c r="O273" s="171"/>
      <c r="P273" s="35"/>
      <c r="Q273" s="68"/>
      <c r="R273" s="68"/>
      <c r="S273" s="68"/>
      <c r="T273" s="68"/>
      <c r="U273" s="245" t="str">
        <f>IF(F273="","",Tabla1[[#This Row],[Fecha Inicio grupo]]+3*7-7)</f>
        <v/>
      </c>
      <c r="V273" s="246" t="str">
        <f>IF(F273="","",EDATE(Tabla1[[#This Row],[Fecha Inicio grupo]],3))</f>
        <v/>
      </c>
      <c r="W273" s="30"/>
      <c r="X273" s="30"/>
      <c r="Y273" s="77"/>
      <c r="Z273" s="77"/>
      <c r="AA273" s="77"/>
      <c r="AB273" s="77"/>
      <c r="AC273" s="77"/>
      <c r="AD273" s="77"/>
      <c r="AE273" s="77"/>
      <c r="AF273" s="77"/>
      <c r="AG273" s="77"/>
      <c r="AH273" s="77"/>
      <c r="AI273" s="77"/>
      <c r="AJ273" s="77"/>
      <c r="AK273" s="77"/>
      <c r="AL273" s="77"/>
      <c r="AM273" s="77"/>
      <c r="AN273" s="77"/>
      <c r="AO273" s="146"/>
      <c r="AP273" s="248" t="str">
        <f>IF(F273="","",IFERROR(VLOOKUP(SUBSTITUTE(SUBSTITUTE(Tabla1[[#This Row],[Uso Sistemas]],"T","P"),"N","F"),Parámetros!$M$2:$N$17,2,0),"Completar hasta 3ra sem. para evaluar a Probacionista"))</f>
        <v/>
      </c>
      <c r="AQ273" s="40"/>
      <c r="AR273" s="40"/>
      <c r="AS273" s="40"/>
      <c r="AT273" s="29"/>
      <c r="AU273" s="56"/>
      <c r="AV273" s="56"/>
      <c r="AW273" s="56"/>
      <c r="AX273" s="250" t="str">
        <f>IF(V273="","",EOMONTH(EDATE(Tabla1[[#This Row],[Fecha Finalización]],2),0))</f>
        <v/>
      </c>
      <c r="AY273" s="40"/>
      <c r="AZ273" s="251" t="str">
        <f>IF(V273="","",EOMONTH(EDATE(Tabla1[[#This Row],[Fecha Finalización]],3),0))</f>
        <v/>
      </c>
      <c r="BA273" s="40"/>
      <c r="BB273" s="40"/>
      <c r="BC273" s="237"/>
      <c r="BD273" s="235" t="str">
        <f>IF(F273="","",Tabla1[[#This Row],[sem 01]]&amp;Tabla1[[#This Row],[sem 02]]&amp;Tabla1[[#This Row],[sem 03]])</f>
        <v/>
      </c>
      <c r="BE273" s="236" t="str">
        <f>IF(TRIM(F273)="","",$B$1&amp;"-"&amp;SUBSTITUTE(Tabla1[[#This Row],[Mes Inscrito]]," ","")&amp;"-"&amp;SUBSTITUTE(Tabla1[[#This Row],[Dia de clases Inscrito]]," ","")&amp;"-"&amp;SUBSTITUTE(Tabla1[[#This Row],[Horario Inscrito]]," ","")&amp;"-"&amp;Tabla1[[#This Row],[Fecha Inicio grupo]])</f>
        <v/>
      </c>
      <c r="BF273" s="253" t="str">
        <f>IF(F273="","",Tabla1[[#This Row],[Curso]])</f>
        <v/>
      </c>
      <c r="BG273" s="254" t="str">
        <f>+IF(TRIM(F273)="","",$B$1&amp;"-"&amp;TRIM(Tabla1[[#This Row],[Mes Inscrito]])&amp;"-"&amp;TRIM(Tabla1[[#This Row],[Dia de clases Inscrito]])&amp;"-"&amp;TRIM(Tabla1[[#This Row],[Horario Inscrito]])&amp;"-"&amp;TRIM(Tabla1[[#This Row],[Fecha Inicio grupo]])&amp;"-"&amp;TRIM(Tabla1[[#This Row],[Tipo Incrito]]))</f>
        <v/>
      </c>
      <c r="BH273" s="319" t="str">
        <f>IF(F273="","",OR(IFERROR(SEARCH("CG",Tabla1[[#This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3" s="320" t="str">
        <f>IF(F273&lt;&gt;"",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3" s="320" t="str">
        <f>IF(F273&lt;&gt;"",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3" s="320" t="str">
        <f>IF(Tabla1[[#This Row],[Fecha Inicio grupo]]="","",IFERROR(VLOOKUP(Tabla1[[#This Row],[Mes de Alta como miembro]],Parámetros!$AM$2:$AN$16,2,0),"01/01/1900"))</f>
        <v/>
      </c>
    </row>
    <row r="274" spans="1:63" ht="14.45" hidden="1">
      <c r="A274" s="69">
        <v>269</v>
      </c>
      <c r="B274" s="30"/>
      <c r="C274" s="35"/>
      <c r="D274" s="43"/>
      <c r="E274" s="65"/>
      <c r="F274" s="46"/>
      <c r="G274" s="46"/>
      <c r="H274" s="165"/>
      <c r="I274" s="43"/>
      <c r="J274" s="29"/>
      <c r="K274" s="70"/>
      <c r="L274" s="69"/>
      <c r="M274" s="47"/>
      <c r="N274" s="240" t="str">
        <f ca="1">IF(Tabla1[[#This Row],[Fecha de nac]]="","",IF(Tabla1[[#This Row],[Fecha Finalización]] &gt;=TODAY(), DATEDIF(Tabla1[[#This Row],[Fecha de nac]],TODAY(),"y"), ROUNDDOWN((Tabla1[[#This Row],[Fecha Finalización]] -Tabla1[[#This Row],[Fecha de nac]])/365,0)))</f>
        <v/>
      </c>
      <c r="O274" s="171"/>
      <c r="P274" s="35"/>
      <c r="Q274" s="68"/>
      <c r="R274" s="68"/>
      <c r="S274" s="68"/>
      <c r="T274" s="68"/>
      <c r="U274" s="245" t="str">
        <f>IF(F274="","",Tabla1[[#This Row],[Fecha Inicio grupo]]+3*7-7)</f>
        <v/>
      </c>
      <c r="V274" s="246" t="str">
        <f>IF(F274="","",EDATE(Tabla1[[#This Row],[Fecha Inicio grupo]],3))</f>
        <v/>
      </c>
      <c r="W274" s="30"/>
      <c r="X274" s="30"/>
      <c r="Y274" s="77"/>
      <c r="Z274" s="77"/>
      <c r="AA274" s="77"/>
      <c r="AB274" s="77"/>
      <c r="AC274" s="77"/>
      <c r="AD274" s="77"/>
      <c r="AE274" s="77"/>
      <c r="AF274" s="77"/>
      <c r="AG274" s="77"/>
      <c r="AH274" s="77"/>
      <c r="AI274" s="77"/>
      <c r="AJ274" s="77"/>
      <c r="AK274" s="77"/>
      <c r="AL274" s="77"/>
      <c r="AM274" s="77"/>
      <c r="AN274" s="77"/>
      <c r="AO274" s="146"/>
      <c r="AP274" s="248" t="str">
        <f>IF(F274="","",IFERROR(VLOOKUP(SUBSTITUTE(SUBSTITUTE(Tabla1[[#This Row],[Uso Sistemas]],"T","P"),"N","F"),Parámetros!$M$2:$N$17,2,0),"Completar hasta 3ra sem. para evaluar a Probacionista"))</f>
        <v/>
      </c>
      <c r="AQ274" s="40"/>
      <c r="AR274" s="40"/>
      <c r="AS274" s="40"/>
      <c r="AT274" s="29"/>
      <c r="AU274" s="56"/>
      <c r="AV274" s="56"/>
      <c r="AW274" s="56"/>
      <c r="AX274" s="250" t="str">
        <f>IF(V274="","",EOMONTH(EDATE(Tabla1[[#This Row],[Fecha Finalización]],2),0))</f>
        <v/>
      </c>
      <c r="AY274" s="40"/>
      <c r="AZ274" s="251" t="str">
        <f>IF(V274="","",EOMONTH(EDATE(Tabla1[[#This Row],[Fecha Finalización]],3),0))</f>
        <v/>
      </c>
      <c r="BA274" s="40"/>
      <c r="BB274" s="40"/>
      <c r="BC274" s="237"/>
      <c r="BD274" s="235" t="str">
        <f>IF(F274="","",Tabla1[[#This Row],[sem 01]]&amp;Tabla1[[#This Row],[sem 02]]&amp;Tabla1[[#This Row],[sem 03]])</f>
        <v/>
      </c>
      <c r="BE274" s="236" t="str">
        <f>IF(TRIM(F274)="","",$B$1&amp;"-"&amp;SUBSTITUTE(Tabla1[[#This Row],[Mes Inscrito]]," ","")&amp;"-"&amp;SUBSTITUTE(Tabla1[[#This Row],[Dia de clases Inscrito]]," ","")&amp;"-"&amp;SUBSTITUTE(Tabla1[[#This Row],[Horario Inscrito]]," ","")&amp;"-"&amp;Tabla1[[#This Row],[Fecha Inicio grupo]])</f>
        <v/>
      </c>
      <c r="BF274" s="253" t="str">
        <f>IF(F274="","",Tabla1[[#This Row],[Curso]])</f>
        <v/>
      </c>
      <c r="BG274" s="254" t="str">
        <f>+IF(TRIM(F274)="","",$B$1&amp;"-"&amp;TRIM(Tabla1[[#This Row],[Mes Inscrito]])&amp;"-"&amp;TRIM(Tabla1[[#This Row],[Dia de clases Inscrito]])&amp;"-"&amp;TRIM(Tabla1[[#This Row],[Horario Inscrito]])&amp;"-"&amp;TRIM(Tabla1[[#This Row],[Fecha Inicio grupo]])&amp;"-"&amp;TRIM(Tabla1[[#This Row],[Tipo Incrito]]))</f>
        <v/>
      </c>
      <c r="BH274" s="319" t="str">
        <f>IF(F274="","",OR(IFERROR(SEARCH("CG",Tabla1[[#This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4" s="320" t="str">
        <f>IF(F274&lt;&gt;"",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4" s="320" t="str">
        <f>IF(F274&lt;&gt;"",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4" s="320" t="str">
        <f>IF(Tabla1[[#This Row],[Fecha Inicio grupo]]="","",IFERROR(VLOOKUP(Tabla1[[#This Row],[Mes de Alta como miembro]],Parámetros!$AM$2:$AN$16,2,0),"01/01/1900"))</f>
        <v/>
      </c>
    </row>
    <row r="275" spans="1:63" ht="14.45" hidden="1">
      <c r="A275" s="69">
        <v>270</v>
      </c>
      <c r="B275" s="30"/>
      <c r="C275" s="35"/>
      <c r="D275" s="43"/>
      <c r="E275" s="65"/>
      <c r="F275" s="46"/>
      <c r="G275" s="46"/>
      <c r="H275" s="165"/>
      <c r="I275" s="43"/>
      <c r="J275" s="29"/>
      <c r="K275" s="70"/>
      <c r="L275" s="69"/>
      <c r="M275" s="47"/>
      <c r="N275" s="240" t="str">
        <f ca="1">IF(Tabla1[[#This Row],[Fecha de nac]]="","",IF(Tabla1[[#This Row],[Fecha Finalización]] &gt;=TODAY(), DATEDIF(Tabla1[[#This Row],[Fecha de nac]],TODAY(),"y"), ROUNDDOWN((Tabla1[[#This Row],[Fecha Finalización]] -Tabla1[[#This Row],[Fecha de nac]])/365,0)))</f>
        <v/>
      </c>
      <c r="O275" s="171"/>
      <c r="P275" s="35"/>
      <c r="Q275" s="68"/>
      <c r="R275" s="68"/>
      <c r="S275" s="68"/>
      <c r="T275" s="68"/>
      <c r="U275" s="245" t="str">
        <f>IF(F275="","",Tabla1[[#This Row],[Fecha Inicio grupo]]+3*7-7)</f>
        <v/>
      </c>
      <c r="V275" s="246" t="str">
        <f>IF(F275="","",EDATE(Tabla1[[#This Row],[Fecha Inicio grupo]],3))</f>
        <v/>
      </c>
      <c r="W275" s="30"/>
      <c r="X275" s="30"/>
      <c r="Y275" s="77"/>
      <c r="Z275" s="77"/>
      <c r="AA275" s="77"/>
      <c r="AB275" s="77"/>
      <c r="AC275" s="77"/>
      <c r="AD275" s="77"/>
      <c r="AE275" s="77"/>
      <c r="AF275" s="77"/>
      <c r="AG275" s="77"/>
      <c r="AH275" s="77"/>
      <c r="AI275" s="77"/>
      <c r="AJ275" s="77"/>
      <c r="AK275" s="77"/>
      <c r="AL275" s="77"/>
      <c r="AM275" s="77"/>
      <c r="AN275" s="77"/>
      <c r="AO275" s="146"/>
      <c r="AP275" s="248" t="str">
        <f>IF(F275="","",IFERROR(VLOOKUP(SUBSTITUTE(SUBSTITUTE(Tabla1[[#This Row],[Uso Sistemas]],"T","P"),"N","F"),Parámetros!$M$2:$N$17,2,0),"Completar hasta 3ra sem. para evaluar a Probacionista"))</f>
        <v/>
      </c>
      <c r="AQ275" s="40"/>
      <c r="AR275" s="40"/>
      <c r="AS275" s="40"/>
      <c r="AT275" s="29"/>
      <c r="AU275" s="56"/>
      <c r="AV275" s="56"/>
      <c r="AW275" s="56"/>
      <c r="AX275" s="250" t="str">
        <f>IF(V275="","",EOMONTH(EDATE(Tabla1[[#This Row],[Fecha Finalización]],2),0))</f>
        <v/>
      </c>
      <c r="AY275" s="40"/>
      <c r="AZ275" s="251" t="str">
        <f>IF(V275="","",EOMONTH(EDATE(Tabla1[[#This Row],[Fecha Finalización]],3),0))</f>
        <v/>
      </c>
      <c r="BA275" s="40"/>
      <c r="BB275" s="40"/>
      <c r="BC275" s="237"/>
      <c r="BD275" s="235" t="str">
        <f>IF(F275="","",Tabla1[[#This Row],[sem 01]]&amp;Tabla1[[#This Row],[sem 02]]&amp;Tabla1[[#This Row],[sem 03]])</f>
        <v/>
      </c>
      <c r="BE275" s="236" t="str">
        <f>IF(TRIM(F275)="","",$B$1&amp;"-"&amp;SUBSTITUTE(Tabla1[[#This Row],[Mes Inscrito]]," ","")&amp;"-"&amp;SUBSTITUTE(Tabla1[[#This Row],[Dia de clases Inscrito]]," ","")&amp;"-"&amp;SUBSTITUTE(Tabla1[[#This Row],[Horario Inscrito]]," ","")&amp;"-"&amp;Tabla1[[#This Row],[Fecha Inicio grupo]])</f>
        <v/>
      </c>
      <c r="BF275" s="253" t="str">
        <f>IF(F275="","",Tabla1[[#This Row],[Curso]])</f>
        <v/>
      </c>
      <c r="BG275" s="254" t="str">
        <f>+IF(TRIM(F275)="","",$B$1&amp;"-"&amp;TRIM(Tabla1[[#This Row],[Mes Inscrito]])&amp;"-"&amp;TRIM(Tabla1[[#This Row],[Dia de clases Inscrito]])&amp;"-"&amp;TRIM(Tabla1[[#This Row],[Horario Inscrito]])&amp;"-"&amp;TRIM(Tabla1[[#This Row],[Fecha Inicio grupo]])&amp;"-"&amp;TRIM(Tabla1[[#This Row],[Tipo Incrito]]))</f>
        <v/>
      </c>
      <c r="BH275" s="319" t="str">
        <f>IF(F275="","",OR(IFERROR(SEARCH("CG",Tabla1[[#This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5" s="320" t="str">
        <f>IF(F275&lt;&gt;"",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5" s="320" t="str">
        <f>IF(F275&lt;&gt;"",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5" s="320" t="str">
        <f>IF(Tabla1[[#This Row],[Fecha Inicio grupo]]="","",IFERROR(VLOOKUP(Tabla1[[#This Row],[Mes de Alta como miembro]],Parámetros!$AM$2:$AN$16,2,0),"01/01/1900"))</f>
        <v/>
      </c>
    </row>
    <row r="276" spans="1:63" ht="14.45" hidden="1">
      <c r="A276" s="69">
        <v>271</v>
      </c>
      <c r="B276" s="30"/>
      <c r="C276" s="35"/>
      <c r="D276" s="43"/>
      <c r="E276" s="65"/>
      <c r="F276" s="46"/>
      <c r="G276" s="46"/>
      <c r="H276" s="165"/>
      <c r="I276" s="43"/>
      <c r="J276" s="29"/>
      <c r="K276" s="70"/>
      <c r="L276" s="69"/>
      <c r="M276" s="47"/>
      <c r="N276" s="240" t="str">
        <f ca="1">IF(Tabla1[[#This Row],[Fecha de nac]]="","",IF(Tabla1[[#This Row],[Fecha Finalización]] &gt;=TODAY(), DATEDIF(Tabla1[[#This Row],[Fecha de nac]],TODAY(),"y"), ROUNDDOWN((Tabla1[[#This Row],[Fecha Finalización]] -Tabla1[[#This Row],[Fecha de nac]])/365,0)))</f>
        <v/>
      </c>
      <c r="O276" s="171"/>
      <c r="P276" s="35"/>
      <c r="Q276" s="68"/>
      <c r="R276" s="68"/>
      <c r="S276" s="68"/>
      <c r="T276" s="68"/>
      <c r="U276" s="245" t="str">
        <f>IF(F276="","",Tabla1[[#This Row],[Fecha Inicio grupo]]+3*7-7)</f>
        <v/>
      </c>
      <c r="V276" s="246" t="str">
        <f>IF(F276="","",EDATE(Tabla1[[#This Row],[Fecha Inicio grupo]],3))</f>
        <v/>
      </c>
      <c r="W276" s="30"/>
      <c r="X276" s="30"/>
      <c r="Y276" s="77"/>
      <c r="Z276" s="77"/>
      <c r="AA276" s="77"/>
      <c r="AB276" s="77"/>
      <c r="AC276" s="77"/>
      <c r="AD276" s="77"/>
      <c r="AE276" s="77"/>
      <c r="AF276" s="77"/>
      <c r="AG276" s="77"/>
      <c r="AH276" s="77"/>
      <c r="AI276" s="77"/>
      <c r="AJ276" s="77"/>
      <c r="AK276" s="77"/>
      <c r="AL276" s="77"/>
      <c r="AM276" s="77"/>
      <c r="AN276" s="77"/>
      <c r="AO276" s="146"/>
      <c r="AP276" s="248" t="str">
        <f>IF(F276="","",IFERROR(VLOOKUP(SUBSTITUTE(SUBSTITUTE(Tabla1[[#This Row],[Uso Sistemas]],"T","P"),"N","F"),Parámetros!$M$2:$N$17,2,0),"Completar hasta 3ra sem. para evaluar a Probacionista"))</f>
        <v/>
      </c>
      <c r="AQ276" s="40"/>
      <c r="AR276" s="40"/>
      <c r="AS276" s="40"/>
      <c r="AT276" s="29"/>
      <c r="AU276" s="56"/>
      <c r="AV276" s="56"/>
      <c r="AW276" s="56"/>
      <c r="AX276" s="250" t="str">
        <f>IF(V276="","",EOMONTH(EDATE(Tabla1[[#This Row],[Fecha Finalización]],2),0))</f>
        <v/>
      </c>
      <c r="AY276" s="40"/>
      <c r="AZ276" s="251" t="str">
        <f>IF(V276="","",EOMONTH(EDATE(Tabla1[[#This Row],[Fecha Finalización]],3),0))</f>
        <v/>
      </c>
      <c r="BA276" s="40"/>
      <c r="BB276" s="40"/>
      <c r="BC276" s="237"/>
      <c r="BD276" s="235" t="str">
        <f>IF(F276="","",Tabla1[[#This Row],[sem 01]]&amp;Tabla1[[#This Row],[sem 02]]&amp;Tabla1[[#This Row],[sem 03]])</f>
        <v/>
      </c>
      <c r="BE276" s="236" t="str">
        <f>IF(TRIM(F276)="","",$B$1&amp;"-"&amp;SUBSTITUTE(Tabla1[[#This Row],[Mes Inscrito]]," ","")&amp;"-"&amp;SUBSTITUTE(Tabla1[[#This Row],[Dia de clases Inscrito]]," ","")&amp;"-"&amp;SUBSTITUTE(Tabla1[[#This Row],[Horario Inscrito]]," ","")&amp;"-"&amp;Tabla1[[#This Row],[Fecha Inicio grupo]])</f>
        <v/>
      </c>
      <c r="BF276" s="253" t="str">
        <f>IF(F276="","",Tabla1[[#This Row],[Curso]])</f>
        <v/>
      </c>
      <c r="BG276" s="254" t="str">
        <f>+IF(TRIM(F276)="","",$B$1&amp;"-"&amp;TRIM(Tabla1[[#This Row],[Mes Inscrito]])&amp;"-"&amp;TRIM(Tabla1[[#This Row],[Dia de clases Inscrito]])&amp;"-"&amp;TRIM(Tabla1[[#This Row],[Horario Inscrito]])&amp;"-"&amp;TRIM(Tabla1[[#This Row],[Fecha Inicio grupo]])&amp;"-"&amp;TRIM(Tabla1[[#This Row],[Tipo Incrito]]))</f>
        <v/>
      </c>
      <c r="BH276" s="319" t="str">
        <f>IF(F276="","",OR(IFERROR(SEARCH("CG",Tabla1[[#This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6" s="320" t="str">
        <f>IF(F276&lt;&gt;"",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6" s="320" t="str">
        <f>IF(F276&lt;&gt;"",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6" s="320" t="str">
        <f>IF(Tabla1[[#This Row],[Fecha Inicio grupo]]="","",IFERROR(VLOOKUP(Tabla1[[#This Row],[Mes de Alta como miembro]],Parámetros!$AM$2:$AN$16,2,0),"01/01/1900"))</f>
        <v/>
      </c>
    </row>
    <row r="277" spans="1:63" ht="14.45" hidden="1">
      <c r="A277" s="69">
        <v>272</v>
      </c>
      <c r="B277" s="30"/>
      <c r="C277" s="35"/>
      <c r="D277" s="43"/>
      <c r="E277" s="65"/>
      <c r="F277" s="46"/>
      <c r="G277" s="46"/>
      <c r="H277" s="165"/>
      <c r="I277" s="43"/>
      <c r="J277" s="29"/>
      <c r="K277" s="70"/>
      <c r="L277" s="69"/>
      <c r="M277" s="47"/>
      <c r="N277" s="240" t="str">
        <f ca="1">IF(Tabla1[[#This Row],[Fecha de nac]]="","",IF(Tabla1[[#This Row],[Fecha Finalización]] &gt;=TODAY(), DATEDIF(Tabla1[[#This Row],[Fecha de nac]],TODAY(),"y"), ROUNDDOWN((Tabla1[[#This Row],[Fecha Finalización]] -Tabla1[[#This Row],[Fecha de nac]])/365,0)))</f>
        <v/>
      </c>
      <c r="O277" s="171"/>
      <c r="P277" s="35"/>
      <c r="Q277" s="68"/>
      <c r="R277" s="68"/>
      <c r="S277" s="68"/>
      <c r="T277" s="68"/>
      <c r="U277" s="245" t="str">
        <f>IF(F277="","",Tabla1[[#This Row],[Fecha Inicio grupo]]+3*7-7)</f>
        <v/>
      </c>
      <c r="V277" s="246" t="str">
        <f>IF(F277="","",EDATE(Tabla1[[#This Row],[Fecha Inicio grupo]],3))</f>
        <v/>
      </c>
      <c r="W277" s="30"/>
      <c r="X277" s="30"/>
      <c r="Y277" s="77"/>
      <c r="Z277" s="77"/>
      <c r="AA277" s="77"/>
      <c r="AB277" s="77"/>
      <c r="AC277" s="77"/>
      <c r="AD277" s="77"/>
      <c r="AE277" s="77"/>
      <c r="AF277" s="77"/>
      <c r="AG277" s="77"/>
      <c r="AH277" s="77"/>
      <c r="AI277" s="77"/>
      <c r="AJ277" s="77"/>
      <c r="AK277" s="77"/>
      <c r="AL277" s="77"/>
      <c r="AM277" s="77"/>
      <c r="AN277" s="77"/>
      <c r="AO277" s="146"/>
      <c r="AP277" s="248" t="str">
        <f>IF(F277="","",IFERROR(VLOOKUP(SUBSTITUTE(SUBSTITUTE(Tabla1[[#This Row],[Uso Sistemas]],"T","P"),"N","F"),Parámetros!$M$2:$N$17,2,0),"Completar hasta 3ra sem. para evaluar a Probacionista"))</f>
        <v/>
      </c>
      <c r="AQ277" s="40"/>
      <c r="AR277" s="40"/>
      <c r="AS277" s="40"/>
      <c r="AT277" s="29"/>
      <c r="AU277" s="56"/>
      <c r="AV277" s="56"/>
      <c r="AW277" s="56"/>
      <c r="AX277" s="250" t="str">
        <f>IF(V277="","",EOMONTH(EDATE(Tabla1[[#This Row],[Fecha Finalización]],2),0))</f>
        <v/>
      </c>
      <c r="AY277" s="40"/>
      <c r="AZ277" s="251" t="str">
        <f>IF(V277="","",EOMONTH(EDATE(Tabla1[[#This Row],[Fecha Finalización]],3),0))</f>
        <v/>
      </c>
      <c r="BA277" s="40"/>
      <c r="BB277" s="40"/>
      <c r="BC277" s="237"/>
      <c r="BD277" s="235" t="str">
        <f>IF(F277="","",Tabla1[[#This Row],[sem 01]]&amp;Tabla1[[#This Row],[sem 02]]&amp;Tabla1[[#This Row],[sem 03]])</f>
        <v/>
      </c>
      <c r="BE277" s="236" t="str">
        <f>IF(TRIM(F277)="","",$B$1&amp;"-"&amp;SUBSTITUTE(Tabla1[[#This Row],[Mes Inscrito]]," ","")&amp;"-"&amp;SUBSTITUTE(Tabla1[[#This Row],[Dia de clases Inscrito]]," ","")&amp;"-"&amp;SUBSTITUTE(Tabla1[[#This Row],[Horario Inscrito]]," ","")&amp;"-"&amp;Tabla1[[#This Row],[Fecha Inicio grupo]])</f>
        <v/>
      </c>
      <c r="BF277" s="253" t="str">
        <f>IF(F277="","",Tabla1[[#This Row],[Curso]])</f>
        <v/>
      </c>
      <c r="BG277" s="254" t="str">
        <f>+IF(TRIM(F277)="","",$B$1&amp;"-"&amp;TRIM(Tabla1[[#This Row],[Mes Inscrito]])&amp;"-"&amp;TRIM(Tabla1[[#This Row],[Dia de clases Inscrito]])&amp;"-"&amp;TRIM(Tabla1[[#This Row],[Horario Inscrito]])&amp;"-"&amp;TRIM(Tabla1[[#This Row],[Fecha Inicio grupo]])&amp;"-"&amp;TRIM(Tabla1[[#This Row],[Tipo Incrito]]))</f>
        <v/>
      </c>
      <c r="BH277" s="319" t="str">
        <f>IF(F277="","",OR(IFERROR(SEARCH("CG",Tabla1[[#This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7" s="320" t="str">
        <f>IF(F277&lt;&gt;"",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7" s="320" t="str">
        <f>IF(F277&lt;&gt;"",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7" s="320" t="str">
        <f>IF(Tabla1[[#This Row],[Fecha Inicio grupo]]="","",IFERROR(VLOOKUP(Tabla1[[#This Row],[Mes de Alta como miembro]],Parámetros!$AM$2:$AN$16,2,0),"01/01/1900"))</f>
        <v/>
      </c>
    </row>
    <row r="278" spans="1:63" ht="14.45" hidden="1">
      <c r="A278" s="69">
        <v>273</v>
      </c>
      <c r="B278" s="30"/>
      <c r="C278" s="35"/>
      <c r="D278" s="43"/>
      <c r="E278" s="65"/>
      <c r="F278" s="46"/>
      <c r="G278" s="46"/>
      <c r="H278" s="165"/>
      <c r="I278" s="43"/>
      <c r="J278" s="29"/>
      <c r="K278" s="70"/>
      <c r="L278" s="69"/>
      <c r="M278" s="47"/>
      <c r="N278" s="240" t="str">
        <f ca="1">IF(Tabla1[[#This Row],[Fecha de nac]]="","",IF(Tabla1[[#This Row],[Fecha Finalización]] &gt;=TODAY(), DATEDIF(Tabla1[[#This Row],[Fecha de nac]],TODAY(),"y"), ROUNDDOWN((Tabla1[[#This Row],[Fecha Finalización]] -Tabla1[[#This Row],[Fecha de nac]])/365,0)))</f>
        <v/>
      </c>
      <c r="O278" s="171"/>
      <c r="P278" s="35"/>
      <c r="Q278" s="68"/>
      <c r="R278" s="68"/>
      <c r="S278" s="68"/>
      <c r="T278" s="68"/>
      <c r="U278" s="245" t="str">
        <f>IF(F278="","",Tabla1[[#This Row],[Fecha Inicio grupo]]+3*7-7)</f>
        <v/>
      </c>
      <c r="V278" s="246" t="str">
        <f>IF(F278="","",EDATE(Tabla1[[#This Row],[Fecha Inicio grupo]],3))</f>
        <v/>
      </c>
      <c r="W278" s="30"/>
      <c r="X278" s="30"/>
      <c r="Y278" s="77"/>
      <c r="Z278" s="77"/>
      <c r="AA278" s="77"/>
      <c r="AB278" s="77"/>
      <c r="AC278" s="77"/>
      <c r="AD278" s="77"/>
      <c r="AE278" s="77"/>
      <c r="AF278" s="77"/>
      <c r="AG278" s="77"/>
      <c r="AH278" s="77"/>
      <c r="AI278" s="77"/>
      <c r="AJ278" s="77"/>
      <c r="AK278" s="77"/>
      <c r="AL278" s="77"/>
      <c r="AM278" s="77"/>
      <c r="AN278" s="77"/>
      <c r="AO278" s="146"/>
      <c r="AP278" s="248" t="str">
        <f>IF(F278="","",IFERROR(VLOOKUP(SUBSTITUTE(SUBSTITUTE(Tabla1[[#This Row],[Uso Sistemas]],"T","P"),"N","F"),Parámetros!$M$2:$N$17,2,0),"Completar hasta 3ra sem. para evaluar a Probacionista"))</f>
        <v/>
      </c>
      <c r="AQ278" s="40"/>
      <c r="AR278" s="40"/>
      <c r="AS278" s="40"/>
      <c r="AT278" s="29"/>
      <c r="AU278" s="56"/>
      <c r="AV278" s="56"/>
      <c r="AW278" s="56"/>
      <c r="AX278" s="250" t="str">
        <f>IF(V278="","",EOMONTH(EDATE(Tabla1[[#This Row],[Fecha Finalización]],2),0))</f>
        <v/>
      </c>
      <c r="AY278" s="40"/>
      <c r="AZ278" s="251" t="str">
        <f>IF(V278="","",EOMONTH(EDATE(Tabla1[[#This Row],[Fecha Finalización]],3),0))</f>
        <v/>
      </c>
      <c r="BA278" s="40"/>
      <c r="BB278" s="40"/>
      <c r="BC278" s="237"/>
      <c r="BD278" s="235" t="str">
        <f>IF(F278="","",Tabla1[[#This Row],[sem 01]]&amp;Tabla1[[#This Row],[sem 02]]&amp;Tabla1[[#This Row],[sem 03]])</f>
        <v/>
      </c>
      <c r="BE278" s="236" t="str">
        <f>IF(TRIM(F278)="","",$B$1&amp;"-"&amp;SUBSTITUTE(Tabla1[[#This Row],[Mes Inscrito]]," ","")&amp;"-"&amp;SUBSTITUTE(Tabla1[[#This Row],[Dia de clases Inscrito]]," ","")&amp;"-"&amp;SUBSTITUTE(Tabla1[[#This Row],[Horario Inscrito]]," ","")&amp;"-"&amp;Tabla1[[#This Row],[Fecha Inicio grupo]])</f>
        <v/>
      </c>
      <c r="BF278" s="253" t="str">
        <f>IF(F278="","",Tabla1[[#This Row],[Curso]])</f>
        <v/>
      </c>
      <c r="BG278" s="254" t="str">
        <f>+IF(TRIM(F278)="","",$B$1&amp;"-"&amp;TRIM(Tabla1[[#This Row],[Mes Inscrito]])&amp;"-"&amp;TRIM(Tabla1[[#This Row],[Dia de clases Inscrito]])&amp;"-"&amp;TRIM(Tabla1[[#This Row],[Horario Inscrito]])&amp;"-"&amp;TRIM(Tabla1[[#This Row],[Fecha Inicio grupo]])&amp;"-"&amp;TRIM(Tabla1[[#This Row],[Tipo Incrito]]))</f>
        <v/>
      </c>
      <c r="BH278" s="319" t="str">
        <f>IF(F278="","",OR(IFERROR(SEARCH("CG",Tabla1[[#This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8" s="320" t="str">
        <f>IF(F278&lt;&gt;"",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8" s="320" t="str">
        <f>IF(F278&lt;&gt;"",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8" s="320" t="str">
        <f>IF(Tabla1[[#This Row],[Fecha Inicio grupo]]="","",IFERROR(VLOOKUP(Tabla1[[#This Row],[Mes de Alta como miembro]],Parámetros!$AM$2:$AN$16,2,0),"01/01/1900"))</f>
        <v/>
      </c>
    </row>
    <row r="279" spans="1:63" ht="14.45" hidden="1">
      <c r="A279" s="69">
        <v>274</v>
      </c>
      <c r="B279" s="30"/>
      <c r="C279" s="35"/>
      <c r="D279" s="43"/>
      <c r="E279" s="65"/>
      <c r="F279" s="46"/>
      <c r="G279" s="46"/>
      <c r="H279" s="165"/>
      <c r="I279" s="43"/>
      <c r="J279" s="29"/>
      <c r="K279" s="70"/>
      <c r="L279" s="69"/>
      <c r="M279" s="47"/>
      <c r="N279" s="240" t="str">
        <f ca="1">IF(Tabla1[[#This Row],[Fecha de nac]]="","",IF(Tabla1[[#This Row],[Fecha Finalización]] &gt;=TODAY(), DATEDIF(Tabla1[[#This Row],[Fecha de nac]],TODAY(),"y"), ROUNDDOWN((Tabla1[[#This Row],[Fecha Finalización]] -Tabla1[[#This Row],[Fecha de nac]])/365,0)))</f>
        <v/>
      </c>
      <c r="O279" s="171"/>
      <c r="P279" s="35"/>
      <c r="Q279" s="68"/>
      <c r="R279" s="68"/>
      <c r="S279" s="68"/>
      <c r="T279" s="68"/>
      <c r="U279" s="245" t="str">
        <f>IF(F279="","",Tabla1[[#This Row],[Fecha Inicio grupo]]+3*7-7)</f>
        <v/>
      </c>
      <c r="V279" s="246" t="str">
        <f>IF(F279="","",EDATE(Tabla1[[#This Row],[Fecha Inicio grupo]],3))</f>
        <v/>
      </c>
      <c r="W279" s="30"/>
      <c r="X279" s="30"/>
      <c r="Y279" s="77"/>
      <c r="Z279" s="77"/>
      <c r="AA279" s="77"/>
      <c r="AB279" s="77"/>
      <c r="AC279" s="77"/>
      <c r="AD279" s="77"/>
      <c r="AE279" s="77"/>
      <c r="AF279" s="77"/>
      <c r="AG279" s="77"/>
      <c r="AH279" s="77"/>
      <c r="AI279" s="77"/>
      <c r="AJ279" s="77"/>
      <c r="AK279" s="77"/>
      <c r="AL279" s="77"/>
      <c r="AM279" s="77"/>
      <c r="AN279" s="77"/>
      <c r="AO279" s="146"/>
      <c r="AP279" s="248" t="str">
        <f>IF(F279="","",IFERROR(VLOOKUP(SUBSTITUTE(SUBSTITUTE(Tabla1[[#This Row],[Uso Sistemas]],"T","P"),"N","F"),Parámetros!$M$2:$N$17,2,0),"Completar hasta 3ra sem. para evaluar a Probacionista"))</f>
        <v/>
      </c>
      <c r="AQ279" s="40"/>
      <c r="AR279" s="40"/>
      <c r="AS279" s="40"/>
      <c r="AT279" s="29"/>
      <c r="AU279" s="56"/>
      <c r="AV279" s="56"/>
      <c r="AW279" s="56"/>
      <c r="AX279" s="250" t="str">
        <f>IF(V279="","",EOMONTH(EDATE(Tabla1[[#This Row],[Fecha Finalización]],2),0))</f>
        <v/>
      </c>
      <c r="AY279" s="40"/>
      <c r="AZ279" s="251" t="str">
        <f>IF(V279="","",EOMONTH(EDATE(Tabla1[[#This Row],[Fecha Finalización]],3),0))</f>
        <v/>
      </c>
      <c r="BA279" s="40"/>
      <c r="BB279" s="40"/>
      <c r="BC279" s="237"/>
      <c r="BD279" s="235" t="str">
        <f>IF(F279="","",Tabla1[[#This Row],[sem 01]]&amp;Tabla1[[#This Row],[sem 02]]&amp;Tabla1[[#This Row],[sem 03]])</f>
        <v/>
      </c>
      <c r="BE279" s="236" t="str">
        <f>IF(TRIM(F279)="","",$B$1&amp;"-"&amp;SUBSTITUTE(Tabla1[[#This Row],[Mes Inscrito]]," ","")&amp;"-"&amp;SUBSTITUTE(Tabla1[[#This Row],[Dia de clases Inscrito]]," ","")&amp;"-"&amp;SUBSTITUTE(Tabla1[[#This Row],[Horario Inscrito]]," ","")&amp;"-"&amp;Tabla1[[#This Row],[Fecha Inicio grupo]])</f>
        <v/>
      </c>
      <c r="BF279" s="253" t="str">
        <f>IF(F279="","",Tabla1[[#This Row],[Curso]])</f>
        <v/>
      </c>
      <c r="BG279" s="254" t="str">
        <f>+IF(TRIM(F279)="","",$B$1&amp;"-"&amp;TRIM(Tabla1[[#This Row],[Mes Inscrito]])&amp;"-"&amp;TRIM(Tabla1[[#This Row],[Dia de clases Inscrito]])&amp;"-"&amp;TRIM(Tabla1[[#This Row],[Horario Inscrito]])&amp;"-"&amp;TRIM(Tabla1[[#This Row],[Fecha Inicio grupo]])&amp;"-"&amp;TRIM(Tabla1[[#This Row],[Tipo Incrito]]))</f>
        <v/>
      </c>
      <c r="BH279" s="319" t="str">
        <f>IF(F279="","",OR(IFERROR(SEARCH("CG",Tabla1[[#This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9" s="320" t="str">
        <f>IF(F279&lt;&gt;"",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9" s="320" t="str">
        <f>IF(F279&lt;&gt;"",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9" s="320" t="str">
        <f>IF(Tabla1[[#This Row],[Fecha Inicio grupo]]="","",IFERROR(VLOOKUP(Tabla1[[#This Row],[Mes de Alta como miembro]],Parámetros!$AM$2:$AN$16,2,0),"01/01/1900"))</f>
        <v/>
      </c>
    </row>
    <row r="280" spans="1:63" ht="14.45" hidden="1">
      <c r="A280" s="69">
        <v>275</v>
      </c>
      <c r="B280" s="30"/>
      <c r="C280" s="35"/>
      <c r="D280" s="43"/>
      <c r="E280" s="65"/>
      <c r="F280" s="46"/>
      <c r="G280" s="46"/>
      <c r="H280" s="165"/>
      <c r="I280" s="43"/>
      <c r="J280" s="29"/>
      <c r="K280" s="70"/>
      <c r="L280" s="69"/>
      <c r="M280" s="47"/>
      <c r="N280" s="240" t="str">
        <f ca="1">IF(Tabla1[[#This Row],[Fecha de nac]]="","",IF(Tabla1[[#This Row],[Fecha Finalización]] &gt;=TODAY(), DATEDIF(Tabla1[[#This Row],[Fecha de nac]],TODAY(),"y"), ROUNDDOWN((Tabla1[[#This Row],[Fecha Finalización]] -Tabla1[[#This Row],[Fecha de nac]])/365,0)))</f>
        <v/>
      </c>
      <c r="O280" s="171"/>
      <c r="P280" s="35"/>
      <c r="Q280" s="68"/>
      <c r="R280" s="68"/>
      <c r="S280" s="68"/>
      <c r="T280" s="68"/>
      <c r="U280" s="245" t="str">
        <f>IF(F280="","",Tabla1[[#This Row],[Fecha Inicio grupo]]+3*7-7)</f>
        <v/>
      </c>
      <c r="V280" s="246" t="str">
        <f>IF(F280="","",EDATE(Tabla1[[#This Row],[Fecha Inicio grupo]],3))</f>
        <v/>
      </c>
      <c r="W280" s="30"/>
      <c r="X280" s="30"/>
      <c r="Y280" s="77"/>
      <c r="Z280" s="77"/>
      <c r="AA280" s="77"/>
      <c r="AB280" s="77"/>
      <c r="AC280" s="77"/>
      <c r="AD280" s="77"/>
      <c r="AE280" s="77"/>
      <c r="AF280" s="77"/>
      <c r="AG280" s="77"/>
      <c r="AH280" s="77"/>
      <c r="AI280" s="77"/>
      <c r="AJ280" s="77"/>
      <c r="AK280" s="77"/>
      <c r="AL280" s="77"/>
      <c r="AM280" s="77"/>
      <c r="AN280" s="77"/>
      <c r="AO280" s="146"/>
      <c r="AP280" s="248" t="str">
        <f>IF(F280="","",IFERROR(VLOOKUP(SUBSTITUTE(SUBSTITUTE(Tabla1[[#This Row],[Uso Sistemas]],"T","P"),"N","F"),Parámetros!$M$2:$N$17,2,0),"Completar hasta 3ra sem. para evaluar a Probacionista"))</f>
        <v/>
      </c>
      <c r="AQ280" s="40"/>
      <c r="AR280" s="40"/>
      <c r="AS280" s="40"/>
      <c r="AT280" s="29"/>
      <c r="AU280" s="56"/>
      <c r="AV280" s="56"/>
      <c r="AW280" s="56"/>
      <c r="AX280" s="250" t="str">
        <f>IF(V280="","",EOMONTH(EDATE(Tabla1[[#This Row],[Fecha Finalización]],2),0))</f>
        <v/>
      </c>
      <c r="AY280" s="40"/>
      <c r="AZ280" s="251" t="str">
        <f>IF(V280="","",EOMONTH(EDATE(Tabla1[[#This Row],[Fecha Finalización]],3),0))</f>
        <v/>
      </c>
      <c r="BA280" s="40"/>
      <c r="BB280" s="40"/>
      <c r="BC280" s="237"/>
      <c r="BD280" s="235" t="str">
        <f>IF(F280="","",Tabla1[[#This Row],[sem 01]]&amp;Tabla1[[#This Row],[sem 02]]&amp;Tabla1[[#This Row],[sem 03]])</f>
        <v/>
      </c>
      <c r="BE280" s="236" t="str">
        <f>IF(TRIM(F280)="","",$B$1&amp;"-"&amp;SUBSTITUTE(Tabla1[[#This Row],[Mes Inscrito]]," ","")&amp;"-"&amp;SUBSTITUTE(Tabla1[[#This Row],[Dia de clases Inscrito]]," ","")&amp;"-"&amp;SUBSTITUTE(Tabla1[[#This Row],[Horario Inscrito]]," ","")&amp;"-"&amp;Tabla1[[#This Row],[Fecha Inicio grupo]])</f>
        <v/>
      </c>
      <c r="BF280" s="253" t="str">
        <f>IF(F280="","",Tabla1[[#This Row],[Curso]])</f>
        <v/>
      </c>
      <c r="BG280" s="254" t="str">
        <f>+IF(TRIM(F280)="","",$B$1&amp;"-"&amp;TRIM(Tabla1[[#This Row],[Mes Inscrito]])&amp;"-"&amp;TRIM(Tabla1[[#This Row],[Dia de clases Inscrito]])&amp;"-"&amp;TRIM(Tabla1[[#This Row],[Horario Inscrito]])&amp;"-"&amp;TRIM(Tabla1[[#This Row],[Fecha Inicio grupo]])&amp;"-"&amp;TRIM(Tabla1[[#This Row],[Tipo Incrito]]))</f>
        <v/>
      </c>
      <c r="BH280" s="319" t="str">
        <f>IF(F280="","",OR(IFERROR(SEARCH("CG",Tabla1[[#This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0" s="320" t="str">
        <f>IF(F280&lt;&gt;"",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0" s="320" t="str">
        <f>IF(F280&lt;&gt;"",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0" s="320" t="str">
        <f>IF(Tabla1[[#This Row],[Fecha Inicio grupo]]="","",IFERROR(VLOOKUP(Tabla1[[#This Row],[Mes de Alta como miembro]],Parámetros!$AM$2:$AN$16,2,0),"01/01/1900"))</f>
        <v/>
      </c>
    </row>
    <row r="281" spans="1:63" ht="14.45" hidden="1">
      <c r="A281" s="69">
        <v>276</v>
      </c>
      <c r="B281" s="30"/>
      <c r="C281" s="35"/>
      <c r="D281" s="43"/>
      <c r="E281" s="65"/>
      <c r="F281" s="46"/>
      <c r="G281" s="46"/>
      <c r="H281" s="165"/>
      <c r="I281" s="43"/>
      <c r="J281" s="29"/>
      <c r="K281" s="70"/>
      <c r="L281" s="69"/>
      <c r="M281" s="47"/>
      <c r="N281" s="240" t="str">
        <f ca="1">IF(Tabla1[[#This Row],[Fecha de nac]]="","",IF(Tabla1[[#This Row],[Fecha Finalización]] &gt;=TODAY(), DATEDIF(Tabla1[[#This Row],[Fecha de nac]],TODAY(),"y"), ROUNDDOWN((Tabla1[[#This Row],[Fecha Finalización]] -Tabla1[[#This Row],[Fecha de nac]])/365,0)))</f>
        <v/>
      </c>
      <c r="O281" s="171"/>
      <c r="P281" s="35"/>
      <c r="Q281" s="68"/>
      <c r="R281" s="68"/>
      <c r="S281" s="68"/>
      <c r="T281" s="68"/>
      <c r="U281" s="245" t="str">
        <f>IF(F281="","",Tabla1[[#This Row],[Fecha Inicio grupo]]+3*7-7)</f>
        <v/>
      </c>
      <c r="V281" s="246" t="str">
        <f>IF(F281="","",EDATE(Tabla1[[#This Row],[Fecha Inicio grupo]],3))</f>
        <v/>
      </c>
      <c r="W281" s="30"/>
      <c r="X281" s="30"/>
      <c r="Y281" s="77"/>
      <c r="Z281" s="77"/>
      <c r="AA281" s="77"/>
      <c r="AB281" s="77"/>
      <c r="AC281" s="77"/>
      <c r="AD281" s="77"/>
      <c r="AE281" s="77"/>
      <c r="AF281" s="77"/>
      <c r="AG281" s="77"/>
      <c r="AH281" s="77"/>
      <c r="AI281" s="77"/>
      <c r="AJ281" s="77"/>
      <c r="AK281" s="77"/>
      <c r="AL281" s="77"/>
      <c r="AM281" s="77"/>
      <c r="AN281" s="77"/>
      <c r="AO281" s="146"/>
      <c r="AP281" s="248" t="str">
        <f>IF(F281="","",IFERROR(VLOOKUP(SUBSTITUTE(SUBSTITUTE(Tabla1[[#This Row],[Uso Sistemas]],"T","P"),"N","F"),Parámetros!$M$2:$N$17,2,0),"Completar hasta 3ra sem. para evaluar a Probacionista"))</f>
        <v/>
      </c>
      <c r="AQ281" s="40"/>
      <c r="AR281" s="40"/>
      <c r="AS281" s="40"/>
      <c r="AT281" s="29"/>
      <c r="AU281" s="56"/>
      <c r="AV281" s="56"/>
      <c r="AW281" s="56"/>
      <c r="AX281" s="250" t="str">
        <f>IF(V281="","",EOMONTH(EDATE(Tabla1[[#This Row],[Fecha Finalización]],2),0))</f>
        <v/>
      </c>
      <c r="AY281" s="40"/>
      <c r="AZ281" s="251" t="str">
        <f>IF(V281="","",EOMONTH(EDATE(Tabla1[[#This Row],[Fecha Finalización]],3),0))</f>
        <v/>
      </c>
      <c r="BA281" s="40"/>
      <c r="BB281" s="40"/>
      <c r="BC281" s="237"/>
      <c r="BD281" s="235" t="str">
        <f>IF(F281="","",Tabla1[[#This Row],[sem 01]]&amp;Tabla1[[#This Row],[sem 02]]&amp;Tabla1[[#This Row],[sem 03]])</f>
        <v/>
      </c>
      <c r="BE281" s="236" t="str">
        <f>IF(TRIM(F281)="","",$B$1&amp;"-"&amp;SUBSTITUTE(Tabla1[[#This Row],[Mes Inscrito]]," ","")&amp;"-"&amp;SUBSTITUTE(Tabla1[[#This Row],[Dia de clases Inscrito]]," ","")&amp;"-"&amp;SUBSTITUTE(Tabla1[[#This Row],[Horario Inscrito]]," ","")&amp;"-"&amp;Tabla1[[#This Row],[Fecha Inicio grupo]])</f>
        <v/>
      </c>
      <c r="BF281" s="253" t="str">
        <f>IF(F281="","",Tabla1[[#This Row],[Curso]])</f>
        <v/>
      </c>
      <c r="BG281" s="254" t="str">
        <f>+IF(TRIM(F281)="","",$B$1&amp;"-"&amp;TRIM(Tabla1[[#This Row],[Mes Inscrito]])&amp;"-"&amp;TRIM(Tabla1[[#This Row],[Dia de clases Inscrito]])&amp;"-"&amp;TRIM(Tabla1[[#This Row],[Horario Inscrito]])&amp;"-"&amp;TRIM(Tabla1[[#This Row],[Fecha Inicio grupo]])&amp;"-"&amp;TRIM(Tabla1[[#This Row],[Tipo Incrito]]))</f>
        <v/>
      </c>
      <c r="BH281" s="319" t="str">
        <f>IF(F281="","",OR(IFERROR(SEARCH("CG",Tabla1[[#This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1" s="320" t="str">
        <f>IF(F281&lt;&gt;"",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1" s="320" t="str">
        <f>IF(F281&lt;&gt;"",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1" s="320" t="str">
        <f>IF(Tabla1[[#This Row],[Fecha Inicio grupo]]="","",IFERROR(VLOOKUP(Tabla1[[#This Row],[Mes de Alta como miembro]],Parámetros!$AM$2:$AN$16,2,0),"01/01/1900"))</f>
        <v/>
      </c>
    </row>
    <row r="282" spans="1:63" ht="14.45" hidden="1">
      <c r="A282" s="69">
        <v>277</v>
      </c>
      <c r="B282" s="30"/>
      <c r="C282" s="35"/>
      <c r="D282" s="43"/>
      <c r="E282" s="65"/>
      <c r="F282" s="46"/>
      <c r="G282" s="46"/>
      <c r="H282" s="165"/>
      <c r="I282" s="43"/>
      <c r="J282" s="29"/>
      <c r="K282" s="70"/>
      <c r="L282" s="69"/>
      <c r="M282" s="47"/>
      <c r="N282" s="240" t="str">
        <f ca="1">IF(Tabla1[[#This Row],[Fecha de nac]]="","",IF(Tabla1[[#This Row],[Fecha Finalización]] &gt;=TODAY(), DATEDIF(Tabla1[[#This Row],[Fecha de nac]],TODAY(),"y"), ROUNDDOWN((Tabla1[[#This Row],[Fecha Finalización]] -Tabla1[[#This Row],[Fecha de nac]])/365,0)))</f>
        <v/>
      </c>
      <c r="O282" s="171"/>
      <c r="P282" s="35"/>
      <c r="Q282" s="68"/>
      <c r="R282" s="68"/>
      <c r="S282" s="68"/>
      <c r="T282" s="68"/>
      <c r="U282" s="245" t="str">
        <f>IF(F282="","",Tabla1[[#This Row],[Fecha Inicio grupo]]+3*7-7)</f>
        <v/>
      </c>
      <c r="V282" s="246" t="str">
        <f>IF(F282="","",EDATE(Tabla1[[#This Row],[Fecha Inicio grupo]],3))</f>
        <v/>
      </c>
      <c r="W282" s="30"/>
      <c r="X282" s="30"/>
      <c r="Y282" s="77"/>
      <c r="Z282" s="77"/>
      <c r="AA282" s="77"/>
      <c r="AB282" s="77"/>
      <c r="AC282" s="77"/>
      <c r="AD282" s="77"/>
      <c r="AE282" s="77"/>
      <c r="AF282" s="77"/>
      <c r="AG282" s="77"/>
      <c r="AH282" s="77"/>
      <c r="AI282" s="77"/>
      <c r="AJ282" s="77"/>
      <c r="AK282" s="77"/>
      <c r="AL282" s="77"/>
      <c r="AM282" s="77"/>
      <c r="AN282" s="77"/>
      <c r="AO282" s="146"/>
      <c r="AP282" s="248" t="str">
        <f>IF(F282="","",IFERROR(VLOOKUP(SUBSTITUTE(SUBSTITUTE(Tabla1[[#This Row],[Uso Sistemas]],"T","P"),"N","F"),Parámetros!$M$2:$N$17,2,0),"Completar hasta 3ra sem. para evaluar a Probacionista"))</f>
        <v/>
      </c>
      <c r="AQ282" s="40"/>
      <c r="AR282" s="40"/>
      <c r="AS282" s="40"/>
      <c r="AT282" s="29"/>
      <c r="AU282" s="56"/>
      <c r="AV282" s="56"/>
      <c r="AW282" s="56"/>
      <c r="AX282" s="250" t="str">
        <f>IF(V282="","",EOMONTH(EDATE(Tabla1[[#This Row],[Fecha Finalización]],2),0))</f>
        <v/>
      </c>
      <c r="AY282" s="40"/>
      <c r="AZ282" s="251" t="str">
        <f>IF(V282="","",EOMONTH(EDATE(Tabla1[[#This Row],[Fecha Finalización]],3),0))</f>
        <v/>
      </c>
      <c r="BA282" s="40"/>
      <c r="BB282" s="40"/>
      <c r="BC282" s="237"/>
      <c r="BD282" s="235" t="str">
        <f>IF(F282="","",Tabla1[[#This Row],[sem 01]]&amp;Tabla1[[#This Row],[sem 02]]&amp;Tabla1[[#This Row],[sem 03]])</f>
        <v/>
      </c>
      <c r="BE282" s="236" t="str">
        <f>IF(TRIM(F282)="","",$B$1&amp;"-"&amp;SUBSTITUTE(Tabla1[[#This Row],[Mes Inscrito]]," ","")&amp;"-"&amp;SUBSTITUTE(Tabla1[[#This Row],[Dia de clases Inscrito]]," ","")&amp;"-"&amp;SUBSTITUTE(Tabla1[[#This Row],[Horario Inscrito]]," ","")&amp;"-"&amp;Tabla1[[#This Row],[Fecha Inicio grupo]])</f>
        <v/>
      </c>
      <c r="BF282" s="253" t="str">
        <f>IF(F282="","",Tabla1[[#This Row],[Curso]])</f>
        <v/>
      </c>
      <c r="BG282" s="254" t="str">
        <f>+IF(TRIM(F282)="","",$B$1&amp;"-"&amp;TRIM(Tabla1[[#This Row],[Mes Inscrito]])&amp;"-"&amp;TRIM(Tabla1[[#This Row],[Dia de clases Inscrito]])&amp;"-"&amp;TRIM(Tabla1[[#This Row],[Horario Inscrito]])&amp;"-"&amp;TRIM(Tabla1[[#This Row],[Fecha Inicio grupo]])&amp;"-"&amp;TRIM(Tabla1[[#This Row],[Tipo Incrito]]))</f>
        <v/>
      </c>
      <c r="BH282" s="319" t="str">
        <f>IF(F282="","",OR(IFERROR(SEARCH("CG",Tabla1[[#This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2" s="320" t="str">
        <f>IF(F282&lt;&gt;"",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2" s="320" t="str">
        <f>IF(F282&lt;&gt;"",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2" s="320" t="str">
        <f>IF(Tabla1[[#This Row],[Fecha Inicio grupo]]="","",IFERROR(VLOOKUP(Tabla1[[#This Row],[Mes de Alta como miembro]],Parámetros!$AM$2:$AN$16,2,0),"01/01/1900"))</f>
        <v/>
      </c>
    </row>
    <row r="283" spans="1:63" ht="14.45" hidden="1">
      <c r="A283" s="69">
        <v>278</v>
      </c>
      <c r="B283" s="30"/>
      <c r="C283" s="35"/>
      <c r="D283" s="43"/>
      <c r="E283" s="65"/>
      <c r="F283" s="46"/>
      <c r="G283" s="46"/>
      <c r="H283" s="165"/>
      <c r="I283" s="43"/>
      <c r="J283" s="29"/>
      <c r="K283" s="70"/>
      <c r="L283" s="69"/>
      <c r="M283" s="47"/>
      <c r="N283" s="240" t="str">
        <f ca="1">IF(Tabla1[[#This Row],[Fecha de nac]]="","",IF(Tabla1[[#This Row],[Fecha Finalización]] &gt;=TODAY(), DATEDIF(Tabla1[[#This Row],[Fecha de nac]],TODAY(),"y"), ROUNDDOWN((Tabla1[[#This Row],[Fecha Finalización]] -Tabla1[[#This Row],[Fecha de nac]])/365,0)))</f>
        <v/>
      </c>
      <c r="O283" s="171"/>
      <c r="P283" s="35"/>
      <c r="Q283" s="68"/>
      <c r="R283" s="68"/>
      <c r="S283" s="68"/>
      <c r="T283" s="68"/>
      <c r="U283" s="245" t="str">
        <f>IF(F283="","",Tabla1[[#This Row],[Fecha Inicio grupo]]+3*7-7)</f>
        <v/>
      </c>
      <c r="V283" s="246" t="str">
        <f>IF(F283="","",EDATE(Tabla1[[#This Row],[Fecha Inicio grupo]],3))</f>
        <v/>
      </c>
      <c r="W283" s="30"/>
      <c r="X283" s="30"/>
      <c r="Y283" s="77"/>
      <c r="Z283" s="77"/>
      <c r="AA283" s="77"/>
      <c r="AB283" s="77"/>
      <c r="AC283" s="77"/>
      <c r="AD283" s="77"/>
      <c r="AE283" s="77"/>
      <c r="AF283" s="77"/>
      <c r="AG283" s="77"/>
      <c r="AH283" s="77"/>
      <c r="AI283" s="77"/>
      <c r="AJ283" s="77"/>
      <c r="AK283" s="77"/>
      <c r="AL283" s="77"/>
      <c r="AM283" s="77"/>
      <c r="AN283" s="77"/>
      <c r="AO283" s="146"/>
      <c r="AP283" s="248" t="str">
        <f>IF(F283="","",IFERROR(VLOOKUP(SUBSTITUTE(SUBSTITUTE(Tabla1[[#This Row],[Uso Sistemas]],"T","P"),"N","F"),Parámetros!$M$2:$N$17,2,0),"Completar hasta 3ra sem. para evaluar a Probacionista"))</f>
        <v/>
      </c>
      <c r="AQ283" s="40"/>
      <c r="AR283" s="40"/>
      <c r="AS283" s="40"/>
      <c r="AT283" s="29"/>
      <c r="AU283" s="56"/>
      <c r="AV283" s="56"/>
      <c r="AW283" s="56"/>
      <c r="AX283" s="250" t="str">
        <f>IF(V283="","",EOMONTH(EDATE(Tabla1[[#This Row],[Fecha Finalización]],2),0))</f>
        <v/>
      </c>
      <c r="AY283" s="40"/>
      <c r="AZ283" s="251" t="str">
        <f>IF(V283="","",EOMONTH(EDATE(Tabla1[[#This Row],[Fecha Finalización]],3),0))</f>
        <v/>
      </c>
      <c r="BA283" s="40"/>
      <c r="BB283" s="40"/>
      <c r="BC283" s="237"/>
      <c r="BD283" s="235" t="str">
        <f>IF(F283="","",Tabla1[[#This Row],[sem 01]]&amp;Tabla1[[#This Row],[sem 02]]&amp;Tabla1[[#This Row],[sem 03]])</f>
        <v/>
      </c>
      <c r="BE283" s="236" t="str">
        <f>IF(TRIM(F283)="","",$B$1&amp;"-"&amp;SUBSTITUTE(Tabla1[[#This Row],[Mes Inscrito]]," ","")&amp;"-"&amp;SUBSTITUTE(Tabla1[[#This Row],[Dia de clases Inscrito]]," ","")&amp;"-"&amp;SUBSTITUTE(Tabla1[[#This Row],[Horario Inscrito]]," ","")&amp;"-"&amp;Tabla1[[#This Row],[Fecha Inicio grupo]])</f>
        <v/>
      </c>
      <c r="BF283" s="253" t="str">
        <f>IF(F283="","",Tabla1[[#This Row],[Curso]])</f>
        <v/>
      </c>
      <c r="BG283" s="254" t="str">
        <f>+IF(TRIM(F283)="","",$B$1&amp;"-"&amp;TRIM(Tabla1[[#This Row],[Mes Inscrito]])&amp;"-"&amp;TRIM(Tabla1[[#This Row],[Dia de clases Inscrito]])&amp;"-"&amp;TRIM(Tabla1[[#This Row],[Horario Inscrito]])&amp;"-"&amp;TRIM(Tabla1[[#This Row],[Fecha Inicio grupo]])&amp;"-"&amp;TRIM(Tabla1[[#This Row],[Tipo Incrito]]))</f>
        <v/>
      </c>
      <c r="BH283" s="319" t="str">
        <f>IF(F283="","",OR(IFERROR(SEARCH("CG",Tabla1[[#This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3" s="320" t="str">
        <f>IF(F283&lt;&gt;"",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3" s="320" t="str">
        <f>IF(F283&lt;&gt;"",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3" s="320" t="str">
        <f>IF(Tabla1[[#This Row],[Fecha Inicio grupo]]="","",IFERROR(VLOOKUP(Tabla1[[#This Row],[Mes de Alta como miembro]],Parámetros!$AM$2:$AN$16,2,0),"01/01/1900"))</f>
        <v/>
      </c>
    </row>
    <row r="284" spans="1:63" ht="14.45" hidden="1">
      <c r="A284" s="69">
        <v>279</v>
      </c>
      <c r="B284" s="30"/>
      <c r="C284" s="35"/>
      <c r="D284" s="43"/>
      <c r="E284" s="65"/>
      <c r="F284" s="46"/>
      <c r="G284" s="46"/>
      <c r="H284" s="165"/>
      <c r="I284" s="43"/>
      <c r="J284" s="29"/>
      <c r="K284" s="70"/>
      <c r="L284" s="69"/>
      <c r="M284" s="47"/>
      <c r="N284" s="240" t="str">
        <f ca="1">IF(Tabla1[[#This Row],[Fecha de nac]]="","",IF(Tabla1[[#This Row],[Fecha Finalización]] &gt;=TODAY(), DATEDIF(Tabla1[[#This Row],[Fecha de nac]],TODAY(),"y"), ROUNDDOWN((Tabla1[[#This Row],[Fecha Finalización]] -Tabla1[[#This Row],[Fecha de nac]])/365,0)))</f>
        <v/>
      </c>
      <c r="O284" s="171"/>
      <c r="P284" s="35"/>
      <c r="Q284" s="68"/>
      <c r="R284" s="68"/>
      <c r="S284" s="68"/>
      <c r="T284" s="68"/>
      <c r="U284" s="245" t="str">
        <f>IF(F284="","",Tabla1[[#This Row],[Fecha Inicio grupo]]+3*7-7)</f>
        <v/>
      </c>
      <c r="V284" s="246" t="str">
        <f>IF(F284="","",EDATE(Tabla1[[#This Row],[Fecha Inicio grupo]],3))</f>
        <v/>
      </c>
      <c r="W284" s="30"/>
      <c r="X284" s="30"/>
      <c r="Y284" s="77"/>
      <c r="Z284" s="77"/>
      <c r="AA284" s="77"/>
      <c r="AB284" s="77"/>
      <c r="AC284" s="77"/>
      <c r="AD284" s="77"/>
      <c r="AE284" s="77"/>
      <c r="AF284" s="77"/>
      <c r="AG284" s="77"/>
      <c r="AH284" s="77"/>
      <c r="AI284" s="77"/>
      <c r="AJ284" s="77"/>
      <c r="AK284" s="77"/>
      <c r="AL284" s="77"/>
      <c r="AM284" s="77"/>
      <c r="AN284" s="77"/>
      <c r="AO284" s="146"/>
      <c r="AP284" s="248" t="str">
        <f>IF(F284="","",IFERROR(VLOOKUP(SUBSTITUTE(SUBSTITUTE(Tabla1[[#This Row],[Uso Sistemas]],"T","P"),"N","F"),Parámetros!$M$2:$N$17,2,0),"Completar hasta 3ra sem. para evaluar a Probacionista"))</f>
        <v/>
      </c>
      <c r="AQ284" s="40"/>
      <c r="AR284" s="40"/>
      <c r="AS284" s="40"/>
      <c r="AT284" s="29"/>
      <c r="AU284" s="56"/>
      <c r="AV284" s="56"/>
      <c r="AW284" s="56"/>
      <c r="AX284" s="250" t="str">
        <f>IF(V284="","",EOMONTH(EDATE(Tabla1[[#This Row],[Fecha Finalización]],2),0))</f>
        <v/>
      </c>
      <c r="AY284" s="40"/>
      <c r="AZ284" s="251" t="str">
        <f>IF(V284="","",EOMONTH(EDATE(Tabla1[[#This Row],[Fecha Finalización]],3),0))</f>
        <v/>
      </c>
      <c r="BA284" s="40"/>
      <c r="BB284" s="40"/>
      <c r="BC284" s="237"/>
      <c r="BD284" s="235" t="str">
        <f>IF(F284="","",Tabla1[[#This Row],[sem 01]]&amp;Tabla1[[#This Row],[sem 02]]&amp;Tabla1[[#This Row],[sem 03]])</f>
        <v/>
      </c>
      <c r="BE284" s="236" t="str">
        <f>IF(TRIM(F284)="","",$B$1&amp;"-"&amp;SUBSTITUTE(Tabla1[[#This Row],[Mes Inscrito]]," ","")&amp;"-"&amp;SUBSTITUTE(Tabla1[[#This Row],[Dia de clases Inscrito]]," ","")&amp;"-"&amp;SUBSTITUTE(Tabla1[[#This Row],[Horario Inscrito]]," ","")&amp;"-"&amp;Tabla1[[#This Row],[Fecha Inicio grupo]])</f>
        <v/>
      </c>
      <c r="BF284" s="253" t="str">
        <f>IF(F284="","",Tabla1[[#This Row],[Curso]])</f>
        <v/>
      </c>
      <c r="BG284" s="254" t="str">
        <f>+IF(TRIM(F284)="","",$B$1&amp;"-"&amp;TRIM(Tabla1[[#This Row],[Mes Inscrito]])&amp;"-"&amp;TRIM(Tabla1[[#This Row],[Dia de clases Inscrito]])&amp;"-"&amp;TRIM(Tabla1[[#This Row],[Horario Inscrito]])&amp;"-"&amp;TRIM(Tabla1[[#This Row],[Fecha Inicio grupo]])&amp;"-"&amp;TRIM(Tabla1[[#This Row],[Tipo Incrito]]))</f>
        <v/>
      </c>
      <c r="BH284" s="319" t="str">
        <f>IF(F284="","",OR(IFERROR(SEARCH("CG",Tabla1[[#This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4" s="320" t="str">
        <f>IF(F284&lt;&gt;"",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4" s="320" t="str">
        <f>IF(F284&lt;&gt;"",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4" s="320" t="str">
        <f>IF(Tabla1[[#This Row],[Fecha Inicio grupo]]="","",IFERROR(VLOOKUP(Tabla1[[#This Row],[Mes de Alta como miembro]],Parámetros!$AM$2:$AN$16,2,0),"01/01/1900"))</f>
        <v/>
      </c>
    </row>
    <row r="285" spans="1:63" ht="14.45" hidden="1">
      <c r="A285" s="69">
        <v>280</v>
      </c>
      <c r="B285" s="30"/>
      <c r="C285" s="35"/>
      <c r="D285" s="43"/>
      <c r="E285" s="65"/>
      <c r="F285" s="46"/>
      <c r="G285" s="46"/>
      <c r="H285" s="165"/>
      <c r="I285" s="43"/>
      <c r="J285" s="29"/>
      <c r="K285" s="70"/>
      <c r="L285" s="69"/>
      <c r="M285" s="47"/>
      <c r="N285" s="240" t="str">
        <f ca="1">IF(Tabla1[[#This Row],[Fecha de nac]]="","",IF(Tabla1[[#This Row],[Fecha Finalización]] &gt;=TODAY(), DATEDIF(Tabla1[[#This Row],[Fecha de nac]],TODAY(),"y"), ROUNDDOWN((Tabla1[[#This Row],[Fecha Finalización]] -Tabla1[[#This Row],[Fecha de nac]])/365,0)))</f>
        <v/>
      </c>
      <c r="O285" s="171"/>
      <c r="P285" s="35"/>
      <c r="Q285" s="68"/>
      <c r="R285" s="68"/>
      <c r="S285" s="68"/>
      <c r="T285" s="68"/>
      <c r="U285" s="245" t="str">
        <f>IF(F285="","",Tabla1[[#This Row],[Fecha Inicio grupo]]+3*7-7)</f>
        <v/>
      </c>
      <c r="V285" s="246" t="str">
        <f>IF(F285="","",EDATE(Tabla1[[#This Row],[Fecha Inicio grupo]],3))</f>
        <v/>
      </c>
      <c r="W285" s="30"/>
      <c r="X285" s="30"/>
      <c r="Y285" s="77"/>
      <c r="Z285" s="77"/>
      <c r="AA285" s="77"/>
      <c r="AB285" s="77"/>
      <c r="AC285" s="77"/>
      <c r="AD285" s="77"/>
      <c r="AE285" s="77"/>
      <c r="AF285" s="77"/>
      <c r="AG285" s="77"/>
      <c r="AH285" s="77"/>
      <c r="AI285" s="77"/>
      <c r="AJ285" s="77"/>
      <c r="AK285" s="77"/>
      <c r="AL285" s="77"/>
      <c r="AM285" s="77"/>
      <c r="AN285" s="77"/>
      <c r="AO285" s="146"/>
      <c r="AP285" s="248" t="str">
        <f>IF(F285="","",IFERROR(VLOOKUP(SUBSTITUTE(SUBSTITUTE(Tabla1[[#This Row],[Uso Sistemas]],"T","P"),"N","F"),Parámetros!$M$2:$N$17,2,0),"Completar hasta 3ra sem. para evaluar a Probacionista"))</f>
        <v/>
      </c>
      <c r="AQ285" s="40"/>
      <c r="AR285" s="40"/>
      <c r="AS285" s="40"/>
      <c r="AT285" s="29"/>
      <c r="AU285" s="56"/>
      <c r="AV285" s="56"/>
      <c r="AW285" s="56"/>
      <c r="AX285" s="250" t="str">
        <f>IF(V285="","",EOMONTH(EDATE(Tabla1[[#This Row],[Fecha Finalización]],2),0))</f>
        <v/>
      </c>
      <c r="AY285" s="40"/>
      <c r="AZ285" s="251" t="str">
        <f>IF(V285="","",EOMONTH(EDATE(Tabla1[[#This Row],[Fecha Finalización]],3),0))</f>
        <v/>
      </c>
      <c r="BA285" s="40"/>
      <c r="BB285" s="40"/>
      <c r="BC285" s="237"/>
      <c r="BD285" s="235" t="str">
        <f>IF(F285="","",Tabla1[[#This Row],[sem 01]]&amp;Tabla1[[#This Row],[sem 02]]&amp;Tabla1[[#This Row],[sem 03]])</f>
        <v/>
      </c>
      <c r="BE285" s="236" t="str">
        <f>IF(TRIM(F285)="","",$B$1&amp;"-"&amp;SUBSTITUTE(Tabla1[[#This Row],[Mes Inscrito]]," ","")&amp;"-"&amp;SUBSTITUTE(Tabla1[[#This Row],[Dia de clases Inscrito]]," ","")&amp;"-"&amp;SUBSTITUTE(Tabla1[[#This Row],[Horario Inscrito]]," ","")&amp;"-"&amp;Tabla1[[#This Row],[Fecha Inicio grupo]])</f>
        <v/>
      </c>
      <c r="BF285" s="253" t="str">
        <f>IF(F285="","",Tabla1[[#This Row],[Curso]])</f>
        <v/>
      </c>
      <c r="BG285" s="254" t="str">
        <f>+IF(TRIM(F285)="","",$B$1&amp;"-"&amp;TRIM(Tabla1[[#This Row],[Mes Inscrito]])&amp;"-"&amp;TRIM(Tabla1[[#This Row],[Dia de clases Inscrito]])&amp;"-"&amp;TRIM(Tabla1[[#This Row],[Horario Inscrito]])&amp;"-"&amp;TRIM(Tabla1[[#This Row],[Fecha Inicio grupo]])&amp;"-"&amp;TRIM(Tabla1[[#This Row],[Tipo Incrito]]))</f>
        <v/>
      </c>
      <c r="BH285" s="319" t="str">
        <f>IF(F285="","",OR(IFERROR(SEARCH("CG",Tabla1[[#This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5" s="320" t="str">
        <f>IF(F285&lt;&gt;"",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5" s="320" t="str">
        <f>IF(F285&lt;&gt;"",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5" s="320" t="str">
        <f>IF(Tabla1[[#This Row],[Fecha Inicio grupo]]="","",IFERROR(VLOOKUP(Tabla1[[#This Row],[Mes de Alta como miembro]],Parámetros!$AM$2:$AN$16,2,0),"01/01/1900"))</f>
        <v/>
      </c>
    </row>
    <row r="286" spans="1:63" ht="14.45" hidden="1">
      <c r="A286" s="69">
        <v>281</v>
      </c>
      <c r="B286" s="30"/>
      <c r="C286" s="35"/>
      <c r="D286" s="43"/>
      <c r="E286" s="65"/>
      <c r="F286" s="46"/>
      <c r="G286" s="46"/>
      <c r="H286" s="165"/>
      <c r="I286" s="43"/>
      <c r="J286" s="29"/>
      <c r="K286" s="70"/>
      <c r="L286" s="69"/>
      <c r="M286" s="47"/>
      <c r="N286" s="240" t="str">
        <f ca="1">IF(Tabla1[[#This Row],[Fecha de nac]]="","",IF(Tabla1[[#This Row],[Fecha Finalización]] &gt;=TODAY(), DATEDIF(Tabla1[[#This Row],[Fecha de nac]],TODAY(),"y"), ROUNDDOWN((Tabla1[[#This Row],[Fecha Finalización]] -Tabla1[[#This Row],[Fecha de nac]])/365,0)))</f>
        <v/>
      </c>
      <c r="O286" s="171"/>
      <c r="P286" s="35"/>
      <c r="Q286" s="68"/>
      <c r="R286" s="68"/>
      <c r="S286" s="68"/>
      <c r="T286" s="68"/>
      <c r="U286" s="245" t="str">
        <f>IF(F286="","",Tabla1[[#This Row],[Fecha Inicio grupo]]+3*7-7)</f>
        <v/>
      </c>
      <c r="V286" s="246" t="str">
        <f>IF(F286="","",EDATE(Tabla1[[#This Row],[Fecha Inicio grupo]],3))</f>
        <v/>
      </c>
      <c r="W286" s="30"/>
      <c r="X286" s="30"/>
      <c r="Y286" s="77"/>
      <c r="Z286" s="77"/>
      <c r="AA286" s="77"/>
      <c r="AB286" s="77"/>
      <c r="AC286" s="77"/>
      <c r="AD286" s="77"/>
      <c r="AE286" s="77"/>
      <c r="AF286" s="77"/>
      <c r="AG286" s="77"/>
      <c r="AH286" s="77"/>
      <c r="AI286" s="77"/>
      <c r="AJ286" s="77"/>
      <c r="AK286" s="77"/>
      <c r="AL286" s="77"/>
      <c r="AM286" s="77"/>
      <c r="AN286" s="77"/>
      <c r="AO286" s="146"/>
      <c r="AP286" s="248" t="str">
        <f>IF(F286="","",IFERROR(VLOOKUP(SUBSTITUTE(SUBSTITUTE(Tabla1[[#This Row],[Uso Sistemas]],"T","P"),"N","F"),Parámetros!$M$2:$N$17,2,0),"Completar hasta 3ra sem. para evaluar a Probacionista"))</f>
        <v/>
      </c>
      <c r="AQ286" s="40"/>
      <c r="AR286" s="40"/>
      <c r="AS286" s="40"/>
      <c r="AT286" s="29"/>
      <c r="AU286" s="56"/>
      <c r="AV286" s="56"/>
      <c r="AW286" s="56"/>
      <c r="AX286" s="250" t="str">
        <f>IF(V286="","",EOMONTH(EDATE(Tabla1[[#This Row],[Fecha Finalización]],2),0))</f>
        <v/>
      </c>
      <c r="AY286" s="40"/>
      <c r="AZ286" s="251" t="str">
        <f>IF(V286="","",EOMONTH(EDATE(Tabla1[[#This Row],[Fecha Finalización]],3),0))</f>
        <v/>
      </c>
      <c r="BA286" s="40"/>
      <c r="BB286" s="40"/>
      <c r="BC286" s="237"/>
      <c r="BD286" s="235" t="str">
        <f>IF(F286="","",Tabla1[[#This Row],[sem 01]]&amp;Tabla1[[#This Row],[sem 02]]&amp;Tabla1[[#This Row],[sem 03]])</f>
        <v/>
      </c>
      <c r="BE286" s="236" t="str">
        <f>IF(TRIM(F286)="","",$B$1&amp;"-"&amp;SUBSTITUTE(Tabla1[[#This Row],[Mes Inscrito]]," ","")&amp;"-"&amp;SUBSTITUTE(Tabla1[[#This Row],[Dia de clases Inscrito]]," ","")&amp;"-"&amp;SUBSTITUTE(Tabla1[[#This Row],[Horario Inscrito]]," ","")&amp;"-"&amp;Tabla1[[#This Row],[Fecha Inicio grupo]])</f>
        <v/>
      </c>
      <c r="BF286" s="253" t="str">
        <f>IF(F286="","",Tabla1[[#This Row],[Curso]])</f>
        <v/>
      </c>
      <c r="BG286" s="254" t="str">
        <f>+IF(TRIM(F286)="","",$B$1&amp;"-"&amp;TRIM(Tabla1[[#This Row],[Mes Inscrito]])&amp;"-"&amp;TRIM(Tabla1[[#This Row],[Dia de clases Inscrito]])&amp;"-"&amp;TRIM(Tabla1[[#This Row],[Horario Inscrito]])&amp;"-"&amp;TRIM(Tabla1[[#This Row],[Fecha Inicio grupo]])&amp;"-"&amp;TRIM(Tabla1[[#This Row],[Tipo Incrito]]))</f>
        <v/>
      </c>
      <c r="BH286" s="319" t="str">
        <f>IF(F286="","",OR(IFERROR(SEARCH("CG",Tabla1[[#This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6" s="320" t="str">
        <f>IF(F286&lt;&gt;"",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6" s="320" t="str">
        <f>IF(F286&lt;&gt;"",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6" s="320" t="str">
        <f>IF(Tabla1[[#This Row],[Fecha Inicio grupo]]="","",IFERROR(VLOOKUP(Tabla1[[#This Row],[Mes de Alta como miembro]],Parámetros!$AM$2:$AN$16,2,0),"01/01/1900"))</f>
        <v/>
      </c>
    </row>
    <row r="287" spans="1:63" ht="14.45" hidden="1">
      <c r="A287" s="69">
        <v>282</v>
      </c>
      <c r="B287" s="30"/>
      <c r="C287" s="35"/>
      <c r="D287" s="43"/>
      <c r="E287" s="65"/>
      <c r="F287" s="46"/>
      <c r="G287" s="46"/>
      <c r="H287" s="165"/>
      <c r="I287" s="43"/>
      <c r="J287" s="29"/>
      <c r="K287" s="70"/>
      <c r="L287" s="69"/>
      <c r="M287" s="47"/>
      <c r="N287" s="240" t="str">
        <f ca="1">IF(Tabla1[[#This Row],[Fecha de nac]]="","",IF(Tabla1[[#This Row],[Fecha Finalización]] &gt;=TODAY(), DATEDIF(Tabla1[[#This Row],[Fecha de nac]],TODAY(),"y"), ROUNDDOWN((Tabla1[[#This Row],[Fecha Finalización]] -Tabla1[[#This Row],[Fecha de nac]])/365,0)))</f>
        <v/>
      </c>
      <c r="O287" s="171"/>
      <c r="P287" s="35"/>
      <c r="Q287" s="68"/>
      <c r="R287" s="68"/>
      <c r="S287" s="68"/>
      <c r="T287" s="68"/>
      <c r="U287" s="245" t="str">
        <f>IF(F287="","",Tabla1[[#This Row],[Fecha Inicio grupo]]+3*7-7)</f>
        <v/>
      </c>
      <c r="V287" s="246" t="str">
        <f>IF(F287="","",EDATE(Tabla1[[#This Row],[Fecha Inicio grupo]],3))</f>
        <v/>
      </c>
      <c r="W287" s="30"/>
      <c r="X287" s="30"/>
      <c r="Y287" s="77"/>
      <c r="Z287" s="77"/>
      <c r="AA287" s="77"/>
      <c r="AB287" s="77"/>
      <c r="AC287" s="77"/>
      <c r="AD287" s="77"/>
      <c r="AE287" s="77"/>
      <c r="AF287" s="77"/>
      <c r="AG287" s="77"/>
      <c r="AH287" s="77"/>
      <c r="AI287" s="77"/>
      <c r="AJ287" s="77"/>
      <c r="AK287" s="77"/>
      <c r="AL287" s="77"/>
      <c r="AM287" s="77"/>
      <c r="AN287" s="77"/>
      <c r="AO287" s="146"/>
      <c r="AP287" s="248" t="str">
        <f>IF(F287="","",IFERROR(VLOOKUP(SUBSTITUTE(SUBSTITUTE(Tabla1[[#This Row],[Uso Sistemas]],"T","P"),"N","F"),Parámetros!$M$2:$N$17,2,0),"Completar hasta 3ra sem. para evaluar a Probacionista"))</f>
        <v/>
      </c>
      <c r="AQ287" s="40"/>
      <c r="AR287" s="40"/>
      <c r="AS287" s="40"/>
      <c r="AT287" s="29"/>
      <c r="AU287" s="56"/>
      <c r="AV287" s="56"/>
      <c r="AW287" s="56"/>
      <c r="AX287" s="250" t="str">
        <f>IF(V287="","",EOMONTH(EDATE(Tabla1[[#This Row],[Fecha Finalización]],2),0))</f>
        <v/>
      </c>
      <c r="AY287" s="40"/>
      <c r="AZ287" s="251" t="str">
        <f>IF(V287="","",EOMONTH(EDATE(Tabla1[[#This Row],[Fecha Finalización]],3),0))</f>
        <v/>
      </c>
      <c r="BA287" s="40"/>
      <c r="BB287" s="40"/>
      <c r="BC287" s="237"/>
      <c r="BD287" s="235" t="str">
        <f>IF(F287="","",Tabla1[[#This Row],[sem 01]]&amp;Tabla1[[#This Row],[sem 02]]&amp;Tabla1[[#This Row],[sem 03]])</f>
        <v/>
      </c>
      <c r="BE287" s="236" t="str">
        <f>IF(TRIM(F287)="","",$B$1&amp;"-"&amp;SUBSTITUTE(Tabla1[[#This Row],[Mes Inscrito]]," ","")&amp;"-"&amp;SUBSTITUTE(Tabla1[[#This Row],[Dia de clases Inscrito]]," ","")&amp;"-"&amp;SUBSTITUTE(Tabla1[[#This Row],[Horario Inscrito]]," ","")&amp;"-"&amp;Tabla1[[#This Row],[Fecha Inicio grupo]])</f>
        <v/>
      </c>
      <c r="BF287" s="253" t="str">
        <f>IF(F287="","",Tabla1[[#This Row],[Curso]])</f>
        <v/>
      </c>
      <c r="BG287" s="254" t="str">
        <f>+IF(TRIM(F287)="","",$B$1&amp;"-"&amp;TRIM(Tabla1[[#This Row],[Mes Inscrito]])&amp;"-"&amp;TRIM(Tabla1[[#This Row],[Dia de clases Inscrito]])&amp;"-"&amp;TRIM(Tabla1[[#This Row],[Horario Inscrito]])&amp;"-"&amp;TRIM(Tabla1[[#This Row],[Fecha Inicio grupo]])&amp;"-"&amp;TRIM(Tabla1[[#This Row],[Tipo Incrito]]))</f>
        <v/>
      </c>
      <c r="BH287" s="319" t="str">
        <f>IF(F287="","",OR(IFERROR(SEARCH("CG",Tabla1[[#This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7" s="320" t="str">
        <f>IF(F287&lt;&gt;"",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7" s="320" t="str">
        <f>IF(F287&lt;&gt;"",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7" s="320" t="str">
        <f>IF(Tabla1[[#This Row],[Fecha Inicio grupo]]="","",IFERROR(VLOOKUP(Tabla1[[#This Row],[Mes de Alta como miembro]],Parámetros!$AM$2:$AN$16,2,0),"01/01/1900"))</f>
        <v/>
      </c>
    </row>
    <row r="288" spans="1:63" ht="14.45" hidden="1">
      <c r="A288" s="69">
        <v>283</v>
      </c>
      <c r="B288" s="30"/>
      <c r="C288" s="35"/>
      <c r="D288" s="43"/>
      <c r="E288" s="65"/>
      <c r="F288" s="46"/>
      <c r="G288" s="46"/>
      <c r="H288" s="165"/>
      <c r="I288" s="43"/>
      <c r="J288" s="29"/>
      <c r="K288" s="70"/>
      <c r="L288" s="69"/>
      <c r="M288" s="47"/>
      <c r="N288" s="240" t="str">
        <f ca="1">IF(Tabla1[[#This Row],[Fecha de nac]]="","",IF(Tabla1[[#This Row],[Fecha Finalización]] &gt;=TODAY(), DATEDIF(Tabla1[[#This Row],[Fecha de nac]],TODAY(),"y"), ROUNDDOWN((Tabla1[[#This Row],[Fecha Finalización]] -Tabla1[[#This Row],[Fecha de nac]])/365,0)))</f>
        <v/>
      </c>
      <c r="O288" s="171"/>
      <c r="P288" s="35"/>
      <c r="Q288" s="68"/>
      <c r="R288" s="68"/>
      <c r="S288" s="68"/>
      <c r="T288" s="68"/>
      <c r="U288" s="245" t="str">
        <f>IF(F288="","",Tabla1[[#This Row],[Fecha Inicio grupo]]+3*7-7)</f>
        <v/>
      </c>
      <c r="V288" s="246" t="str">
        <f>IF(F288="","",EDATE(Tabla1[[#This Row],[Fecha Inicio grupo]],3))</f>
        <v/>
      </c>
      <c r="W288" s="30"/>
      <c r="X288" s="30"/>
      <c r="Y288" s="77"/>
      <c r="Z288" s="77"/>
      <c r="AA288" s="77"/>
      <c r="AB288" s="77"/>
      <c r="AC288" s="77"/>
      <c r="AD288" s="77"/>
      <c r="AE288" s="77"/>
      <c r="AF288" s="77"/>
      <c r="AG288" s="77"/>
      <c r="AH288" s="77"/>
      <c r="AI288" s="77"/>
      <c r="AJ288" s="77"/>
      <c r="AK288" s="77"/>
      <c r="AL288" s="77"/>
      <c r="AM288" s="77"/>
      <c r="AN288" s="77"/>
      <c r="AO288" s="146"/>
      <c r="AP288" s="248" t="str">
        <f>IF(F288="","",IFERROR(VLOOKUP(SUBSTITUTE(SUBSTITUTE(Tabla1[[#This Row],[Uso Sistemas]],"T","P"),"N","F"),Parámetros!$M$2:$N$17,2,0),"Completar hasta 3ra sem. para evaluar a Probacionista"))</f>
        <v/>
      </c>
      <c r="AQ288" s="40"/>
      <c r="AR288" s="40"/>
      <c r="AS288" s="40"/>
      <c r="AT288" s="29"/>
      <c r="AU288" s="56"/>
      <c r="AV288" s="56"/>
      <c r="AW288" s="56"/>
      <c r="AX288" s="250" t="str">
        <f>IF(V288="","",EOMONTH(EDATE(Tabla1[[#This Row],[Fecha Finalización]],2),0))</f>
        <v/>
      </c>
      <c r="AY288" s="40"/>
      <c r="AZ288" s="251" t="str">
        <f>IF(V288="","",EOMONTH(EDATE(Tabla1[[#This Row],[Fecha Finalización]],3),0))</f>
        <v/>
      </c>
      <c r="BA288" s="40"/>
      <c r="BB288" s="40"/>
      <c r="BC288" s="237"/>
      <c r="BD288" s="235" t="str">
        <f>IF(F288="","",Tabla1[[#This Row],[sem 01]]&amp;Tabla1[[#This Row],[sem 02]]&amp;Tabla1[[#This Row],[sem 03]])</f>
        <v/>
      </c>
      <c r="BE288" s="236" t="str">
        <f>IF(TRIM(F288)="","",$B$1&amp;"-"&amp;SUBSTITUTE(Tabla1[[#This Row],[Mes Inscrito]]," ","")&amp;"-"&amp;SUBSTITUTE(Tabla1[[#This Row],[Dia de clases Inscrito]]," ","")&amp;"-"&amp;SUBSTITUTE(Tabla1[[#This Row],[Horario Inscrito]]," ","")&amp;"-"&amp;Tabla1[[#This Row],[Fecha Inicio grupo]])</f>
        <v/>
      </c>
      <c r="BF288" s="253" t="str">
        <f>IF(F288="","",Tabla1[[#This Row],[Curso]])</f>
        <v/>
      </c>
      <c r="BG288" s="254" t="str">
        <f>+IF(TRIM(F288)="","",$B$1&amp;"-"&amp;TRIM(Tabla1[[#This Row],[Mes Inscrito]])&amp;"-"&amp;TRIM(Tabla1[[#This Row],[Dia de clases Inscrito]])&amp;"-"&amp;TRIM(Tabla1[[#This Row],[Horario Inscrito]])&amp;"-"&amp;TRIM(Tabla1[[#This Row],[Fecha Inicio grupo]])&amp;"-"&amp;TRIM(Tabla1[[#This Row],[Tipo Incrito]]))</f>
        <v/>
      </c>
      <c r="BH288" s="319" t="str">
        <f>IF(F288="","",OR(IFERROR(SEARCH("CG",Tabla1[[#This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8" s="320" t="str">
        <f>IF(F288&lt;&gt;"",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8" s="320" t="str">
        <f>IF(F288&lt;&gt;"",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8" s="320" t="str">
        <f>IF(Tabla1[[#This Row],[Fecha Inicio grupo]]="","",IFERROR(VLOOKUP(Tabla1[[#This Row],[Mes de Alta como miembro]],Parámetros!$AM$2:$AN$16,2,0),"01/01/1900"))</f>
        <v/>
      </c>
    </row>
    <row r="289" spans="1:63" ht="14.45" hidden="1">
      <c r="A289" s="69">
        <v>284</v>
      </c>
      <c r="B289" s="30"/>
      <c r="C289" s="35"/>
      <c r="D289" s="43"/>
      <c r="E289" s="65"/>
      <c r="F289" s="46"/>
      <c r="G289" s="46"/>
      <c r="H289" s="165"/>
      <c r="I289" s="43"/>
      <c r="J289" s="29"/>
      <c r="K289" s="70"/>
      <c r="L289" s="69"/>
      <c r="M289" s="47"/>
      <c r="N289" s="240" t="str">
        <f ca="1">IF(Tabla1[[#This Row],[Fecha de nac]]="","",IF(Tabla1[[#This Row],[Fecha Finalización]] &gt;=TODAY(), DATEDIF(Tabla1[[#This Row],[Fecha de nac]],TODAY(),"y"), ROUNDDOWN((Tabla1[[#This Row],[Fecha Finalización]] -Tabla1[[#This Row],[Fecha de nac]])/365,0)))</f>
        <v/>
      </c>
      <c r="O289" s="171"/>
      <c r="P289" s="35"/>
      <c r="Q289" s="68"/>
      <c r="R289" s="68"/>
      <c r="S289" s="68"/>
      <c r="T289" s="68"/>
      <c r="U289" s="245" t="str">
        <f>IF(F289="","",Tabla1[[#This Row],[Fecha Inicio grupo]]+3*7-7)</f>
        <v/>
      </c>
      <c r="V289" s="246" t="str">
        <f>IF(F289="","",EDATE(Tabla1[[#This Row],[Fecha Inicio grupo]],3))</f>
        <v/>
      </c>
      <c r="W289" s="30"/>
      <c r="X289" s="30"/>
      <c r="Y289" s="77"/>
      <c r="Z289" s="77"/>
      <c r="AA289" s="77"/>
      <c r="AB289" s="77"/>
      <c r="AC289" s="77"/>
      <c r="AD289" s="77"/>
      <c r="AE289" s="77"/>
      <c r="AF289" s="77"/>
      <c r="AG289" s="77"/>
      <c r="AH289" s="77"/>
      <c r="AI289" s="77"/>
      <c r="AJ289" s="77"/>
      <c r="AK289" s="77"/>
      <c r="AL289" s="77"/>
      <c r="AM289" s="77"/>
      <c r="AN289" s="77"/>
      <c r="AO289" s="146"/>
      <c r="AP289" s="248" t="str">
        <f>IF(F289="","",IFERROR(VLOOKUP(SUBSTITUTE(SUBSTITUTE(Tabla1[[#This Row],[Uso Sistemas]],"T","P"),"N","F"),Parámetros!$M$2:$N$17,2,0),"Completar hasta 3ra sem. para evaluar a Probacionista"))</f>
        <v/>
      </c>
      <c r="AQ289" s="40"/>
      <c r="AR289" s="40"/>
      <c r="AS289" s="40"/>
      <c r="AT289" s="29"/>
      <c r="AU289" s="56"/>
      <c r="AV289" s="56"/>
      <c r="AW289" s="56"/>
      <c r="AX289" s="250" t="str">
        <f>IF(V289="","",EOMONTH(EDATE(Tabla1[[#This Row],[Fecha Finalización]],2),0))</f>
        <v/>
      </c>
      <c r="AY289" s="40"/>
      <c r="AZ289" s="251" t="str">
        <f>IF(V289="","",EOMONTH(EDATE(Tabla1[[#This Row],[Fecha Finalización]],3),0))</f>
        <v/>
      </c>
      <c r="BA289" s="40"/>
      <c r="BB289" s="40"/>
      <c r="BC289" s="237"/>
      <c r="BD289" s="235" t="str">
        <f>IF(F289="","",Tabla1[[#This Row],[sem 01]]&amp;Tabla1[[#This Row],[sem 02]]&amp;Tabla1[[#This Row],[sem 03]])</f>
        <v/>
      </c>
      <c r="BE289" s="236" t="str">
        <f>IF(TRIM(F289)="","",$B$1&amp;"-"&amp;SUBSTITUTE(Tabla1[[#This Row],[Mes Inscrito]]," ","")&amp;"-"&amp;SUBSTITUTE(Tabla1[[#This Row],[Dia de clases Inscrito]]," ","")&amp;"-"&amp;SUBSTITUTE(Tabla1[[#This Row],[Horario Inscrito]]," ","")&amp;"-"&amp;Tabla1[[#This Row],[Fecha Inicio grupo]])</f>
        <v/>
      </c>
      <c r="BF289" s="253" t="str">
        <f>IF(F289="","",Tabla1[[#This Row],[Curso]])</f>
        <v/>
      </c>
      <c r="BG289" s="254" t="str">
        <f>+IF(TRIM(F289)="","",$B$1&amp;"-"&amp;TRIM(Tabla1[[#This Row],[Mes Inscrito]])&amp;"-"&amp;TRIM(Tabla1[[#This Row],[Dia de clases Inscrito]])&amp;"-"&amp;TRIM(Tabla1[[#This Row],[Horario Inscrito]])&amp;"-"&amp;TRIM(Tabla1[[#This Row],[Fecha Inicio grupo]])&amp;"-"&amp;TRIM(Tabla1[[#This Row],[Tipo Incrito]]))</f>
        <v/>
      </c>
      <c r="BH289" s="319" t="str">
        <f>IF(F289="","",OR(IFERROR(SEARCH("CG",Tabla1[[#This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9" s="320" t="str">
        <f>IF(F289&lt;&gt;"",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9" s="320" t="str">
        <f>IF(F289&lt;&gt;"",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9" s="320" t="str">
        <f>IF(Tabla1[[#This Row],[Fecha Inicio grupo]]="","",IFERROR(VLOOKUP(Tabla1[[#This Row],[Mes de Alta como miembro]],Parámetros!$AM$2:$AN$16,2,0),"01/01/1900"))</f>
        <v/>
      </c>
    </row>
    <row r="290" spans="1:63" ht="14.45" hidden="1">
      <c r="A290" s="69">
        <v>285</v>
      </c>
      <c r="B290" s="30"/>
      <c r="C290" s="35"/>
      <c r="D290" s="43"/>
      <c r="E290" s="65"/>
      <c r="F290" s="46"/>
      <c r="G290" s="46"/>
      <c r="H290" s="165"/>
      <c r="I290" s="43"/>
      <c r="J290" s="29"/>
      <c r="K290" s="70"/>
      <c r="L290" s="69"/>
      <c r="M290" s="47"/>
      <c r="N290" s="240" t="str">
        <f ca="1">IF(Tabla1[[#This Row],[Fecha de nac]]="","",IF(Tabla1[[#This Row],[Fecha Finalización]] &gt;=TODAY(), DATEDIF(Tabla1[[#This Row],[Fecha de nac]],TODAY(),"y"), ROUNDDOWN((Tabla1[[#This Row],[Fecha Finalización]] -Tabla1[[#This Row],[Fecha de nac]])/365,0)))</f>
        <v/>
      </c>
      <c r="O290" s="171"/>
      <c r="P290" s="35"/>
      <c r="Q290" s="68"/>
      <c r="R290" s="68"/>
      <c r="S290" s="68"/>
      <c r="T290" s="68"/>
      <c r="U290" s="245" t="str">
        <f>IF(F290="","",Tabla1[[#This Row],[Fecha Inicio grupo]]+3*7-7)</f>
        <v/>
      </c>
      <c r="V290" s="246" t="str">
        <f>IF(F290="","",EDATE(Tabla1[[#This Row],[Fecha Inicio grupo]],3))</f>
        <v/>
      </c>
      <c r="W290" s="30"/>
      <c r="X290" s="30"/>
      <c r="Y290" s="77"/>
      <c r="Z290" s="77"/>
      <c r="AA290" s="77"/>
      <c r="AB290" s="77"/>
      <c r="AC290" s="77"/>
      <c r="AD290" s="77"/>
      <c r="AE290" s="77"/>
      <c r="AF290" s="77"/>
      <c r="AG290" s="77"/>
      <c r="AH290" s="77"/>
      <c r="AI290" s="77"/>
      <c r="AJ290" s="77"/>
      <c r="AK290" s="77"/>
      <c r="AL290" s="77"/>
      <c r="AM290" s="77"/>
      <c r="AN290" s="77"/>
      <c r="AO290" s="146"/>
      <c r="AP290" s="248" t="str">
        <f>IF(F290="","",IFERROR(VLOOKUP(SUBSTITUTE(SUBSTITUTE(Tabla1[[#This Row],[Uso Sistemas]],"T","P"),"N","F"),Parámetros!$M$2:$N$17,2,0),"Completar hasta 3ra sem. para evaluar a Probacionista"))</f>
        <v/>
      </c>
      <c r="AQ290" s="40"/>
      <c r="AR290" s="40"/>
      <c r="AS290" s="40"/>
      <c r="AT290" s="29"/>
      <c r="AU290" s="56"/>
      <c r="AV290" s="56"/>
      <c r="AW290" s="56"/>
      <c r="AX290" s="250" t="str">
        <f>IF(V290="","",EOMONTH(EDATE(Tabla1[[#This Row],[Fecha Finalización]],2),0))</f>
        <v/>
      </c>
      <c r="AY290" s="40"/>
      <c r="AZ290" s="251" t="str">
        <f>IF(V290="","",EOMONTH(EDATE(Tabla1[[#This Row],[Fecha Finalización]],3),0))</f>
        <v/>
      </c>
      <c r="BA290" s="40"/>
      <c r="BB290" s="40"/>
      <c r="BC290" s="237"/>
      <c r="BD290" s="235" t="str">
        <f>IF(F290="","",Tabla1[[#This Row],[sem 01]]&amp;Tabla1[[#This Row],[sem 02]]&amp;Tabla1[[#This Row],[sem 03]])</f>
        <v/>
      </c>
      <c r="BE290" s="236" t="str">
        <f>IF(TRIM(F290)="","",$B$1&amp;"-"&amp;SUBSTITUTE(Tabla1[[#This Row],[Mes Inscrito]]," ","")&amp;"-"&amp;SUBSTITUTE(Tabla1[[#This Row],[Dia de clases Inscrito]]," ","")&amp;"-"&amp;SUBSTITUTE(Tabla1[[#This Row],[Horario Inscrito]]," ","")&amp;"-"&amp;Tabla1[[#This Row],[Fecha Inicio grupo]])</f>
        <v/>
      </c>
      <c r="BF290" s="253" t="str">
        <f>IF(F290="","",Tabla1[[#This Row],[Curso]])</f>
        <v/>
      </c>
      <c r="BG290" s="254" t="str">
        <f>+IF(TRIM(F290)="","",$B$1&amp;"-"&amp;TRIM(Tabla1[[#This Row],[Mes Inscrito]])&amp;"-"&amp;TRIM(Tabla1[[#This Row],[Dia de clases Inscrito]])&amp;"-"&amp;TRIM(Tabla1[[#This Row],[Horario Inscrito]])&amp;"-"&amp;TRIM(Tabla1[[#This Row],[Fecha Inicio grupo]])&amp;"-"&amp;TRIM(Tabla1[[#This Row],[Tipo Incrito]]))</f>
        <v/>
      </c>
      <c r="BH290" s="319" t="str">
        <f>IF(F290="","",OR(IFERROR(SEARCH("CG",Tabla1[[#This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0" s="320" t="str">
        <f>IF(F290&lt;&gt;"",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0" s="320" t="str">
        <f>IF(F290&lt;&gt;"",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0" s="320" t="str">
        <f>IF(Tabla1[[#This Row],[Fecha Inicio grupo]]="","",IFERROR(VLOOKUP(Tabla1[[#This Row],[Mes de Alta como miembro]],Parámetros!$AM$2:$AN$16,2,0),"01/01/1900"))</f>
        <v/>
      </c>
    </row>
    <row r="291" spans="1:63" ht="14.45" hidden="1">
      <c r="A291" s="69">
        <v>286</v>
      </c>
      <c r="B291" s="30"/>
      <c r="C291" s="35"/>
      <c r="D291" s="43"/>
      <c r="E291" s="65"/>
      <c r="F291" s="46"/>
      <c r="G291" s="46"/>
      <c r="H291" s="165"/>
      <c r="I291" s="43"/>
      <c r="J291" s="29"/>
      <c r="K291" s="70"/>
      <c r="L291" s="69"/>
      <c r="M291" s="47"/>
      <c r="N291" s="240" t="str">
        <f ca="1">IF(Tabla1[[#This Row],[Fecha de nac]]="","",IF(Tabla1[[#This Row],[Fecha Finalización]] &gt;=TODAY(), DATEDIF(Tabla1[[#This Row],[Fecha de nac]],TODAY(),"y"), ROUNDDOWN((Tabla1[[#This Row],[Fecha Finalización]] -Tabla1[[#This Row],[Fecha de nac]])/365,0)))</f>
        <v/>
      </c>
      <c r="O291" s="171"/>
      <c r="P291" s="35"/>
      <c r="Q291" s="68"/>
      <c r="R291" s="68"/>
      <c r="S291" s="68"/>
      <c r="T291" s="68"/>
      <c r="U291" s="245" t="str">
        <f>IF(F291="","",Tabla1[[#This Row],[Fecha Inicio grupo]]+3*7-7)</f>
        <v/>
      </c>
      <c r="V291" s="246" t="str">
        <f>IF(F291="","",EDATE(Tabla1[[#This Row],[Fecha Inicio grupo]],3))</f>
        <v/>
      </c>
      <c r="W291" s="30"/>
      <c r="X291" s="30"/>
      <c r="Y291" s="77"/>
      <c r="Z291" s="77"/>
      <c r="AA291" s="77"/>
      <c r="AB291" s="77"/>
      <c r="AC291" s="77"/>
      <c r="AD291" s="77"/>
      <c r="AE291" s="77"/>
      <c r="AF291" s="77"/>
      <c r="AG291" s="77"/>
      <c r="AH291" s="77"/>
      <c r="AI291" s="77"/>
      <c r="AJ291" s="77"/>
      <c r="AK291" s="77"/>
      <c r="AL291" s="77"/>
      <c r="AM291" s="77"/>
      <c r="AN291" s="77"/>
      <c r="AO291" s="146"/>
      <c r="AP291" s="248" t="str">
        <f>IF(F291="","",IFERROR(VLOOKUP(SUBSTITUTE(SUBSTITUTE(Tabla1[[#This Row],[Uso Sistemas]],"T","P"),"N","F"),Parámetros!$M$2:$N$17,2,0),"Completar hasta 3ra sem. para evaluar a Probacionista"))</f>
        <v/>
      </c>
      <c r="AQ291" s="40"/>
      <c r="AR291" s="40"/>
      <c r="AS291" s="40"/>
      <c r="AT291" s="29"/>
      <c r="AU291" s="56"/>
      <c r="AV291" s="56"/>
      <c r="AW291" s="56"/>
      <c r="AX291" s="250" t="str">
        <f>IF(V291="","",EOMONTH(EDATE(Tabla1[[#This Row],[Fecha Finalización]],2),0))</f>
        <v/>
      </c>
      <c r="AY291" s="40"/>
      <c r="AZ291" s="251" t="str">
        <f>IF(V291="","",EOMONTH(EDATE(Tabla1[[#This Row],[Fecha Finalización]],3),0))</f>
        <v/>
      </c>
      <c r="BA291" s="40"/>
      <c r="BB291" s="40"/>
      <c r="BC291" s="237"/>
      <c r="BD291" s="235" t="str">
        <f>IF(F291="","",Tabla1[[#This Row],[sem 01]]&amp;Tabla1[[#This Row],[sem 02]]&amp;Tabla1[[#This Row],[sem 03]])</f>
        <v/>
      </c>
      <c r="BE291" s="236" t="str">
        <f>IF(TRIM(F291)="","",$B$1&amp;"-"&amp;SUBSTITUTE(Tabla1[[#This Row],[Mes Inscrito]]," ","")&amp;"-"&amp;SUBSTITUTE(Tabla1[[#This Row],[Dia de clases Inscrito]]," ","")&amp;"-"&amp;SUBSTITUTE(Tabla1[[#This Row],[Horario Inscrito]]," ","")&amp;"-"&amp;Tabla1[[#This Row],[Fecha Inicio grupo]])</f>
        <v/>
      </c>
      <c r="BF291" s="253" t="str">
        <f>IF(F291="","",Tabla1[[#This Row],[Curso]])</f>
        <v/>
      </c>
      <c r="BG291" s="254" t="str">
        <f>+IF(TRIM(F291)="","",$B$1&amp;"-"&amp;TRIM(Tabla1[[#This Row],[Mes Inscrito]])&amp;"-"&amp;TRIM(Tabla1[[#This Row],[Dia de clases Inscrito]])&amp;"-"&amp;TRIM(Tabla1[[#This Row],[Horario Inscrito]])&amp;"-"&amp;TRIM(Tabla1[[#This Row],[Fecha Inicio grupo]])&amp;"-"&amp;TRIM(Tabla1[[#This Row],[Tipo Incrito]]))</f>
        <v/>
      </c>
      <c r="BH291" s="319" t="str">
        <f>IF(F291="","",OR(IFERROR(SEARCH("CG",Tabla1[[#This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1" s="320" t="str">
        <f>IF(F291&lt;&gt;"",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1" s="320" t="str">
        <f>IF(F291&lt;&gt;"",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1" s="320" t="str">
        <f>IF(Tabla1[[#This Row],[Fecha Inicio grupo]]="","",IFERROR(VLOOKUP(Tabla1[[#This Row],[Mes de Alta como miembro]],Parámetros!$AM$2:$AN$16,2,0),"01/01/1900"))</f>
        <v/>
      </c>
    </row>
    <row r="292" spans="1:63" ht="14.45" hidden="1">
      <c r="A292" s="69">
        <v>287</v>
      </c>
      <c r="B292" s="30"/>
      <c r="C292" s="35"/>
      <c r="D292" s="43"/>
      <c r="E292" s="65"/>
      <c r="F292" s="46"/>
      <c r="G292" s="46"/>
      <c r="H292" s="165"/>
      <c r="I292" s="43"/>
      <c r="J292" s="29"/>
      <c r="K292" s="70"/>
      <c r="L292" s="69"/>
      <c r="M292" s="47"/>
      <c r="N292" s="240" t="str">
        <f ca="1">IF(Tabla1[[#This Row],[Fecha de nac]]="","",IF(Tabla1[[#This Row],[Fecha Finalización]] &gt;=TODAY(), DATEDIF(Tabla1[[#This Row],[Fecha de nac]],TODAY(),"y"), ROUNDDOWN((Tabla1[[#This Row],[Fecha Finalización]] -Tabla1[[#This Row],[Fecha de nac]])/365,0)))</f>
        <v/>
      </c>
      <c r="O292" s="171"/>
      <c r="P292" s="35"/>
      <c r="Q292" s="68"/>
      <c r="R292" s="68"/>
      <c r="S292" s="68"/>
      <c r="T292" s="68"/>
      <c r="U292" s="245" t="str">
        <f>IF(F292="","",Tabla1[[#This Row],[Fecha Inicio grupo]]+3*7-7)</f>
        <v/>
      </c>
      <c r="V292" s="246" t="str">
        <f>IF(F292="","",EDATE(Tabla1[[#This Row],[Fecha Inicio grupo]],3))</f>
        <v/>
      </c>
      <c r="W292" s="30"/>
      <c r="X292" s="30"/>
      <c r="Y292" s="77"/>
      <c r="Z292" s="77"/>
      <c r="AA292" s="77"/>
      <c r="AB292" s="77"/>
      <c r="AC292" s="77"/>
      <c r="AD292" s="77"/>
      <c r="AE292" s="77"/>
      <c r="AF292" s="77"/>
      <c r="AG292" s="77"/>
      <c r="AH292" s="77"/>
      <c r="AI292" s="77"/>
      <c r="AJ292" s="77"/>
      <c r="AK292" s="77"/>
      <c r="AL292" s="77"/>
      <c r="AM292" s="77"/>
      <c r="AN292" s="77"/>
      <c r="AO292" s="146"/>
      <c r="AP292" s="248" t="str">
        <f>IF(F292="","",IFERROR(VLOOKUP(SUBSTITUTE(SUBSTITUTE(Tabla1[[#This Row],[Uso Sistemas]],"T","P"),"N","F"),Parámetros!$M$2:$N$17,2,0),"Completar hasta 3ra sem. para evaluar a Probacionista"))</f>
        <v/>
      </c>
      <c r="AQ292" s="40"/>
      <c r="AR292" s="40"/>
      <c r="AS292" s="40"/>
      <c r="AT292" s="29"/>
      <c r="AU292" s="56"/>
      <c r="AV292" s="56"/>
      <c r="AW292" s="56"/>
      <c r="AX292" s="250" t="str">
        <f>IF(V292="","",EOMONTH(EDATE(Tabla1[[#This Row],[Fecha Finalización]],2),0))</f>
        <v/>
      </c>
      <c r="AY292" s="40"/>
      <c r="AZ292" s="251" t="str">
        <f>IF(V292="","",EOMONTH(EDATE(Tabla1[[#This Row],[Fecha Finalización]],3),0))</f>
        <v/>
      </c>
      <c r="BA292" s="40"/>
      <c r="BB292" s="40"/>
      <c r="BC292" s="237"/>
      <c r="BD292" s="235" t="str">
        <f>IF(F292="","",Tabla1[[#This Row],[sem 01]]&amp;Tabla1[[#This Row],[sem 02]]&amp;Tabla1[[#This Row],[sem 03]])</f>
        <v/>
      </c>
      <c r="BE292" s="236" t="str">
        <f>IF(TRIM(F292)="","",$B$1&amp;"-"&amp;SUBSTITUTE(Tabla1[[#This Row],[Mes Inscrito]]," ","")&amp;"-"&amp;SUBSTITUTE(Tabla1[[#This Row],[Dia de clases Inscrito]]," ","")&amp;"-"&amp;SUBSTITUTE(Tabla1[[#This Row],[Horario Inscrito]]," ","")&amp;"-"&amp;Tabla1[[#This Row],[Fecha Inicio grupo]])</f>
        <v/>
      </c>
      <c r="BF292" s="253" t="str">
        <f>IF(F292="","",Tabla1[[#This Row],[Curso]])</f>
        <v/>
      </c>
      <c r="BG292" s="254" t="str">
        <f>+IF(TRIM(F292)="","",$B$1&amp;"-"&amp;TRIM(Tabla1[[#This Row],[Mes Inscrito]])&amp;"-"&amp;TRIM(Tabla1[[#This Row],[Dia de clases Inscrito]])&amp;"-"&amp;TRIM(Tabla1[[#This Row],[Horario Inscrito]])&amp;"-"&amp;TRIM(Tabla1[[#This Row],[Fecha Inicio grupo]])&amp;"-"&amp;TRIM(Tabla1[[#This Row],[Tipo Incrito]]))</f>
        <v/>
      </c>
      <c r="BH292" s="319" t="str">
        <f>IF(F292="","",OR(IFERROR(SEARCH("CG",Tabla1[[#This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2" s="320" t="str">
        <f>IF(F292&lt;&gt;"",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2" s="320" t="str">
        <f>IF(F292&lt;&gt;"",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2" s="320" t="str">
        <f>IF(Tabla1[[#This Row],[Fecha Inicio grupo]]="","",IFERROR(VLOOKUP(Tabla1[[#This Row],[Mes de Alta como miembro]],Parámetros!$AM$2:$AN$16,2,0),"01/01/1900"))</f>
        <v/>
      </c>
    </row>
    <row r="293" spans="1:63" ht="14.45" hidden="1">
      <c r="A293" s="69">
        <v>288</v>
      </c>
      <c r="B293" s="30"/>
      <c r="C293" s="35"/>
      <c r="D293" s="43"/>
      <c r="E293" s="65"/>
      <c r="F293" s="46"/>
      <c r="G293" s="46"/>
      <c r="H293" s="165"/>
      <c r="I293" s="43"/>
      <c r="J293" s="29"/>
      <c r="K293" s="70"/>
      <c r="L293" s="69"/>
      <c r="M293" s="47"/>
      <c r="N293" s="240" t="str">
        <f ca="1">IF(Tabla1[[#This Row],[Fecha de nac]]="","",IF(Tabla1[[#This Row],[Fecha Finalización]] &gt;=TODAY(), DATEDIF(Tabla1[[#This Row],[Fecha de nac]],TODAY(),"y"), ROUNDDOWN((Tabla1[[#This Row],[Fecha Finalización]] -Tabla1[[#This Row],[Fecha de nac]])/365,0)))</f>
        <v/>
      </c>
      <c r="O293" s="171"/>
      <c r="P293" s="35"/>
      <c r="Q293" s="68"/>
      <c r="R293" s="68"/>
      <c r="S293" s="68"/>
      <c r="T293" s="68"/>
      <c r="U293" s="245" t="str">
        <f>IF(F293="","",Tabla1[[#This Row],[Fecha Inicio grupo]]+3*7-7)</f>
        <v/>
      </c>
      <c r="V293" s="246" t="str">
        <f>IF(F293="","",EDATE(Tabla1[[#This Row],[Fecha Inicio grupo]],3))</f>
        <v/>
      </c>
      <c r="W293" s="30"/>
      <c r="X293" s="30"/>
      <c r="Y293" s="77"/>
      <c r="Z293" s="77"/>
      <c r="AA293" s="77"/>
      <c r="AB293" s="77"/>
      <c r="AC293" s="77"/>
      <c r="AD293" s="77"/>
      <c r="AE293" s="77"/>
      <c r="AF293" s="77"/>
      <c r="AG293" s="77"/>
      <c r="AH293" s="77"/>
      <c r="AI293" s="77"/>
      <c r="AJ293" s="77"/>
      <c r="AK293" s="77"/>
      <c r="AL293" s="77"/>
      <c r="AM293" s="77"/>
      <c r="AN293" s="77"/>
      <c r="AO293" s="146"/>
      <c r="AP293" s="248" t="str">
        <f>IF(F293="","",IFERROR(VLOOKUP(SUBSTITUTE(SUBSTITUTE(Tabla1[[#This Row],[Uso Sistemas]],"T","P"),"N","F"),Parámetros!$M$2:$N$17,2,0),"Completar hasta 3ra sem. para evaluar a Probacionista"))</f>
        <v/>
      </c>
      <c r="AQ293" s="40"/>
      <c r="AR293" s="40"/>
      <c r="AS293" s="40"/>
      <c r="AT293" s="29"/>
      <c r="AU293" s="56"/>
      <c r="AV293" s="56"/>
      <c r="AW293" s="56"/>
      <c r="AX293" s="250" t="str">
        <f>IF(V293="","",EOMONTH(EDATE(Tabla1[[#This Row],[Fecha Finalización]],2),0))</f>
        <v/>
      </c>
      <c r="AY293" s="40"/>
      <c r="AZ293" s="251" t="str">
        <f>IF(V293="","",EOMONTH(EDATE(Tabla1[[#This Row],[Fecha Finalización]],3),0))</f>
        <v/>
      </c>
      <c r="BA293" s="40"/>
      <c r="BB293" s="40"/>
      <c r="BC293" s="237"/>
      <c r="BD293" s="235" t="str">
        <f>IF(F293="","",Tabla1[[#This Row],[sem 01]]&amp;Tabla1[[#This Row],[sem 02]]&amp;Tabla1[[#This Row],[sem 03]])</f>
        <v/>
      </c>
      <c r="BE293" s="236" t="str">
        <f>IF(TRIM(F293)="","",$B$1&amp;"-"&amp;SUBSTITUTE(Tabla1[[#This Row],[Mes Inscrito]]," ","")&amp;"-"&amp;SUBSTITUTE(Tabla1[[#This Row],[Dia de clases Inscrito]]," ","")&amp;"-"&amp;SUBSTITUTE(Tabla1[[#This Row],[Horario Inscrito]]," ","")&amp;"-"&amp;Tabla1[[#This Row],[Fecha Inicio grupo]])</f>
        <v/>
      </c>
      <c r="BF293" s="253" t="str">
        <f>IF(F293="","",Tabla1[[#This Row],[Curso]])</f>
        <v/>
      </c>
      <c r="BG293" s="254" t="str">
        <f>+IF(TRIM(F293)="","",$B$1&amp;"-"&amp;TRIM(Tabla1[[#This Row],[Mes Inscrito]])&amp;"-"&amp;TRIM(Tabla1[[#This Row],[Dia de clases Inscrito]])&amp;"-"&amp;TRIM(Tabla1[[#This Row],[Horario Inscrito]])&amp;"-"&amp;TRIM(Tabla1[[#This Row],[Fecha Inicio grupo]])&amp;"-"&amp;TRIM(Tabla1[[#This Row],[Tipo Incrito]]))</f>
        <v/>
      </c>
      <c r="BH293" s="319" t="str">
        <f>IF(F293="","",OR(IFERROR(SEARCH("CG",Tabla1[[#This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3" s="320" t="str">
        <f>IF(F293&lt;&gt;"",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3" s="320" t="str">
        <f>IF(F293&lt;&gt;"",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3" s="320" t="str">
        <f>IF(Tabla1[[#This Row],[Fecha Inicio grupo]]="","",IFERROR(VLOOKUP(Tabla1[[#This Row],[Mes de Alta como miembro]],Parámetros!$AM$2:$AN$16,2,0),"01/01/1900"))</f>
        <v/>
      </c>
    </row>
    <row r="294" spans="1:63" ht="14.45" hidden="1">
      <c r="A294" s="69">
        <v>289</v>
      </c>
      <c r="B294" s="30"/>
      <c r="C294" s="35"/>
      <c r="D294" s="43"/>
      <c r="E294" s="65"/>
      <c r="F294" s="46"/>
      <c r="G294" s="46"/>
      <c r="H294" s="165"/>
      <c r="I294" s="43"/>
      <c r="J294" s="29"/>
      <c r="K294" s="70"/>
      <c r="L294" s="69"/>
      <c r="M294" s="47"/>
      <c r="N294" s="240" t="str">
        <f ca="1">IF(Tabla1[[#This Row],[Fecha de nac]]="","",IF(Tabla1[[#This Row],[Fecha Finalización]] &gt;=TODAY(), DATEDIF(Tabla1[[#This Row],[Fecha de nac]],TODAY(),"y"), ROUNDDOWN((Tabla1[[#This Row],[Fecha Finalización]] -Tabla1[[#This Row],[Fecha de nac]])/365,0)))</f>
        <v/>
      </c>
      <c r="O294" s="171"/>
      <c r="P294" s="35"/>
      <c r="Q294" s="68"/>
      <c r="R294" s="68"/>
      <c r="S294" s="68"/>
      <c r="T294" s="68"/>
      <c r="U294" s="245" t="str">
        <f>IF(F294="","",Tabla1[[#This Row],[Fecha Inicio grupo]]+3*7-7)</f>
        <v/>
      </c>
      <c r="V294" s="246" t="str">
        <f>IF(F294="","",EDATE(Tabla1[[#This Row],[Fecha Inicio grupo]],3))</f>
        <v/>
      </c>
      <c r="W294" s="30"/>
      <c r="X294" s="30"/>
      <c r="Y294" s="77"/>
      <c r="Z294" s="77"/>
      <c r="AA294" s="77"/>
      <c r="AB294" s="77"/>
      <c r="AC294" s="77"/>
      <c r="AD294" s="77"/>
      <c r="AE294" s="77"/>
      <c r="AF294" s="77"/>
      <c r="AG294" s="77"/>
      <c r="AH294" s="77"/>
      <c r="AI294" s="77"/>
      <c r="AJ294" s="77"/>
      <c r="AK294" s="77"/>
      <c r="AL294" s="77"/>
      <c r="AM294" s="77"/>
      <c r="AN294" s="77"/>
      <c r="AO294" s="146"/>
      <c r="AP294" s="248" t="str">
        <f>IF(F294="","",IFERROR(VLOOKUP(SUBSTITUTE(SUBSTITUTE(Tabla1[[#This Row],[Uso Sistemas]],"T","P"),"N","F"),Parámetros!$M$2:$N$17,2,0),"Completar hasta 3ra sem. para evaluar a Probacionista"))</f>
        <v/>
      </c>
      <c r="AQ294" s="40"/>
      <c r="AR294" s="40"/>
      <c r="AS294" s="40"/>
      <c r="AT294" s="29"/>
      <c r="AU294" s="56"/>
      <c r="AV294" s="56"/>
      <c r="AW294" s="56"/>
      <c r="AX294" s="250" t="str">
        <f>IF(V294="","",EOMONTH(EDATE(Tabla1[[#This Row],[Fecha Finalización]],2),0))</f>
        <v/>
      </c>
      <c r="AY294" s="40"/>
      <c r="AZ294" s="251" t="str">
        <f>IF(V294="","",EOMONTH(EDATE(Tabla1[[#This Row],[Fecha Finalización]],3),0))</f>
        <v/>
      </c>
      <c r="BA294" s="40"/>
      <c r="BB294" s="40"/>
      <c r="BC294" s="237"/>
      <c r="BD294" s="235" t="str">
        <f>IF(F294="","",Tabla1[[#This Row],[sem 01]]&amp;Tabla1[[#This Row],[sem 02]]&amp;Tabla1[[#This Row],[sem 03]])</f>
        <v/>
      </c>
      <c r="BE294" s="236" t="str">
        <f>IF(TRIM(F294)="","",$B$1&amp;"-"&amp;SUBSTITUTE(Tabla1[[#This Row],[Mes Inscrito]]," ","")&amp;"-"&amp;SUBSTITUTE(Tabla1[[#This Row],[Dia de clases Inscrito]]," ","")&amp;"-"&amp;SUBSTITUTE(Tabla1[[#This Row],[Horario Inscrito]]," ","")&amp;"-"&amp;Tabla1[[#This Row],[Fecha Inicio grupo]])</f>
        <v/>
      </c>
      <c r="BF294" s="253" t="str">
        <f>IF(F294="","",Tabla1[[#This Row],[Curso]])</f>
        <v/>
      </c>
      <c r="BG294" s="254" t="str">
        <f>+IF(TRIM(F294)="","",$B$1&amp;"-"&amp;TRIM(Tabla1[[#This Row],[Mes Inscrito]])&amp;"-"&amp;TRIM(Tabla1[[#This Row],[Dia de clases Inscrito]])&amp;"-"&amp;TRIM(Tabla1[[#This Row],[Horario Inscrito]])&amp;"-"&amp;TRIM(Tabla1[[#This Row],[Fecha Inicio grupo]])&amp;"-"&amp;TRIM(Tabla1[[#This Row],[Tipo Incrito]]))</f>
        <v/>
      </c>
      <c r="BH294" s="319" t="str">
        <f>IF(F294="","",OR(IFERROR(SEARCH("CG",Tabla1[[#This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4" s="320" t="str">
        <f>IF(F294&lt;&gt;"",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4" s="320" t="str">
        <f>IF(F294&lt;&gt;"",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4" s="320" t="str">
        <f>IF(Tabla1[[#This Row],[Fecha Inicio grupo]]="","",IFERROR(VLOOKUP(Tabla1[[#This Row],[Mes de Alta como miembro]],Parámetros!$AM$2:$AN$16,2,0),"01/01/1900"))</f>
        <v/>
      </c>
    </row>
    <row r="295" spans="1:63" ht="14.45" hidden="1">
      <c r="A295" s="69">
        <v>290</v>
      </c>
      <c r="B295" s="30"/>
      <c r="C295" s="35"/>
      <c r="D295" s="43"/>
      <c r="E295" s="65"/>
      <c r="F295" s="46"/>
      <c r="G295" s="46"/>
      <c r="H295" s="165"/>
      <c r="I295" s="43"/>
      <c r="J295" s="29"/>
      <c r="K295" s="70"/>
      <c r="L295" s="69"/>
      <c r="M295" s="47"/>
      <c r="N295" s="240" t="str">
        <f ca="1">IF(Tabla1[[#This Row],[Fecha de nac]]="","",IF(Tabla1[[#This Row],[Fecha Finalización]] &gt;=TODAY(), DATEDIF(Tabla1[[#This Row],[Fecha de nac]],TODAY(),"y"), ROUNDDOWN((Tabla1[[#This Row],[Fecha Finalización]] -Tabla1[[#This Row],[Fecha de nac]])/365,0)))</f>
        <v/>
      </c>
      <c r="O295" s="171"/>
      <c r="P295" s="35"/>
      <c r="Q295" s="68"/>
      <c r="R295" s="68"/>
      <c r="S295" s="68"/>
      <c r="T295" s="68"/>
      <c r="U295" s="245" t="str">
        <f>IF(F295="","",Tabla1[[#This Row],[Fecha Inicio grupo]]+3*7-7)</f>
        <v/>
      </c>
      <c r="V295" s="246" t="str">
        <f>IF(F295="","",EDATE(Tabla1[[#This Row],[Fecha Inicio grupo]],3))</f>
        <v/>
      </c>
      <c r="W295" s="30"/>
      <c r="X295" s="30"/>
      <c r="Y295" s="77"/>
      <c r="Z295" s="77"/>
      <c r="AA295" s="77"/>
      <c r="AB295" s="77"/>
      <c r="AC295" s="77"/>
      <c r="AD295" s="77"/>
      <c r="AE295" s="77"/>
      <c r="AF295" s="77"/>
      <c r="AG295" s="77"/>
      <c r="AH295" s="77"/>
      <c r="AI295" s="77"/>
      <c r="AJ295" s="77"/>
      <c r="AK295" s="77"/>
      <c r="AL295" s="77"/>
      <c r="AM295" s="77"/>
      <c r="AN295" s="77"/>
      <c r="AO295" s="146"/>
      <c r="AP295" s="248" t="str">
        <f>IF(F295="","",IFERROR(VLOOKUP(SUBSTITUTE(SUBSTITUTE(Tabla1[[#This Row],[Uso Sistemas]],"T","P"),"N","F"),Parámetros!$M$2:$N$17,2,0),"Completar hasta 3ra sem. para evaluar a Probacionista"))</f>
        <v/>
      </c>
      <c r="AQ295" s="40"/>
      <c r="AR295" s="40"/>
      <c r="AS295" s="40"/>
      <c r="AT295" s="29"/>
      <c r="AU295" s="56"/>
      <c r="AV295" s="56"/>
      <c r="AW295" s="56"/>
      <c r="AX295" s="250" t="str">
        <f>IF(V295="","",EOMONTH(EDATE(Tabla1[[#This Row],[Fecha Finalización]],2),0))</f>
        <v/>
      </c>
      <c r="AY295" s="40"/>
      <c r="AZ295" s="251" t="str">
        <f>IF(V295="","",EOMONTH(EDATE(Tabla1[[#This Row],[Fecha Finalización]],3),0))</f>
        <v/>
      </c>
      <c r="BA295" s="40"/>
      <c r="BB295" s="40"/>
      <c r="BC295" s="237"/>
      <c r="BD295" s="235" t="str">
        <f>IF(F295="","",Tabla1[[#This Row],[sem 01]]&amp;Tabla1[[#This Row],[sem 02]]&amp;Tabla1[[#This Row],[sem 03]])</f>
        <v/>
      </c>
      <c r="BE295" s="236" t="str">
        <f>IF(TRIM(F295)="","",$B$1&amp;"-"&amp;SUBSTITUTE(Tabla1[[#This Row],[Mes Inscrito]]," ","")&amp;"-"&amp;SUBSTITUTE(Tabla1[[#This Row],[Dia de clases Inscrito]]," ","")&amp;"-"&amp;SUBSTITUTE(Tabla1[[#This Row],[Horario Inscrito]]," ","")&amp;"-"&amp;Tabla1[[#This Row],[Fecha Inicio grupo]])</f>
        <v/>
      </c>
      <c r="BF295" s="253" t="str">
        <f>IF(F295="","",Tabla1[[#This Row],[Curso]])</f>
        <v/>
      </c>
      <c r="BG295" s="254" t="str">
        <f>+IF(TRIM(F295)="","",$B$1&amp;"-"&amp;TRIM(Tabla1[[#This Row],[Mes Inscrito]])&amp;"-"&amp;TRIM(Tabla1[[#This Row],[Dia de clases Inscrito]])&amp;"-"&amp;TRIM(Tabla1[[#This Row],[Horario Inscrito]])&amp;"-"&amp;TRIM(Tabla1[[#This Row],[Fecha Inicio grupo]])&amp;"-"&amp;TRIM(Tabla1[[#This Row],[Tipo Incrito]]))</f>
        <v/>
      </c>
      <c r="BH295" s="319" t="str">
        <f>IF(F295="","",OR(IFERROR(SEARCH("CG",Tabla1[[#This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5" s="320" t="str">
        <f>IF(F295&lt;&gt;"",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5" s="320" t="str">
        <f>IF(F295&lt;&gt;"",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5" s="320" t="str">
        <f>IF(Tabla1[[#This Row],[Fecha Inicio grupo]]="","",IFERROR(VLOOKUP(Tabla1[[#This Row],[Mes de Alta como miembro]],Parámetros!$AM$2:$AN$16,2,0),"01/01/1900"))</f>
        <v/>
      </c>
    </row>
    <row r="296" spans="1:63" ht="14.45" hidden="1">
      <c r="A296" s="69">
        <v>291</v>
      </c>
      <c r="B296" s="30"/>
      <c r="C296" s="35"/>
      <c r="D296" s="43"/>
      <c r="E296" s="65"/>
      <c r="F296" s="46"/>
      <c r="G296" s="46"/>
      <c r="H296" s="165"/>
      <c r="I296" s="43"/>
      <c r="J296" s="29"/>
      <c r="K296" s="70"/>
      <c r="L296" s="69"/>
      <c r="M296" s="47"/>
      <c r="N296" s="240" t="str">
        <f ca="1">IF(Tabla1[[#This Row],[Fecha de nac]]="","",IF(Tabla1[[#This Row],[Fecha Finalización]] &gt;=TODAY(), DATEDIF(Tabla1[[#This Row],[Fecha de nac]],TODAY(),"y"), ROUNDDOWN((Tabla1[[#This Row],[Fecha Finalización]] -Tabla1[[#This Row],[Fecha de nac]])/365,0)))</f>
        <v/>
      </c>
      <c r="O296" s="171"/>
      <c r="P296" s="35"/>
      <c r="Q296" s="68"/>
      <c r="R296" s="68"/>
      <c r="S296" s="68"/>
      <c r="T296" s="68"/>
      <c r="U296" s="245" t="str">
        <f>IF(F296="","",Tabla1[[#This Row],[Fecha Inicio grupo]]+3*7-7)</f>
        <v/>
      </c>
      <c r="V296" s="246" t="str">
        <f>IF(F296="","",EDATE(Tabla1[[#This Row],[Fecha Inicio grupo]],3))</f>
        <v/>
      </c>
      <c r="W296" s="30"/>
      <c r="X296" s="30"/>
      <c r="Y296" s="77"/>
      <c r="Z296" s="77"/>
      <c r="AA296" s="77"/>
      <c r="AB296" s="77"/>
      <c r="AC296" s="77"/>
      <c r="AD296" s="77"/>
      <c r="AE296" s="77"/>
      <c r="AF296" s="77"/>
      <c r="AG296" s="77"/>
      <c r="AH296" s="77"/>
      <c r="AI296" s="77"/>
      <c r="AJ296" s="77"/>
      <c r="AK296" s="77"/>
      <c r="AL296" s="77"/>
      <c r="AM296" s="77"/>
      <c r="AN296" s="77"/>
      <c r="AO296" s="146"/>
      <c r="AP296" s="248" t="str">
        <f>IF(F296="","",IFERROR(VLOOKUP(SUBSTITUTE(SUBSTITUTE(Tabla1[[#This Row],[Uso Sistemas]],"T","P"),"N","F"),Parámetros!$M$2:$N$17,2,0),"Completar hasta 3ra sem. para evaluar a Probacionista"))</f>
        <v/>
      </c>
      <c r="AQ296" s="40"/>
      <c r="AR296" s="40"/>
      <c r="AS296" s="40"/>
      <c r="AT296" s="29"/>
      <c r="AU296" s="56"/>
      <c r="AV296" s="56"/>
      <c r="AW296" s="56"/>
      <c r="AX296" s="250" t="str">
        <f>IF(V296="","",EOMONTH(EDATE(Tabla1[[#This Row],[Fecha Finalización]],2),0))</f>
        <v/>
      </c>
      <c r="AY296" s="40"/>
      <c r="AZ296" s="251" t="str">
        <f>IF(V296="","",EOMONTH(EDATE(Tabla1[[#This Row],[Fecha Finalización]],3),0))</f>
        <v/>
      </c>
      <c r="BA296" s="40"/>
      <c r="BB296" s="40"/>
      <c r="BC296" s="237"/>
      <c r="BD296" s="235" t="str">
        <f>IF(F296="","",Tabla1[[#This Row],[sem 01]]&amp;Tabla1[[#This Row],[sem 02]]&amp;Tabla1[[#This Row],[sem 03]])</f>
        <v/>
      </c>
      <c r="BE296" s="236" t="str">
        <f>IF(TRIM(F296)="","",$B$1&amp;"-"&amp;SUBSTITUTE(Tabla1[[#This Row],[Mes Inscrito]]," ","")&amp;"-"&amp;SUBSTITUTE(Tabla1[[#This Row],[Dia de clases Inscrito]]," ","")&amp;"-"&amp;SUBSTITUTE(Tabla1[[#This Row],[Horario Inscrito]]," ","")&amp;"-"&amp;Tabla1[[#This Row],[Fecha Inicio grupo]])</f>
        <v/>
      </c>
      <c r="BF296" s="253" t="str">
        <f>IF(F296="","",Tabla1[[#This Row],[Curso]])</f>
        <v/>
      </c>
      <c r="BG296" s="254" t="str">
        <f>+IF(TRIM(F296)="","",$B$1&amp;"-"&amp;TRIM(Tabla1[[#This Row],[Mes Inscrito]])&amp;"-"&amp;TRIM(Tabla1[[#This Row],[Dia de clases Inscrito]])&amp;"-"&amp;TRIM(Tabla1[[#This Row],[Horario Inscrito]])&amp;"-"&amp;TRIM(Tabla1[[#This Row],[Fecha Inicio grupo]])&amp;"-"&amp;TRIM(Tabla1[[#This Row],[Tipo Incrito]]))</f>
        <v/>
      </c>
      <c r="BH296" s="319" t="str">
        <f>IF(F296="","",OR(IFERROR(SEARCH("CG",Tabla1[[#This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6" s="320" t="str">
        <f>IF(F296&lt;&gt;"",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6" s="320" t="str">
        <f>IF(F296&lt;&gt;"",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6" s="320" t="str">
        <f>IF(Tabla1[[#This Row],[Fecha Inicio grupo]]="","",IFERROR(VLOOKUP(Tabla1[[#This Row],[Mes de Alta como miembro]],Parámetros!$AM$2:$AN$16,2,0),"01/01/1900"))</f>
        <v/>
      </c>
    </row>
    <row r="297" spans="1:63" ht="14.45" hidden="1">
      <c r="A297" s="69">
        <v>292</v>
      </c>
      <c r="B297" s="30"/>
      <c r="C297" s="35"/>
      <c r="D297" s="43"/>
      <c r="E297" s="65"/>
      <c r="F297" s="46"/>
      <c r="G297" s="46"/>
      <c r="H297" s="165"/>
      <c r="I297" s="43"/>
      <c r="J297" s="29"/>
      <c r="K297" s="70"/>
      <c r="L297" s="69"/>
      <c r="M297" s="47"/>
      <c r="N297" s="240" t="str">
        <f ca="1">IF(Tabla1[[#This Row],[Fecha de nac]]="","",IF(Tabla1[[#This Row],[Fecha Finalización]] &gt;=TODAY(), DATEDIF(Tabla1[[#This Row],[Fecha de nac]],TODAY(),"y"), ROUNDDOWN((Tabla1[[#This Row],[Fecha Finalización]] -Tabla1[[#This Row],[Fecha de nac]])/365,0)))</f>
        <v/>
      </c>
      <c r="O297" s="171"/>
      <c r="P297" s="35"/>
      <c r="Q297" s="68"/>
      <c r="R297" s="68"/>
      <c r="S297" s="68"/>
      <c r="T297" s="68"/>
      <c r="U297" s="245" t="str">
        <f>IF(F297="","",Tabla1[[#This Row],[Fecha Inicio grupo]]+3*7-7)</f>
        <v/>
      </c>
      <c r="V297" s="246" t="str">
        <f>IF(F297="","",EDATE(Tabla1[[#This Row],[Fecha Inicio grupo]],3))</f>
        <v/>
      </c>
      <c r="W297" s="30"/>
      <c r="X297" s="30"/>
      <c r="Y297" s="77"/>
      <c r="Z297" s="77"/>
      <c r="AA297" s="77"/>
      <c r="AB297" s="77"/>
      <c r="AC297" s="77"/>
      <c r="AD297" s="77"/>
      <c r="AE297" s="77"/>
      <c r="AF297" s="77"/>
      <c r="AG297" s="77"/>
      <c r="AH297" s="77"/>
      <c r="AI297" s="77"/>
      <c r="AJ297" s="77"/>
      <c r="AK297" s="77"/>
      <c r="AL297" s="77"/>
      <c r="AM297" s="77"/>
      <c r="AN297" s="77"/>
      <c r="AO297" s="146"/>
      <c r="AP297" s="248" t="str">
        <f>IF(F297="","",IFERROR(VLOOKUP(SUBSTITUTE(SUBSTITUTE(Tabla1[[#This Row],[Uso Sistemas]],"T","P"),"N","F"),Parámetros!$M$2:$N$17,2,0),"Completar hasta 3ra sem. para evaluar a Probacionista"))</f>
        <v/>
      </c>
      <c r="AQ297" s="40"/>
      <c r="AR297" s="40"/>
      <c r="AS297" s="40"/>
      <c r="AT297" s="29"/>
      <c r="AU297" s="56"/>
      <c r="AV297" s="56"/>
      <c r="AW297" s="56"/>
      <c r="AX297" s="250" t="str">
        <f>IF(V297="","",EOMONTH(EDATE(Tabla1[[#This Row],[Fecha Finalización]],2),0))</f>
        <v/>
      </c>
      <c r="AY297" s="40"/>
      <c r="AZ297" s="251" t="str">
        <f>IF(V297="","",EOMONTH(EDATE(Tabla1[[#This Row],[Fecha Finalización]],3),0))</f>
        <v/>
      </c>
      <c r="BA297" s="40"/>
      <c r="BB297" s="40"/>
      <c r="BC297" s="237"/>
      <c r="BD297" s="235" t="str">
        <f>IF(F297="","",Tabla1[[#This Row],[sem 01]]&amp;Tabla1[[#This Row],[sem 02]]&amp;Tabla1[[#This Row],[sem 03]])</f>
        <v/>
      </c>
      <c r="BE297" s="236" t="str">
        <f>IF(TRIM(F297)="","",$B$1&amp;"-"&amp;SUBSTITUTE(Tabla1[[#This Row],[Mes Inscrito]]," ","")&amp;"-"&amp;SUBSTITUTE(Tabla1[[#This Row],[Dia de clases Inscrito]]," ","")&amp;"-"&amp;SUBSTITUTE(Tabla1[[#This Row],[Horario Inscrito]]," ","")&amp;"-"&amp;Tabla1[[#This Row],[Fecha Inicio grupo]])</f>
        <v/>
      </c>
      <c r="BF297" s="253" t="str">
        <f>IF(F297="","",Tabla1[[#This Row],[Curso]])</f>
        <v/>
      </c>
      <c r="BG297" s="254" t="str">
        <f>+IF(TRIM(F297)="","",$B$1&amp;"-"&amp;TRIM(Tabla1[[#This Row],[Mes Inscrito]])&amp;"-"&amp;TRIM(Tabla1[[#This Row],[Dia de clases Inscrito]])&amp;"-"&amp;TRIM(Tabla1[[#This Row],[Horario Inscrito]])&amp;"-"&amp;TRIM(Tabla1[[#This Row],[Fecha Inicio grupo]])&amp;"-"&amp;TRIM(Tabla1[[#This Row],[Tipo Incrito]]))</f>
        <v/>
      </c>
      <c r="BH297" s="319" t="str">
        <f>IF(F297="","",OR(IFERROR(SEARCH("CG",Tabla1[[#This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7" s="320" t="str">
        <f>IF(F297&lt;&gt;"",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7" s="320" t="str">
        <f>IF(F297&lt;&gt;"",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7" s="320" t="str">
        <f>IF(Tabla1[[#This Row],[Fecha Inicio grupo]]="","",IFERROR(VLOOKUP(Tabla1[[#This Row],[Mes de Alta como miembro]],Parámetros!$AM$2:$AN$16,2,0),"01/01/1900"))</f>
        <v/>
      </c>
    </row>
    <row r="298" spans="1:63" ht="14.45" hidden="1">
      <c r="A298" s="69">
        <v>293</v>
      </c>
      <c r="B298" s="30"/>
      <c r="C298" s="35"/>
      <c r="D298" s="43"/>
      <c r="E298" s="65"/>
      <c r="F298" s="46"/>
      <c r="G298" s="46"/>
      <c r="H298" s="165"/>
      <c r="I298" s="43"/>
      <c r="J298" s="29"/>
      <c r="K298" s="70"/>
      <c r="L298" s="69"/>
      <c r="M298" s="47"/>
      <c r="N298" s="240" t="str">
        <f ca="1">IF(Tabla1[[#This Row],[Fecha de nac]]="","",IF(Tabla1[[#This Row],[Fecha Finalización]] &gt;=TODAY(), DATEDIF(Tabla1[[#This Row],[Fecha de nac]],TODAY(),"y"), ROUNDDOWN((Tabla1[[#This Row],[Fecha Finalización]] -Tabla1[[#This Row],[Fecha de nac]])/365,0)))</f>
        <v/>
      </c>
      <c r="O298" s="171"/>
      <c r="P298" s="35"/>
      <c r="Q298" s="68"/>
      <c r="R298" s="68"/>
      <c r="S298" s="68"/>
      <c r="T298" s="68"/>
      <c r="U298" s="245" t="str">
        <f>IF(F298="","",Tabla1[[#This Row],[Fecha Inicio grupo]]+3*7-7)</f>
        <v/>
      </c>
      <c r="V298" s="246" t="str">
        <f>IF(F298="","",EDATE(Tabla1[[#This Row],[Fecha Inicio grupo]],3))</f>
        <v/>
      </c>
      <c r="W298" s="30"/>
      <c r="X298" s="30"/>
      <c r="Y298" s="77"/>
      <c r="Z298" s="77"/>
      <c r="AA298" s="77"/>
      <c r="AB298" s="77"/>
      <c r="AC298" s="77"/>
      <c r="AD298" s="77"/>
      <c r="AE298" s="77"/>
      <c r="AF298" s="77"/>
      <c r="AG298" s="77"/>
      <c r="AH298" s="77"/>
      <c r="AI298" s="77"/>
      <c r="AJ298" s="77"/>
      <c r="AK298" s="77"/>
      <c r="AL298" s="77"/>
      <c r="AM298" s="77"/>
      <c r="AN298" s="77"/>
      <c r="AO298" s="146"/>
      <c r="AP298" s="248" t="str">
        <f>IF(F298="","",IFERROR(VLOOKUP(SUBSTITUTE(SUBSTITUTE(Tabla1[[#This Row],[Uso Sistemas]],"T","P"),"N","F"),Parámetros!$M$2:$N$17,2,0),"Completar hasta 3ra sem. para evaluar a Probacionista"))</f>
        <v/>
      </c>
      <c r="AQ298" s="40"/>
      <c r="AR298" s="40"/>
      <c r="AS298" s="40"/>
      <c r="AT298" s="29"/>
      <c r="AU298" s="56"/>
      <c r="AV298" s="56"/>
      <c r="AW298" s="56"/>
      <c r="AX298" s="250" t="str">
        <f>IF(V298="","",EOMONTH(EDATE(Tabla1[[#This Row],[Fecha Finalización]],2),0))</f>
        <v/>
      </c>
      <c r="AY298" s="40"/>
      <c r="AZ298" s="251" t="str">
        <f>IF(V298="","",EOMONTH(EDATE(Tabla1[[#This Row],[Fecha Finalización]],3),0))</f>
        <v/>
      </c>
      <c r="BA298" s="40"/>
      <c r="BB298" s="40"/>
      <c r="BC298" s="237"/>
      <c r="BD298" s="235" t="str">
        <f>IF(F298="","",Tabla1[[#This Row],[sem 01]]&amp;Tabla1[[#This Row],[sem 02]]&amp;Tabla1[[#This Row],[sem 03]])</f>
        <v/>
      </c>
      <c r="BE298" s="236" t="str">
        <f>IF(TRIM(F298)="","",$B$1&amp;"-"&amp;SUBSTITUTE(Tabla1[[#This Row],[Mes Inscrito]]," ","")&amp;"-"&amp;SUBSTITUTE(Tabla1[[#This Row],[Dia de clases Inscrito]]," ","")&amp;"-"&amp;SUBSTITUTE(Tabla1[[#This Row],[Horario Inscrito]]," ","")&amp;"-"&amp;Tabla1[[#This Row],[Fecha Inicio grupo]])</f>
        <v/>
      </c>
      <c r="BF298" s="253" t="str">
        <f>IF(F298="","",Tabla1[[#This Row],[Curso]])</f>
        <v/>
      </c>
      <c r="BG298" s="254" t="str">
        <f>+IF(TRIM(F298)="","",$B$1&amp;"-"&amp;TRIM(Tabla1[[#This Row],[Mes Inscrito]])&amp;"-"&amp;TRIM(Tabla1[[#This Row],[Dia de clases Inscrito]])&amp;"-"&amp;TRIM(Tabla1[[#This Row],[Horario Inscrito]])&amp;"-"&amp;TRIM(Tabla1[[#This Row],[Fecha Inicio grupo]])&amp;"-"&amp;TRIM(Tabla1[[#This Row],[Tipo Incrito]]))</f>
        <v/>
      </c>
      <c r="BH298" s="319" t="str">
        <f>IF(F298="","",OR(IFERROR(SEARCH("CG",Tabla1[[#This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8" s="320" t="str">
        <f>IF(F298&lt;&gt;"",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8" s="320" t="str">
        <f>IF(F298&lt;&gt;"",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8" s="320" t="str">
        <f>IF(Tabla1[[#This Row],[Fecha Inicio grupo]]="","",IFERROR(VLOOKUP(Tabla1[[#This Row],[Mes de Alta como miembro]],Parámetros!$AM$2:$AN$16,2,0),"01/01/1900"))</f>
        <v/>
      </c>
    </row>
    <row r="299" spans="1:63" ht="14.45" hidden="1">
      <c r="A299" s="69">
        <v>294</v>
      </c>
      <c r="B299" s="30"/>
      <c r="C299" s="35"/>
      <c r="D299" s="43"/>
      <c r="E299" s="65"/>
      <c r="F299" s="46"/>
      <c r="G299" s="46"/>
      <c r="H299" s="165"/>
      <c r="I299" s="43"/>
      <c r="J299" s="29"/>
      <c r="K299" s="70"/>
      <c r="L299" s="69"/>
      <c r="M299" s="47"/>
      <c r="N299" s="240" t="str">
        <f ca="1">IF(Tabla1[[#This Row],[Fecha de nac]]="","",IF(Tabla1[[#This Row],[Fecha Finalización]] &gt;=TODAY(), DATEDIF(Tabla1[[#This Row],[Fecha de nac]],TODAY(),"y"), ROUNDDOWN((Tabla1[[#This Row],[Fecha Finalización]] -Tabla1[[#This Row],[Fecha de nac]])/365,0)))</f>
        <v/>
      </c>
      <c r="O299" s="171"/>
      <c r="P299" s="35"/>
      <c r="Q299" s="68"/>
      <c r="R299" s="68"/>
      <c r="S299" s="68"/>
      <c r="T299" s="68"/>
      <c r="U299" s="245" t="str">
        <f>IF(F299="","",Tabla1[[#This Row],[Fecha Inicio grupo]]+3*7-7)</f>
        <v/>
      </c>
      <c r="V299" s="246" t="str">
        <f>IF(F299="","",EDATE(Tabla1[[#This Row],[Fecha Inicio grupo]],3))</f>
        <v/>
      </c>
      <c r="W299" s="30"/>
      <c r="X299" s="30"/>
      <c r="Y299" s="77"/>
      <c r="Z299" s="77"/>
      <c r="AA299" s="77"/>
      <c r="AB299" s="77"/>
      <c r="AC299" s="77"/>
      <c r="AD299" s="77"/>
      <c r="AE299" s="77"/>
      <c r="AF299" s="77"/>
      <c r="AG299" s="77"/>
      <c r="AH299" s="77"/>
      <c r="AI299" s="77"/>
      <c r="AJ299" s="77"/>
      <c r="AK299" s="77"/>
      <c r="AL299" s="77"/>
      <c r="AM299" s="77"/>
      <c r="AN299" s="77"/>
      <c r="AO299" s="146"/>
      <c r="AP299" s="248" t="str">
        <f>IF(F299="","",IFERROR(VLOOKUP(SUBSTITUTE(SUBSTITUTE(Tabla1[[#This Row],[Uso Sistemas]],"T","P"),"N","F"),Parámetros!$M$2:$N$17,2,0),"Completar hasta 3ra sem. para evaluar a Probacionista"))</f>
        <v/>
      </c>
      <c r="AQ299" s="40"/>
      <c r="AR299" s="40"/>
      <c r="AS299" s="40"/>
      <c r="AT299" s="29"/>
      <c r="AU299" s="56"/>
      <c r="AV299" s="56"/>
      <c r="AW299" s="56"/>
      <c r="AX299" s="250" t="str">
        <f>IF(V299="","",EOMONTH(EDATE(Tabla1[[#This Row],[Fecha Finalización]],2),0))</f>
        <v/>
      </c>
      <c r="AY299" s="40"/>
      <c r="AZ299" s="251" t="str">
        <f>IF(V299="","",EOMONTH(EDATE(Tabla1[[#This Row],[Fecha Finalización]],3),0))</f>
        <v/>
      </c>
      <c r="BA299" s="40"/>
      <c r="BB299" s="40"/>
      <c r="BC299" s="237"/>
      <c r="BD299" s="235" t="str">
        <f>IF(F299="","",Tabla1[[#This Row],[sem 01]]&amp;Tabla1[[#This Row],[sem 02]]&amp;Tabla1[[#This Row],[sem 03]])</f>
        <v/>
      </c>
      <c r="BE299" s="236" t="str">
        <f>IF(TRIM(F299)="","",$B$1&amp;"-"&amp;SUBSTITUTE(Tabla1[[#This Row],[Mes Inscrito]]," ","")&amp;"-"&amp;SUBSTITUTE(Tabla1[[#This Row],[Dia de clases Inscrito]]," ","")&amp;"-"&amp;SUBSTITUTE(Tabla1[[#This Row],[Horario Inscrito]]," ","")&amp;"-"&amp;Tabla1[[#This Row],[Fecha Inicio grupo]])</f>
        <v/>
      </c>
      <c r="BF299" s="253" t="str">
        <f>IF(F299="","",Tabla1[[#This Row],[Curso]])</f>
        <v/>
      </c>
      <c r="BG299" s="254" t="str">
        <f>+IF(TRIM(F299)="","",$B$1&amp;"-"&amp;TRIM(Tabla1[[#This Row],[Mes Inscrito]])&amp;"-"&amp;TRIM(Tabla1[[#This Row],[Dia de clases Inscrito]])&amp;"-"&amp;TRIM(Tabla1[[#This Row],[Horario Inscrito]])&amp;"-"&amp;TRIM(Tabla1[[#This Row],[Fecha Inicio grupo]])&amp;"-"&amp;TRIM(Tabla1[[#This Row],[Tipo Incrito]]))</f>
        <v/>
      </c>
      <c r="BH299" s="319" t="str">
        <f>IF(F299="","",OR(IFERROR(SEARCH("CG",Tabla1[[#This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9" s="320" t="str">
        <f>IF(F299&lt;&gt;"",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9" s="320" t="str">
        <f>IF(F299&lt;&gt;"",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9" s="320" t="str">
        <f>IF(Tabla1[[#This Row],[Fecha Inicio grupo]]="","",IFERROR(VLOOKUP(Tabla1[[#This Row],[Mes de Alta como miembro]],Parámetros!$AM$2:$AN$16,2,0),"01/01/1900"))</f>
        <v/>
      </c>
    </row>
    <row r="300" spans="1:63" ht="14.45" hidden="1">
      <c r="A300" s="69">
        <v>295</v>
      </c>
      <c r="B300" s="30"/>
      <c r="C300" s="35"/>
      <c r="D300" s="43"/>
      <c r="E300" s="65"/>
      <c r="F300" s="46"/>
      <c r="G300" s="46"/>
      <c r="H300" s="165"/>
      <c r="I300" s="43"/>
      <c r="J300" s="29"/>
      <c r="K300" s="70"/>
      <c r="L300" s="69"/>
      <c r="M300" s="47"/>
      <c r="N300" s="240" t="str">
        <f ca="1">IF(Tabla1[[#This Row],[Fecha de nac]]="","",IF(Tabla1[[#This Row],[Fecha Finalización]] &gt;=TODAY(), DATEDIF(Tabla1[[#This Row],[Fecha de nac]],TODAY(),"y"), ROUNDDOWN((Tabla1[[#This Row],[Fecha Finalización]] -Tabla1[[#This Row],[Fecha de nac]])/365,0)))</f>
        <v/>
      </c>
      <c r="O300" s="171"/>
      <c r="P300" s="35"/>
      <c r="Q300" s="68"/>
      <c r="R300" s="68"/>
      <c r="S300" s="68"/>
      <c r="T300" s="68"/>
      <c r="U300" s="245" t="str">
        <f>IF(F300="","",Tabla1[[#This Row],[Fecha Inicio grupo]]+3*7-7)</f>
        <v/>
      </c>
      <c r="V300" s="246" t="str">
        <f>IF(F300="","",EDATE(Tabla1[[#This Row],[Fecha Inicio grupo]],3))</f>
        <v/>
      </c>
      <c r="W300" s="30"/>
      <c r="X300" s="30"/>
      <c r="Y300" s="77"/>
      <c r="Z300" s="77"/>
      <c r="AA300" s="77"/>
      <c r="AB300" s="77"/>
      <c r="AC300" s="77"/>
      <c r="AD300" s="77"/>
      <c r="AE300" s="77"/>
      <c r="AF300" s="77"/>
      <c r="AG300" s="77"/>
      <c r="AH300" s="77"/>
      <c r="AI300" s="77"/>
      <c r="AJ300" s="77"/>
      <c r="AK300" s="77"/>
      <c r="AL300" s="77"/>
      <c r="AM300" s="77"/>
      <c r="AN300" s="77"/>
      <c r="AO300" s="146"/>
      <c r="AP300" s="248" t="str">
        <f>IF(F300="","",IFERROR(VLOOKUP(SUBSTITUTE(SUBSTITUTE(Tabla1[[#This Row],[Uso Sistemas]],"T","P"),"N","F"),Parámetros!$M$2:$N$17,2,0),"Completar hasta 3ra sem. para evaluar a Probacionista"))</f>
        <v/>
      </c>
      <c r="AQ300" s="40"/>
      <c r="AR300" s="40"/>
      <c r="AS300" s="40"/>
      <c r="AT300" s="29"/>
      <c r="AU300" s="56"/>
      <c r="AV300" s="56"/>
      <c r="AW300" s="56"/>
      <c r="AX300" s="250" t="str">
        <f>IF(V300="","",EOMONTH(EDATE(Tabla1[[#This Row],[Fecha Finalización]],2),0))</f>
        <v/>
      </c>
      <c r="AY300" s="40"/>
      <c r="AZ300" s="251" t="str">
        <f>IF(V300="","",EOMONTH(EDATE(Tabla1[[#This Row],[Fecha Finalización]],3),0))</f>
        <v/>
      </c>
      <c r="BA300" s="40"/>
      <c r="BB300" s="40"/>
      <c r="BC300" s="237"/>
      <c r="BD300" s="235" t="str">
        <f>IF(F300="","",Tabla1[[#This Row],[sem 01]]&amp;Tabla1[[#This Row],[sem 02]]&amp;Tabla1[[#This Row],[sem 03]])</f>
        <v/>
      </c>
      <c r="BE300" s="236" t="str">
        <f>IF(TRIM(F300)="","",$B$1&amp;"-"&amp;SUBSTITUTE(Tabla1[[#This Row],[Mes Inscrito]]," ","")&amp;"-"&amp;SUBSTITUTE(Tabla1[[#This Row],[Dia de clases Inscrito]]," ","")&amp;"-"&amp;SUBSTITUTE(Tabla1[[#This Row],[Horario Inscrito]]," ","")&amp;"-"&amp;Tabla1[[#This Row],[Fecha Inicio grupo]])</f>
        <v/>
      </c>
      <c r="BF300" s="253" t="str">
        <f>IF(F300="","",Tabla1[[#This Row],[Curso]])</f>
        <v/>
      </c>
      <c r="BG300" s="254" t="str">
        <f>+IF(TRIM(F300)="","",$B$1&amp;"-"&amp;TRIM(Tabla1[[#This Row],[Mes Inscrito]])&amp;"-"&amp;TRIM(Tabla1[[#This Row],[Dia de clases Inscrito]])&amp;"-"&amp;TRIM(Tabla1[[#This Row],[Horario Inscrito]])&amp;"-"&amp;TRIM(Tabla1[[#This Row],[Fecha Inicio grupo]])&amp;"-"&amp;TRIM(Tabla1[[#This Row],[Tipo Incrito]]))</f>
        <v/>
      </c>
      <c r="BH300" s="319" t="str">
        <f>IF(F300="","",OR(IFERROR(SEARCH("CG",Tabla1[[#This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0" s="320" t="str">
        <f>IF(F300&lt;&gt;"",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0" s="320" t="str">
        <f>IF(F300&lt;&gt;"",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0" s="320" t="str">
        <f>IF(Tabla1[[#This Row],[Fecha Inicio grupo]]="","",IFERROR(VLOOKUP(Tabla1[[#This Row],[Mes de Alta como miembro]],Parámetros!$AM$2:$AN$16,2,0),"01/01/1900"))</f>
        <v/>
      </c>
    </row>
    <row r="301" spans="1:63" ht="14.45" hidden="1">
      <c r="A301" s="69">
        <v>296</v>
      </c>
      <c r="B301" s="30"/>
      <c r="C301" s="35"/>
      <c r="D301" s="43"/>
      <c r="E301" s="65"/>
      <c r="F301" s="46"/>
      <c r="G301" s="46"/>
      <c r="H301" s="165"/>
      <c r="I301" s="43"/>
      <c r="J301" s="29"/>
      <c r="K301" s="70"/>
      <c r="L301" s="69"/>
      <c r="M301" s="47"/>
      <c r="N301" s="240" t="str">
        <f ca="1">IF(Tabla1[[#This Row],[Fecha de nac]]="","",IF(Tabla1[[#This Row],[Fecha Finalización]] &gt;=TODAY(), DATEDIF(Tabla1[[#This Row],[Fecha de nac]],TODAY(),"y"), ROUNDDOWN((Tabla1[[#This Row],[Fecha Finalización]] -Tabla1[[#This Row],[Fecha de nac]])/365,0)))</f>
        <v/>
      </c>
      <c r="O301" s="171"/>
      <c r="P301" s="35"/>
      <c r="Q301" s="68"/>
      <c r="R301" s="68"/>
      <c r="S301" s="68"/>
      <c r="T301" s="68"/>
      <c r="U301" s="245" t="str">
        <f>IF(F301="","",Tabla1[[#This Row],[Fecha Inicio grupo]]+3*7-7)</f>
        <v/>
      </c>
      <c r="V301" s="246" t="str">
        <f>IF(F301="","",EDATE(Tabla1[[#This Row],[Fecha Inicio grupo]],3))</f>
        <v/>
      </c>
      <c r="W301" s="30"/>
      <c r="X301" s="30"/>
      <c r="Y301" s="77"/>
      <c r="Z301" s="77"/>
      <c r="AA301" s="77"/>
      <c r="AB301" s="77"/>
      <c r="AC301" s="77"/>
      <c r="AD301" s="77"/>
      <c r="AE301" s="77"/>
      <c r="AF301" s="77"/>
      <c r="AG301" s="77"/>
      <c r="AH301" s="77"/>
      <c r="AI301" s="77"/>
      <c r="AJ301" s="77"/>
      <c r="AK301" s="77"/>
      <c r="AL301" s="77"/>
      <c r="AM301" s="77"/>
      <c r="AN301" s="77"/>
      <c r="AO301" s="146"/>
      <c r="AP301" s="248" t="str">
        <f>IF(F301="","",IFERROR(VLOOKUP(SUBSTITUTE(SUBSTITUTE(Tabla1[[#This Row],[Uso Sistemas]],"T","P"),"N","F"),Parámetros!$M$2:$N$17,2,0),"Completar hasta 3ra sem. para evaluar a Probacionista"))</f>
        <v/>
      </c>
      <c r="AQ301" s="40"/>
      <c r="AR301" s="40"/>
      <c r="AS301" s="40"/>
      <c r="AT301" s="29"/>
      <c r="AU301" s="56"/>
      <c r="AV301" s="56"/>
      <c r="AW301" s="56"/>
      <c r="AX301" s="250" t="str">
        <f>IF(V301="","",EOMONTH(EDATE(Tabla1[[#This Row],[Fecha Finalización]],2),0))</f>
        <v/>
      </c>
      <c r="AY301" s="40"/>
      <c r="AZ301" s="251" t="str">
        <f>IF(V301="","",EOMONTH(EDATE(Tabla1[[#This Row],[Fecha Finalización]],3),0))</f>
        <v/>
      </c>
      <c r="BA301" s="40"/>
      <c r="BB301" s="40"/>
      <c r="BC301" s="237"/>
      <c r="BD301" s="235" t="str">
        <f>IF(F301="","",Tabla1[[#This Row],[sem 01]]&amp;Tabla1[[#This Row],[sem 02]]&amp;Tabla1[[#This Row],[sem 03]])</f>
        <v/>
      </c>
      <c r="BE301" s="236" t="str">
        <f>IF(TRIM(F301)="","",$B$1&amp;"-"&amp;SUBSTITUTE(Tabla1[[#This Row],[Mes Inscrito]]," ","")&amp;"-"&amp;SUBSTITUTE(Tabla1[[#This Row],[Dia de clases Inscrito]]," ","")&amp;"-"&amp;SUBSTITUTE(Tabla1[[#This Row],[Horario Inscrito]]," ","")&amp;"-"&amp;Tabla1[[#This Row],[Fecha Inicio grupo]])</f>
        <v/>
      </c>
      <c r="BF301" s="253" t="str">
        <f>IF(F301="","",Tabla1[[#This Row],[Curso]])</f>
        <v/>
      </c>
      <c r="BG301" s="254" t="str">
        <f>+IF(TRIM(F301)="","",$B$1&amp;"-"&amp;TRIM(Tabla1[[#This Row],[Mes Inscrito]])&amp;"-"&amp;TRIM(Tabla1[[#This Row],[Dia de clases Inscrito]])&amp;"-"&amp;TRIM(Tabla1[[#This Row],[Horario Inscrito]])&amp;"-"&amp;TRIM(Tabla1[[#This Row],[Fecha Inicio grupo]])&amp;"-"&amp;TRIM(Tabla1[[#This Row],[Tipo Incrito]]))</f>
        <v/>
      </c>
      <c r="BH301" s="319" t="str">
        <f>IF(F301="","",OR(IFERROR(SEARCH("CG",Tabla1[[#This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1" s="320" t="str">
        <f>IF(F301&lt;&gt;"",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1" s="320" t="str">
        <f>IF(F301&lt;&gt;"",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1" s="320" t="str">
        <f>IF(Tabla1[[#This Row],[Fecha Inicio grupo]]="","",IFERROR(VLOOKUP(Tabla1[[#This Row],[Mes de Alta como miembro]],Parámetros!$AM$2:$AN$16,2,0),"01/01/1900"))</f>
        <v/>
      </c>
    </row>
    <row r="302" spans="1:63" ht="14.45" hidden="1">
      <c r="A302" s="69">
        <v>297</v>
      </c>
      <c r="B302" s="30"/>
      <c r="C302" s="35"/>
      <c r="D302" s="43"/>
      <c r="E302" s="65"/>
      <c r="F302" s="46"/>
      <c r="G302" s="46"/>
      <c r="H302" s="165"/>
      <c r="I302" s="43"/>
      <c r="J302" s="29"/>
      <c r="K302" s="70"/>
      <c r="L302" s="69"/>
      <c r="M302" s="47"/>
      <c r="N302" s="240" t="str">
        <f ca="1">IF(Tabla1[[#This Row],[Fecha de nac]]="","",IF(Tabla1[[#This Row],[Fecha Finalización]] &gt;=TODAY(), DATEDIF(Tabla1[[#This Row],[Fecha de nac]],TODAY(),"y"), ROUNDDOWN((Tabla1[[#This Row],[Fecha Finalización]] -Tabla1[[#This Row],[Fecha de nac]])/365,0)))</f>
        <v/>
      </c>
      <c r="O302" s="171"/>
      <c r="P302" s="35"/>
      <c r="Q302" s="68"/>
      <c r="R302" s="68"/>
      <c r="S302" s="68"/>
      <c r="T302" s="68"/>
      <c r="U302" s="245" t="str">
        <f>IF(F302="","",Tabla1[[#This Row],[Fecha Inicio grupo]]+3*7-7)</f>
        <v/>
      </c>
      <c r="V302" s="246" t="str">
        <f>IF(F302="","",EDATE(Tabla1[[#This Row],[Fecha Inicio grupo]],3))</f>
        <v/>
      </c>
      <c r="W302" s="30"/>
      <c r="X302" s="30"/>
      <c r="Y302" s="77"/>
      <c r="Z302" s="77"/>
      <c r="AA302" s="77"/>
      <c r="AB302" s="77"/>
      <c r="AC302" s="77"/>
      <c r="AD302" s="77"/>
      <c r="AE302" s="77"/>
      <c r="AF302" s="77"/>
      <c r="AG302" s="77"/>
      <c r="AH302" s="77"/>
      <c r="AI302" s="77"/>
      <c r="AJ302" s="77"/>
      <c r="AK302" s="77"/>
      <c r="AL302" s="77"/>
      <c r="AM302" s="77"/>
      <c r="AN302" s="77"/>
      <c r="AO302" s="146"/>
      <c r="AP302" s="248" t="str">
        <f>IF(F302="","",IFERROR(VLOOKUP(SUBSTITUTE(SUBSTITUTE(Tabla1[[#This Row],[Uso Sistemas]],"T","P"),"N","F"),Parámetros!$M$2:$N$17,2,0),"Completar hasta 3ra sem. para evaluar a Probacionista"))</f>
        <v/>
      </c>
      <c r="AQ302" s="40"/>
      <c r="AR302" s="40"/>
      <c r="AS302" s="40"/>
      <c r="AT302" s="29"/>
      <c r="AU302" s="56"/>
      <c r="AV302" s="56"/>
      <c r="AW302" s="56"/>
      <c r="AX302" s="250" t="str">
        <f>IF(V302="","",EOMONTH(EDATE(Tabla1[[#This Row],[Fecha Finalización]],2),0))</f>
        <v/>
      </c>
      <c r="AY302" s="40"/>
      <c r="AZ302" s="251" t="str">
        <f>IF(V302="","",EOMONTH(EDATE(Tabla1[[#This Row],[Fecha Finalización]],3),0))</f>
        <v/>
      </c>
      <c r="BA302" s="40"/>
      <c r="BB302" s="40"/>
      <c r="BC302" s="237"/>
      <c r="BD302" s="235" t="str">
        <f>IF(F302="","",Tabla1[[#This Row],[sem 01]]&amp;Tabla1[[#This Row],[sem 02]]&amp;Tabla1[[#This Row],[sem 03]])</f>
        <v/>
      </c>
      <c r="BE302" s="236" t="str">
        <f>IF(TRIM(F302)="","",$B$1&amp;"-"&amp;SUBSTITUTE(Tabla1[[#This Row],[Mes Inscrito]]," ","")&amp;"-"&amp;SUBSTITUTE(Tabla1[[#This Row],[Dia de clases Inscrito]]," ","")&amp;"-"&amp;SUBSTITUTE(Tabla1[[#This Row],[Horario Inscrito]]," ","")&amp;"-"&amp;Tabla1[[#This Row],[Fecha Inicio grupo]])</f>
        <v/>
      </c>
      <c r="BF302" s="253" t="str">
        <f>IF(F302="","",Tabla1[[#This Row],[Curso]])</f>
        <v/>
      </c>
      <c r="BG302" s="254" t="str">
        <f>+IF(TRIM(F302)="","",$B$1&amp;"-"&amp;TRIM(Tabla1[[#This Row],[Mes Inscrito]])&amp;"-"&amp;TRIM(Tabla1[[#This Row],[Dia de clases Inscrito]])&amp;"-"&amp;TRIM(Tabla1[[#This Row],[Horario Inscrito]])&amp;"-"&amp;TRIM(Tabla1[[#This Row],[Fecha Inicio grupo]])&amp;"-"&amp;TRIM(Tabla1[[#This Row],[Tipo Incrito]]))</f>
        <v/>
      </c>
      <c r="BH302" s="319" t="str">
        <f>IF(F302="","",OR(IFERROR(SEARCH("CG",Tabla1[[#This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2" s="320" t="str">
        <f>IF(F302&lt;&gt;"",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2" s="320" t="str">
        <f>IF(F302&lt;&gt;"",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2" s="320" t="str">
        <f>IF(Tabla1[[#This Row],[Fecha Inicio grupo]]="","",IFERROR(VLOOKUP(Tabla1[[#This Row],[Mes de Alta como miembro]],Parámetros!$AM$2:$AN$16,2,0),"01/01/1900"))</f>
        <v/>
      </c>
    </row>
    <row r="303" spans="1:63" ht="14.45" hidden="1">
      <c r="A303" s="69">
        <v>298</v>
      </c>
      <c r="B303" s="30"/>
      <c r="C303" s="35"/>
      <c r="D303" s="43"/>
      <c r="E303" s="65"/>
      <c r="F303" s="46"/>
      <c r="G303" s="46"/>
      <c r="H303" s="165"/>
      <c r="I303" s="43"/>
      <c r="J303" s="29"/>
      <c r="K303" s="70"/>
      <c r="L303" s="69"/>
      <c r="M303" s="47"/>
      <c r="N303" s="240" t="str">
        <f ca="1">IF(Tabla1[[#This Row],[Fecha de nac]]="","",IF(Tabla1[[#This Row],[Fecha Finalización]] &gt;=TODAY(), DATEDIF(Tabla1[[#This Row],[Fecha de nac]],TODAY(),"y"), ROUNDDOWN((Tabla1[[#This Row],[Fecha Finalización]] -Tabla1[[#This Row],[Fecha de nac]])/365,0)))</f>
        <v/>
      </c>
      <c r="O303" s="171"/>
      <c r="P303" s="35"/>
      <c r="Q303" s="68"/>
      <c r="R303" s="68"/>
      <c r="S303" s="68"/>
      <c r="T303" s="68"/>
      <c r="U303" s="245" t="str">
        <f>IF(F303="","",Tabla1[[#This Row],[Fecha Inicio grupo]]+3*7-7)</f>
        <v/>
      </c>
      <c r="V303" s="246" t="str">
        <f>IF(F303="","",EDATE(Tabla1[[#This Row],[Fecha Inicio grupo]],3))</f>
        <v/>
      </c>
      <c r="W303" s="30"/>
      <c r="X303" s="30"/>
      <c r="Y303" s="77"/>
      <c r="Z303" s="77"/>
      <c r="AA303" s="77"/>
      <c r="AB303" s="77"/>
      <c r="AC303" s="77"/>
      <c r="AD303" s="77"/>
      <c r="AE303" s="77"/>
      <c r="AF303" s="77"/>
      <c r="AG303" s="77"/>
      <c r="AH303" s="77"/>
      <c r="AI303" s="77"/>
      <c r="AJ303" s="77"/>
      <c r="AK303" s="77"/>
      <c r="AL303" s="77"/>
      <c r="AM303" s="77"/>
      <c r="AN303" s="77"/>
      <c r="AO303" s="146"/>
      <c r="AP303" s="248" t="str">
        <f>IF(F303="","",IFERROR(VLOOKUP(SUBSTITUTE(SUBSTITUTE(Tabla1[[#This Row],[Uso Sistemas]],"T","P"),"N","F"),Parámetros!$M$2:$N$17,2,0),"Completar hasta 3ra sem. para evaluar a Probacionista"))</f>
        <v/>
      </c>
      <c r="AQ303" s="40"/>
      <c r="AR303" s="40"/>
      <c r="AS303" s="40"/>
      <c r="AT303" s="29"/>
      <c r="AU303" s="56"/>
      <c r="AV303" s="56"/>
      <c r="AW303" s="56"/>
      <c r="AX303" s="250" t="str">
        <f>IF(V303="","",EOMONTH(EDATE(Tabla1[[#This Row],[Fecha Finalización]],2),0))</f>
        <v/>
      </c>
      <c r="AY303" s="40"/>
      <c r="AZ303" s="251" t="str">
        <f>IF(V303="","",EOMONTH(EDATE(Tabla1[[#This Row],[Fecha Finalización]],3),0))</f>
        <v/>
      </c>
      <c r="BA303" s="40"/>
      <c r="BB303" s="40"/>
      <c r="BC303" s="237"/>
      <c r="BD303" s="235" t="str">
        <f>IF(F303="","",Tabla1[[#This Row],[sem 01]]&amp;Tabla1[[#This Row],[sem 02]]&amp;Tabla1[[#This Row],[sem 03]])</f>
        <v/>
      </c>
      <c r="BE303" s="236" t="str">
        <f>IF(TRIM(F303)="","",$B$1&amp;"-"&amp;SUBSTITUTE(Tabla1[[#This Row],[Mes Inscrito]]," ","")&amp;"-"&amp;SUBSTITUTE(Tabla1[[#This Row],[Dia de clases Inscrito]]," ","")&amp;"-"&amp;SUBSTITUTE(Tabla1[[#This Row],[Horario Inscrito]]," ","")&amp;"-"&amp;Tabla1[[#This Row],[Fecha Inicio grupo]])</f>
        <v/>
      </c>
      <c r="BF303" s="253" t="str">
        <f>IF(F303="","",Tabla1[[#This Row],[Curso]])</f>
        <v/>
      </c>
      <c r="BG303" s="254" t="str">
        <f>+IF(TRIM(F303)="","",$B$1&amp;"-"&amp;TRIM(Tabla1[[#This Row],[Mes Inscrito]])&amp;"-"&amp;TRIM(Tabla1[[#This Row],[Dia de clases Inscrito]])&amp;"-"&amp;TRIM(Tabla1[[#This Row],[Horario Inscrito]])&amp;"-"&amp;TRIM(Tabla1[[#This Row],[Fecha Inicio grupo]])&amp;"-"&amp;TRIM(Tabla1[[#This Row],[Tipo Incrito]]))</f>
        <v/>
      </c>
      <c r="BH303" s="319" t="str">
        <f>IF(F303="","",OR(IFERROR(SEARCH("CG",Tabla1[[#This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3" s="320" t="str">
        <f>IF(F303&lt;&gt;"",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3" s="320" t="str">
        <f>IF(F303&lt;&gt;"",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3" s="320" t="str">
        <f>IF(Tabla1[[#This Row],[Fecha Inicio grupo]]="","",IFERROR(VLOOKUP(Tabla1[[#This Row],[Mes de Alta como miembro]],Parámetros!$AM$2:$AN$16,2,0),"01/01/1900"))</f>
        <v/>
      </c>
    </row>
    <row r="304" spans="1:63" ht="14.45" hidden="1">
      <c r="A304" s="69">
        <v>299</v>
      </c>
      <c r="B304" s="30"/>
      <c r="C304" s="35"/>
      <c r="D304" s="43"/>
      <c r="E304" s="65"/>
      <c r="F304" s="46"/>
      <c r="G304" s="46"/>
      <c r="H304" s="165"/>
      <c r="I304" s="43"/>
      <c r="J304" s="29"/>
      <c r="K304" s="70"/>
      <c r="L304" s="69"/>
      <c r="M304" s="47"/>
      <c r="N304" s="240" t="str">
        <f ca="1">IF(Tabla1[[#This Row],[Fecha de nac]]="","",IF(Tabla1[[#This Row],[Fecha Finalización]] &gt;=TODAY(), DATEDIF(Tabla1[[#This Row],[Fecha de nac]],TODAY(),"y"), ROUNDDOWN((Tabla1[[#This Row],[Fecha Finalización]] -Tabla1[[#This Row],[Fecha de nac]])/365,0)))</f>
        <v/>
      </c>
      <c r="O304" s="171"/>
      <c r="P304" s="35"/>
      <c r="Q304" s="68"/>
      <c r="R304" s="68"/>
      <c r="S304" s="68"/>
      <c r="T304" s="68"/>
      <c r="U304" s="245" t="str">
        <f>IF(F304="","",Tabla1[[#This Row],[Fecha Inicio grupo]]+3*7-7)</f>
        <v/>
      </c>
      <c r="V304" s="246" t="str">
        <f>IF(F304="","",EDATE(Tabla1[[#This Row],[Fecha Inicio grupo]],3))</f>
        <v/>
      </c>
      <c r="W304" s="30"/>
      <c r="X304" s="30"/>
      <c r="Y304" s="77"/>
      <c r="Z304" s="77"/>
      <c r="AA304" s="77"/>
      <c r="AB304" s="77"/>
      <c r="AC304" s="77"/>
      <c r="AD304" s="77"/>
      <c r="AE304" s="77"/>
      <c r="AF304" s="77"/>
      <c r="AG304" s="77"/>
      <c r="AH304" s="77"/>
      <c r="AI304" s="77"/>
      <c r="AJ304" s="77"/>
      <c r="AK304" s="77"/>
      <c r="AL304" s="77"/>
      <c r="AM304" s="77"/>
      <c r="AN304" s="77"/>
      <c r="AO304" s="146"/>
      <c r="AP304" s="248" t="str">
        <f>IF(F304="","",IFERROR(VLOOKUP(SUBSTITUTE(SUBSTITUTE(Tabla1[[#This Row],[Uso Sistemas]],"T","P"),"N","F"),Parámetros!$M$2:$N$17,2,0),"Completar hasta 3ra sem. para evaluar a Probacionista"))</f>
        <v/>
      </c>
      <c r="AQ304" s="40"/>
      <c r="AR304" s="40"/>
      <c r="AS304" s="40"/>
      <c r="AT304" s="29"/>
      <c r="AU304" s="56"/>
      <c r="AV304" s="56"/>
      <c r="AW304" s="56"/>
      <c r="AX304" s="250" t="str">
        <f>IF(V304="","",EOMONTH(EDATE(Tabla1[[#This Row],[Fecha Finalización]],2),0))</f>
        <v/>
      </c>
      <c r="AY304" s="40"/>
      <c r="AZ304" s="251" t="str">
        <f>IF(V304="","",EOMONTH(EDATE(Tabla1[[#This Row],[Fecha Finalización]],3),0))</f>
        <v/>
      </c>
      <c r="BA304" s="40"/>
      <c r="BB304" s="40"/>
      <c r="BC304" s="237"/>
      <c r="BD304" s="235" t="str">
        <f>IF(F304="","",Tabla1[[#This Row],[sem 01]]&amp;Tabla1[[#This Row],[sem 02]]&amp;Tabla1[[#This Row],[sem 03]])</f>
        <v/>
      </c>
      <c r="BE304" s="236" t="str">
        <f>IF(TRIM(F304)="","",$B$1&amp;"-"&amp;SUBSTITUTE(Tabla1[[#This Row],[Mes Inscrito]]," ","")&amp;"-"&amp;SUBSTITUTE(Tabla1[[#This Row],[Dia de clases Inscrito]]," ","")&amp;"-"&amp;SUBSTITUTE(Tabla1[[#This Row],[Horario Inscrito]]," ","")&amp;"-"&amp;Tabla1[[#This Row],[Fecha Inicio grupo]])</f>
        <v/>
      </c>
      <c r="BF304" s="253" t="str">
        <f>IF(F304="","",Tabla1[[#This Row],[Curso]])</f>
        <v/>
      </c>
      <c r="BG304" s="254" t="str">
        <f>+IF(TRIM(F304)="","",$B$1&amp;"-"&amp;TRIM(Tabla1[[#This Row],[Mes Inscrito]])&amp;"-"&amp;TRIM(Tabla1[[#This Row],[Dia de clases Inscrito]])&amp;"-"&amp;TRIM(Tabla1[[#This Row],[Horario Inscrito]])&amp;"-"&amp;TRIM(Tabla1[[#This Row],[Fecha Inicio grupo]])&amp;"-"&amp;TRIM(Tabla1[[#This Row],[Tipo Incrito]]))</f>
        <v/>
      </c>
      <c r="BH304" s="319" t="str">
        <f>IF(F304="","",OR(IFERROR(SEARCH("CG",Tabla1[[#This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4" s="320" t="str">
        <f>IF(F304&lt;&gt;"",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4" s="320" t="str">
        <f>IF(F304&lt;&gt;"",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4" s="320" t="str">
        <f>IF(Tabla1[[#This Row],[Fecha Inicio grupo]]="","",IFERROR(VLOOKUP(Tabla1[[#This Row],[Mes de Alta como miembro]],Parámetros!$AM$2:$AN$16,2,0),"01/01/1900"))</f>
        <v/>
      </c>
    </row>
    <row r="305" spans="1:63" ht="14.45" hidden="1">
      <c r="A305" s="69">
        <v>300</v>
      </c>
      <c r="B305" s="30"/>
      <c r="C305" s="35"/>
      <c r="D305" s="43"/>
      <c r="E305" s="65"/>
      <c r="F305" s="46"/>
      <c r="G305" s="46"/>
      <c r="H305" s="165"/>
      <c r="I305" s="43"/>
      <c r="J305" s="29"/>
      <c r="K305" s="70"/>
      <c r="L305" s="69"/>
      <c r="M305" s="47"/>
      <c r="N305" s="240" t="str">
        <f ca="1">IF(Tabla1[[#This Row],[Fecha de nac]]="","",IF(Tabla1[[#This Row],[Fecha Finalización]] &gt;=TODAY(), DATEDIF(Tabla1[[#This Row],[Fecha de nac]],TODAY(),"y"), ROUNDDOWN((Tabla1[[#This Row],[Fecha Finalización]] -Tabla1[[#This Row],[Fecha de nac]])/365,0)))</f>
        <v/>
      </c>
      <c r="O305" s="171"/>
      <c r="P305" s="35"/>
      <c r="Q305" s="68"/>
      <c r="R305" s="68"/>
      <c r="S305" s="68"/>
      <c r="T305" s="68"/>
      <c r="U305" s="245" t="str">
        <f>IF(F305="","",Tabla1[[#This Row],[Fecha Inicio grupo]]+3*7-7)</f>
        <v/>
      </c>
      <c r="V305" s="246" t="str">
        <f>IF(F305="","",EDATE(Tabla1[[#This Row],[Fecha Inicio grupo]],3))</f>
        <v/>
      </c>
      <c r="W305" s="30"/>
      <c r="X305" s="30"/>
      <c r="Y305" s="77"/>
      <c r="Z305" s="77"/>
      <c r="AA305" s="77"/>
      <c r="AB305" s="77"/>
      <c r="AC305" s="77"/>
      <c r="AD305" s="77"/>
      <c r="AE305" s="77"/>
      <c r="AF305" s="77"/>
      <c r="AG305" s="77"/>
      <c r="AH305" s="77"/>
      <c r="AI305" s="77"/>
      <c r="AJ305" s="77"/>
      <c r="AK305" s="77"/>
      <c r="AL305" s="77"/>
      <c r="AM305" s="77"/>
      <c r="AN305" s="77"/>
      <c r="AO305" s="146"/>
      <c r="AP305" s="248" t="str">
        <f>IF(F305="","",IFERROR(VLOOKUP(SUBSTITUTE(SUBSTITUTE(Tabla1[[#This Row],[Uso Sistemas]],"T","P"),"N","F"),Parámetros!$M$2:$N$17,2,0),"Completar hasta 3ra sem. para evaluar a Probacionista"))</f>
        <v/>
      </c>
      <c r="AQ305" s="40"/>
      <c r="AR305" s="40"/>
      <c r="AS305" s="40"/>
      <c r="AT305" s="29"/>
      <c r="AU305" s="56"/>
      <c r="AV305" s="56"/>
      <c r="AW305" s="56"/>
      <c r="AX305" s="250" t="str">
        <f>IF(V305="","",EOMONTH(EDATE(Tabla1[[#This Row],[Fecha Finalización]],2),0))</f>
        <v/>
      </c>
      <c r="AY305" s="40"/>
      <c r="AZ305" s="251" t="str">
        <f>IF(V305="","",EOMONTH(EDATE(Tabla1[[#This Row],[Fecha Finalización]],3),0))</f>
        <v/>
      </c>
      <c r="BA305" s="40"/>
      <c r="BB305" s="40"/>
      <c r="BC305" s="237"/>
      <c r="BD305" s="235" t="str">
        <f>IF(F305="","",Tabla1[[#This Row],[sem 01]]&amp;Tabla1[[#This Row],[sem 02]]&amp;Tabla1[[#This Row],[sem 03]])</f>
        <v/>
      </c>
      <c r="BE305" s="236" t="str">
        <f>IF(TRIM(F305)="","",$B$1&amp;"-"&amp;SUBSTITUTE(Tabla1[[#This Row],[Mes Inscrito]]," ","")&amp;"-"&amp;SUBSTITUTE(Tabla1[[#This Row],[Dia de clases Inscrito]]," ","")&amp;"-"&amp;SUBSTITUTE(Tabla1[[#This Row],[Horario Inscrito]]," ","")&amp;"-"&amp;Tabla1[[#This Row],[Fecha Inicio grupo]])</f>
        <v/>
      </c>
      <c r="BF305" s="253" t="str">
        <f>IF(F305="","",Tabla1[[#This Row],[Curso]])</f>
        <v/>
      </c>
      <c r="BG305" s="254" t="str">
        <f>+IF(TRIM(F305)="","",$B$1&amp;"-"&amp;TRIM(Tabla1[[#This Row],[Mes Inscrito]])&amp;"-"&amp;TRIM(Tabla1[[#This Row],[Dia de clases Inscrito]])&amp;"-"&amp;TRIM(Tabla1[[#This Row],[Horario Inscrito]])&amp;"-"&amp;TRIM(Tabla1[[#This Row],[Fecha Inicio grupo]])&amp;"-"&amp;TRIM(Tabla1[[#This Row],[Tipo Incrito]]))</f>
        <v/>
      </c>
      <c r="BH305" s="319" t="str">
        <f>IF(F305="","",OR(IFERROR(SEARCH("CG",Tabla1[[#This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5" s="320" t="str">
        <f>IF(F305&lt;&gt;"",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5" s="320" t="str">
        <f>IF(F305&lt;&gt;"",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5" s="320" t="str">
        <f>IF(Tabla1[[#This Row],[Fecha Inicio grupo]]="","",IFERROR(VLOOKUP(Tabla1[[#This Row],[Mes de Alta como miembro]],Parámetros!$AM$2:$AN$16,2,0),"01/01/1900"))</f>
        <v/>
      </c>
    </row>
    <row r="306" spans="1:63" ht="14.45" hidden="1">
      <c r="A306" s="69">
        <v>301</v>
      </c>
      <c r="B306" s="30"/>
      <c r="C306" s="35"/>
      <c r="D306" s="43"/>
      <c r="E306" s="65"/>
      <c r="F306" s="46"/>
      <c r="G306" s="46"/>
      <c r="H306" s="165"/>
      <c r="I306" s="43"/>
      <c r="J306" s="29"/>
      <c r="K306" s="70"/>
      <c r="L306" s="69"/>
      <c r="M306" s="47"/>
      <c r="N306" s="240" t="str">
        <f ca="1">IF(Tabla1[[#This Row],[Fecha de nac]]="","",IF(Tabla1[[#This Row],[Fecha Finalización]] &gt;=TODAY(), DATEDIF(Tabla1[[#This Row],[Fecha de nac]],TODAY(),"y"), ROUNDDOWN((Tabla1[[#This Row],[Fecha Finalización]] -Tabla1[[#This Row],[Fecha de nac]])/365,0)))</f>
        <v/>
      </c>
      <c r="O306" s="171"/>
      <c r="P306" s="35"/>
      <c r="Q306" s="68"/>
      <c r="R306" s="68"/>
      <c r="S306" s="68"/>
      <c r="T306" s="68"/>
      <c r="U306" s="245" t="str">
        <f>IF(F306="","",Tabla1[[#This Row],[Fecha Inicio grupo]]+3*7-7)</f>
        <v/>
      </c>
      <c r="V306" s="246" t="str">
        <f>IF(F306="","",EDATE(Tabla1[[#This Row],[Fecha Inicio grupo]],3))</f>
        <v/>
      </c>
      <c r="W306" s="30"/>
      <c r="X306" s="30"/>
      <c r="Y306" s="77"/>
      <c r="Z306" s="77"/>
      <c r="AA306" s="77"/>
      <c r="AB306" s="77"/>
      <c r="AC306" s="77"/>
      <c r="AD306" s="77"/>
      <c r="AE306" s="77"/>
      <c r="AF306" s="77"/>
      <c r="AG306" s="77"/>
      <c r="AH306" s="77"/>
      <c r="AI306" s="77"/>
      <c r="AJ306" s="77"/>
      <c r="AK306" s="77"/>
      <c r="AL306" s="77"/>
      <c r="AM306" s="77"/>
      <c r="AN306" s="77"/>
      <c r="AO306" s="146"/>
      <c r="AP306" s="248" t="str">
        <f>IF(F306="","",IFERROR(VLOOKUP(SUBSTITUTE(SUBSTITUTE(Tabla1[[#This Row],[Uso Sistemas]],"T","P"),"N","F"),Parámetros!$M$2:$N$17,2,0),"Completar hasta 3ra sem. para evaluar a Probacionista"))</f>
        <v/>
      </c>
      <c r="AQ306" s="40"/>
      <c r="AR306" s="40"/>
      <c r="AS306" s="40"/>
      <c r="AT306" s="29"/>
      <c r="AU306" s="56"/>
      <c r="AV306" s="56"/>
      <c r="AW306" s="56"/>
      <c r="AX306" s="250" t="str">
        <f>IF(V306="","",EOMONTH(EDATE(Tabla1[[#This Row],[Fecha Finalización]],2),0))</f>
        <v/>
      </c>
      <c r="AY306" s="40"/>
      <c r="AZ306" s="251" t="str">
        <f>IF(V306="","",EOMONTH(EDATE(Tabla1[[#This Row],[Fecha Finalización]],3),0))</f>
        <v/>
      </c>
      <c r="BA306" s="40"/>
      <c r="BB306" s="40"/>
      <c r="BC306" s="237"/>
      <c r="BD306" s="235" t="str">
        <f>IF(F306="","",Tabla1[[#This Row],[sem 01]]&amp;Tabla1[[#This Row],[sem 02]]&amp;Tabla1[[#This Row],[sem 03]])</f>
        <v/>
      </c>
      <c r="BE306" s="236" t="str">
        <f>IF(TRIM(F306)="","",$B$1&amp;"-"&amp;SUBSTITUTE(Tabla1[[#This Row],[Mes Inscrito]]," ","")&amp;"-"&amp;SUBSTITUTE(Tabla1[[#This Row],[Dia de clases Inscrito]]," ","")&amp;"-"&amp;SUBSTITUTE(Tabla1[[#This Row],[Horario Inscrito]]," ","")&amp;"-"&amp;Tabla1[[#This Row],[Fecha Inicio grupo]])</f>
        <v/>
      </c>
      <c r="BF306" s="253" t="str">
        <f>IF(F306="","",Tabla1[[#This Row],[Curso]])</f>
        <v/>
      </c>
      <c r="BG306" s="254" t="str">
        <f>+IF(TRIM(F306)="","",$B$1&amp;"-"&amp;TRIM(Tabla1[[#This Row],[Mes Inscrito]])&amp;"-"&amp;TRIM(Tabla1[[#This Row],[Dia de clases Inscrito]])&amp;"-"&amp;TRIM(Tabla1[[#This Row],[Horario Inscrito]])&amp;"-"&amp;TRIM(Tabla1[[#This Row],[Fecha Inicio grupo]])&amp;"-"&amp;TRIM(Tabla1[[#This Row],[Tipo Incrito]]))</f>
        <v/>
      </c>
      <c r="BH306" s="319" t="str">
        <f>IF(F306="","",OR(IFERROR(SEARCH("CG",Tabla1[[#This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6" s="320" t="str">
        <f>IF(F306&lt;&gt;"",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6" s="320" t="str">
        <f>IF(F306&lt;&gt;"",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6" s="320" t="str">
        <f>IF(Tabla1[[#This Row],[Fecha Inicio grupo]]="","",IFERROR(VLOOKUP(Tabla1[[#This Row],[Mes de Alta como miembro]],Parámetros!$AM$2:$AN$16,2,0),"01/01/1900"))</f>
        <v/>
      </c>
    </row>
    <row r="307" spans="1:63" ht="14.45" hidden="1">
      <c r="A307" s="69">
        <v>302</v>
      </c>
      <c r="B307" s="30"/>
      <c r="C307" s="35"/>
      <c r="D307" s="43"/>
      <c r="E307" s="65"/>
      <c r="F307" s="46"/>
      <c r="G307" s="46"/>
      <c r="H307" s="165"/>
      <c r="I307" s="43"/>
      <c r="J307" s="29"/>
      <c r="K307" s="70"/>
      <c r="L307" s="69"/>
      <c r="M307" s="47"/>
      <c r="N307" s="240" t="str">
        <f ca="1">IF(Tabla1[[#This Row],[Fecha de nac]]="","",IF(Tabla1[[#This Row],[Fecha Finalización]] &gt;=TODAY(), DATEDIF(Tabla1[[#This Row],[Fecha de nac]],TODAY(),"y"), ROUNDDOWN((Tabla1[[#This Row],[Fecha Finalización]] -Tabla1[[#This Row],[Fecha de nac]])/365,0)))</f>
        <v/>
      </c>
      <c r="O307" s="171"/>
      <c r="P307" s="35"/>
      <c r="Q307" s="68"/>
      <c r="R307" s="68"/>
      <c r="S307" s="68"/>
      <c r="T307" s="68"/>
      <c r="U307" s="245" t="str">
        <f>IF(F307="","",Tabla1[[#This Row],[Fecha Inicio grupo]]+3*7-7)</f>
        <v/>
      </c>
      <c r="V307" s="246" t="str">
        <f>IF(F307="","",EDATE(Tabla1[[#This Row],[Fecha Inicio grupo]],3))</f>
        <v/>
      </c>
      <c r="W307" s="30"/>
      <c r="X307" s="30"/>
      <c r="Y307" s="77"/>
      <c r="Z307" s="77"/>
      <c r="AA307" s="77"/>
      <c r="AB307" s="77"/>
      <c r="AC307" s="77"/>
      <c r="AD307" s="77"/>
      <c r="AE307" s="77"/>
      <c r="AF307" s="77"/>
      <c r="AG307" s="77"/>
      <c r="AH307" s="77"/>
      <c r="AI307" s="77"/>
      <c r="AJ307" s="77"/>
      <c r="AK307" s="77"/>
      <c r="AL307" s="77"/>
      <c r="AM307" s="77"/>
      <c r="AN307" s="77"/>
      <c r="AO307" s="146"/>
      <c r="AP307" s="248" t="str">
        <f>IF(F307="","",IFERROR(VLOOKUP(SUBSTITUTE(SUBSTITUTE(Tabla1[[#This Row],[Uso Sistemas]],"T","P"),"N","F"),Parámetros!$M$2:$N$17,2,0),"Completar hasta 3ra sem. para evaluar a Probacionista"))</f>
        <v/>
      </c>
      <c r="AQ307" s="40"/>
      <c r="AR307" s="40"/>
      <c r="AS307" s="40"/>
      <c r="AT307" s="29"/>
      <c r="AU307" s="56"/>
      <c r="AV307" s="56"/>
      <c r="AW307" s="56"/>
      <c r="AX307" s="250" t="str">
        <f>IF(V307="","",EOMONTH(EDATE(Tabla1[[#This Row],[Fecha Finalización]],2),0))</f>
        <v/>
      </c>
      <c r="AY307" s="40"/>
      <c r="AZ307" s="251" t="str">
        <f>IF(V307="","",EOMONTH(EDATE(Tabla1[[#This Row],[Fecha Finalización]],3),0))</f>
        <v/>
      </c>
      <c r="BA307" s="40"/>
      <c r="BB307" s="40"/>
      <c r="BC307" s="237"/>
      <c r="BD307" s="235" t="str">
        <f>IF(F307="","",Tabla1[[#This Row],[sem 01]]&amp;Tabla1[[#This Row],[sem 02]]&amp;Tabla1[[#This Row],[sem 03]])</f>
        <v/>
      </c>
      <c r="BE307" s="236" t="str">
        <f>IF(TRIM(F307)="","",$B$1&amp;"-"&amp;SUBSTITUTE(Tabla1[[#This Row],[Mes Inscrito]]," ","")&amp;"-"&amp;SUBSTITUTE(Tabla1[[#This Row],[Dia de clases Inscrito]]," ","")&amp;"-"&amp;SUBSTITUTE(Tabla1[[#This Row],[Horario Inscrito]]," ","")&amp;"-"&amp;Tabla1[[#This Row],[Fecha Inicio grupo]])</f>
        <v/>
      </c>
      <c r="BF307" s="253" t="str">
        <f>IF(F307="","",Tabla1[[#This Row],[Curso]])</f>
        <v/>
      </c>
      <c r="BG307" s="254" t="str">
        <f>+IF(TRIM(F307)="","",$B$1&amp;"-"&amp;TRIM(Tabla1[[#This Row],[Mes Inscrito]])&amp;"-"&amp;TRIM(Tabla1[[#This Row],[Dia de clases Inscrito]])&amp;"-"&amp;TRIM(Tabla1[[#This Row],[Horario Inscrito]])&amp;"-"&amp;TRIM(Tabla1[[#This Row],[Fecha Inicio grupo]])&amp;"-"&amp;TRIM(Tabla1[[#This Row],[Tipo Incrito]]))</f>
        <v/>
      </c>
      <c r="BH307" s="319" t="str">
        <f>IF(F307="","",OR(IFERROR(SEARCH("CG",Tabla1[[#This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7" s="320" t="str">
        <f>IF(F307&lt;&gt;"",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7" s="320" t="str">
        <f>IF(F307&lt;&gt;"",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7" s="320" t="str">
        <f>IF(Tabla1[[#This Row],[Fecha Inicio grupo]]="","",IFERROR(VLOOKUP(Tabla1[[#This Row],[Mes de Alta como miembro]],Parámetros!$AM$2:$AN$16,2,0),"01/01/1900"))</f>
        <v/>
      </c>
    </row>
    <row r="308" spans="1:63" ht="14.45" hidden="1">
      <c r="A308" s="69">
        <v>303</v>
      </c>
      <c r="B308" s="30"/>
      <c r="C308" s="35"/>
      <c r="D308" s="43"/>
      <c r="E308" s="65"/>
      <c r="F308" s="46"/>
      <c r="G308" s="46"/>
      <c r="H308" s="165"/>
      <c r="I308" s="43"/>
      <c r="J308" s="29"/>
      <c r="K308" s="70"/>
      <c r="L308" s="69"/>
      <c r="M308" s="47"/>
      <c r="N308" s="240" t="str">
        <f ca="1">IF(Tabla1[[#This Row],[Fecha de nac]]="","",IF(Tabla1[[#This Row],[Fecha Finalización]] &gt;=TODAY(), DATEDIF(Tabla1[[#This Row],[Fecha de nac]],TODAY(),"y"), ROUNDDOWN((Tabla1[[#This Row],[Fecha Finalización]] -Tabla1[[#This Row],[Fecha de nac]])/365,0)))</f>
        <v/>
      </c>
      <c r="O308" s="171"/>
      <c r="P308" s="35"/>
      <c r="Q308" s="68"/>
      <c r="R308" s="68"/>
      <c r="S308" s="68"/>
      <c r="T308" s="68"/>
      <c r="U308" s="245" t="str">
        <f>IF(F308="","",Tabla1[[#This Row],[Fecha Inicio grupo]]+3*7-7)</f>
        <v/>
      </c>
      <c r="V308" s="246" t="str">
        <f>IF(F308="","",EDATE(Tabla1[[#This Row],[Fecha Inicio grupo]],3))</f>
        <v/>
      </c>
      <c r="W308" s="30"/>
      <c r="X308" s="30"/>
      <c r="Y308" s="77"/>
      <c r="Z308" s="77"/>
      <c r="AA308" s="77"/>
      <c r="AB308" s="77"/>
      <c r="AC308" s="77"/>
      <c r="AD308" s="77"/>
      <c r="AE308" s="77"/>
      <c r="AF308" s="77"/>
      <c r="AG308" s="77"/>
      <c r="AH308" s="77"/>
      <c r="AI308" s="77"/>
      <c r="AJ308" s="77"/>
      <c r="AK308" s="77"/>
      <c r="AL308" s="77"/>
      <c r="AM308" s="77"/>
      <c r="AN308" s="77"/>
      <c r="AO308" s="146"/>
      <c r="AP308" s="248" t="str">
        <f>IF(F308="","",IFERROR(VLOOKUP(SUBSTITUTE(SUBSTITUTE(Tabla1[[#This Row],[Uso Sistemas]],"T","P"),"N","F"),Parámetros!$M$2:$N$17,2,0),"Completar hasta 3ra sem. para evaluar a Probacionista"))</f>
        <v/>
      </c>
      <c r="AQ308" s="40"/>
      <c r="AR308" s="40"/>
      <c r="AS308" s="40"/>
      <c r="AT308" s="29"/>
      <c r="AU308" s="56"/>
      <c r="AV308" s="56"/>
      <c r="AW308" s="56"/>
      <c r="AX308" s="250" t="str">
        <f>IF(V308="","",EOMONTH(EDATE(Tabla1[[#This Row],[Fecha Finalización]],2),0))</f>
        <v/>
      </c>
      <c r="AY308" s="40"/>
      <c r="AZ308" s="251" t="str">
        <f>IF(V308="","",EOMONTH(EDATE(Tabla1[[#This Row],[Fecha Finalización]],3),0))</f>
        <v/>
      </c>
      <c r="BA308" s="40"/>
      <c r="BB308" s="40"/>
      <c r="BC308" s="237"/>
      <c r="BD308" s="235" t="str">
        <f>IF(F308="","",Tabla1[[#This Row],[sem 01]]&amp;Tabla1[[#This Row],[sem 02]]&amp;Tabla1[[#This Row],[sem 03]])</f>
        <v/>
      </c>
      <c r="BE308" s="236" t="str">
        <f>IF(TRIM(F308)="","",$B$1&amp;"-"&amp;SUBSTITUTE(Tabla1[[#This Row],[Mes Inscrito]]," ","")&amp;"-"&amp;SUBSTITUTE(Tabla1[[#This Row],[Dia de clases Inscrito]]," ","")&amp;"-"&amp;SUBSTITUTE(Tabla1[[#This Row],[Horario Inscrito]]," ","")&amp;"-"&amp;Tabla1[[#This Row],[Fecha Inicio grupo]])</f>
        <v/>
      </c>
      <c r="BF308" s="253" t="str">
        <f>IF(F308="","",Tabla1[[#This Row],[Curso]])</f>
        <v/>
      </c>
      <c r="BG308" s="254" t="str">
        <f>+IF(TRIM(F308)="","",$B$1&amp;"-"&amp;TRIM(Tabla1[[#This Row],[Mes Inscrito]])&amp;"-"&amp;TRIM(Tabla1[[#This Row],[Dia de clases Inscrito]])&amp;"-"&amp;TRIM(Tabla1[[#This Row],[Horario Inscrito]])&amp;"-"&amp;TRIM(Tabla1[[#This Row],[Fecha Inicio grupo]])&amp;"-"&amp;TRIM(Tabla1[[#This Row],[Tipo Incrito]]))</f>
        <v/>
      </c>
      <c r="BH308" s="319" t="str">
        <f>IF(F308="","",OR(IFERROR(SEARCH("CG",Tabla1[[#This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8" s="320" t="str">
        <f>IF(F308&lt;&gt;"",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8" s="320" t="str">
        <f>IF(F308&lt;&gt;"",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8" s="320" t="str">
        <f>IF(Tabla1[[#This Row],[Fecha Inicio grupo]]="","",IFERROR(VLOOKUP(Tabla1[[#This Row],[Mes de Alta como miembro]],Parámetros!$AM$2:$AN$16,2,0),"01/01/1900"))</f>
        <v/>
      </c>
    </row>
    <row r="309" spans="1:63" ht="14.45" hidden="1">
      <c r="A309" s="69">
        <v>304</v>
      </c>
      <c r="B309" s="30"/>
      <c r="C309" s="35"/>
      <c r="D309" s="43"/>
      <c r="E309" s="65"/>
      <c r="F309" s="46"/>
      <c r="G309" s="46"/>
      <c r="H309" s="165"/>
      <c r="I309" s="43"/>
      <c r="J309" s="29"/>
      <c r="K309" s="70"/>
      <c r="L309" s="69"/>
      <c r="M309" s="47"/>
      <c r="N309" s="240" t="str">
        <f ca="1">IF(Tabla1[[#This Row],[Fecha de nac]]="","",IF(Tabla1[[#This Row],[Fecha Finalización]] &gt;=TODAY(), DATEDIF(Tabla1[[#This Row],[Fecha de nac]],TODAY(),"y"), ROUNDDOWN((Tabla1[[#This Row],[Fecha Finalización]] -Tabla1[[#This Row],[Fecha de nac]])/365,0)))</f>
        <v/>
      </c>
      <c r="O309" s="171"/>
      <c r="P309" s="35"/>
      <c r="Q309" s="68"/>
      <c r="R309" s="68"/>
      <c r="S309" s="68"/>
      <c r="T309" s="68"/>
      <c r="U309" s="245" t="str">
        <f>IF(F309="","",Tabla1[[#This Row],[Fecha Inicio grupo]]+3*7-7)</f>
        <v/>
      </c>
      <c r="V309" s="246" t="str">
        <f>IF(F309="","",EDATE(Tabla1[[#This Row],[Fecha Inicio grupo]],3))</f>
        <v/>
      </c>
      <c r="W309" s="30"/>
      <c r="X309" s="30"/>
      <c r="Y309" s="77"/>
      <c r="Z309" s="77"/>
      <c r="AA309" s="77"/>
      <c r="AB309" s="77"/>
      <c r="AC309" s="77"/>
      <c r="AD309" s="77"/>
      <c r="AE309" s="77"/>
      <c r="AF309" s="77"/>
      <c r="AG309" s="77"/>
      <c r="AH309" s="77"/>
      <c r="AI309" s="77"/>
      <c r="AJ309" s="77"/>
      <c r="AK309" s="77"/>
      <c r="AL309" s="77"/>
      <c r="AM309" s="77"/>
      <c r="AN309" s="77"/>
      <c r="AO309" s="146"/>
      <c r="AP309" s="248" t="str">
        <f>IF(F309="","",IFERROR(VLOOKUP(SUBSTITUTE(SUBSTITUTE(Tabla1[[#This Row],[Uso Sistemas]],"T","P"),"N","F"),Parámetros!$M$2:$N$17,2,0),"Completar hasta 3ra sem. para evaluar a Probacionista"))</f>
        <v/>
      </c>
      <c r="AQ309" s="40"/>
      <c r="AR309" s="40"/>
      <c r="AS309" s="40"/>
      <c r="AT309" s="29"/>
      <c r="AU309" s="56"/>
      <c r="AV309" s="56"/>
      <c r="AW309" s="56"/>
      <c r="AX309" s="250" t="str">
        <f>IF(V309="","",EOMONTH(EDATE(Tabla1[[#This Row],[Fecha Finalización]],2),0))</f>
        <v/>
      </c>
      <c r="AY309" s="40"/>
      <c r="AZ309" s="251" t="str">
        <f>IF(V309="","",EOMONTH(EDATE(Tabla1[[#This Row],[Fecha Finalización]],3),0))</f>
        <v/>
      </c>
      <c r="BA309" s="40"/>
      <c r="BB309" s="40"/>
      <c r="BC309" s="237"/>
      <c r="BD309" s="235" t="str">
        <f>IF(F309="","",Tabla1[[#This Row],[sem 01]]&amp;Tabla1[[#This Row],[sem 02]]&amp;Tabla1[[#This Row],[sem 03]])</f>
        <v/>
      </c>
      <c r="BE309" s="236" t="str">
        <f>IF(TRIM(F309)="","",$B$1&amp;"-"&amp;SUBSTITUTE(Tabla1[[#This Row],[Mes Inscrito]]," ","")&amp;"-"&amp;SUBSTITUTE(Tabla1[[#This Row],[Dia de clases Inscrito]]," ","")&amp;"-"&amp;SUBSTITUTE(Tabla1[[#This Row],[Horario Inscrito]]," ","")&amp;"-"&amp;Tabla1[[#This Row],[Fecha Inicio grupo]])</f>
        <v/>
      </c>
      <c r="BF309" s="253" t="str">
        <f>IF(F309="","",Tabla1[[#This Row],[Curso]])</f>
        <v/>
      </c>
      <c r="BG309" s="254" t="str">
        <f>+IF(TRIM(F309)="","",$B$1&amp;"-"&amp;TRIM(Tabla1[[#This Row],[Mes Inscrito]])&amp;"-"&amp;TRIM(Tabla1[[#This Row],[Dia de clases Inscrito]])&amp;"-"&amp;TRIM(Tabla1[[#This Row],[Horario Inscrito]])&amp;"-"&amp;TRIM(Tabla1[[#This Row],[Fecha Inicio grupo]])&amp;"-"&amp;TRIM(Tabla1[[#This Row],[Tipo Incrito]]))</f>
        <v/>
      </c>
      <c r="BH309" s="319" t="str">
        <f>IF(F309="","",OR(IFERROR(SEARCH("CG",Tabla1[[#This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9" s="320" t="str">
        <f>IF(F309&lt;&gt;"",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9" s="320" t="str">
        <f>IF(F309&lt;&gt;"",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9" s="320" t="str">
        <f>IF(Tabla1[[#This Row],[Fecha Inicio grupo]]="","",IFERROR(VLOOKUP(Tabla1[[#This Row],[Mes de Alta como miembro]],Parámetros!$AM$2:$AN$16,2,0),"01/01/1900"))</f>
        <v/>
      </c>
    </row>
    <row r="310" spans="1:63" ht="14.45" hidden="1">
      <c r="A310" s="69">
        <v>305</v>
      </c>
      <c r="B310" s="30"/>
      <c r="C310" s="35"/>
      <c r="D310" s="43"/>
      <c r="E310" s="65"/>
      <c r="F310" s="46"/>
      <c r="G310" s="46"/>
      <c r="H310" s="165"/>
      <c r="I310" s="43"/>
      <c r="J310" s="29"/>
      <c r="K310" s="70"/>
      <c r="L310" s="69"/>
      <c r="M310" s="47"/>
      <c r="N310" s="240" t="str">
        <f ca="1">IF(Tabla1[[#This Row],[Fecha de nac]]="","",IF(Tabla1[[#This Row],[Fecha Finalización]] &gt;=TODAY(), DATEDIF(Tabla1[[#This Row],[Fecha de nac]],TODAY(),"y"), ROUNDDOWN((Tabla1[[#This Row],[Fecha Finalización]] -Tabla1[[#This Row],[Fecha de nac]])/365,0)))</f>
        <v/>
      </c>
      <c r="O310" s="171"/>
      <c r="P310" s="35"/>
      <c r="Q310" s="68"/>
      <c r="R310" s="68"/>
      <c r="S310" s="68"/>
      <c r="T310" s="68"/>
      <c r="U310" s="245" t="str">
        <f>IF(F310="","",Tabla1[[#This Row],[Fecha Inicio grupo]]+3*7-7)</f>
        <v/>
      </c>
      <c r="V310" s="246" t="str">
        <f>IF(F310="","",EDATE(Tabla1[[#This Row],[Fecha Inicio grupo]],3))</f>
        <v/>
      </c>
      <c r="W310" s="30"/>
      <c r="X310" s="30"/>
      <c r="Y310" s="77"/>
      <c r="Z310" s="77"/>
      <c r="AA310" s="77"/>
      <c r="AB310" s="77"/>
      <c r="AC310" s="77"/>
      <c r="AD310" s="77"/>
      <c r="AE310" s="77"/>
      <c r="AF310" s="77"/>
      <c r="AG310" s="77"/>
      <c r="AH310" s="77"/>
      <c r="AI310" s="77"/>
      <c r="AJ310" s="77"/>
      <c r="AK310" s="77"/>
      <c r="AL310" s="77"/>
      <c r="AM310" s="77"/>
      <c r="AN310" s="77"/>
      <c r="AO310" s="146"/>
      <c r="AP310" s="248" t="str">
        <f>IF(F310="","",IFERROR(VLOOKUP(SUBSTITUTE(SUBSTITUTE(Tabla1[[#This Row],[Uso Sistemas]],"T","P"),"N","F"),Parámetros!$M$2:$N$17,2,0),"Completar hasta 3ra sem. para evaluar a Probacionista"))</f>
        <v/>
      </c>
      <c r="AQ310" s="40"/>
      <c r="AR310" s="40"/>
      <c r="AS310" s="40"/>
      <c r="AT310" s="29"/>
      <c r="AU310" s="56"/>
      <c r="AV310" s="56"/>
      <c r="AW310" s="56"/>
      <c r="AX310" s="250" t="str">
        <f>IF(V310="","",EOMONTH(EDATE(Tabla1[[#This Row],[Fecha Finalización]],2),0))</f>
        <v/>
      </c>
      <c r="AY310" s="40"/>
      <c r="AZ310" s="251" t="str">
        <f>IF(V310="","",EOMONTH(EDATE(Tabla1[[#This Row],[Fecha Finalización]],3),0))</f>
        <v/>
      </c>
      <c r="BA310" s="40"/>
      <c r="BB310" s="40"/>
      <c r="BC310" s="237"/>
      <c r="BD310" s="235" t="str">
        <f>IF(F310="","",Tabla1[[#This Row],[sem 01]]&amp;Tabla1[[#This Row],[sem 02]]&amp;Tabla1[[#This Row],[sem 03]])</f>
        <v/>
      </c>
      <c r="BE310" s="236" t="str">
        <f>IF(TRIM(F310)="","",$B$1&amp;"-"&amp;SUBSTITUTE(Tabla1[[#This Row],[Mes Inscrito]]," ","")&amp;"-"&amp;SUBSTITUTE(Tabla1[[#This Row],[Dia de clases Inscrito]]," ","")&amp;"-"&amp;SUBSTITUTE(Tabla1[[#This Row],[Horario Inscrito]]," ","")&amp;"-"&amp;Tabla1[[#This Row],[Fecha Inicio grupo]])</f>
        <v/>
      </c>
      <c r="BF310" s="253" t="str">
        <f>IF(F310="","",Tabla1[[#This Row],[Curso]])</f>
        <v/>
      </c>
      <c r="BG310" s="254" t="str">
        <f>+IF(TRIM(F310)="","",$B$1&amp;"-"&amp;TRIM(Tabla1[[#This Row],[Mes Inscrito]])&amp;"-"&amp;TRIM(Tabla1[[#This Row],[Dia de clases Inscrito]])&amp;"-"&amp;TRIM(Tabla1[[#This Row],[Horario Inscrito]])&amp;"-"&amp;TRIM(Tabla1[[#This Row],[Fecha Inicio grupo]])&amp;"-"&amp;TRIM(Tabla1[[#This Row],[Tipo Incrito]]))</f>
        <v/>
      </c>
      <c r="BH310" s="319" t="str">
        <f>IF(F310="","",OR(IFERROR(SEARCH("CG",Tabla1[[#This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0" s="320" t="str">
        <f>IF(F310&lt;&gt;"",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0" s="320" t="str">
        <f>IF(F310&lt;&gt;"",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0" s="320" t="str">
        <f>IF(Tabla1[[#This Row],[Fecha Inicio grupo]]="","",IFERROR(VLOOKUP(Tabla1[[#This Row],[Mes de Alta como miembro]],Parámetros!$AM$2:$AN$16,2,0),"01/01/1900"))</f>
        <v/>
      </c>
    </row>
    <row r="311" spans="1:63" ht="14.45" hidden="1">
      <c r="A311" s="69">
        <v>306</v>
      </c>
      <c r="B311" s="30"/>
      <c r="C311" s="35"/>
      <c r="D311" s="43"/>
      <c r="E311" s="65"/>
      <c r="F311" s="46"/>
      <c r="G311" s="46"/>
      <c r="H311" s="165"/>
      <c r="I311" s="43"/>
      <c r="J311" s="29"/>
      <c r="K311" s="70"/>
      <c r="L311" s="69"/>
      <c r="M311" s="47"/>
      <c r="N311" s="240" t="str">
        <f ca="1">IF(Tabla1[[#This Row],[Fecha de nac]]="","",IF(Tabla1[[#This Row],[Fecha Finalización]] &gt;=TODAY(), DATEDIF(Tabla1[[#This Row],[Fecha de nac]],TODAY(),"y"), ROUNDDOWN((Tabla1[[#This Row],[Fecha Finalización]] -Tabla1[[#This Row],[Fecha de nac]])/365,0)))</f>
        <v/>
      </c>
      <c r="O311" s="171"/>
      <c r="P311" s="35"/>
      <c r="Q311" s="68"/>
      <c r="R311" s="68"/>
      <c r="S311" s="68"/>
      <c r="T311" s="68"/>
      <c r="U311" s="245" t="str">
        <f>IF(F311="","",Tabla1[[#This Row],[Fecha Inicio grupo]]+3*7-7)</f>
        <v/>
      </c>
      <c r="V311" s="246" t="str">
        <f>IF(F311="","",EDATE(Tabla1[[#This Row],[Fecha Inicio grupo]],3))</f>
        <v/>
      </c>
      <c r="W311" s="30"/>
      <c r="X311" s="30"/>
      <c r="Y311" s="77"/>
      <c r="Z311" s="77"/>
      <c r="AA311" s="77"/>
      <c r="AB311" s="77"/>
      <c r="AC311" s="77"/>
      <c r="AD311" s="77"/>
      <c r="AE311" s="77"/>
      <c r="AF311" s="77"/>
      <c r="AG311" s="77"/>
      <c r="AH311" s="77"/>
      <c r="AI311" s="77"/>
      <c r="AJ311" s="77"/>
      <c r="AK311" s="77"/>
      <c r="AL311" s="77"/>
      <c r="AM311" s="77"/>
      <c r="AN311" s="77"/>
      <c r="AO311" s="146"/>
      <c r="AP311" s="248" t="str">
        <f>IF(F311="","",IFERROR(VLOOKUP(SUBSTITUTE(SUBSTITUTE(Tabla1[[#This Row],[Uso Sistemas]],"T","P"),"N","F"),Parámetros!$M$2:$N$17,2,0),"Completar hasta 3ra sem. para evaluar a Probacionista"))</f>
        <v/>
      </c>
      <c r="AQ311" s="40"/>
      <c r="AR311" s="40"/>
      <c r="AS311" s="40"/>
      <c r="AT311" s="29"/>
      <c r="AU311" s="56"/>
      <c r="AV311" s="56"/>
      <c r="AW311" s="56"/>
      <c r="AX311" s="250" t="str">
        <f>IF(V311="","",EOMONTH(EDATE(Tabla1[[#This Row],[Fecha Finalización]],2),0))</f>
        <v/>
      </c>
      <c r="AY311" s="40"/>
      <c r="AZ311" s="251" t="str">
        <f>IF(V311="","",EOMONTH(EDATE(Tabla1[[#This Row],[Fecha Finalización]],3),0))</f>
        <v/>
      </c>
      <c r="BA311" s="40"/>
      <c r="BB311" s="40"/>
      <c r="BC311" s="237"/>
      <c r="BD311" s="235" t="str">
        <f>IF(F311="","",Tabla1[[#This Row],[sem 01]]&amp;Tabla1[[#This Row],[sem 02]]&amp;Tabla1[[#This Row],[sem 03]])</f>
        <v/>
      </c>
      <c r="BE311" s="236" t="str">
        <f>IF(TRIM(F311)="","",$B$1&amp;"-"&amp;SUBSTITUTE(Tabla1[[#This Row],[Mes Inscrito]]," ","")&amp;"-"&amp;SUBSTITUTE(Tabla1[[#This Row],[Dia de clases Inscrito]]," ","")&amp;"-"&amp;SUBSTITUTE(Tabla1[[#This Row],[Horario Inscrito]]," ","")&amp;"-"&amp;Tabla1[[#This Row],[Fecha Inicio grupo]])</f>
        <v/>
      </c>
      <c r="BF311" s="253" t="str">
        <f>IF(F311="","",Tabla1[[#This Row],[Curso]])</f>
        <v/>
      </c>
      <c r="BG311" s="254" t="str">
        <f>+IF(TRIM(F311)="","",$B$1&amp;"-"&amp;TRIM(Tabla1[[#This Row],[Mes Inscrito]])&amp;"-"&amp;TRIM(Tabla1[[#This Row],[Dia de clases Inscrito]])&amp;"-"&amp;TRIM(Tabla1[[#This Row],[Horario Inscrito]])&amp;"-"&amp;TRIM(Tabla1[[#This Row],[Fecha Inicio grupo]])&amp;"-"&amp;TRIM(Tabla1[[#This Row],[Tipo Incrito]]))</f>
        <v/>
      </c>
      <c r="BH311" s="319" t="str">
        <f>IF(F311="","",OR(IFERROR(SEARCH("CG",Tabla1[[#This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1" s="320" t="str">
        <f>IF(F311&lt;&gt;"",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1" s="320" t="str">
        <f>IF(F311&lt;&gt;"",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1" s="320" t="str">
        <f>IF(Tabla1[[#This Row],[Fecha Inicio grupo]]="","",IFERROR(VLOOKUP(Tabla1[[#This Row],[Mes de Alta como miembro]],Parámetros!$AM$2:$AN$16,2,0),"01/01/1900"))</f>
        <v/>
      </c>
    </row>
    <row r="312" spans="1:63" ht="14.45" hidden="1">
      <c r="A312" s="69">
        <v>307</v>
      </c>
      <c r="B312" s="30"/>
      <c r="C312" s="35"/>
      <c r="D312" s="43"/>
      <c r="E312" s="65"/>
      <c r="F312" s="46"/>
      <c r="G312" s="46"/>
      <c r="H312" s="165"/>
      <c r="I312" s="43"/>
      <c r="J312" s="29"/>
      <c r="K312" s="70"/>
      <c r="L312" s="69"/>
      <c r="M312" s="47"/>
      <c r="N312" s="240" t="str">
        <f ca="1">IF(Tabla1[[#This Row],[Fecha de nac]]="","",IF(Tabla1[[#This Row],[Fecha Finalización]] &gt;=TODAY(), DATEDIF(Tabla1[[#This Row],[Fecha de nac]],TODAY(),"y"), ROUNDDOWN((Tabla1[[#This Row],[Fecha Finalización]] -Tabla1[[#This Row],[Fecha de nac]])/365,0)))</f>
        <v/>
      </c>
      <c r="O312" s="171"/>
      <c r="P312" s="35"/>
      <c r="Q312" s="68"/>
      <c r="R312" s="68"/>
      <c r="S312" s="68"/>
      <c r="T312" s="68"/>
      <c r="U312" s="245" t="str">
        <f>IF(F312="","",Tabla1[[#This Row],[Fecha Inicio grupo]]+3*7-7)</f>
        <v/>
      </c>
      <c r="V312" s="246" t="str">
        <f>IF(F312="","",EDATE(Tabla1[[#This Row],[Fecha Inicio grupo]],3))</f>
        <v/>
      </c>
      <c r="W312" s="30"/>
      <c r="X312" s="30"/>
      <c r="Y312" s="77"/>
      <c r="Z312" s="77"/>
      <c r="AA312" s="77"/>
      <c r="AB312" s="77"/>
      <c r="AC312" s="77"/>
      <c r="AD312" s="77"/>
      <c r="AE312" s="77"/>
      <c r="AF312" s="77"/>
      <c r="AG312" s="77"/>
      <c r="AH312" s="77"/>
      <c r="AI312" s="77"/>
      <c r="AJ312" s="77"/>
      <c r="AK312" s="77"/>
      <c r="AL312" s="77"/>
      <c r="AM312" s="77"/>
      <c r="AN312" s="77"/>
      <c r="AO312" s="146"/>
      <c r="AP312" s="248" t="str">
        <f>IF(F312="","",IFERROR(VLOOKUP(SUBSTITUTE(SUBSTITUTE(Tabla1[[#This Row],[Uso Sistemas]],"T","P"),"N","F"),Parámetros!$M$2:$N$17,2,0),"Completar hasta 3ra sem. para evaluar a Probacionista"))</f>
        <v/>
      </c>
      <c r="AQ312" s="40"/>
      <c r="AR312" s="40"/>
      <c r="AS312" s="40"/>
      <c r="AT312" s="29"/>
      <c r="AU312" s="56"/>
      <c r="AV312" s="56"/>
      <c r="AW312" s="56"/>
      <c r="AX312" s="250" t="str">
        <f>IF(V312="","",EOMONTH(EDATE(Tabla1[[#This Row],[Fecha Finalización]],2),0))</f>
        <v/>
      </c>
      <c r="AY312" s="40"/>
      <c r="AZ312" s="251" t="str">
        <f>IF(V312="","",EOMONTH(EDATE(Tabla1[[#This Row],[Fecha Finalización]],3),0))</f>
        <v/>
      </c>
      <c r="BA312" s="40"/>
      <c r="BB312" s="40"/>
      <c r="BC312" s="237"/>
      <c r="BD312" s="235" t="str">
        <f>IF(F312="","",Tabla1[[#This Row],[sem 01]]&amp;Tabla1[[#This Row],[sem 02]]&amp;Tabla1[[#This Row],[sem 03]])</f>
        <v/>
      </c>
      <c r="BE312" s="236" t="str">
        <f>IF(TRIM(F312)="","",$B$1&amp;"-"&amp;SUBSTITUTE(Tabla1[[#This Row],[Mes Inscrito]]," ","")&amp;"-"&amp;SUBSTITUTE(Tabla1[[#This Row],[Dia de clases Inscrito]]," ","")&amp;"-"&amp;SUBSTITUTE(Tabla1[[#This Row],[Horario Inscrito]]," ","")&amp;"-"&amp;Tabla1[[#This Row],[Fecha Inicio grupo]])</f>
        <v/>
      </c>
      <c r="BF312" s="253" t="str">
        <f>IF(F312="","",Tabla1[[#This Row],[Curso]])</f>
        <v/>
      </c>
      <c r="BG312" s="254" t="str">
        <f>+IF(TRIM(F312)="","",$B$1&amp;"-"&amp;TRIM(Tabla1[[#This Row],[Mes Inscrito]])&amp;"-"&amp;TRIM(Tabla1[[#This Row],[Dia de clases Inscrito]])&amp;"-"&amp;TRIM(Tabla1[[#This Row],[Horario Inscrito]])&amp;"-"&amp;TRIM(Tabla1[[#This Row],[Fecha Inicio grupo]])&amp;"-"&amp;TRIM(Tabla1[[#This Row],[Tipo Incrito]]))</f>
        <v/>
      </c>
      <c r="BH312" s="319" t="str">
        <f>IF(F312="","",OR(IFERROR(SEARCH("CG",Tabla1[[#This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2" s="320" t="str">
        <f>IF(F312&lt;&gt;"",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2" s="320" t="str">
        <f>IF(F312&lt;&gt;"",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2" s="320" t="str">
        <f>IF(Tabla1[[#This Row],[Fecha Inicio grupo]]="","",IFERROR(VLOOKUP(Tabla1[[#This Row],[Mes de Alta como miembro]],Parámetros!$AM$2:$AN$16,2,0),"01/01/1900"))</f>
        <v/>
      </c>
    </row>
    <row r="313" spans="1:63" ht="14.45" hidden="1">
      <c r="A313" s="69">
        <v>308</v>
      </c>
      <c r="B313" s="30"/>
      <c r="C313" s="35"/>
      <c r="D313" s="43"/>
      <c r="E313" s="65"/>
      <c r="F313" s="46"/>
      <c r="G313" s="46"/>
      <c r="H313" s="165"/>
      <c r="I313" s="43"/>
      <c r="J313" s="29"/>
      <c r="K313" s="70"/>
      <c r="L313" s="69"/>
      <c r="M313" s="47"/>
      <c r="N313" s="240" t="str">
        <f ca="1">IF(Tabla1[[#This Row],[Fecha de nac]]="","",IF(Tabla1[[#This Row],[Fecha Finalización]] &gt;=TODAY(), DATEDIF(Tabla1[[#This Row],[Fecha de nac]],TODAY(),"y"), ROUNDDOWN((Tabla1[[#This Row],[Fecha Finalización]] -Tabla1[[#This Row],[Fecha de nac]])/365,0)))</f>
        <v/>
      </c>
      <c r="O313" s="171"/>
      <c r="P313" s="35"/>
      <c r="Q313" s="68"/>
      <c r="R313" s="68"/>
      <c r="S313" s="68"/>
      <c r="T313" s="68"/>
      <c r="U313" s="245" t="str">
        <f>IF(F313="","",Tabla1[[#This Row],[Fecha Inicio grupo]]+3*7-7)</f>
        <v/>
      </c>
      <c r="V313" s="246" t="str">
        <f>IF(F313="","",EDATE(Tabla1[[#This Row],[Fecha Inicio grupo]],3))</f>
        <v/>
      </c>
      <c r="W313" s="30"/>
      <c r="X313" s="30"/>
      <c r="Y313" s="77"/>
      <c r="Z313" s="77"/>
      <c r="AA313" s="77"/>
      <c r="AB313" s="77"/>
      <c r="AC313" s="77"/>
      <c r="AD313" s="77"/>
      <c r="AE313" s="77"/>
      <c r="AF313" s="77"/>
      <c r="AG313" s="77"/>
      <c r="AH313" s="77"/>
      <c r="AI313" s="77"/>
      <c r="AJ313" s="77"/>
      <c r="AK313" s="77"/>
      <c r="AL313" s="77"/>
      <c r="AM313" s="77"/>
      <c r="AN313" s="77"/>
      <c r="AO313" s="146"/>
      <c r="AP313" s="248" t="str">
        <f>IF(F313="","",IFERROR(VLOOKUP(SUBSTITUTE(SUBSTITUTE(Tabla1[[#This Row],[Uso Sistemas]],"T","P"),"N","F"),Parámetros!$M$2:$N$17,2,0),"Completar hasta 3ra sem. para evaluar a Probacionista"))</f>
        <v/>
      </c>
      <c r="AQ313" s="40"/>
      <c r="AR313" s="40"/>
      <c r="AS313" s="40"/>
      <c r="AT313" s="29"/>
      <c r="AU313" s="56"/>
      <c r="AV313" s="56"/>
      <c r="AW313" s="56"/>
      <c r="AX313" s="250" t="str">
        <f>IF(V313="","",EOMONTH(EDATE(Tabla1[[#This Row],[Fecha Finalización]],2),0))</f>
        <v/>
      </c>
      <c r="AY313" s="40"/>
      <c r="AZ313" s="251" t="str">
        <f>IF(V313="","",EOMONTH(EDATE(Tabla1[[#This Row],[Fecha Finalización]],3),0))</f>
        <v/>
      </c>
      <c r="BA313" s="40"/>
      <c r="BB313" s="40"/>
      <c r="BC313" s="237"/>
      <c r="BD313" s="235" t="str">
        <f>IF(F313="","",Tabla1[[#This Row],[sem 01]]&amp;Tabla1[[#This Row],[sem 02]]&amp;Tabla1[[#This Row],[sem 03]])</f>
        <v/>
      </c>
      <c r="BE313" s="236" t="str">
        <f>IF(TRIM(F313)="","",$B$1&amp;"-"&amp;SUBSTITUTE(Tabla1[[#This Row],[Mes Inscrito]]," ","")&amp;"-"&amp;SUBSTITUTE(Tabla1[[#This Row],[Dia de clases Inscrito]]," ","")&amp;"-"&amp;SUBSTITUTE(Tabla1[[#This Row],[Horario Inscrito]]," ","")&amp;"-"&amp;Tabla1[[#This Row],[Fecha Inicio grupo]])</f>
        <v/>
      </c>
      <c r="BF313" s="253" t="str">
        <f>IF(F313="","",Tabla1[[#This Row],[Curso]])</f>
        <v/>
      </c>
      <c r="BG313" s="254" t="str">
        <f>+IF(TRIM(F313)="","",$B$1&amp;"-"&amp;TRIM(Tabla1[[#This Row],[Mes Inscrito]])&amp;"-"&amp;TRIM(Tabla1[[#This Row],[Dia de clases Inscrito]])&amp;"-"&amp;TRIM(Tabla1[[#This Row],[Horario Inscrito]])&amp;"-"&amp;TRIM(Tabla1[[#This Row],[Fecha Inicio grupo]])&amp;"-"&amp;TRIM(Tabla1[[#This Row],[Tipo Incrito]]))</f>
        <v/>
      </c>
      <c r="BH313" s="319" t="str">
        <f>IF(F313="","",OR(IFERROR(SEARCH("CG",Tabla1[[#This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3" s="320" t="str">
        <f>IF(F313&lt;&gt;"",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3" s="320" t="str">
        <f>IF(F313&lt;&gt;"",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3" s="320" t="str">
        <f>IF(Tabla1[[#This Row],[Fecha Inicio grupo]]="","",IFERROR(VLOOKUP(Tabla1[[#This Row],[Mes de Alta como miembro]],Parámetros!$AM$2:$AN$16,2,0),"01/01/1900"))</f>
        <v/>
      </c>
    </row>
    <row r="314" spans="1:63" ht="14.45" hidden="1">
      <c r="A314" s="69">
        <v>309</v>
      </c>
      <c r="B314" s="30"/>
      <c r="C314" s="35"/>
      <c r="D314" s="43"/>
      <c r="E314" s="65"/>
      <c r="F314" s="46"/>
      <c r="G314" s="46"/>
      <c r="H314" s="165"/>
      <c r="I314" s="43"/>
      <c r="J314" s="29"/>
      <c r="K314" s="70"/>
      <c r="L314" s="69"/>
      <c r="M314" s="47"/>
      <c r="N314" s="240" t="str">
        <f ca="1">IF(Tabla1[[#This Row],[Fecha de nac]]="","",IF(Tabla1[[#This Row],[Fecha Finalización]] &gt;=TODAY(), DATEDIF(Tabla1[[#This Row],[Fecha de nac]],TODAY(),"y"), ROUNDDOWN((Tabla1[[#This Row],[Fecha Finalización]] -Tabla1[[#This Row],[Fecha de nac]])/365,0)))</f>
        <v/>
      </c>
      <c r="O314" s="171"/>
      <c r="P314" s="35"/>
      <c r="Q314" s="68"/>
      <c r="R314" s="68"/>
      <c r="S314" s="68"/>
      <c r="T314" s="68"/>
      <c r="U314" s="245" t="str">
        <f>IF(F314="","",Tabla1[[#This Row],[Fecha Inicio grupo]]+3*7-7)</f>
        <v/>
      </c>
      <c r="V314" s="246" t="str">
        <f>IF(F314="","",EDATE(Tabla1[[#This Row],[Fecha Inicio grupo]],3))</f>
        <v/>
      </c>
      <c r="W314" s="30"/>
      <c r="X314" s="30"/>
      <c r="Y314" s="77"/>
      <c r="Z314" s="77"/>
      <c r="AA314" s="77"/>
      <c r="AB314" s="77"/>
      <c r="AC314" s="77"/>
      <c r="AD314" s="77"/>
      <c r="AE314" s="77"/>
      <c r="AF314" s="77"/>
      <c r="AG314" s="77"/>
      <c r="AH314" s="77"/>
      <c r="AI314" s="77"/>
      <c r="AJ314" s="77"/>
      <c r="AK314" s="77"/>
      <c r="AL314" s="77"/>
      <c r="AM314" s="77"/>
      <c r="AN314" s="77"/>
      <c r="AO314" s="146"/>
      <c r="AP314" s="248" t="str">
        <f>IF(F314="","",IFERROR(VLOOKUP(SUBSTITUTE(SUBSTITUTE(Tabla1[[#This Row],[Uso Sistemas]],"T","P"),"N","F"),Parámetros!$M$2:$N$17,2,0),"Completar hasta 3ra sem. para evaluar a Probacionista"))</f>
        <v/>
      </c>
      <c r="AQ314" s="40"/>
      <c r="AR314" s="40"/>
      <c r="AS314" s="40"/>
      <c r="AT314" s="29"/>
      <c r="AU314" s="56"/>
      <c r="AV314" s="56"/>
      <c r="AW314" s="56"/>
      <c r="AX314" s="250" t="str">
        <f>IF(V314="","",EOMONTH(EDATE(Tabla1[[#This Row],[Fecha Finalización]],2),0))</f>
        <v/>
      </c>
      <c r="AY314" s="40"/>
      <c r="AZ314" s="251" t="str">
        <f>IF(V314="","",EOMONTH(EDATE(Tabla1[[#This Row],[Fecha Finalización]],3),0))</f>
        <v/>
      </c>
      <c r="BA314" s="40"/>
      <c r="BB314" s="40"/>
      <c r="BC314" s="237"/>
      <c r="BD314" s="235" t="str">
        <f>IF(F314="","",Tabla1[[#This Row],[sem 01]]&amp;Tabla1[[#This Row],[sem 02]]&amp;Tabla1[[#This Row],[sem 03]])</f>
        <v/>
      </c>
      <c r="BE314" s="236" t="str">
        <f>IF(TRIM(F314)="","",$B$1&amp;"-"&amp;SUBSTITUTE(Tabla1[[#This Row],[Mes Inscrito]]," ","")&amp;"-"&amp;SUBSTITUTE(Tabla1[[#This Row],[Dia de clases Inscrito]]," ","")&amp;"-"&amp;SUBSTITUTE(Tabla1[[#This Row],[Horario Inscrito]]," ","")&amp;"-"&amp;Tabla1[[#This Row],[Fecha Inicio grupo]])</f>
        <v/>
      </c>
      <c r="BF314" s="253" t="str">
        <f>IF(F314="","",Tabla1[[#This Row],[Curso]])</f>
        <v/>
      </c>
      <c r="BG314" s="254" t="str">
        <f>+IF(TRIM(F314)="","",$B$1&amp;"-"&amp;TRIM(Tabla1[[#This Row],[Mes Inscrito]])&amp;"-"&amp;TRIM(Tabla1[[#This Row],[Dia de clases Inscrito]])&amp;"-"&amp;TRIM(Tabla1[[#This Row],[Horario Inscrito]])&amp;"-"&amp;TRIM(Tabla1[[#This Row],[Fecha Inicio grupo]])&amp;"-"&amp;TRIM(Tabla1[[#This Row],[Tipo Incrito]]))</f>
        <v/>
      </c>
      <c r="BH314" s="319" t="str">
        <f>IF(F314="","",OR(IFERROR(SEARCH("CG",Tabla1[[#This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4" s="320" t="str">
        <f>IF(F314&lt;&gt;"",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4" s="320" t="str">
        <f>IF(F314&lt;&gt;"",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4" s="320" t="str">
        <f>IF(Tabla1[[#This Row],[Fecha Inicio grupo]]="","",IFERROR(VLOOKUP(Tabla1[[#This Row],[Mes de Alta como miembro]],Parámetros!$AM$2:$AN$16,2,0),"01/01/1900"))</f>
        <v/>
      </c>
    </row>
    <row r="315" spans="1:63" ht="14.45" hidden="1">
      <c r="A315" s="69">
        <v>310</v>
      </c>
      <c r="B315" s="30"/>
      <c r="C315" s="35"/>
      <c r="D315" s="43"/>
      <c r="E315" s="65"/>
      <c r="F315" s="46"/>
      <c r="G315" s="46"/>
      <c r="H315" s="165"/>
      <c r="I315" s="43"/>
      <c r="J315" s="29"/>
      <c r="K315" s="70"/>
      <c r="L315" s="69"/>
      <c r="M315" s="47"/>
      <c r="N315" s="240" t="str">
        <f ca="1">IF(Tabla1[[#This Row],[Fecha de nac]]="","",IF(Tabla1[[#This Row],[Fecha Finalización]] &gt;=TODAY(), DATEDIF(Tabla1[[#This Row],[Fecha de nac]],TODAY(),"y"), ROUNDDOWN((Tabla1[[#This Row],[Fecha Finalización]] -Tabla1[[#This Row],[Fecha de nac]])/365,0)))</f>
        <v/>
      </c>
      <c r="O315" s="171"/>
      <c r="P315" s="35"/>
      <c r="Q315" s="68"/>
      <c r="R315" s="68"/>
      <c r="S315" s="68"/>
      <c r="T315" s="68"/>
      <c r="U315" s="245" t="str">
        <f>IF(F315="","",Tabla1[[#This Row],[Fecha Inicio grupo]]+3*7-7)</f>
        <v/>
      </c>
      <c r="V315" s="246" t="str">
        <f>IF(F315="","",EDATE(Tabla1[[#This Row],[Fecha Inicio grupo]],3))</f>
        <v/>
      </c>
      <c r="W315" s="30"/>
      <c r="X315" s="30"/>
      <c r="Y315" s="77"/>
      <c r="Z315" s="77"/>
      <c r="AA315" s="77"/>
      <c r="AB315" s="77"/>
      <c r="AC315" s="77"/>
      <c r="AD315" s="77"/>
      <c r="AE315" s="77"/>
      <c r="AF315" s="77"/>
      <c r="AG315" s="77"/>
      <c r="AH315" s="77"/>
      <c r="AI315" s="77"/>
      <c r="AJ315" s="77"/>
      <c r="AK315" s="77"/>
      <c r="AL315" s="77"/>
      <c r="AM315" s="77"/>
      <c r="AN315" s="77"/>
      <c r="AO315" s="146"/>
      <c r="AP315" s="248" t="str">
        <f>IF(F315="","",IFERROR(VLOOKUP(SUBSTITUTE(SUBSTITUTE(Tabla1[[#This Row],[Uso Sistemas]],"T","P"),"N","F"),Parámetros!$M$2:$N$17,2,0),"Completar hasta 3ra sem. para evaluar a Probacionista"))</f>
        <v/>
      </c>
      <c r="AQ315" s="40"/>
      <c r="AR315" s="40"/>
      <c r="AS315" s="40"/>
      <c r="AT315" s="29"/>
      <c r="AU315" s="56"/>
      <c r="AV315" s="56"/>
      <c r="AW315" s="56"/>
      <c r="AX315" s="250" t="str">
        <f>IF(V315="","",EOMONTH(EDATE(Tabla1[[#This Row],[Fecha Finalización]],2),0))</f>
        <v/>
      </c>
      <c r="AY315" s="40"/>
      <c r="AZ315" s="251" t="str">
        <f>IF(V315="","",EOMONTH(EDATE(Tabla1[[#This Row],[Fecha Finalización]],3),0))</f>
        <v/>
      </c>
      <c r="BA315" s="40"/>
      <c r="BB315" s="40"/>
      <c r="BC315" s="237"/>
      <c r="BD315" s="235" t="str">
        <f>IF(F315="","",Tabla1[[#This Row],[sem 01]]&amp;Tabla1[[#This Row],[sem 02]]&amp;Tabla1[[#This Row],[sem 03]])</f>
        <v/>
      </c>
      <c r="BE315" s="236" t="str">
        <f>IF(TRIM(F315)="","",$B$1&amp;"-"&amp;SUBSTITUTE(Tabla1[[#This Row],[Mes Inscrito]]," ","")&amp;"-"&amp;SUBSTITUTE(Tabla1[[#This Row],[Dia de clases Inscrito]]," ","")&amp;"-"&amp;SUBSTITUTE(Tabla1[[#This Row],[Horario Inscrito]]," ","")&amp;"-"&amp;Tabla1[[#This Row],[Fecha Inicio grupo]])</f>
        <v/>
      </c>
      <c r="BF315" s="253" t="str">
        <f>IF(F315="","",Tabla1[[#This Row],[Curso]])</f>
        <v/>
      </c>
      <c r="BG315" s="254" t="str">
        <f>+IF(TRIM(F315)="","",$B$1&amp;"-"&amp;TRIM(Tabla1[[#This Row],[Mes Inscrito]])&amp;"-"&amp;TRIM(Tabla1[[#This Row],[Dia de clases Inscrito]])&amp;"-"&amp;TRIM(Tabla1[[#This Row],[Horario Inscrito]])&amp;"-"&amp;TRIM(Tabla1[[#This Row],[Fecha Inicio grupo]])&amp;"-"&amp;TRIM(Tabla1[[#This Row],[Tipo Incrito]]))</f>
        <v/>
      </c>
      <c r="BH315" s="319" t="str">
        <f>IF(F315="","",OR(IFERROR(SEARCH("CG",Tabla1[[#This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5" s="320" t="str">
        <f>IF(F315&lt;&gt;"",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5" s="320" t="str">
        <f>IF(F315&lt;&gt;"",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5" s="320" t="str">
        <f>IF(Tabla1[[#This Row],[Fecha Inicio grupo]]="","",IFERROR(VLOOKUP(Tabla1[[#This Row],[Mes de Alta como miembro]],Parámetros!$AM$2:$AN$16,2,0),"01/01/1900"))</f>
        <v/>
      </c>
    </row>
    <row r="316" spans="1:63" ht="14.45" hidden="1">
      <c r="A316" s="69">
        <v>311</v>
      </c>
      <c r="B316" s="30"/>
      <c r="C316" s="35"/>
      <c r="D316" s="43"/>
      <c r="E316" s="65"/>
      <c r="F316" s="46"/>
      <c r="G316" s="46"/>
      <c r="H316" s="165"/>
      <c r="I316" s="43"/>
      <c r="J316" s="29"/>
      <c r="K316" s="70"/>
      <c r="L316" s="69"/>
      <c r="M316" s="47"/>
      <c r="N316" s="240" t="str">
        <f ca="1">IF(Tabla1[[#This Row],[Fecha de nac]]="","",IF(Tabla1[[#This Row],[Fecha Finalización]] &gt;=TODAY(), DATEDIF(Tabla1[[#This Row],[Fecha de nac]],TODAY(),"y"), ROUNDDOWN((Tabla1[[#This Row],[Fecha Finalización]] -Tabla1[[#This Row],[Fecha de nac]])/365,0)))</f>
        <v/>
      </c>
      <c r="O316" s="171"/>
      <c r="P316" s="35"/>
      <c r="Q316" s="68"/>
      <c r="R316" s="68"/>
      <c r="S316" s="68"/>
      <c r="T316" s="68"/>
      <c r="U316" s="245" t="str">
        <f>IF(F316="","",Tabla1[[#This Row],[Fecha Inicio grupo]]+3*7-7)</f>
        <v/>
      </c>
      <c r="V316" s="246" t="str">
        <f>IF(F316="","",EDATE(Tabla1[[#This Row],[Fecha Inicio grupo]],3))</f>
        <v/>
      </c>
      <c r="W316" s="30"/>
      <c r="X316" s="30"/>
      <c r="Y316" s="77"/>
      <c r="Z316" s="77"/>
      <c r="AA316" s="77"/>
      <c r="AB316" s="77"/>
      <c r="AC316" s="77"/>
      <c r="AD316" s="77"/>
      <c r="AE316" s="77"/>
      <c r="AF316" s="77"/>
      <c r="AG316" s="77"/>
      <c r="AH316" s="77"/>
      <c r="AI316" s="77"/>
      <c r="AJ316" s="77"/>
      <c r="AK316" s="77"/>
      <c r="AL316" s="77"/>
      <c r="AM316" s="77"/>
      <c r="AN316" s="77"/>
      <c r="AO316" s="146"/>
      <c r="AP316" s="248" t="str">
        <f>IF(F316="","",IFERROR(VLOOKUP(SUBSTITUTE(SUBSTITUTE(Tabla1[[#This Row],[Uso Sistemas]],"T","P"),"N","F"),Parámetros!$M$2:$N$17,2,0),"Completar hasta 3ra sem. para evaluar a Probacionista"))</f>
        <v/>
      </c>
      <c r="AQ316" s="40"/>
      <c r="AR316" s="40"/>
      <c r="AS316" s="40"/>
      <c r="AT316" s="29"/>
      <c r="AU316" s="56"/>
      <c r="AV316" s="56"/>
      <c r="AW316" s="56"/>
      <c r="AX316" s="250" t="str">
        <f>IF(V316="","",EOMONTH(EDATE(Tabla1[[#This Row],[Fecha Finalización]],2),0))</f>
        <v/>
      </c>
      <c r="AY316" s="40"/>
      <c r="AZ316" s="251" t="str">
        <f>IF(V316="","",EOMONTH(EDATE(Tabla1[[#This Row],[Fecha Finalización]],3),0))</f>
        <v/>
      </c>
      <c r="BA316" s="40"/>
      <c r="BB316" s="40"/>
      <c r="BC316" s="237"/>
      <c r="BD316" s="235" t="str">
        <f>IF(F316="","",Tabla1[[#This Row],[sem 01]]&amp;Tabla1[[#This Row],[sem 02]]&amp;Tabla1[[#This Row],[sem 03]])</f>
        <v/>
      </c>
      <c r="BE316" s="236" t="str">
        <f>IF(TRIM(F316)="","",$B$1&amp;"-"&amp;SUBSTITUTE(Tabla1[[#This Row],[Mes Inscrito]]," ","")&amp;"-"&amp;SUBSTITUTE(Tabla1[[#This Row],[Dia de clases Inscrito]]," ","")&amp;"-"&amp;SUBSTITUTE(Tabla1[[#This Row],[Horario Inscrito]]," ","")&amp;"-"&amp;Tabla1[[#This Row],[Fecha Inicio grupo]])</f>
        <v/>
      </c>
      <c r="BF316" s="253" t="str">
        <f>IF(F316="","",Tabla1[[#This Row],[Curso]])</f>
        <v/>
      </c>
      <c r="BG316" s="254" t="str">
        <f>+IF(TRIM(F316)="","",$B$1&amp;"-"&amp;TRIM(Tabla1[[#This Row],[Mes Inscrito]])&amp;"-"&amp;TRIM(Tabla1[[#This Row],[Dia de clases Inscrito]])&amp;"-"&amp;TRIM(Tabla1[[#This Row],[Horario Inscrito]])&amp;"-"&amp;TRIM(Tabla1[[#This Row],[Fecha Inicio grupo]])&amp;"-"&amp;TRIM(Tabla1[[#This Row],[Tipo Incrito]]))</f>
        <v/>
      </c>
      <c r="BH316" s="319" t="str">
        <f>IF(F316="","",OR(IFERROR(SEARCH("CG",Tabla1[[#This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6" s="320" t="str">
        <f>IF(F316&lt;&gt;"",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6" s="320" t="str">
        <f>IF(F316&lt;&gt;"",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6" s="320" t="str">
        <f>IF(Tabla1[[#This Row],[Fecha Inicio grupo]]="","",IFERROR(VLOOKUP(Tabla1[[#This Row],[Mes de Alta como miembro]],Parámetros!$AM$2:$AN$16,2,0),"01/01/1900"))</f>
        <v/>
      </c>
    </row>
    <row r="317" spans="1:63" ht="14.45" hidden="1">
      <c r="A317" s="69">
        <v>312</v>
      </c>
      <c r="B317" s="30"/>
      <c r="C317" s="35"/>
      <c r="D317" s="43"/>
      <c r="E317" s="65"/>
      <c r="F317" s="46"/>
      <c r="G317" s="46"/>
      <c r="H317" s="165"/>
      <c r="I317" s="43"/>
      <c r="J317" s="29"/>
      <c r="K317" s="70"/>
      <c r="L317" s="69"/>
      <c r="M317" s="47"/>
      <c r="N317" s="240" t="str">
        <f ca="1">IF(Tabla1[[#This Row],[Fecha de nac]]="","",IF(Tabla1[[#This Row],[Fecha Finalización]] &gt;=TODAY(), DATEDIF(Tabla1[[#This Row],[Fecha de nac]],TODAY(),"y"), ROUNDDOWN((Tabla1[[#This Row],[Fecha Finalización]] -Tabla1[[#This Row],[Fecha de nac]])/365,0)))</f>
        <v/>
      </c>
      <c r="O317" s="171"/>
      <c r="P317" s="35"/>
      <c r="Q317" s="68"/>
      <c r="R317" s="68"/>
      <c r="S317" s="68"/>
      <c r="T317" s="68"/>
      <c r="U317" s="245" t="str">
        <f>IF(F317="","",Tabla1[[#This Row],[Fecha Inicio grupo]]+3*7-7)</f>
        <v/>
      </c>
      <c r="V317" s="246" t="str">
        <f>IF(F317="","",EDATE(Tabla1[[#This Row],[Fecha Inicio grupo]],3))</f>
        <v/>
      </c>
      <c r="W317" s="30"/>
      <c r="X317" s="30"/>
      <c r="Y317" s="77"/>
      <c r="Z317" s="77"/>
      <c r="AA317" s="77"/>
      <c r="AB317" s="77"/>
      <c r="AC317" s="77"/>
      <c r="AD317" s="77"/>
      <c r="AE317" s="77"/>
      <c r="AF317" s="77"/>
      <c r="AG317" s="77"/>
      <c r="AH317" s="77"/>
      <c r="AI317" s="77"/>
      <c r="AJ317" s="77"/>
      <c r="AK317" s="77"/>
      <c r="AL317" s="77"/>
      <c r="AM317" s="77"/>
      <c r="AN317" s="77"/>
      <c r="AO317" s="146"/>
      <c r="AP317" s="248" t="str">
        <f>IF(F317="","",IFERROR(VLOOKUP(SUBSTITUTE(SUBSTITUTE(Tabla1[[#This Row],[Uso Sistemas]],"T","P"),"N","F"),Parámetros!$M$2:$N$17,2,0),"Completar hasta 3ra sem. para evaluar a Probacionista"))</f>
        <v/>
      </c>
      <c r="AQ317" s="40"/>
      <c r="AR317" s="40"/>
      <c r="AS317" s="40"/>
      <c r="AT317" s="29"/>
      <c r="AU317" s="56"/>
      <c r="AV317" s="56"/>
      <c r="AW317" s="56"/>
      <c r="AX317" s="250" t="str">
        <f>IF(V317="","",EOMONTH(EDATE(Tabla1[[#This Row],[Fecha Finalización]],2),0))</f>
        <v/>
      </c>
      <c r="AY317" s="40"/>
      <c r="AZ317" s="251" t="str">
        <f>IF(V317="","",EOMONTH(EDATE(Tabla1[[#This Row],[Fecha Finalización]],3),0))</f>
        <v/>
      </c>
      <c r="BA317" s="40"/>
      <c r="BB317" s="40"/>
      <c r="BC317" s="237"/>
      <c r="BD317" s="235" t="str">
        <f>IF(F317="","",Tabla1[[#This Row],[sem 01]]&amp;Tabla1[[#This Row],[sem 02]]&amp;Tabla1[[#This Row],[sem 03]])</f>
        <v/>
      </c>
      <c r="BE317" s="236" t="str">
        <f>IF(TRIM(F317)="","",$B$1&amp;"-"&amp;SUBSTITUTE(Tabla1[[#This Row],[Mes Inscrito]]," ","")&amp;"-"&amp;SUBSTITUTE(Tabla1[[#This Row],[Dia de clases Inscrito]]," ","")&amp;"-"&amp;SUBSTITUTE(Tabla1[[#This Row],[Horario Inscrito]]," ","")&amp;"-"&amp;Tabla1[[#This Row],[Fecha Inicio grupo]])</f>
        <v/>
      </c>
      <c r="BF317" s="253" t="str">
        <f>IF(F317="","",Tabla1[[#This Row],[Curso]])</f>
        <v/>
      </c>
      <c r="BG317" s="254" t="str">
        <f>+IF(TRIM(F317)="","",$B$1&amp;"-"&amp;TRIM(Tabla1[[#This Row],[Mes Inscrito]])&amp;"-"&amp;TRIM(Tabla1[[#This Row],[Dia de clases Inscrito]])&amp;"-"&amp;TRIM(Tabla1[[#This Row],[Horario Inscrito]])&amp;"-"&amp;TRIM(Tabla1[[#This Row],[Fecha Inicio grupo]])&amp;"-"&amp;TRIM(Tabla1[[#This Row],[Tipo Incrito]]))</f>
        <v/>
      </c>
      <c r="BH317" s="319" t="str">
        <f>IF(F317="","",OR(IFERROR(SEARCH("CG",Tabla1[[#This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7" s="320" t="str">
        <f>IF(F317&lt;&gt;"",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7" s="320" t="str">
        <f>IF(F317&lt;&gt;"",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7" s="320" t="str">
        <f>IF(Tabla1[[#This Row],[Fecha Inicio grupo]]="","",IFERROR(VLOOKUP(Tabla1[[#This Row],[Mes de Alta como miembro]],Parámetros!$AM$2:$AN$16,2,0),"01/01/1900"))</f>
        <v/>
      </c>
    </row>
    <row r="318" spans="1:63" ht="14.45" hidden="1">
      <c r="A318" s="69">
        <v>313</v>
      </c>
      <c r="B318" s="30"/>
      <c r="C318" s="35"/>
      <c r="D318" s="43"/>
      <c r="E318" s="65"/>
      <c r="F318" s="46"/>
      <c r="G318" s="46"/>
      <c r="H318" s="165"/>
      <c r="I318" s="43"/>
      <c r="J318" s="29"/>
      <c r="K318" s="70"/>
      <c r="L318" s="69"/>
      <c r="M318" s="47"/>
      <c r="N318" s="240" t="str">
        <f ca="1">IF(Tabla1[[#This Row],[Fecha de nac]]="","",IF(Tabla1[[#This Row],[Fecha Finalización]] &gt;=TODAY(), DATEDIF(Tabla1[[#This Row],[Fecha de nac]],TODAY(),"y"), ROUNDDOWN((Tabla1[[#This Row],[Fecha Finalización]] -Tabla1[[#This Row],[Fecha de nac]])/365,0)))</f>
        <v/>
      </c>
      <c r="O318" s="171"/>
      <c r="P318" s="35"/>
      <c r="Q318" s="68"/>
      <c r="R318" s="68"/>
      <c r="S318" s="68"/>
      <c r="T318" s="68"/>
      <c r="U318" s="245" t="str">
        <f>IF(F318="","",Tabla1[[#This Row],[Fecha Inicio grupo]]+3*7-7)</f>
        <v/>
      </c>
      <c r="V318" s="246" t="str">
        <f>IF(F318="","",EDATE(Tabla1[[#This Row],[Fecha Inicio grupo]],3))</f>
        <v/>
      </c>
      <c r="W318" s="30"/>
      <c r="X318" s="30"/>
      <c r="Y318" s="77"/>
      <c r="Z318" s="77"/>
      <c r="AA318" s="77"/>
      <c r="AB318" s="77"/>
      <c r="AC318" s="77"/>
      <c r="AD318" s="77"/>
      <c r="AE318" s="77"/>
      <c r="AF318" s="77"/>
      <c r="AG318" s="77"/>
      <c r="AH318" s="77"/>
      <c r="AI318" s="77"/>
      <c r="AJ318" s="77"/>
      <c r="AK318" s="77"/>
      <c r="AL318" s="77"/>
      <c r="AM318" s="77"/>
      <c r="AN318" s="77"/>
      <c r="AO318" s="146"/>
      <c r="AP318" s="248" t="str">
        <f>IF(F318="","",IFERROR(VLOOKUP(SUBSTITUTE(SUBSTITUTE(Tabla1[[#This Row],[Uso Sistemas]],"T","P"),"N","F"),Parámetros!$M$2:$N$17,2,0),"Completar hasta 3ra sem. para evaluar a Probacionista"))</f>
        <v/>
      </c>
      <c r="AQ318" s="40"/>
      <c r="AR318" s="40"/>
      <c r="AS318" s="40"/>
      <c r="AT318" s="29"/>
      <c r="AU318" s="56"/>
      <c r="AV318" s="56"/>
      <c r="AW318" s="56"/>
      <c r="AX318" s="250" t="str">
        <f>IF(V318="","",EOMONTH(EDATE(Tabla1[[#This Row],[Fecha Finalización]],2),0))</f>
        <v/>
      </c>
      <c r="AY318" s="40"/>
      <c r="AZ318" s="251" t="str">
        <f>IF(V318="","",EOMONTH(EDATE(Tabla1[[#This Row],[Fecha Finalización]],3),0))</f>
        <v/>
      </c>
      <c r="BA318" s="40"/>
      <c r="BB318" s="40"/>
      <c r="BC318" s="237"/>
      <c r="BD318" s="235" t="str">
        <f>IF(F318="","",Tabla1[[#This Row],[sem 01]]&amp;Tabla1[[#This Row],[sem 02]]&amp;Tabla1[[#This Row],[sem 03]])</f>
        <v/>
      </c>
      <c r="BE318" s="236" t="str">
        <f>IF(TRIM(F318)="","",$B$1&amp;"-"&amp;SUBSTITUTE(Tabla1[[#This Row],[Mes Inscrito]]," ","")&amp;"-"&amp;SUBSTITUTE(Tabla1[[#This Row],[Dia de clases Inscrito]]," ","")&amp;"-"&amp;SUBSTITUTE(Tabla1[[#This Row],[Horario Inscrito]]," ","")&amp;"-"&amp;Tabla1[[#This Row],[Fecha Inicio grupo]])</f>
        <v/>
      </c>
      <c r="BF318" s="253" t="str">
        <f>IF(F318="","",Tabla1[[#This Row],[Curso]])</f>
        <v/>
      </c>
      <c r="BG318" s="254" t="str">
        <f>+IF(TRIM(F318)="","",$B$1&amp;"-"&amp;TRIM(Tabla1[[#This Row],[Mes Inscrito]])&amp;"-"&amp;TRIM(Tabla1[[#This Row],[Dia de clases Inscrito]])&amp;"-"&amp;TRIM(Tabla1[[#This Row],[Horario Inscrito]])&amp;"-"&amp;TRIM(Tabla1[[#This Row],[Fecha Inicio grupo]])&amp;"-"&amp;TRIM(Tabla1[[#This Row],[Tipo Incrito]]))</f>
        <v/>
      </c>
      <c r="BH318" s="319" t="str">
        <f>IF(F318="","",OR(IFERROR(SEARCH("CG",Tabla1[[#This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8" s="320" t="str">
        <f>IF(F318&lt;&gt;"",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8" s="320" t="str">
        <f>IF(F318&lt;&gt;"",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8" s="320" t="str">
        <f>IF(Tabla1[[#This Row],[Fecha Inicio grupo]]="","",IFERROR(VLOOKUP(Tabla1[[#This Row],[Mes de Alta como miembro]],Parámetros!$AM$2:$AN$16,2,0),"01/01/1900"))</f>
        <v/>
      </c>
    </row>
    <row r="319" spans="1:63" ht="14.45" hidden="1">
      <c r="A319" s="69">
        <v>314</v>
      </c>
      <c r="B319" s="30"/>
      <c r="C319" s="35"/>
      <c r="D319" s="43"/>
      <c r="E319" s="65"/>
      <c r="F319" s="46"/>
      <c r="G319" s="46"/>
      <c r="H319" s="165"/>
      <c r="I319" s="43"/>
      <c r="J319" s="29"/>
      <c r="K319" s="70"/>
      <c r="L319" s="69"/>
      <c r="M319" s="47"/>
      <c r="N319" s="240" t="str">
        <f ca="1">IF(Tabla1[[#This Row],[Fecha de nac]]="","",IF(Tabla1[[#This Row],[Fecha Finalización]] &gt;=TODAY(), DATEDIF(Tabla1[[#This Row],[Fecha de nac]],TODAY(),"y"), ROUNDDOWN((Tabla1[[#This Row],[Fecha Finalización]] -Tabla1[[#This Row],[Fecha de nac]])/365,0)))</f>
        <v/>
      </c>
      <c r="O319" s="171"/>
      <c r="P319" s="35"/>
      <c r="Q319" s="68"/>
      <c r="R319" s="68"/>
      <c r="S319" s="68"/>
      <c r="T319" s="68"/>
      <c r="U319" s="245" t="str">
        <f>IF(F319="","",Tabla1[[#This Row],[Fecha Inicio grupo]]+3*7-7)</f>
        <v/>
      </c>
      <c r="V319" s="246" t="str">
        <f>IF(F319="","",EDATE(Tabla1[[#This Row],[Fecha Inicio grupo]],3))</f>
        <v/>
      </c>
      <c r="W319" s="30"/>
      <c r="X319" s="30"/>
      <c r="Y319" s="77"/>
      <c r="Z319" s="77"/>
      <c r="AA319" s="77"/>
      <c r="AB319" s="77"/>
      <c r="AC319" s="77"/>
      <c r="AD319" s="77"/>
      <c r="AE319" s="77"/>
      <c r="AF319" s="77"/>
      <c r="AG319" s="77"/>
      <c r="AH319" s="77"/>
      <c r="AI319" s="77"/>
      <c r="AJ319" s="77"/>
      <c r="AK319" s="77"/>
      <c r="AL319" s="77"/>
      <c r="AM319" s="77"/>
      <c r="AN319" s="77"/>
      <c r="AO319" s="146"/>
      <c r="AP319" s="248" t="str">
        <f>IF(F319="","",IFERROR(VLOOKUP(SUBSTITUTE(SUBSTITUTE(Tabla1[[#This Row],[Uso Sistemas]],"T","P"),"N","F"),Parámetros!$M$2:$N$17,2,0),"Completar hasta 3ra sem. para evaluar a Probacionista"))</f>
        <v/>
      </c>
      <c r="AQ319" s="40"/>
      <c r="AR319" s="40"/>
      <c r="AS319" s="40"/>
      <c r="AT319" s="29"/>
      <c r="AU319" s="56"/>
      <c r="AV319" s="56"/>
      <c r="AW319" s="56"/>
      <c r="AX319" s="250" t="str">
        <f>IF(V319="","",EOMONTH(EDATE(Tabla1[[#This Row],[Fecha Finalización]],2),0))</f>
        <v/>
      </c>
      <c r="AY319" s="40"/>
      <c r="AZ319" s="251" t="str">
        <f>IF(V319="","",EOMONTH(EDATE(Tabla1[[#This Row],[Fecha Finalización]],3),0))</f>
        <v/>
      </c>
      <c r="BA319" s="40"/>
      <c r="BB319" s="40"/>
      <c r="BC319" s="237"/>
      <c r="BD319" s="235" t="str">
        <f>IF(F319="","",Tabla1[[#This Row],[sem 01]]&amp;Tabla1[[#This Row],[sem 02]]&amp;Tabla1[[#This Row],[sem 03]])</f>
        <v/>
      </c>
      <c r="BE319" s="236" t="str">
        <f>IF(TRIM(F319)="","",$B$1&amp;"-"&amp;SUBSTITUTE(Tabla1[[#This Row],[Mes Inscrito]]," ","")&amp;"-"&amp;SUBSTITUTE(Tabla1[[#This Row],[Dia de clases Inscrito]]," ","")&amp;"-"&amp;SUBSTITUTE(Tabla1[[#This Row],[Horario Inscrito]]," ","")&amp;"-"&amp;Tabla1[[#This Row],[Fecha Inicio grupo]])</f>
        <v/>
      </c>
      <c r="BF319" s="253" t="str">
        <f>IF(F319="","",Tabla1[[#This Row],[Curso]])</f>
        <v/>
      </c>
      <c r="BG319" s="254" t="str">
        <f>+IF(TRIM(F319)="","",$B$1&amp;"-"&amp;TRIM(Tabla1[[#This Row],[Mes Inscrito]])&amp;"-"&amp;TRIM(Tabla1[[#This Row],[Dia de clases Inscrito]])&amp;"-"&amp;TRIM(Tabla1[[#This Row],[Horario Inscrito]])&amp;"-"&amp;TRIM(Tabla1[[#This Row],[Fecha Inicio grupo]])&amp;"-"&amp;TRIM(Tabla1[[#This Row],[Tipo Incrito]]))</f>
        <v/>
      </c>
      <c r="BH319" s="319" t="str">
        <f>IF(F319="","",OR(IFERROR(SEARCH("CG",Tabla1[[#This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9" s="320" t="str">
        <f>IF(F319&lt;&gt;"",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9" s="320" t="str">
        <f>IF(F319&lt;&gt;"",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9" s="320" t="str">
        <f>IF(Tabla1[[#This Row],[Fecha Inicio grupo]]="","",IFERROR(VLOOKUP(Tabla1[[#This Row],[Mes de Alta como miembro]],Parámetros!$AM$2:$AN$16,2,0),"01/01/1900"))</f>
        <v/>
      </c>
    </row>
    <row r="320" spans="1:63" ht="14.45" hidden="1">
      <c r="A320" s="69">
        <v>315</v>
      </c>
      <c r="B320" s="30"/>
      <c r="C320" s="35"/>
      <c r="D320" s="43"/>
      <c r="E320" s="65"/>
      <c r="F320" s="46"/>
      <c r="G320" s="46"/>
      <c r="H320" s="165"/>
      <c r="I320" s="43"/>
      <c r="J320" s="29"/>
      <c r="K320" s="70"/>
      <c r="L320" s="69"/>
      <c r="M320" s="47"/>
      <c r="N320" s="240" t="str">
        <f ca="1">IF(Tabla1[[#This Row],[Fecha de nac]]="","",IF(Tabla1[[#This Row],[Fecha Finalización]] &gt;=TODAY(), DATEDIF(Tabla1[[#This Row],[Fecha de nac]],TODAY(),"y"), ROUNDDOWN((Tabla1[[#This Row],[Fecha Finalización]] -Tabla1[[#This Row],[Fecha de nac]])/365,0)))</f>
        <v/>
      </c>
      <c r="O320" s="171"/>
      <c r="P320" s="35"/>
      <c r="Q320" s="68"/>
      <c r="R320" s="68"/>
      <c r="S320" s="68"/>
      <c r="T320" s="68"/>
      <c r="U320" s="245" t="str">
        <f>IF(F320="","",Tabla1[[#This Row],[Fecha Inicio grupo]]+3*7-7)</f>
        <v/>
      </c>
      <c r="V320" s="246" t="str">
        <f>IF(F320="","",EDATE(Tabla1[[#This Row],[Fecha Inicio grupo]],3))</f>
        <v/>
      </c>
      <c r="W320" s="30"/>
      <c r="X320" s="30"/>
      <c r="Y320" s="77"/>
      <c r="Z320" s="77"/>
      <c r="AA320" s="77"/>
      <c r="AB320" s="77"/>
      <c r="AC320" s="77"/>
      <c r="AD320" s="77"/>
      <c r="AE320" s="77"/>
      <c r="AF320" s="77"/>
      <c r="AG320" s="77"/>
      <c r="AH320" s="77"/>
      <c r="AI320" s="77"/>
      <c r="AJ320" s="77"/>
      <c r="AK320" s="77"/>
      <c r="AL320" s="77"/>
      <c r="AM320" s="77"/>
      <c r="AN320" s="77"/>
      <c r="AO320" s="146"/>
      <c r="AP320" s="248" t="str">
        <f>IF(F320="","",IFERROR(VLOOKUP(SUBSTITUTE(SUBSTITUTE(Tabla1[[#This Row],[Uso Sistemas]],"T","P"),"N","F"),Parámetros!$M$2:$N$17,2,0),"Completar hasta 3ra sem. para evaluar a Probacionista"))</f>
        <v/>
      </c>
      <c r="AQ320" s="40"/>
      <c r="AR320" s="40"/>
      <c r="AS320" s="40"/>
      <c r="AT320" s="29"/>
      <c r="AU320" s="56"/>
      <c r="AV320" s="56"/>
      <c r="AW320" s="56"/>
      <c r="AX320" s="250" t="str">
        <f>IF(V320="","",EOMONTH(EDATE(Tabla1[[#This Row],[Fecha Finalización]],2),0))</f>
        <v/>
      </c>
      <c r="AY320" s="40"/>
      <c r="AZ320" s="251" t="str">
        <f>IF(V320="","",EOMONTH(EDATE(Tabla1[[#This Row],[Fecha Finalización]],3),0))</f>
        <v/>
      </c>
      <c r="BA320" s="40"/>
      <c r="BB320" s="40"/>
      <c r="BC320" s="237"/>
      <c r="BD320" s="235" t="str">
        <f>IF(F320="","",Tabla1[[#This Row],[sem 01]]&amp;Tabla1[[#This Row],[sem 02]]&amp;Tabla1[[#This Row],[sem 03]])</f>
        <v/>
      </c>
      <c r="BE320" s="236" t="str">
        <f>IF(TRIM(F320)="","",$B$1&amp;"-"&amp;SUBSTITUTE(Tabla1[[#This Row],[Mes Inscrito]]," ","")&amp;"-"&amp;SUBSTITUTE(Tabla1[[#This Row],[Dia de clases Inscrito]]," ","")&amp;"-"&amp;SUBSTITUTE(Tabla1[[#This Row],[Horario Inscrito]]," ","")&amp;"-"&amp;Tabla1[[#This Row],[Fecha Inicio grupo]])</f>
        <v/>
      </c>
      <c r="BF320" s="253" t="str">
        <f>IF(F320="","",Tabla1[[#This Row],[Curso]])</f>
        <v/>
      </c>
      <c r="BG320" s="254" t="str">
        <f>+IF(TRIM(F320)="","",$B$1&amp;"-"&amp;TRIM(Tabla1[[#This Row],[Mes Inscrito]])&amp;"-"&amp;TRIM(Tabla1[[#This Row],[Dia de clases Inscrito]])&amp;"-"&amp;TRIM(Tabla1[[#This Row],[Horario Inscrito]])&amp;"-"&amp;TRIM(Tabla1[[#This Row],[Fecha Inicio grupo]])&amp;"-"&amp;TRIM(Tabla1[[#This Row],[Tipo Incrito]]))</f>
        <v/>
      </c>
      <c r="BH320" s="319" t="str">
        <f>IF(F320="","",OR(IFERROR(SEARCH("CG",Tabla1[[#This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0" s="320" t="str">
        <f>IF(F320&lt;&gt;"",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0" s="320" t="str">
        <f>IF(F320&lt;&gt;"",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0" s="320" t="str">
        <f>IF(Tabla1[[#This Row],[Fecha Inicio grupo]]="","",IFERROR(VLOOKUP(Tabla1[[#This Row],[Mes de Alta como miembro]],Parámetros!$AM$2:$AN$16,2,0),"01/01/1900"))</f>
        <v/>
      </c>
    </row>
    <row r="321" spans="1:63" ht="14.45" hidden="1">
      <c r="A321" s="69">
        <v>316</v>
      </c>
      <c r="B321" s="30"/>
      <c r="C321" s="35"/>
      <c r="D321" s="43"/>
      <c r="E321" s="65"/>
      <c r="F321" s="46"/>
      <c r="G321" s="46"/>
      <c r="H321" s="165"/>
      <c r="I321" s="43"/>
      <c r="J321" s="29"/>
      <c r="K321" s="70"/>
      <c r="L321" s="69"/>
      <c r="M321" s="47"/>
      <c r="N321" s="240" t="str">
        <f ca="1">IF(Tabla1[[#This Row],[Fecha de nac]]="","",IF(Tabla1[[#This Row],[Fecha Finalización]] &gt;=TODAY(), DATEDIF(Tabla1[[#This Row],[Fecha de nac]],TODAY(),"y"), ROUNDDOWN((Tabla1[[#This Row],[Fecha Finalización]] -Tabla1[[#This Row],[Fecha de nac]])/365,0)))</f>
        <v/>
      </c>
      <c r="O321" s="171"/>
      <c r="P321" s="35"/>
      <c r="Q321" s="68"/>
      <c r="R321" s="68"/>
      <c r="S321" s="68"/>
      <c r="T321" s="68"/>
      <c r="U321" s="245" t="str">
        <f>IF(F321="","",Tabla1[[#This Row],[Fecha Inicio grupo]]+3*7-7)</f>
        <v/>
      </c>
      <c r="V321" s="246" t="str">
        <f>IF(F321="","",EDATE(Tabla1[[#This Row],[Fecha Inicio grupo]],3))</f>
        <v/>
      </c>
      <c r="W321" s="30"/>
      <c r="X321" s="30"/>
      <c r="Y321" s="77"/>
      <c r="Z321" s="77"/>
      <c r="AA321" s="77"/>
      <c r="AB321" s="77"/>
      <c r="AC321" s="77"/>
      <c r="AD321" s="77"/>
      <c r="AE321" s="77"/>
      <c r="AF321" s="77"/>
      <c r="AG321" s="77"/>
      <c r="AH321" s="77"/>
      <c r="AI321" s="77"/>
      <c r="AJ321" s="77"/>
      <c r="AK321" s="77"/>
      <c r="AL321" s="77"/>
      <c r="AM321" s="77"/>
      <c r="AN321" s="77"/>
      <c r="AO321" s="146"/>
      <c r="AP321" s="248" t="str">
        <f>IF(F321="","",IFERROR(VLOOKUP(SUBSTITUTE(SUBSTITUTE(Tabla1[[#This Row],[Uso Sistemas]],"T","P"),"N","F"),Parámetros!$M$2:$N$17,2,0),"Completar hasta 3ra sem. para evaluar a Probacionista"))</f>
        <v/>
      </c>
      <c r="AQ321" s="40"/>
      <c r="AR321" s="40"/>
      <c r="AS321" s="40"/>
      <c r="AT321" s="29"/>
      <c r="AU321" s="56"/>
      <c r="AV321" s="56"/>
      <c r="AW321" s="56"/>
      <c r="AX321" s="250" t="str">
        <f>IF(V321="","",EOMONTH(EDATE(Tabla1[[#This Row],[Fecha Finalización]],2),0))</f>
        <v/>
      </c>
      <c r="AY321" s="40"/>
      <c r="AZ321" s="251" t="str">
        <f>IF(V321="","",EOMONTH(EDATE(Tabla1[[#This Row],[Fecha Finalización]],3),0))</f>
        <v/>
      </c>
      <c r="BA321" s="40"/>
      <c r="BB321" s="40"/>
      <c r="BC321" s="237"/>
      <c r="BD321" s="235" t="str">
        <f>IF(F321="","",Tabla1[[#This Row],[sem 01]]&amp;Tabla1[[#This Row],[sem 02]]&amp;Tabla1[[#This Row],[sem 03]])</f>
        <v/>
      </c>
      <c r="BE321" s="236" t="str">
        <f>IF(TRIM(F321)="","",$B$1&amp;"-"&amp;SUBSTITUTE(Tabla1[[#This Row],[Mes Inscrito]]," ","")&amp;"-"&amp;SUBSTITUTE(Tabla1[[#This Row],[Dia de clases Inscrito]]," ","")&amp;"-"&amp;SUBSTITUTE(Tabla1[[#This Row],[Horario Inscrito]]," ","")&amp;"-"&amp;Tabla1[[#This Row],[Fecha Inicio grupo]])</f>
        <v/>
      </c>
      <c r="BF321" s="253" t="str">
        <f>IF(F321="","",Tabla1[[#This Row],[Curso]])</f>
        <v/>
      </c>
      <c r="BG321" s="254" t="str">
        <f>+IF(TRIM(F321)="","",$B$1&amp;"-"&amp;TRIM(Tabla1[[#This Row],[Mes Inscrito]])&amp;"-"&amp;TRIM(Tabla1[[#This Row],[Dia de clases Inscrito]])&amp;"-"&amp;TRIM(Tabla1[[#This Row],[Horario Inscrito]])&amp;"-"&amp;TRIM(Tabla1[[#This Row],[Fecha Inicio grupo]])&amp;"-"&amp;TRIM(Tabla1[[#This Row],[Tipo Incrito]]))</f>
        <v/>
      </c>
      <c r="BH321" s="319" t="str">
        <f>IF(F321="","",OR(IFERROR(SEARCH("CG",Tabla1[[#This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1" s="320" t="str">
        <f>IF(F321&lt;&gt;"",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1" s="320" t="str">
        <f>IF(F321&lt;&gt;"",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1" s="320" t="str">
        <f>IF(Tabla1[[#This Row],[Fecha Inicio grupo]]="","",IFERROR(VLOOKUP(Tabla1[[#This Row],[Mes de Alta como miembro]],Parámetros!$AM$2:$AN$16,2,0),"01/01/1900"))</f>
        <v/>
      </c>
    </row>
    <row r="322" spans="1:63" ht="14.45" hidden="1">
      <c r="A322" s="69">
        <v>317</v>
      </c>
      <c r="B322" s="30"/>
      <c r="C322" s="35"/>
      <c r="D322" s="43"/>
      <c r="E322" s="65"/>
      <c r="F322" s="46"/>
      <c r="G322" s="46"/>
      <c r="H322" s="165"/>
      <c r="I322" s="43"/>
      <c r="J322" s="29"/>
      <c r="K322" s="70"/>
      <c r="L322" s="69"/>
      <c r="M322" s="47"/>
      <c r="N322" s="240" t="str">
        <f ca="1">IF(Tabla1[[#This Row],[Fecha de nac]]="","",IF(Tabla1[[#This Row],[Fecha Finalización]] &gt;=TODAY(), DATEDIF(Tabla1[[#This Row],[Fecha de nac]],TODAY(),"y"), ROUNDDOWN((Tabla1[[#This Row],[Fecha Finalización]] -Tabla1[[#This Row],[Fecha de nac]])/365,0)))</f>
        <v/>
      </c>
      <c r="O322" s="171"/>
      <c r="P322" s="35"/>
      <c r="Q322" s="68"/>
      <c r="R322" s="68"/>
      <c r="S322" s="68"/>
      <c r="T322" s="68"/>
      <c r="U322" s="245" t="str">
        <f>IF(F322="","",Tabla1[[#This Row],[Fecha Inicio grupo]]+3*7-7)</f>
        <v/>
      </c>
      <c r="V322" s="246" t="str">
        <f>IF(F322="","",EDATE(Tabla1[[#This Row],[Fecha Inicio grupo]],3))</f>
        <v/>
      </c>
      <c r="W322" s="30"/>
      <c r="X322" s="30"/>
      <c r="Y322" s="77"/>
      <c r="Z322" s="77"/>
      <c r="AA322" s="77"/>
      <c r="AB322" s="77"/>
      <c r="AC322" s="77"/>
      <c r="AD322" s="77"/>
      <c r="AE322" s="77"/>
      <c r="AF322" s="77"/>
      <c r="AG322" s="77"/>
      <c r="AH322" s="77"/>
      <c r="AI322" s="77"/>
      <c r="AJ322" s="77"/>
      <c r="AK322" s="77"/>
      <c r="AL322" s="77"/>
      <c r="AM322" s="77"/>
      <c r="AN322" s="77"/>
      <c r="AO322" s="146"/>
      <c r="AP322" s="248" t="str">
        <f>IF(F322="","",IFERROR(VLOOKUP(SUBSTITUTE(SUBSTITUTE(Tabla1[[#This Row],[Uso Sistemas]],"T","P"),"N","F"),Parámetros!$M$2:$N$17,2,0),"Completar hasta 3ra sem. para evaluar a Probacionista"))</f>
        <v/>
      </c>
      <c r="AQ322" s="40"/>
      <c r="AR322" s="40"/>
      <c r="AS322" s="40"/>
      <c r="AT322" s="29"/>
      <c r="AU322" s="56"/>
      <c r="AV322" s="56"/>
      <c r="AW322" s="56"/>
      <c r="AX322" s="250" t="str">
        <f>IF(V322="","",EOMONTH(EDATE(Tabla1[[#This Row],[Fecha Finalización]],2),0))</f>
        <v/>
      </c>
      <c r="AY322" s="40"/>
      <c r="AZ322" s="251" t="str">
        <f>IF(V322="","",EOMONTH(EDATE(Tabla1[[#This Row],[Fecha Finalización]],3),0))</f>
        <v/>
      </c>
      <c r="BA322" s="40"/>
      <c r="BB322" s="40"/>
      <c r="BC322" s="237"/>
      <c r="BD322" s="235" t="str">
        <f>IF(F322="","",Tabla1[[#This Row],[sem 01]]&amp;Tabla1[[#This Row],[sem 02]]&amp;Tabla1[[#This Row],[sem 03]])</f>
        <v/>
      </c>
      <c r="BE322" s="236" t="str">
        <f>IF(TRIM(F322)="","",$B$1&amp;"-"&amp;SUBSTITUTE(Tabla1[[#This Row],[Mes Inscrito]]," ","")&amp;"-"&amp;SUBSTITUTE(Tabla1[[#This Row],[Dia de clases Inscrito]]," ","")&amp;"-"&amp;SUBSTITUTE(Tabla1[[#This Row],[Horario Inscrito]]," ","")&amp;"-"&amp;Tabla1[[#This Row],[Fecha Inicio grupo]])</f>
        <v/>
      </c>
      <c r="BF322" s="253" t="str">
        <f>IF(F322="","",Tabla1[[#This Row],[Curso]])</f>
        <v/>
      </c>
      <c r="BG322" s="254" t="str">
        <f>+IF(TRIM(F322)="","",$B$1&amp;"-"&amp;TRIM(Tabla1[[#This Row],[Mes Inscrito]])&amp;"-"&amp;TRIM(Tabla1[[#This Row],[Dia de clases Inscrito]])&amp;"-"&amp;TRIM(Tabla1[[#This Row],[Horario Inscrito]])&amp;"-"&amp;TRIM(Tabla1[[#This Row],[Fecha Inicio grupo]])&amp;"-"&amp;TRIM(Tabla1[[#This Row],[Tipo Incrito]]))</f>
        <v/>
      </c>
      <c r="BH322" s="319" t="str">
        <f>IF(F322="","",OR(IFERROR(SEARCH("CG",Tabla1[[#This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2" s="320" t="str">
        <f>IF(F322&lt;&gt;"",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2" s="320" t="str">
        <f>IF(F322&lt;&gt;"",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2" s="320" t="str">
        <f>IF(Tabla1[[#This Row],[Fecha Inicio grupo]]="","",IFERROR(VLOOKUP(Tabla1[[#This Row],[Mes de Alta como miembro]],Parámetros!$AM$2:$AN$16,2,0),"01/01/1900"))</f>
        <v/>
      </c>
    </row>
    <row r="323" spans="1:63" ht="14.45" hidden="1">
      <c r="A323" s="69">
        <v>318</v>
      </c>
      <c r="B323" s="30"/>
      <c r="C323" s="35"/>
      <c r="D323" s="43"/>
      <c r="E323" s="65"/>
      <c r="F323" s="46"/>
      <c r="G323" s="46"/>
      <c r="H323" s="165"/>
      <c r="I323" s="43"/>
      <c r="J323" s="29"/>
      <c r="K323" s="70"/>
      <c r="L323" s="69"/>
      <c r="M323" s="47"/>
      <c r="N323" s="240" t="str">
        <f ca="1">IF(Tabla1[[#This Row],[Fecha de nac]]="","",IF(Tabla1[[#This Row],[Fecha Finalización]] &gt;=TODAY(), DATEDIF(Tabla1[[#This Row],[Fecha de nac]],TODAY(),"y"), ROUNDDOWN((Tabla1[[#This Row],[Fecha Finalización]] -Tabla1[[#This Row],[Fecha de nac]])/365,0)))</f>
        <v/>
      </c>
      <c r="O323" s="171"/>
      <c r="P323" s="35"/>
      <c r="Q323" s="68"/>
      <c r="R323" s="68"/>
      <c r="S323" s="68"/>
      <c r="T323" s="68"/>
      <c r="U323" s="245" t="str">
        <f>IF(F323="","",Tabla1[[#This Row],[Fecha Inicio grupo]]+3*7-7)</f>
        <v/>
      </c>
      <c r="V323" s="246" t="str">
        <f>IF(F323="","",EDATE(Tabla1[[#This Row],[Fecha Inicio grupo]],3))</f>
        <v/>
      </c>
      <c r="W323" s="30"/>
      <c r="X323" s="30"/>
      <c r="Y323" s="77"/>
      <c r="Z323" s="77"/>
      <c r="AA323" s="77"/>
      <c r="AB323" s="77"/>
      <c r="AC323" s="77"/>
      <c r="AD323" s="77"/>
      <c r="AE323" s="77"/>
      <c r="AF323" s="77"/>
      <c r="AG323" s="77"/>
      <c r="AH323" s="77"/>
      <c r="AI323" s="77"/>
      <c r="AJ323" s="77"/>
      <c r="AK323" s="77"/>
      <c r="AL323" s="77"/>
      <c r="AM323" s="77"/>
      <c r="AN323" s="77"/>
      <c r="AO323" s="146"/>
      <c r="AP323" s="248" t="str">
        <f>IF(F323="","",IFERROR(VLOOKUP(SUBSTITUTE(SUBSTITUTE(Tabla1[[#This Row],[Uso Sistemas]],"T","P"),"N","F"),Parámetros!$M$2:$N$17,2,0),"Completar hasta 3ra sem. para evaluar a Probacionista"))</f>
        <v/>
      </c>
      <c r="AQ323" s="40"/>
      <c r="AR323" s="40"/>
      <c r="AS323" s="40"/>
      <c r="AT323" s="29"/>
      <c r="AU323" s="56"/>
      <c r="AV323" s="56"/>
      <c r="AW323" s="56"/>
      <c r="AX323" s="250" t="str">
        <f>IF(V323="","",EOMONTH(EDATE(Tabla1[[#This Row],[Fecha Finalización]],2),0))</f>
        <v/>
      </c>
      <c r="AY323" s="40"/>
      <c r="AZ323" s="251" t="str">
        <f>IF(V323="","",EOMONTH(EDATE(Tabla1[[#This Row],[Fecha Finalización]],3),0))</f>
        <v/>
      </c>
      <c r="BA323" s="40"/>
      <c r="BB323" s="40"/>
      <c r="BC323" s="237"/>
      <c r="BD323" s="235" t="str">
        <f>IF(F323="","",Tabla1[[#This Row],[sem 01]]&amp;Tabla1[[#This Row],[sem 02]]&amp;Tabla1[[#This Row],[sem 03]])</f>
        <v/>
      </c>
      <c r="BE323" s="236" t="str">
        <f>IF(TRIM(F323)="","",$B$1&amp;"-"&amp;SUBSTITUTE(Tabla1[[#This Row],[Mes Inscrito]]," ","")&amp;"-"&amp;SUBSTITUTE(Tabla1[[#This Row],[Dia de clases Inscrito]]," ","")&amp;"-"&amp;SUBSTITUTE(Tabla1[[#This Row],[Horario Inscrito]]," ","")&amp;"-"&amp;Tabla1[[#This Row],[Fecha Inicio grupo]])</f>
        <v/>
      </c>
      <c r="BF323" s="253" t="str">
        <f>IF(F323="","",Tabla1[[#This Row],[Curso]])</f>
        <v/>
      </c>
      <c r="BG323" s="254" t="str">
        <f>+IF(TRIM(F323)="","",$B$1&amp;"-"&amp;TRIM(Tabla1[[#This Row],[Mes Inscrito]])&amp;"-"&amp;TRIM(Tabla1[[#This Row],[Dia de clases Inscrito]])&amp;"-"&amp;TRIM(Tabla1[[#This Row],[Horario Inscrito]])&amp;"-"&amp;TRIM(Tabla1[[#This Row],[Fecha Inicio grupo]])&amp;"-"&amp;TRIM(Tabla1[[#This Row],[Tipo Incrito]]))</f>
        <v/>
      </c>
      <c r="BH323" s="319" t="str">
        <f>IF(F323="","",OR(IFERROR(SEARCH("CG",Tabla1[[#This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3" s="320" t="str">
        <f>IF(F323&lt;&gt;"",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3" s="320" t="str">
        <f>IF(F323&lt;&gt;"",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3" s="320" t="str">
        <f>IF(Tabla1[[#This Row],[Fecha Inicio grupo]]="","",IFERROR(VLOOKUP(Tabla1[[#This Row],[Mes de Alta como miembro]],Parámetros!$AM$2:$AN$16,2,0),"01/01/1900"))</f>
        <v/>
      </c>
    </row>
    <row r="324" spans="1:63" ht="14.45" hidden="1">
      <c r="A324" s="69">
        <v>319</v>
      </c>
      <c r="B324" s="30"/>
      <c r="C324" s="35"/>
      <c r="D324" s="43"/>
      <c r="E324" s="65"/>
      <c r="F324" s="46"/>
      <c r="G324" s="46"/>
      <c r="H324" s="165"/>
      <c r="I324" s="43"/>
      <c r="J324" s="29"/>
      <c r="K324" s="70"/>
      <c r="L324" s="69"/>
      <c r="M324" s="47"/>
      <c r="N324" s="240" t="str">
        <f ca="1">IF(Tabla1[[#This Row],[Fecha de nac]]="","",IF(Tabla1[[#This Row],[Fecha Finalización]] &gt;=TODAY(), DATEDIF(Tabla1[[#This Row],[Fecha de nac]],TODAY(),"y"), ROUNDDOWN((Tabla1[[#This Row],[Fecha Finalización]] -Tabla1[[#This Row],[Fecha de nac]])/365,0)))</f>
        <v/>
      </c>
      <c r="O324" s="171"/>
      <c r="P324" s="35"/>
      <c r="Q324" s="68"/>
      <c r="R324" s="68"/>
      <c r="S324" s="68"/>
      <c r="T324" s="68"/>
      <c r="U324" s="245" t="str">
        <f>IF(F324="","",Tabla1[[#This Row],[Fecha Inicio grupo]]+3*7-7)</f>
        <v/>
      </c>
      <c r="V324" s="246" t="str">
        <f>IF(F324="","",EDATE(Tabla1[[#This Row],[Fecha Inicio grupo]],3))</f>
        <v/>
      </c>
      <c r="W324" s="30"/>
      <c r="X324" s="30"/>
      <c r="Y324" s="77"/>
      <c r="Z324" s="77"/>
      <c r="AA324" s="77"/>
      <c r="AB324" s="77"/>
      <c r="AC324" s="77"/>
      <c r="AD324" s="77"/>
      <c r="AE324" s="77"/>
      <c r="AF324" s="77"/>
      <c r="AG324" s="77"/>
      <c r="AH324" s="77"/>
      <c r="AI324" s="77"/>
      <c r="AJ324" s="77"/>
      <c r="AK324" s="77"/>
      <c r="AL324" s="77"/>
      <c r="AM324" s="77"/>
      <c r="AN324" s="77"/>
      <c r="AO324" s="146"/>
      <c r="AP324" s="248" t="str">
        <f>IF(F324="","",IFERROR(VLOOKUP(SUBSTITUTE(SUBSTITUTE(Tabla1[[#This Row],[Uso Sistemas]],"T","P"),"N","F"),Parámetros!$M$2:$N$17,2,0),"Completar hasta 3ra sem. para evaluar a Probacionista"))</f>
        <v/>
      </c>
      <c r="AQ324" s="40"/>
      <c r="AR324" s="40"/>
      <c r="AS324" s="40"/>
      <c r="AT324" s="29"/>
      <c r="AU324" s="56"/>
      <c r="AV324" s="56"/>
      <c r="AW324" s="56"/>
      <c r="AX324" s="250" t="str">
        <f>IF(V324="","",EOMONTH(EDATE(Tabla1[[#This Row],[Fecha Finalización]],2),0))</f>
        <v/>
      </c>
      <c r="AY324" s="40"/>
      <c r="AZ324" s="251" t="str">
        <f>IF(V324="","",EOMONTH(EDATE(Tabla1[[#This Row],[Fecha Finalización]],3),0))</f>
        <v/>
      </c>
      <c r="BA324" s="40"/>
      <c r="BB324" s="40"/>
      <c r="BC324" s="237"/>
      <c r="BD324" s="235" t="str">
        <f>IF(F324="","",Tabla1[[#This Row],[sem 01]]&amp;Tabla1[[#This Row],[sem 02]]&amp;Tabla1[[#This Row],[sem 03]])</f>
        <v/>
      </c>
      <c r="BE324" s="236" t="str">
        <f>IF(TRIM(F324)="","",$B$1&amp;"-"&amp;SUBSTITUTE(Tabla1[[#This Row],[Mes Inscrito]]," ","")&amp;"-"&amp;SUBSTITUTE(Tabla1[[#This Row],[Dia de clases Inscrito]]," ","")&amp;"-"&amp;SUBSTITUTE(Tabla1[[#This Row],[Horario Inscrito]]," ","")&amp;"-"&amp;Tabla1[[#This Row],[Fecha Inicio grupo]])</f>
        <v/>
      </c>
      <c r="BF324" s="253" t="str">
        <f>IF(F324="","",Tabla1[[#This Row],[Curso]])</f>
        <v/>
      </c>
      <c r="BG324" s="254" t="str">
        <f>+IF(TRIM(F324)="","",$B$1&amp;"-"&amp;TRIM(Tabla1[[#This Row],[Mes Inscrito]])&amp;"-"&amp;TRIM(Tabla1[[#This Row],[Dia de clases Inscrito]])&amp;"-"&amp;TRIM(Tabla1[[#This Row],[Horario Inscrito]])&amp;"-"&amp;TRIM(Tabla1[[#This Row],[Fecha Inicio grupo]])&amp;"-"&amp;TRIM(Tabla1[[#This Row],[Tipo Incrito]]))</f>
        <v/>
      </c>
      <c r="BH324" s="319" t="str">
        <f>IF(F324="","",OR(IFERROR(SEARCH("CG",Tabla1[[#This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4" s="320" t="str">
        <f>IF(F324&lt;&gt;"",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4" s="320" t="str">
        <f>IF(F324&lt;&gt;"",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4" s="320" t="str">
        <f>IF(Tabla1[[#This Row],[Fecha Inicio grupo]]="","",IFERROR(VLOOKUP(Tabla1[[#This Row],[Mes de Alta como miembro]],Parámetros!$AM$2:$AN$16,2,0),"01/01/1900"))</f>
        <v/>
      </c>
    </row>
    <row r="325" spans="1:63" ht="14.45" hidden="1">
      <c r="A325" s="69">
        <v>320</v>
      </c>
      <c r="B325" s="30"/>
      <c r="C325" s="35"/>
      <c r="D325" s="43"/>
      <c r="E325" s="65"/>
      <c r="F325" s="46"/>
      <c r="G325" s="46"/>
      <c r="H325" s="165"/>
      <c r="I325" s="43"/>
      <c r="J325" s="29"/>
      <c r="K325" s="70"/>
      <c r="L325" s="69"/>
      <c r="M325" s="47"/>
      <c r="N325" s="240" t="str">
        <f ca="1">IF(Tabla1[[#This Row],[Fecha de nac]]="","",IF(Tabla1[[#This Row],[Fecha Finalización]] &gt;=TODAY(), DATEDIF(Tabla1[[#This Row],[Fecha de nac]],TODAY(),"y"), ROUNDDOWN((Tabla1[[#This Row],[Fecha Finalización]] -Tabla1[[#This Row],[Fecha de nac]])/365,0)))</f>
        <v/>
      </c>
      <c r="O325" s="171"/>
      <c r="P325" s="35"/>
      <c r="Q325" s="68"/>
      <c r="R325" s="68"/>
      <c r="S325" s="68"/>
      <c r="T325" s="68"/>
      <c r="U325" s="245" t="str">
        <f>IF(F325="","",Tabla1[[#This Row],[Fecha Inicio grupo]]+3*7-7)</f>
        <v/>
      </c>
      <c r="V325" s="246" t="str">
        <f>IF(F325="","",EDATE(Tabla1[[#This Row],[Fecha Inicio grupo]],3))</f>
        <v/>
      </c>
      <c r="W325" s="30"/>
      <c r="X325" s="30"/>
      <c r="Y325" s="77"/>
      <c r="Z325" s="77"/>
      <c r="AA325" s="77"/>
      <c r="AB325" s="77"/>
      <c r="AC325" s="77"/>
      <c r="AD325" s="77"/>
      <c r="AE325" s="77"/>
      <c r="AF325" s="77"/>
      <c r="AG325" s="77"/>
      <c r="AH325" s="77"/>
      <c r="AI325" s="77"/>
      <c r="AJ325" s="77"/>
      <c r="AK325" s="77"/>
      <c r="AL325" s="77"/>
      <c r="AM325" s="77"/>
      <c r="AN325" s="77"/>
      <c r="AO325" s="146"/>
      <c r="AP325" s="248" t="str">
        <f>IF(F325="","",IFERROR(VLOOKUP(SUBSTITUTE(SUBSTITUTE(Tabla1[[#This Row],[Uso Sistemas]],"T","P"),"N","F"),Parámetros!$M$2:$N$17,2,0),"Completar hasta 3ra sem. para evaluar a Probacionista"))</f>
        <v/>
      </c>
      <c r="AQ325" s="40"/>
      <c r="AR325" s="40"/>
      <c r="AS325" s="40"/>
      <c r="AT325" s="29"/>
      <c r="AU325" s="56"/>
      <c r="AV325" s="56"/>
      <c r="AW325" s="56"/>
      <c r="AX325" s="250" t="str">
        <f>IF(V325="","",EOMONTH(EDATE(Tabla1[[#This Row],[Fecha Finalización]],2),0))</f>
        <v/>
      </c>
      <c r="AY325" s="40"/>
      <c r="AZ325" s="251" t="str">
        <f>IF(V325="","",EOMONTH(EDATE(Tabla1[[#This Row],[Fecha Finalización]],3),0))</f>
        <v/>
      </c>
      <c r="BA325" s="40"/>
      <c r="BB325" s="40"/>
      <c r="BC325" s="237"/>
      <c r="BD325" s="235" t="str">
        <f>IF(F325="","",Tabla1[[#This Row],[sem 01]]&amp;Tabla1[[#This Row],[sem 02]]&amp;Tabla1[[#This Row],[sem 03]])</f>
        <v/>
      </c>
      <c r="BE325" s="236" t="str">
        <f>IF(TRIM(F325)="","",$B$1&amp;"-"&amp;SUBSTITUTE(Tabla1[[#This Row],[Mes Inscrito]]," ","")&amp;"-"&amp;SUBSTITUTE(Tabla1[[#This Row],[Dia de clases Inscrito]]," ","")&amp;"-"&amp;SUBSTITUTE(Tabla1[[#This Row],[Horario Inscrito]]," ","")&amp;"-"&amp;Tabla1[[#This Row],[Fecha Inicio grupo]])</f>
        <v/>
      </c>
      <c r="BF325" s="253" t="str">
        <f>IF(F325="","",Tabla1[[#This Row],[Curso]])</f>
        <v/>
      </c>
      <c r="BG325" s="254" t="str">
        <f>+IF(TRIM(F325)="","",$B$1&amp;"-"&amp;TRIM(Tabla1[[#This Row],[Mes Inscrito]])&amp;"-"&amp;TRIM(Tabla1[[#This Row],[Dia de clases Inscrito]])&amp;"-"&amp;TRIM(Tabla1[[#This Row],[Horario Inscrito]])&amp;"-"&amp;TRIM(Tabla1[[#This Row],[Fecha Inicio grupo]])&amp;"-"&amp;TRIM(Tabla1[[#This Row],[Tipo Incrito]]))</f>
        <v/>
      </c>
      <c r="BH325" s="319" t="str">
        <f>IF(F325="","",OR(IFERROR(SEARCH("CG",Tabla1[[#This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5" s="320" t="str">
        <f>IF(F325&lt;&gt;"",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5" s="320" t="str">
        <f>IF(F325&lt;&gt;"",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5" s="320" t="str">
        <f>IF(Tabla1[[#This Row],[Fecha Inicio grupo]]="","",IFERROR(VLOOKUP(Tabla1[[#This Row],[Mes de Alta como miembro]],Parámetros!$AM$2:$AN$16,2,0),"01/01/1900"))</f>
        <v/>
      </c>
    </row>
    <row r="326" spans="1:63" ht="14.45" hidden="1">
      <c r="A326" s="69">
        <v>321</v>
      </c>
      <c r="B326" s="30"/>
      <c r="C326" s="35"/>
      <c r="D326" s="43"/>
      <c r="E326" s="65"/>
      <c r="F326" s="46"/>
      <c r="G326" s="46"/>
      <c r="H326" s="165"/>
      <c r="I326" s="43"/>
      <c r="J326" s="29"/>
      <c r="K326" s="70"/>
      <c r="L326" s="69"/>
      <c r="M326" s="47"/>
      <c r="N326" s="240" t="str">
        <f ca="1">IF(Tabla1[[#This Row],[Fecha de nac]]="","",IF(Tabla1[[#This Row],[Fecha Finalización]] &gt;=TODAY(), DATEDIF(Tabla1[[#This Row],[Fecha de nac]],TODAY(),"y"), ROUNDDOWN((Tabla1[[#This Row],[Fecha Finalización]] -Tabla1[[#This Row],[Fecha de nac]])/365,0)))</f>
        <v/>
      </c>
      <c r="O326" s="171"/>
      <c r="P326" s="35"/>
      <c r="Q326" s="68"/>
      <c r="R326" s="68"/>
      <c r="S326" s="68"/>
      <c r="T326" s="68"/>
      <c r="U326" s="245" t="str">
        <f>IF(F326="","",Tabla1[[#This Row],[Fecha Inicio grupo]]+3*7-7)</f>
        <v/>
      </c>
      <c r="V326" s="246" t="str">
        <f>IF(F326="","",EDATE(Tabla1[[#This Row],[Fecha Inicio grupo]],3))</f>
        <v/>
      </c>
      <c r="W326" s="30"/>
      <c r="X326" s="30"/>
      <c r="Y326" s="77"/>
      <c r="Z326" s="77"/>
      <c r="AA326" s="77"/>
      <c r="AB326" s="77"/>
      <c r="AC326" s="77"/>
      <c r="AD326" s="77"/>
      <c r="AE326" s="77"/>
      <c r="AF326" s="77"/>
      <c r="AG326" s="77"/>
      <c r="AH326" s="77"/>
      <c r="AI326" s="77"/>
      <c r="AJ326" s="77"/>
      <c r="AK326" s="77"/>
      <c r="AL326" s="77"/>
      <c r="AM326" s="77"/>
      <c r="AN326" s="77"/>
      <c r="AO326" s="146"/>
      <c r="AP326" s="248" t="str">
        <f>IF(F326="","",IFERROR(VLOOKUP(SUBSTITUTE(SUBSTITUTE(Tabla1[[#This Row],[Uso Sistemas]],"T","P"),"N","F"),Parámetros!$M$2:$N$17,2,0),"Completar hasta 3ra sem. para evaluar a Probacionista"))</f>
        <v/>
      </c>
      <c r="AQ326" s="40"/>
      <c r="AR326" s="40"/>
      <c r="AS326" s="40"/>
      <c r="AT326" s="29"/>
      <c r="AU326" s="56"/>
      <c r="AV326" s="56"/>
      <c r="AW326" s="56"/>
      <c r="AX326" s="250" t="str">
        <f>IF(V326="","",EOMONTH(EDATE(Tabla1[[#This Row],[Fecha Finalización]],2),0))</f>
        <v/>
      </c>
      <c r="AY326" s="40"/>
      <c r="AZ326" s="251" t="str">
        <f>IF(V326="","",EOMONTH(EDATE(Tabla1[[#This Row],[Fecha Finalización]],3),0))</f>
        <v/>
      </c>
      <c r="BA326" s="40"/>
      <c r="BB326" s="40"/>
      <c r="BC326" s="237"/>
      <c r="BD326" s="235" t="str">
        <f>IF(F326="","",Tabla1[[#This Row],[sem 01]]&amp;Tabla1[[#This Row],[sem 02]]&amp;Tabla1[[#This Row],[sem 03]])</f>
        <v/>
      </c>
      <c r="BE326" s="236" t="str">
        <f>IF(TRIM(F326)="","",$B$1&amp;"-"&amp;SUBSTITUTE(Tabla1[[#This Row],[Mes Inscrito]]," ","")&amp;"-"&amp;SUBSTITUTE(Tabla1[[#This Row],[Dia de clases Inscrito]]," ","")&amp;"-"&amp;SUBSTITUTE(Tabla1[[#This Row],[Horario Inscrito]]," ","")&amp;"-"&amp;Tabla1[[#This Row],[Fecha Inicio grupo]])</f>
        <v/>
      </c>
      <c r="BF326" s="253" t="str">
        <f>IF(F326="","",Tabla1[[#This Row],[Curso]])</f>
        <v/>
      </c>
      <c r="BG326" s="254" t="str">
        <f>+IF(TRIM(F326)="","",$B$1&amp;"-"&amp;TRIM(Tabla1[[#This Row],[Mes Inscrito]])&amp;"-"&amp;TRIM(Tabla1[[#This Row],[Dia de clases Inscrito]])&amp;"-"&amp;TRIM(Tabla1[[#This Row],[Horario Inscrito]])&amp;"-"&amp;TRIM(Tabla1[[#This Row],[Fecha Inicio grupo]])&amp;"-"&amp;TRIM(Tabla1[[#This Row],[Tipo Incrito]]))</f>
        <v/>
      </c>
      <c r="BH326" s="319" t="str">
        <f>IF(F326="","",OR(IFERROR(SEARCH("CG",Tabla1[[#This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6" s="320" t="str">
        <f>IF(F326&lt;&gt;"",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6" s="320" t="str">
        <f>IF(F326&lt;&gt;"",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6" s="320" t="str">
        <f>IF(Tabla1[[#This Row],[Fecha Inicio grupo]]="","",IFERROR(VLOOKUP(Tabla1[[#This Row],[Mes de Alta como miembro]],Parámetros!$AM$2:$AN$16,2,0),"01/01/1900"))</f>
        <v/>
      </c>
    </row>
    <row r="327" spans="1:63" ht="14.45" hidden="1">
      <c r="A327" s="69">
        <v>322</v>
      </c>
      <c r="B327" s="30"/>
      <c r="C327" s="35"/>
      <c r="D327" s="43"/>
      <c r="E327" s="65"/>
      <c r="F327" s="46"/>
      <c r="G327" s="46"/>
      <c r="H327" s="165"/>
      <c r="I327" s="43"/>
      <c r="J327" s="29"/>
      <c r="K327" s="70"/>
      <c r="L327" s="69"/>
      <c r="M327" s="47"/>
      <c r="N327" s="240" t="str">
        <f ca="1">IF(Tabla1[[#This Row],[Fecha de nac]]="","",IF(Tabla1[[#This Row],[Fecha Finalización]] &gt;=TODAY(), DATEDIF(Tabla1[[#This Row],[Fecha de nac]],TODAY(),"y"), ROUNDDOWN((Tabla1[[#This Row],[Fecha Finalización]] -Tabla1[[#This Row],[Fecha de nac]])/365,0)))</f>
        <v/>
      </c>
      <c r="O327" s="171"/>
      <c r="P327" s="35"/>
      <c r="Q327" s="68"/>
      <c r="R327" s="68"/>
      <c r="S327" s="68"/>
      <c r="T327" s="68"/>
      <c r="U327" s="245" t="str">
        <f>IF(F327="","",Tabla1[[#This Row],[Fecha Inicio grupo]]+3*7-7)</f>
        <v/>
      </c>
      <c r="V327" s="246" t="str">
        <f>IF(F327="","",EDATE(Tabla1[[#This Row],[Fecha Inicio grupo]],3))</f>
        <v/>
      </c>
      <c r="W327" s="30"/>
      <c r="X327" s="30"/>
      <c r="Y327" s="77"/>
      <c r="Z327" s="77"/>
      <c r="AA327" s="77"/>
      <c r="AB327" s="77"/>
      <c r="AC327" s="77"/>
      <c r="AD327" s="77"/>
      <c r="AE327" s="77"/>
      <c r="AF327" s="77"/>
      <c r="AG327" s="77"/>
      <c r="AH327" s="77"/>
      <c r="AI327" s="77"/>
      <c r="AJ327" s="77"/>
      <c r="AK327" s="77"/>
      <c r="AL327" s="77"/>
      <c r="AM327" s="77"/>
      <c r="AN327" s="77"/>
      <c r="AO327" s="146"/>
      <c r="AP327" s="248" t="str">
        <f>IF(F327="","",IFERROR(VLOOKUP(SUBSTITUTE(SUBSTITUTE(Tabla1[[#This Row],[Uso Sistemas]],"T","P"),"N","F"),Parámetros!$M$2:$N$17,2,0),"Completar hasta 3ra sem. para evaluar a Probacionista"))</f>
        <v/>
      </c>
      <c r="AQ327" s="40"/>
      <c r="AR327" s="40"/>
      <c r="AS327" s="40"/>
      <c r="AT327" s="29"/>
      <c r="AU327" s="56"/>
      <c r="AV327" s="56"/>
      <c r="AW327" s="56"/>
      <c r="AX327" s="250" t="str">
        <f>IF(V327="","",EOMONTH(EDATE(Tabla1[[#This Row],[Fecha Finalización]],2),0))</f>
        <v/>
      </c>
      <c r="AY327" s="40"/>
      <c r="AZ327" s="251" t="str">
        <f>IF(V327="","",EOMONTH(EDATE(Tabla1[[#This Row],[Fecha Finalización]],3),0))</f>
        <v/>
      </c>
      <c r="BA327" s="40"/>
      <c r="BB327" s="40"/>
      <c r="BC327" s="237"/>
      <c r="BD327" s="235" t="str">
        <f>IF(F327="","",Tabla1[[#This Row],[sem 01]]&amp;Tabla1[[#This Row],[sem 02]]&amp;Tabla1[[#This Row],[sem 03]])</f>
        <v/>
      </c>
      <c r="BE327" s="236" t="str">
        <f>IF(TRIM(F327)="","",$B$1&amp;"-"&amp;SUBSTITUTE(Tabla1[[#This Row],[Mes Inscrito]]," ","")&amp;"-"&amp;SUBSTITUTE(Tabla1[[#This Row],[Dia de clases Inscrito]]," ","")&amp;"-"&amp;SUBSTITUTE(Tabla1[[#This Row],[Horario Inscrito]]," ","")&amp;"-"&amp;Tabla1[[#This Row],[Fecha Inicio grupo]])</f>
        <v/>
      </c>
      <c r="BF327" s="253" t="str">
        <f>IF(F327="","",Tabla1[[#This Row],[Curso]])</f>
        <v/>
      </c>
      <c r="BG327" s="254" t="str">
        <f>+IF(TRIM(F327)="","",$B$1&amp;"-"&amp;TRIM(Tabla1[[#This Row],[Mes Inscrito]])&amp;"-"&amp;TRIM(Tabla1[[#This Row],[Dia de clases Inscrito]])&amp;"-"&amp;TRIM(Tabla1[[#This Row],[Horario Inscrito]])&amp;"-"&amp;TRIM(Tabla1[[#This Row],[Fecha Inicio grupo]])&amp;"-"&amp;TRIM(Tabla1[[#This Row],[Tipo Incrito]]))</f>
        <v/>
      </c>
      <c r="BH327" s="319" t="str">
        <f>IF(F327="","",OR(IFERROR(SEARCH("CG",Tabla1[[#This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7" s="320" t="str">
        <f>IF(F327&lt;&gt;"",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7" s="320" t="str">
        <f>IF(F327&lt;&gt;"",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7" s="320" t="str">
        <f>IF(Tabla1[[#This Row],[Fecha Inicio grupo]]="","",IFERROR(VLOOKUP(Tabla1[[#This Row],[Mes de Alta como miembro]],Parámetros!$AM$2:$AN$16,2,0),"01/01/1900"))</f>
        <v/>
      </c>
    </row>
    <row r="328" spans="1:63" ht="14.45" hidden="1">
      <c r="A328" s="69">
        <v>323</v>
      </c>
      <c r="B328" s="30"/>
      <c r="C328" s="35"/>
      <c r="D328" s="43"/>
      <c r="E328" s="65"/>
      <c r="F328" s="46"/>
      <c r="G328" s="46"/>
      <c r="H328" s="165"/>
      <c r="I328" s="43"/>
      <c r="J328" s="29"/>
      <c r="K328" s="70"/>
      <c r="L328" s="69"/>
      <c r="M328" s="47"/>
      <c r="N328" s="240" t="str">
        <f ca="1">IF(Tabla1[[#This Row],[Fecha de nac]]="","",IF(Tabla1[[#This Row],[Fecha Finalización]] &gt;=TODAY(), DATEDIF(Tabla1[[#This Row],[Fecha de nac]],TODAY(),"y"), ROUNDDOWN((Tabla1[[#This Row],[Fecha Finalización]] -Tabla1[[#This Row],[Fecha de nac]])/365,0)))</f>
        <v/>
      </c>
      <c r="O328" s="171"/>
      <c r="P328" s="35"/>
      <c r="Q328" s="68"/>
      <c r="R328" s="68"/>
      <c r="S328" s="68"/>
      <c r="T328" s="68"/>
      <c r="U328" s="245" t="str">
        <f>IF(F328="","",Tabla1[[#This Row],[Fecha Inicio grupo]]+3*7-7)</f>
        <v/>
      </c>
      <c r="V328" s="246" t="str">
        <f>IF(F328="","",EDATE(Tabla1[[#This Row],[Fecha Inicio grupo]],3))</f>
        <v/>
      </c>
      <c r="W328" s="30"/>
      <c r="X328" s="30"/>
      <c r="Y328" s="77"/>
      <c r="Z328" s="77"/>
      <c r="AA328" s="77"/>
      <c r="AB328" s="77"/>
      <c r="AC328" s="77"/>
      <c r="AD328" s="77"/>
      <c r="AE328" s="77"/>
      <c r="AF328" s="77"/>
      <c r="AG328" s="77"/>
      <c r="AH328" s="77"/>
      <c r="AI328" s="77"/>
      <c r="AJ328" s="77"/>
      <c r="AK328" s="77"/>
      <c r="AL328" s="77"/>
      <c r="AM328" s="77"/>
      <c r="AN328" s="77"/>
      <c r="AO328" s="146"/>
      <c r="AP328" s="248" t="str">
        <f>IF(F328="","",IFERROR(VLOOKUP(SUBSTITUTE(SUBSTITUTE(Tabla1[[#This Row],[Uso Sistemas]],"T","P"),"N","F"),Parámetros!$M$2:$N$17,2,0),"Completar hasta 3ra sem. para evaluar a Probacionista"))</f>
        <v/>
      </c>
      <c r="AQ328" s="40"/>
      <c r="AR328" s="40"/>
      <c r="AS328" s="40"/>
      <c r="AT328" s="29"/>
      <c r="AU328" s="56"/>
      <c r="AV328" s="56"/>
      <c r="AW328" s="56"/>
      <c r="AX328" s="250" t="str">
        <f>IF(V328="","",EOMONTH(EDATE(Tabla1[[#This Row],[Fecha Finalización]],2),0))</f>
        <v/>
      </c>
      <c r="AY328" s="40"/>
      <c r="AZ328" s="251" t="str">
        <f>IF(V328="","",EOMONTH(EDATE(Tabla1[[#This Row],[Fecha Finalización]],3),0))</f>
        <v/>
      </c>
      <c r="BA328" s="40"/>
      <c r="BB328" s="40"/>
      <c r="BC328" s="237"/>
      <c r="BD328" s="235" t="str">
        <f>IF(F328="","",Tabla1[[#This Row],[sem 01]]&amp;Tabla1[[#This Row],[sem 02]]&amp;Tabla1[[#This Row],[sem 03]])</f>
        <v/>
      </c>
      <c r="BE328" s="236" t="str">
        <f>IF(TRIM(F328)="","",$B$1&amp;"-"&amp;SUBSTITUTE(Tabla1[[#This Row],[Mes Inscrito]]," ","")&amp;"-"&amp;SUBSTITUTE(Tabla1[[#This Row],[Dia de clases Inscrito]]," ","")&amp;"-"&amp;SUBSTITUTE(Tabla1[[#This Row],[Horario Inscrito]]," ","")&amp;"-"&amp;Tabla1[[#This Row],[Fecha Inicio grupo]])</f>
        <v/>
      </c>
      <c r="BF328" s="253" t="str">
        <f>IF(F328="","",Tabla1[[#This Row],[Curso]])</f>
        <v/>
      </c>
      <c r="BG328" s="254" t="str">
        <f>+IF(TRIM(F328)="","",$B$1&amp;"-"&amp;TRIM(Tabla1[[#This Row],[Mes Inscrito]])&amp;"-"&amp;TRIM(Tabla1[[#This Row],[Dia de clases Inscrito]])&amp;"-"&amp;TRIM(Tabla1[[#This Row],[Horario Inscrito]])&amp;"-"&amp;TRIM(Tabla1[[#This Row],[Fecha Inicio grupo]])&amp;"-"&amp;TRIM(Tabla1[[#This Row],[Tipo Incrito]]))</f>
        <v/>
      </c>
      <c r="BH328" s="319" t="str">
        <f>IF(F328="","",OR(IFERROR(SEARCH("CG",Tabla1[[#This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8" s="320" t="str">
        <f>IF(F328&lt;&gt;"",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8" s="320" t="str">
        <f>IF(F328&lt;&gt;"",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8" s="320" t="str">
        <f>IF(Tabla1[[#This Row],[Fecha Inicio grupo]]="","",IFERROR(VLOOKUP(Tabla1[[#This Row],[Mes de Alta como miembro]],Parámetros!$AM$2:$AN$16,2,0),"01/01/1900"))</f>
        <v/>
      </c>
    </row>
    <row r="329" spans="1:63" ht="14.45" hidden="1">
      <c r="A329" s="69">
        <v>324</v>
      </c>
      <c r="B329" s="30"/>
      <c r="C329" s="35"/>
      <c r="D329" s="43"/>
      <c r="E329" s="65"/>
      <c r="F329" s="46"/>
      <c r="G329" s="46"/>
      <c r="H329" s="165"/>
      <c r="I329" s="43"/>
      <c r="J329" s="29"/>
      <c r="K329" s="70"/>
      <c r="L329" s="69"/>
      <c r="M329" s="47"/>
      <c r="N329" s="240" t="str">
        <f ca="1">IF(Tabla1[[#This Row],[Fecha de nac]]="","",IF(Tabla1[[#This Row],[Fecha Finalización]] &gt;=TODAY(), DATEDIF(Tabla1[[#This Row],[Fecha de nac]],TODAY(),"y"), ROUNDDOWN((Tabla1[[#This Row],[Fecha Finalización]] -Tabla1[[#This Row],[Fecha de nac]])/365,0)))</f>
        <v/>
      </c>
      <c r="O329" s="171"/>
      <c r="P329" s="35"/>
      <c r="Q329" s="68"/>
      <c r="R329" s="68"/>
      <c r="S329" s="68"/>
      <c r="T329" s="68"/>
      <c r="U329" s="245" t="str">
        <f>IF(F329="","",Tabla1[[#This Row],[Fecha Inicio grupo]]+3*7-7)</f>
        <v/>
      </c>
      <c r="V329" s="246" t="str">
        <f>IF(F329="","",EDATE(Tabla1[[#This Row],[Fecha Inicio grupo]],3))</f>
        <v/>
      </c>
      <c r="W329" s="30"/>
      <c r="X329" s="30"/>
      <c r="Y329" s="77"/>
      <c r="Z329" s="77"/>
      <c r="AA329" s="77"/>
      <c r="AB329" s="77"/>
      <c r="AC329" s="77"/>
      <c r="AD329" s="77"/>
      <c r="AE329" s="77"/>
      <c r="AF329" s="77"/>
      <c r="AG329" s="77"/>
      <c r="AH329" s="77"/>
      <c r="AI329" s="77"/>
      <c r="AJ329" s="77"/>
      <c r="AK329" s="77"/>
      <c r="AL329" s="77"/>
      <c r="AM329" s="77"/>
      <c r="AN329" s="77"/>
      <c r="AO329" s="146"/>
      <c r="AP329" s="248" t="str">
        <f>IF(F329="","",IFERROR(VLOOKUP(SUBSTITUTE(SUBSTITUTE(Tabla1[[#This Row],[Uso Sistemas]],"T","P"),"N","F"),Parámetros!$M$2:$N$17,2,0),"Completar hasta 3ra sem. para evaluar a Probacionista"))</f>
        <v/>
      </c>
      <c r="AQ329" s="40"/>
      <c r="AR329" s="40"/>
      <c r="AS329" s="40"/>
      <c r="AT329" s="29"/>
      <c r="AU329" s="56"/>
      <c r="AV329" s="56"/>
      <c r="AW329" s="56"/>
      <c r="AX329" s="250" t="str">
        <f>IF(V329="","",EOMONTH(EDATE(Tabla1[[#This Row],[Fecha Finalización]],2),0))</f>
        <v/>
      </c>
      <c r="AY329" s="40"/>
      <c r="AZ329" s="251" t="str">
        <f>IF(V329="","",EOMONTH(EDATE(Tabla1[[#This Row],[Fecha Finalización]],3),0))</f>
        <v/>
      </c>
      <c r="BA329" s="40"/>
      <c r="BB329" s="40"/>
      <c r="BC329" s="237"/>
      <c r="BD329" s="235" t="str">
        <f>IF(F329="","",Tabla1[[#This Row],[sem 01]]&amp;Tabla1[[#This Row],[sem 02]]&amp;Tabla1[[#This Row],[sem 03]])</f>
        <v/>
      </c>
      <c r="BE329" s="236" t="str">
        <f>IF(TRIM(F329)="","",$B$1&amp;"-"&amp;SUBSTITUTE(Tabla1[[#This Row],[Mes Inscrito]]," ","")&amp;"-"&amp;SUBSTITUTE(Tabla1[[#This Row],[Dia de clases Inscrito]]," ","")&amp;"-"&amp;SUBSTITUTE(Tabla1[[#This Row],[Horario Inscrito]]," ","")&amp;"-"&amp;Tabla1[[#This Row],[Fecha Inicio grupo]])</f>
        <v/>
      </c>
      <c r="BF329" s="253" t="str">
        <f>IF(F329="","",Tabla1[[#This Row],[Curso]])</f>
        <v/>
      </c>
      <c r="BG329" s="254" t="str">
        <f>+IF(TRIM(F329)="","",$B$1&amp;"-"&amp;TRIM(Tabla1[[#This Row],[Mes Inscrito]])&amp;"-"&amp;TRIM(Tabla1[[#This Row],[Dia de clases Inscrito]])&amp;"-"&amp;TRIM(Tabla1[[#This Row],[Horario Inscrito]])&amp;"-"&amp;TRIM(Tabla1[[#This Row],[Fecha Inicio grupo]])&amp;"-"&amp;TRIM(Tabla1[[#This Row],[Tipo Incrito]]))</f>
        <v/>
      </c>
      <c r="BH329" s="319" t="str">
        <f>IF(F329="","",OR(IFERROR(SEARCH("CG",Tabla1[[#This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9" s="320" t="str">
        <f>IF(F329&lt;&gt;"",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9" s="320" t="str">
        <f>IF(F329&lt;&gt;"",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9" s="320" t="str">
        <f>IF(Tabla1[[#This Row],[Fecha Inicio grupo]]="","",IFERROR(VLOOKUP(Tabla1[[#This Row],[Mes de Alta como miembro]],Parámetros!$AM$2:$AN$16,2,0),"01/01/1900"))</f>
        <v/>
      </c>
    </row>
    <row r="330" spans="1:63" ht="14.45" hidden="1">
      <c r="A330" s="69">
        <v>325</v>
      </c>
      <c r="B330" s="30"/>
      <c r="C330" s="35"/>
      <c r="D330" s="43"/>
      <c r="E330" s="65"/>
      <c r="F330" s="46"/>
      <c r="G330" s="46"/>
      <c r="H330" s="165"/>
      <c r="I330" s="43"/>
      <c r="J330" s="29"/>
      <c r="K330" s="70"/>
      <c r="L330" s="69"/>
      <c r="M330" s="47"/>
      <c r="N330" s="240" t="str">
        <f ca="1">IF(Tabla1[[#This Row],[Fecha de nac]]="","",IF(Tabla1[[#This Row],[Fecha Finalización]] &gt;=TODAY(), DATEDIF(Tabla1[[#This Row],[Fecha de nac]],TODAY(),"y"), ROUNDDOWN((Tabla1[[#This Row],[Fecha Finalización]] -Tabla1[[#This Row],[Fecha de nac]])/365,0)))</f>
        <v/>
      </c>
      <c r="O330" s="171"/>
      <c r="P330" s="35"/>
      <c r="Q330" s="68"/>
      <c r="R330" s="68"/>
      <c r="S330" s="68"/>
      <c r="T330" s="68"/>
      <c r="U330" s="245" t="str">
        <f>IF(F330="","",Tabla1[[#This Row],[Fecha Inicio grupo]]+3*7-7)</f>
        <v/>
      </c>
      <c r="V330" s="246" t="str">
        <f>IF(F330="","",EDATE(Tabla1[[#This Row],[Fecha Inicio grupo]],3))</f>
        <v/>
      </c>
      <c r="W330" s="30"/>
      <c r="X330" s="30"/>
      <c r="Y330" s="77"/>
      <c r="Z330" s="77"/>
      <c r="AA330" s="77"/>
      <c r="AB330" s="77"/>
      <c r="AC330" s="77"/>
      <c r="AD330" s="77"/>
      <c r="AE330" s="77"/>
      <c r="AF330" s="77"/>
      <c r="AG330" s="77"/>
      <c r="AH330" s="77"/>
      <c r="AI330" s="77"/>
      <c r="AJ330" s="77"/>
      <c r="AK330" s="77"/>
      <c r="AL330" s="77"/>
      <c r="AM330" s="77"/>
      <c r="AN330" s="77"/>
      <c r="AO330" s="146"/>
      <c r="AP330" s="248" t="str">
        <f>IF(F330="","",IFERROR(VLOOKUP(SUBSTITUTE(SUBSTITUTE(Tabla1[[#This Row],[Uso Sistemas]],"T","P"),"N","F"),Parámetros!$M$2:$N$17,2,0),"Completar hasta 3ra sem. para evaluar a Probacionista"))</f>
        <v/>
      </c>
      <c r="AQ330" s="40"/>
      <c r="AR330" s="40"/>
      <c r="AS330" s="40"/>
      <c r="AT330" s="29"/>
      <c r="AU330" s="56"/>
      <c r="AV330" s="56"/>
      <c r="AW330" s="56"/>
      <c r="AX330" s="250" t="str">
        <f>IF(V330="","",EOMONTH(EDATE(Tabla1[[#This Row],[Fecha Finalización]],2),0))</f>
        <v/>
      </c>
      <c r="AY330" s="40"/>
      <c r="AZ330" s="251" t="str">
        <f>IF(V330="","",EOMONTH(EDATE(Tabla1[[#This Row],[Fecha Finalización]],3),0))</f>
        <v/>
      </c>
      <c r="BA330" s="40"/>
      <c r="BB330" s="40"/>
      <c r="BC330" s="237"/>
      <c r="BD330" s="235" t="str">
        <f>IF(F330="","",Tabla1[[#This Row],[sem 01]]&amp;Tabla1[[#This Row],[sem 02]]&amp;Tabla1[[#This Row],[sem 03]])</f>
        <v/>
      </c>
      <c r="BE330" s="236" t="str">
        <f>IF(TRIM(F330)="","",$B$1&amp;"-"&amp;SUBSTITUTE(Tabla1[[#This Row],[Mes Inscrito]]," ","")&amp;"-"&amp;SUBSTITUTE(Tabla1[[#This Row],[Dia de clases Inscrito]]," ","")&amp;"-"&amp;SUBSTITUTE(Tabla1[[#This Row],[Horario Inscrito]]," ","")&amp;"-"&amp;Tabla1[[#This Row],[Fecha Inicio grupo]])</f>
        <v/>
      </c>
      <c r="BF330" s="253" t="str">
        <f>IF(F330="","",Tabla1[[#This Row],[Curso]])</f>
        <v/>
      </c>
      <c r="BG330" s="254" t="str">
        <f>+IF(TRIM(F330)="","",$B$1&amp;"-"&amp;TRIM(Tabla1[[#This Row],[Mes Inscrito]])&amp;"-"&amp;TRIM(Tabla1[[#This Row],[Dia de clases Inscrito]])&amp;"-"&amp;TRIM(Tabla1[[#This Row],[Horario Inscrito]])&amp;"-"&amp;TRIM(Tabla1[[#This Row],[Fecha Inicio grupo]])&amp;"-"&amp;TRIM(Tabla1[[#This Row],[Tipo Incrito]]))</f>
        <v/>
      </c>
      <c r="BH330" s="319" t="str">
        <f>IF(F330="","",OR(IFERROR(SEARCH("CG",Tabla1[[#This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0" s="320" t="str">
        <f>IF(F330&lt;&gt;"",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0" s="320" t="str">
        <f>IF(F330&lt;&gt;"",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0" s="320" t="str">
        <f>IF(Tabla1[[#This Row],[Fecha Inicio grupo]]="","",IFERROR(VLOOKUP(Tabla1[[#This Row],[Mes de Alta como miembro]],Parámetros!$AM$2:$AN$16,2,0),"01/01/1900"))</f>
        <v/>
      </c>
    </row>
    <row r="331" spans="1:63" ht="14.45" hidden="1">
      <c r="A331" s="69">
        <v>326</v>
      </c>
      <c r="B331" s="30"/>
      <c r="C331" s="35"/>
      <c r="D331" s="43"/>
      <c r="E331" s="65"/>
      <c r="F331" s="46"/>
      <c r="G331" s="46"/>
      <c r="H331" s="165"/>
      <c r="I331" s="43"/>
      <c r="J331" s="29"/>
      <c r="K331" s="70"/>
      <c r="L331" s="69"/>
      <c r="M331" s="47"/>
      <c r="N331" s="240" t="str">
        <f ca="1">IF(Tabla1[[#This Row],[Fecha de nac]]="","",IF(Tabla1[[#This Row],[Fecha Finalización]] &gt;=TODAY(), DATEDIF(Tabla1[[#This Row],[Fecha de nac]],TODAY(),"y"), ROUNDDOWN((Tabla1[[#This Row],[Fecha Finalización]] -Tabla1[[#This Row],[Fecha de nac]])/365,0)))</f>
        <v/>
      </c>
      <c r="O331" s="171"/>
      <c r="P331" s="35"/>
      <c r="Q331" s="68"/>
      <c r="R331" s="68"/>
      <c r="S331" s="68"/>
      <c r="T331" s="68"/>
      <c r="U331" s="245" t="str">
        <f>IF(F331="","",Tabla1[[#This Row],[Fecha Inicio grupo]]+3*7-7)</f>
        <v/>
      </c>
      <c r="V331" s="246" t="str">
        <f>IF(F331="","",EDATE(Tabla1[[#This Row],[Fecha Inicio grupo]],3))</f>
        <v/>
      </c>
      <c r="W331" s="30"/>
      <c r="X331" s="30"/>
      <c r="Y331" s="77"/>
      <c r="Z331" s="77"/>
      <c r="AA331" s="77"/>
      <c r="AB331" s="77"/>
      <c r="AC331" s="77"/>
      <c r="AD331" s="77"/>
      <c r="AE331" s="77"/>
      <c r="AF331" s="77"/>
      <c r="AG331" s="77"/>
      <c r="AH331" s="77"/>
      <c r="AI331" s="77"/>
      <c r="AJ331" s="77"/>
      <c r="AK331" s="77"/>
      <c r="AL331" s="77"/>
      <c r="AM331" s="77"/>
      <c r="AN331" s="77"/>
      <c r="AO331" s="146"/>
      <c r="AP331" s="248" t="str">
        <f>IF(F331="","",IFERROR(VLOOKUP(SUBSTITUTE(SUBSTITUTE(Tabla1[[#This Row],[Uso Sistemas]],"T","P"),"N","F"),Parámetros!$M$2:$N$17,2,0),"Completar hasta 3ra sem. para evaluar a Probacionista"))</f>
        <v/>
      </c>
      <c r="AQ331" s="40"/>
      <c r="AR331" s="40"/>
      <c r="AS331" s="40"/>
      <c r="AT331" s="29"/>
      <c r="AU331" s="56"/>
      <c r="AV331" s="56"/>
      <c r="AW331" s="56"/>
      <c r="AX331" s="250" t="str">
        <f>IF(V331="","",EOMONTH(EDATE(Tabla1[[#This Row],[Fecha Finalización]],2),0))</f>
        <v/>
      </c>
      <c r="AY331" s="40"/>
      <c r="AZ331" s="251" t="str">
        <f>IF(V331="","",EOMONTH(EDATE(Tabla1[[#This Row],[Fecha Finalización]],3),0))</f>
        <v/>
      </c>
      <c r="BA331" s="40"/>
      <c r="BB331" s="40"/>
      <c r="BC331" s="237"/>
      <c r="BD331" s="235" t="str">
        <f>IF(F331="","",Tabla1[[#This Row],[sem 01]]&amp;Tabla1[[#This Row],[sem 02]]&amp;Tabla1[[#This Row],[sem 03]])</f>
        <v/>
      </c>
      <c r="BE331" s="236" t="str">
        <f>IF(TRIM(F331)="","",$B$1&amp;"-"&amp;SUBSTITUTE(Tabla1[[#This Row],[Mes Inscrito]]," ","")&amp;"-"&amp;SUBSTITUTE(Tabla1[[#This Row],[Dia de clases Inscrito]]," ","")&amp;"-"&amp;SUBSTITUTE(Tabla1[[#This Row],[Horario Inscrito]]," ","")&amp;"-"&amp;Tabla1[[#This Row],[Fecha Inicio grupo]])</f>
        <v/>
      </c>
      <c r="BF331" s="253" t="str">
        <f>IF(F331="","",Tabla1[[#This Row],[Curso]])</f>
        <v/>
      </c>
      <c r="BG331" s="254" t="str">
        <f>+IF(TRIM(F331)="","",$B$1&amp;"-"&amp;TRIM(Tabla1[[#This Row],[Mes Inscrito]])&amp;"-"&amp;TRIM(Tabla1[[#This Row],[Dia de clases Inscrito]])&amp;"-"&amp;TRIM(Tabla1[[#This Row],[Horario Inscrito]])&amp;"-"&amp;TRIM(Tabla1[[#This Row],[Fecha Inicio grupo]])&amp;"-"&amp;TRIM(Tabla1[[#This Row],[Tipo Incrito]]))</f>
        <v/>
      </c>
      <c r="BH331" s="319" t="str">
        <f>IF(F331="","",OR(IFERROR(SEARCH("CG",Tabla1[[#This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1" s="320" t="str">
        <f>IF(F331&lt;&gt;"",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1" s="320" t="str">
        <f>IF(F331&lt;&gt;"",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1" s="320" t="str">
        <f>IF(Tabla1[[#This Row],[Fecha Inicio grupo]]="","",IFERROR(VLOOKUP(Tabla1[[#This Row],[Mes de Alta como miembro]],Parámetros!$AM$2:$AN$16,2,0),"01/01/1900"))</f>
        <v/>
      </c>
    </row>
    <row r="332" spans="1:63" ht="14.45" hidden="1">
      <c r="A332" s="69">
        <v>327</v>
      </c>
      <c r="B332" s="30"/>
      <c r="C332" s="35"/>
      <c r="D332" s="43"/>
      <c r="E332" s="65"/>
      <c r="F332" s="46"/>
      <c r="G332" s="46"/>
      <c r="H332" s="165"/>
      <c r="I332" s="43"/>
      <c r="J332" s="29"/>
      <c r="K332" s="70"/>
      <c r="L332" s="69"/>
      <c r="M332" s="47"/>
      <c r="N332" s="240" t="str">
        <f ca="1">IF(Tabla1[[#This Row],[Fecha de nac]]="","",IF(Tabla1[[#This Row],[Fecha Finalización]] &gt;=TODAY(), DATEDIF(Tabla1[[#This Row],[Fecha de nac]],TODAY(),"y"), ROUNDDOWN((Tabla1[[#This Row],[Fecha Finalización]] -Tabla1[[#This Row],[Fecha de nac]])/365,0)))</f>
        <v/>
      </c>
      <c r="O332" s="171"/>
      <c r="P332" s="35"/>
      <c r="Q332" s="68"/>
      <c r="R332" s="68"/>
      <c r="S332" s="68"/>
      <c r="T332" s="68"/>
      <c r="U332" s="245" t="str">
        <f>IF(F332="","",Tabla1[[#This Row],[Fecha Inicio grupo]]+3*7-7)</f>
        <v/>
      </c>
      <c r="V332" s="246" t="str">
        <f>IF(F332="","",EDATE(Tabla1[[#This Row],[Fecha Inicio grupo]],3))</f>
        <v/>
      </c>
      <c r="W332" s="30"/>
      <c r="X332" s="30"/>
      <c r="Y332" s="77"/>
      <c r="Z332" s="77"/>
      <c r="AA332" s="77"/>
      <c r="AB332" s="77"/>
      <c r="AC332" s="77"/>
      <c r="AD332" s="77"/>
      <c r="AE332" s="77"/>
      <c r="AF332" s="77"/>
      <c r="AG332" s="77"/>
      <c r="AH332" s="77"/>
      <c r="AI332" s="77"/>
      <c r="AJ332" s="77"/>
      <c r="AK332" s="77"/>
      <c r="AL332" s="77"/>
      <c r="AM332" s="77"/>
      <c r="AN332" s="77"/>
      <c r="AO332" s="146"/>
      <c r="AP332" s="248" t="str">
        <f>IF(F332="","",IFERROR(VLOOKUP(SUBSTITUTE(SUBSTITUTE(Tabla1[[#This Row],[Uso Sistemas]],"T","P"),"N","F"),Parámetros!$M$2:$N$17,2,0),"Completar hasta 3ra sem. para evaluar a Probacionista"))</f>
        <v/>
      </c>
      <c r="AQ332" s="40"/>
      <c r="AR332" s="40"/>
      <c r="AS332" s="40"/>
      <c r="AT332" s="29"/>
      <c r="AU332" s="56"/>
      <c r="AV332" s="56"/>
      <c r="AW332" s="56"/>
      <c r="AX332" s="250" t="str">
        <f>IF(V332="","",EOMONTH(EDATE(Tabla1[[#This Row],[Fecha Finalización]],2),0))</f>
        <v/>
      </c>
      <c r="AY332" s="40"/>
      <c r="AZ332" s="251" t="str">
        <f>IF(V332="","",EOMONTH(EDATE(Tabla1[[#This Row],[Fecha Finalización]],3),0))</f>
        <v/>
      </c>
      <c r="BA332" s="40"/>
      <c r="BB332" s="40"/>
      <c r="BC332" s="237"/>
      <c r="BD332" s="235" t="str">
        <f>IF(F332="","",Tabla1[[#This Row],[sem 01]]&amp;Tabla1[[#This Row],[sem 02]]&amp;Tabla1[[#This Row],[sem 03]])</f>
        <v/>
      </c>
      <c r="BE332" s="236" t="str">
        <f>IF(TRIM(F332)="","",$B$1&amp;"-"&amp;SUBSTITUTE(Tabla1[[#This Row],[Mes Inscrito]]," ","")&amp;"-"&amp;SUBSTITUTE(Tabla1[[#This Row],[Dia de clases Inscrito]]," ","")&amp;"-"&amp;SUBSTITUTE(Tabla1[[#This Row],[Horario Inscrito]]," ","")&amp;"-"&amp;Tabla1[[#This Row],[Fecha Inicio grupo]])</f>
        <v/>
      </c>
      <c r="BF332" s="253" t="str">
        <f>IF(F332="","",Tabla1[[#This Row],[Curso]])</f>
        <v/>
      </c>
      <c r="BG332" s="254" t="str">
        <f>+IF(TRIM(F332)="","",$B$1&amp;"-"&amp;TRIM(Tabla1[[#This Row],[Mes Inscrito]])&amp;"-"&amp;TRIM(Tabla1[[#This Row],[Dia de clases Inscrito]])&amp;"-"&amp;TRIM(Tabla1[[#This Row],[Horario Inscrito]])&amp;"-"&amp;TRIM(Tabla1[[#This Row],[Fecha Inicio grupo]])&amp;"-"&amp;TRIM(Tabla1[[#This Row],[Tipo Incrito]]))</f>
        <v/>
      </c>
      <c r="BH332" s="319" t="str">
        <f>IF(F332="","",OR(IFERROR(SEARCH("CG",Tabla1[[#This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2" s="320" t="str">
        <f>IF(F332&lt;&gt;"",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2" s="320" t="str">
        <f>IF(F332&lt;&gt;"",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2" s="320" t="str">
        <f>IF(Tabla1[[#This Row],[Fecha Inicio grupo]]="","",IFERROR(VLOOKUP(Tabla1[[#This Row],[Mes de Alta como miembro]],Parámetros!$AM$2:$AN$16,2,0),"01/01/1900"))</f>
        <v/>
      </c>
    </row>
    <row r="333" spans="1:63" ht="14.45" hidden="1">
      <c r="A333" s="69">
        <v>328</v>
      </c>
      <c r="B333" s="30"/>
      <c r="C333" s="35"/>
      <c r="D333" s="43"/>
      <c r="E333" s="65"/>
      <c r="F333" s="46"/>
      <c r="G333" s="46"/>
      <c r="H333" s="165"/>
      <c r="I333" s="43"/>
      <c r="J333" s="29"/>
      <c r="K333" s="70"/>
      <c r="L333" s="69"/>
      <c r="M333" s="47"/>
      <c r="N333" s="240" t="str">
        <f ca="1">IF(Tabla1[[#This Row],[Fecha de nac]]="","",IF(Tabla1[[#This Row],[Fecha Finalización]] &gt;=TODAY(), DATEDIF(Tabla1[[#This Row],[Fecha de nac]],TODAY(),"y"), ROUNDDOWN((Tabla1[[#This Row],[Fecha Finalización]] -Tabla1[[#This Row],[Fecha de nac]])/365,0)))</f>
        <v/>
      </c>
      <c r="O333" s="171"/>
      <c r="P333" s="35"/>
      <c r="Q333" s="68"/>
      <c r="R333" s="68"/>
      <c r="S333" s="68"/>
      <c r="T333" s="68"/>
      <c r="U333" s="245" t="str">
        <f>IF(F333="","",Tabla1[[#This Row],[Fecha Inicio grupo]]+3*7-7)</f>
        <v/>
      </c>
      <c r="V333" s="246" t="str">
        <f>IF(F333="","",EDATE(Tabla1[[#This Row],[Fecha Inicio grupo]],3))</f>
        <v/>
      </c>
      <c r="W333" s="30"/>
      <c r="X333" s="30"/>
      <c r="Y333" s="77"/>
      <c r="Z333" s="77"/>
      <c r="AA333" s="77"/>
      <c r="AB333" s="77"/>
      <c r="AC333" s="77"/>
      <c r="AD333" s="77"/>
      <c r="AE333" s="77"/>
      <c r="AF333" s="77"/>
      <c r="AG333" s="77"/>
      <c r="AH333" s="77"/>
      <c r="AI333" s="77"/>
      <c r="AJ333" s="77"/>
      <c r="AK333" s="77"/>
      <c r="AL333" s="77"/>
      <c r="AM333" s="77"/>
      <c r="AN333" s="77"/>
      <c r="AO333" s="146"/>
      <c r="AP333" s="248" t="str">
        <f>IF(F333="","",IFERROR(VLOOKUP(SUBSTITUTE(SUBSTITUTE(Tabla1[[#This Row],[Uso Sistemas]],"T","P"),"N","F"),Parámetros!$M$2:$N$17,2,0),"Completar hasta 3ra sem. para evaluar a Probacionista"))</f>
        <v/>
      </c>
      <c r="AQ333" s="40"/>
      <c r="AR333" s="40"/>
      <c r="AS333" s="40"/>
      <c r="AT333" s="29"/>
      <c r="AU333" s="56"/>
      <c r="AV333" s="56"/>
      <c r="AW333" s="56"/>
      <c r="AX333" s="250" t="str">
        <f>IF(V333="","",EOMONTH(EDATE(Tabla1[[#This Row],[Fecha Finalización]],2),0))</f>
        <v/>
      </c>
      <c r="AY333" s="40"/>
      <c r="AZ333" s="251" t="str">
        <f>IF(V333="","",EOMONTH(EDATE(Tabla1[[#This Row],[Fecha Finalización]],3),0))</f>
        <v/>
      </c>
      <c r="BA333" s="40"/>
      <c r="BB333" s="40"/>
      <c r="BC333" s="237"/>
      <c r="BD333" s="235" t="str">
        <f>IF(F333="","",Tabla1[[#This Row],[sem 01]]&amp;Tabla1[[#This Row],[sem 02]]&amp;Tabla1[[#This Row],[sem 03]])</f>
        <v/>
      </c>
      <c r="BE333" s="236" t="str">
        <f>IF(TRIM(F333)="","",$B$1&amp;"-"&amp;SUBSTITUTE(Tabla1[[#This Row],[Mes Inscrito]]," ","")&amp;"-"&amp;SUBSTITUTE(Tabla1[[#This Row],[Dia de clases Inscrito]]," ","")&amp;"-"&amp;SUBSTITUTE(Tabla1[[#This Row],[Horario Inscrito]]," ","")&amp;"-"&amp;Tabla1[[#This Row],[Fecha Inicio grupo]])</f>
        <v/>
      </c>
      <c r="BF333" s="253" t="str">
        <f>IF(F333="","",Tabla1[[#This Row],[Curso]])</f>
        <v/>
      </c>
      <c r="BG333" s="254" t="str">
        <f>+IF(TRIM(F333)="","",$B$1&amp;"-"&amp;TRIM(Tabla1[[#This Row],[Mes Inscrito]])&amp;"-"&amp;TRIM(Tabla1[[#This Row],[Dia de clases Inscrito]])&amp;"-"&amp;TRIM(Tabla1[[#This Row],[Horario Inscrito]])&amp;"-"&amp;TRIM(Tabla1[[#This Row],[Fecha Inicio grupo]])&amp;"-"&amp;TRIM(Tabla1[[#This Row],[Tipo Incrito]]))</f>
        <v/>
      </c>
      <c r="BH333" s="319" t="str">
        <f>IF(F333="","",OR(IFERROR(SEARCH("CG",Tabla1[[#This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3" s="320" t="str">
        <f>IF(F333&lt;&gt;"",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3" s="320" t="str">
        <f>IF(F333&lt;&gt;"",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3" s="320" t="str">
        <f>IF(Tabla1[[#This Row],[Fecha Inicio grupo]]="","",IFERROR(VLOOKUP(Tabla1[[#This Row],[Mes de Alta como miembro]],Parámetros!$AM$2:$AN$16,2,0),"01/01/1900"))</f>
        <v/>
      </c>
    </row>
    <row r="334" spans="1:63" ht="14.45" hidden="1">
      <c r="A334" s="69">
        <v>329</v>
      </c>
      <c r="B334" s="30"/>
      <c r="C334" s="35"/>
      <c r="D334" s="43"/>
      <c r="E334" s="65"/>
      <c r="F334" s="46"/>
      <c r="G334" s="46"/>
      <c r="H334" s="165"/>
      <c r="I334" s="43"/>
      <c r="J334" s="29"/>
      <c r="K334" s="70"/>
      <c r="L334" s="69"/>
      <c r="M334" s="47"/>
      <c r="N334" s="240" t="str">
        <f ca="1">IF(Tabla1[[#This Row],[Fecha de nac]]="","",IF(Tabla1[[#This Row],[Fecha Finalización]] &gt;=TODAY(), DATEDIF(Tabla1[[#This Row],[Fecha de nac]],TODAY(),"y"), ROUNDDOWN((Tabla1[[#This Row],[Fecha Finalización]] -Tabla1[[#This Row],[Fecha de nac]])/365,0)))</f>
        <v/>
      </c>
      <c r="O334" s="171"/>
      <c r="P334" s="35"/>
      <c r="Q334" s="68"/>
      <c r="R334" s="68"/>
      <c r="S334" s="68"/>
      <c r="T334" s="68"/>
      <c r="U334" s="245" t="str">
        <f>IF(F334="","",Tabla1[[#This Row],[Fecha Inicio grupo]]+3*7-7)</f>
        <v/>
      </c>
      <c r="V334" s="246" t="str">
        <f>IF(F334="","",EDATE(Tabla1[[#This Row],[Fecha Inicio grupo]],3))</f>
        <v/>
      </c>
      <c r="W334" s="30"/>
      <c r="X334" s="30"/>
      <c r="Y334" s="77"/>
      <c r="Z334" s="77"/>
      <c r="AA334" s="77"/>
      <c r="AB334" s="77"/>
      <c r="AC334" s="77"/>
      <c r="AD334" s="77"/>
      <c r="AE334" s="77"/>
      <c r="AF334" s="77"/>
      <c r="AG334" s="77"/>
      <c r="AH334" s="77"/>
      <c r="AI334" s="77"/>
      <c r="AJ334" s="77"/>
      <c r="AK334" s="77"/>
      <c r="AL334" s="77"/>
      <c r="AM334" s="77"/>
      <c r="AN334" s="77"/>
      <c r="AO334" s="146"/>
      <c r="AP334" s="248" t="str">
        <f>IF(F334="","",IFERROR(VLOOKUP(SUBSTITUTE(SUBSTITUTE(Tabla1[[#This Row],[Uso Sistemas]],"T","P"),"N","F"),Parámetros!$M$2:$N$17,2,0),"Completar hasta 3ra sem. para evaluar a Probacionista"))</f>
        <v/>
      </c>
      <c r="AQ334" s="40"/>
      <c r="AR334" s="40"/>
      <c r="AS334" s="40"/>
      <c r="AT334" s="29"/>
      <c r="AU334" s="56"/>
      <c r="AV334" s="56"/>
      <c r="AW334" s="56"/>
      <c r="AX334" s="250" t="str">
        <f>IF(V334="","",EOMONTH(EDATE(Tabla1[[#This Row],[Fecha Finalización]],2),0))</f>
        <v/>
      </c>
      <c r="AY334" s="40"/>
      <c r="AZ334" s="251" t="str">
        <f>IF(V334="","",EOMONTH(EDATE(Tabla1[[#This Row],[Fecha Finalización]],3),0))</f>
        <v/>
      </c>
      <c r="BA334" s="40"/>
      <c r="BB334" s="40"/>
      <c r="BC334" s="237"/>
      <c r="BD334" s="235" t="str">
        <f>IF(F334="","",Tabla1[[#This Row],[sem 01]]&amp;Tabla1[[#This Row],[sem 02]]&amp;Tabla1[[#This Row],[sem 03]])</f>
        <v/>
      </c>
      <c r="BE334" s="236" t="str">
        <f>IF(TRIM(F334)="","",$B$1&amp;"-"&amp;SUBSTITUTE(Tabla1[[#This Row],[Mes Inscrito]]," ","")&amp;"-"&amp;SUBSTITUTE(Tabla1[[#This Row],[Dia de clases Inscrito]]," ","")&amp;"-"&amp;SUBSTITUTE(Tabla1[[#This Row],[Horario Inscrito]]," ","")&amp;"-"&amp;Tabla1[[#This Row],[Fecha Inicio grupo]])</f>
        <v/>
      </c>
      <c r="BF334" s="253" t="str">
        <f>IF(F334="","",Tabla1[[#This Row],[Curso]])</f>
        <v/>
      </c>
      <c r="BG334" s="254" t="str">
        <f>+IF(TRIM(F334)="","",$B$1&amp;"-"&amp;TRIM(Tabla1[[#This Row],[Mes Inscrito]])&amp;"-"&amp;TRIM(Tabla1[[#This Row],[Dia de clases Inscrito]])&amp;"-"&amp;TRIM(Tabla1[[#This Row],[Horario Inscrito]])&amp;"-"&amp;TRIM(Tabla1[[#This Row],[Fecha Inicio grupo]])&amp;"-"&amp;TRIM(Tabla1[[#This Row],[Tipo Incrito]]))</f>
        <v/>
      </c>
      <c r="BH334" s="319" t="str">
        <f>IF(F334="","",OR(IFERROR(SEARCH("CG",Tabla1[[#This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4" s="320" t="str">
        <f>IF(F334&lt;&gt;"",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4" s="320" t="str">
        <f>IF(F334&lt;&gt;"",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4" s="320" t="str">
        <f>IF(Tabla1[[#This Row],[Fecha Inicio grupo]]="","",IFERROR(VLOOKUP(Tabla1[[#This Row],[Mes de Alta como miembro]],Parámetros!$AM$2:$AN$16,2,0),"01/01/1900"))</f>
        <v/>
      </c>
    </row>
    <row r="335" spans="1:63" ht="14.45" hidden="1">
      <c r="A335" s="69">
        <v>330</v>
      </c>
      <c r="B335" s="30"/>
      <c r="C335" s="35"/>
      <c r="D335" s="43"/>
      <c r="E335" s="65"/>
      <c r="F335" s="46"/>
      <c r="G335" s="46"/>
      <c r="H335" s="165"/>
      <c r="I335" s="43"/>
      <c r="J335" s="29"/>
      <c r="K335" s="70"/>
      <c r="L335" s="69"/>
      <c r="M335" s="47"/>
      <c r="N335" s="240" t="str">
        <f ca="1">IF(Tabla1[[#This Row],[Fecha de nac]]="","",IF(Tabla1[[#This Row],[Fecha Finalización]] &gt;=TODAY(), DATEDIF(Tabla1[[#This Row],[Fecha de nac]],TODAY(),"y"), ROUNDDOWN((Tabla1[[#This Row],[Fecha Finalización]] -Tabla1[[#This Row],[Fecha de nac]])/365,0)))</f>
        <v/>
      </c>
      <c r="O335" s="171"/>
      <c r="P335" s="35"/>
      <c r="Q335" s="68"/>
      <c r="R335" s="68"/>
      <c r="S335" s="68"/>
      <c r="T335" s="68"/>
      <c r="U335" s="245" t="str">
        <f>IF(F335="","",Tabla1[[#This Row],[Fecha Inicio grupo]]+3*7-7)</f>
        <v/>
      </c>
      <c r="V335" s="246" t="str">
        <f>IF(F335="","",EDATE(Tabla1[[#This Row],[Fecha Inicio grupo]],3))</f>
        <v/>
      </c>
      <c r="W335" s="30"/>
      <c r="X335" s="30"/>
      <c r="Y335" s="77"/>
      <c r="Z335" s="77"/>
      <c r="AA335" s="77"/>
      <c r="AB335" s="77"/>
      <c r="AC335" s="77"/>
      <c r="AD335" s="77"/>
      <c r="AE335" s="77"/>
      <c r="AF335" s="77"/>
      <c r="AG335" s="77"/>
      <c r="AH335" s="77"/>
      <c r="AI335" s="77"/>
      <c r="AJ335" s="77"/>
      <c r="AK335" s="77"/>
      <c r="AL335" s="77"/>
      <c r="AM335" s="77"/>
      <c r="AN335" s="77"/>
      <c r="AO335" s="146"/>
      <c r="AP335" s="248" t="str">
        <f>IF(F335="","",IFERROR(VLOOKUP(SUBSTITUTE(SUBSTITUTE(Tabla1[[#This Row],[Uso Sistemas]],"T","P"),"N","F"),Parámetros!$M$2:$N$17,2,0),"Completar hasta 3ra sem. para evaluar a Probacionista"))</f>
        <v/>
      </c>
      <c r="AQ335" s="40"/>
      <c r="AR335" s="40"/>
      <c r="AS335" s="40"/>
      <c r="AT335" s="29"/>
      <c r="AU335" s="56"/>
      <c r="AV335" s="56"/>
      <c r="AW335" s="56"/>
      <c r="AX335" s="250" t="str">
        <f>IF(V335="","",EOMONTH(EDATE(Tabla1[[#This Row],[Fecha Finalización]],2),0))</f>
        <v/>
      </c>
      <c r="AY335" s="40"/>
      <c r="AZ335" s="251" t="str">
        <f>IF(V335="","",EOMONTH(EDATE(Tabla1[[#This Row],[Fecha Finalización]],3),0))</f>
        <v/>
      </c>
      <c r="BA335" s="40"/>
      <c r="BB335" s="40"/>
      <c r="BC335" s="237"/>
      <c r="BD335" s="235" t="str">
        <f>IF(F335="","",Tabla1[[#This Row],[sem 01]]&amp;Tabla1[[#This Row],[sem 02]]&amp;Tabla1[[#This Row],[sem 03]])</f>
        <v/>
      </c>
      <c r="BE335" s="236" t="str">
        <f>IF(TRIM(F335)="","",$B$1&amp;"-"&amp;SUBSTITUTE(Tabla1[[#This Row],[Mes Inscrito]]," ","")&amp;"-"&amp;SUBSTITUTE(Tabla1[[#This Row],[Dia de clases Inscrito]]," ","")&amp;"-"&amp;SUBSTITUTE(Tabla1[[#This Row],[Horario Inscrito]]," ","")&amp;"-"&amp;Tabla1[[#This Row],[Fecha Inicio grupo]])</f>
        <v/>
      </c>
      <c r="BF335" s="253" t="str">
        <f>IF(F335="","",Tabla1[[#This Row],[Curso]])</f>
        <v/>
      </c>
      <c r="BG335" s="254" t="str">
        <f>+IF(TRIM(F335)="","",$B$1&amp;"-"&amp;TRIM(Tabla1[[#This Row],[Mes Inscrito]])&amp;"-"&amp;TRIM(Tabla1[[#This Row],[Dia de clases Inscrito]])&amp;"-"&amp;TRIM(Tabla1[[#This Row],[Horario Inscrito]])&amp;"-"&amp;TRIM(Tabla1[[#This Row],[Fecha Inicio grupo]])&amp;"-"&amp;TRIM(Tabla1[[#This Row],[Tipo Incrito]]))</f>
        <v/>
      </c>
      <c r="BH335" s="319" t="str">
        <f>IF(F335="","",OR(IFERROR(SEARCH("CG",Tabla1[[#This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5" s="320" t="str">
        <f>IF(F335&lt;&gt;"",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5" s="320" t="str">
        <f>IF(F335&lt;&gt;"",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5" s="320" t="str">
        <f>IF(Tabla1[[#This Row],[Fecha Inicio grupo]]="","",IFERROR(VLOOKUP(Tabla1[[#This Row],[Mes de Alta como miembro]],Parámetros!$AM$2:$AN$16,2,0),"01/01/1900"))</f>
        <v/>
      </c>
    </row>
    <row r="336" spans="1:63" ht="14.45" hidden="1">
      <c r="A336" s="69">
        <v>331</v>
      </c>
      <c r="B336" s="30"/>
      <c r="C336" s="35"/>
      <c r="D336" s="43"/>
      <c r="E336" s="65"/>
      <c r="F336" s="46"/>
      <c r="G336" s="46"/>
      <c r="H336" s="165"/>
      <c r="I336" s="43"/>
      <c r="J336" s="29"/>
      <c r="K336" s="70"/>
      <c r="L336" s="69"/>
      <c r="M336" s="47"/>
      <c r="N336" s="240" t="str">
        <f ca="1">IF(Tabla1[[#This Row],[Fecha de nac]]="","",IF(Tabla1[[#This Row],[Fecha Finalización]] &gt;=TODAY(), DATEDIF(Tabla1[[#This Row],[Fecha de nac]],TODAY(),"y"), ROUNDDOWN((Tabla1[[#This Row],[Fecha Finalización]] -Tabla1[[#This Row],[Fecha de nac]])/365,0)))</f>
        <v/>
      </c>
      <c r="O336" s="171"/>
      <c r="P336" s="35"/>
      <c r="Q336" s="68"/>
      <c r="R336" s="68"/>
      <c r="S336" s="68"/>
      <c r="T336" s="68"/>
      <c r="U336" s="245" t="str">
        <f>IF(F336="","",Tabla1[[#This Row],[Fecha Inicio grupo]]+3*7-7)</f>
        <v/>
      </c>
      <c r="V336" s="246" t="str">
        <f>IF(F336="","",EDATE(Tabla1[[#This Row],[Fecha Inicio grupo]],3))</f>
        <v/>
      </c>
      <c r="W336" s="30"/>
      <c r="X336" s="30"/>
      <c r="Y336" s="77"/>
      <c r="Z336" s="77"/>
      <c r="AA336" s="77"/>
      <c r="AB336" s="77"/>
      <c r="AC336" s="77"/>
      <c r="AD336" s="77"/>
      <c r="AE336" s="77"/>
      <c r="AF336" s="77"/>
      <c r="AG336" s="77"/>
      <c r="AH336" s="77"/>
      <c r="AI336" s="77"/>
      <c r="AJ336" s="77"/>
      <c r="AK336" s="77"/>
      <c r="AL336" s="77"/>
      <c r="AM336" s="77"/>
      <c r="AN336" s="77"/>
      <c r="AO336" s="146"/>
      <c r="AP336" s="248" t="str">
        <f>IF(F336="","",IFERROR(VLOOKUP(SUBSTITUTE(SUBSTITUTE(Tabla1[[#This Row],[Uso Sistemas]],"T","P"),"N","F"),Parámetros!$M$2:$N$17,2,0),"Completar hasta 3ra sem. para evaluar a Probacionista"))</f>
        <v/>
      </c>
      <c r="AQ336" s="40"/>
      <c r="AR336" s="40"/>
      <c r="AS336" s="40"/>
      <c r="AT336" s="29"/>
      <c r="AU336" s="56"/>
      <c r="AV336" s="56"/>
      <c r="AW336" s="56"/>
      <c r="AX336" s="250" t="str">
        <f>IF(V336="","",EOMONTH(EDATE(Tabla1[[#This Row],[Fecha Finalización]],2),0))</f>
        <v/>
      </c>
      <c r="AY336" s="40"/>
      <c r="AZ336" s="251" t="str">
        <f>IF(V336="","",EOMONTH(EDATE(Tabla1[[#This Row],[Fecha Finalización]],3),0))</f>
        <v/>
      </c>
      <c r="BA336" s="40"/>
      <c r="BB336" s="40"/>
      <c r="BC336" s="237"/>
      <c r="BD336" s="235" t="str">
        <f>IF(F336="","",Tabla1[[#This Row],[sem 01]]&amp;Tabla1[[#This Row],[sem 02]]&amp;Tabla1[[#This Row],[sem 03]])</f>
        <v/>
      </c>
      <c r="BE336" s="236" t="str">
        <f>IF(TRIM(F336)="","",$B$1&amp;"-"&amp;SUBSTITUTE(Tabla1[[#This Row],[Mes Inscrito]]," ","")&amp;"-"&amp;SUBSTITUTE(Tabla1[[#This Row],[Dia de clases Inscrito]]," ","")&amp;"-"&amp;SUBSTITUTE(Tabla1[[#This Row],[Horario Inscrito]]," ","")&amp;"-"&amp;Tabla1[[#This Row],[Fecha Inicio grupo]])</f>
        <v/>
      </c>
      <c r="BF336" s="253" t="str">
        <f>IF(F336="","",Tabla1[[#This Row],[Curso]])</f>
        <v/>
      </c>
      <c r="BG336" s="254" t="str">
        <f>+IF(TRIM(F336)="","",$B$1&amp;"-"&amp;TRIM(Tabla1[[#This Row],[Mes Inscrito]])&amp;"-"&amp;TRIM(Tabla1[[#This Row],[Dia de clases Inscrito]])&amp;"-"&amp;TRIM(Tabla1[[#This Row],[Horario Inscrito]])&amp;"-"&amp;TRIM(Tabla1[[#This Row],[Fecha Inicio grupo]])&amp;"-"&amp;TRIM(Tabla1[[#This Row],[Tipo Incrito]]))</f>
        <v/>
      </c>
      <c r="BH336" s="319" t="str">
        <f>IF(F336="","",OR(IFERROR(SEARCH("CG",Tabla1[[#This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6" s="320" t="str">
        <f>IF(F336&lt;&gt;"",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6" s="320" t="str">
        <f>IF(F336&lt;&gt;"",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6" s="320" t="str">
        <f>IF(Tabla1[[#This Row],[Fecha Inicio grupo]]="","",IFERROR(VLOOKUP(Tabla1[[#This Row],[Mes de Alta como miembro]],Parámetros!$AM$2:$AN$16,2,0),"01/01/1900"))</f>
        <v/>
      </c>
    </row>
    <row r="337" spans="1:63" ht="14.45" hidden="1">
      <c r="A337" s="69">
        <v>332</v>
      </c>
      <c r="B337" s="30"/>
      <c r="C337" s="35"/>
      <c r="D337" s="43"/>
      <c r="E337" s="65"/>
      <c r="F337" s="46"/>
      <c r="G337" s="46"/>
      <c r="H337" s="165"/>
      <c r="I337" s="43"/>
      <c r="J337" s="29"/>
      <c r="K337" s="70"/>
      <c r="L337" s="69"/>
      <c r="M337" s="47"/>
      <c r="N337" s="240" t="str">
        <f ca="1">IF(Tabla1[[#This Row],[Fecha de nac]]="","",IF(Tabla1[[#This Row],[Fecha Finalización]] &gt;=TODAY(), DATEDIF(Tabla1[[#This Row],[Fecha de nac]],TODAY(),"y"), ROUNDDOWN((Tabla1[[#This Row],[Fecha Finalización]] -Tabla1[[#This Row],[Fecha de nac]])/365,0)))</f>
        <v/>
      </c>
      <c r="O337" s="171"/>
      <c r="P337" s="35"/>
      <c r="Q337" s="68"/>
      <c r="R337" s="68"/>
      <c r="S337" s="68"/>
      <c r="T337" s="68"/>
      <c r="U337" s="245" t="str">
        <f>IF(F337="","",Tabla1[[#This Row],[Fecha Inicio grupo]]+3*7-7)</f>
        <v/>
      </c>
      <c r="V337" s="246" t="str">
        <f>IF(F337="","",EDATE(Tabla1[[#This Row],[Fecha Inicio grupo]],3))</f>
        <v/>
      </c>
      <c r="W337" s="30"/>
      <c r="X337" s="30"/>
      <c r="Y337" s="77"/>
      <c r="Z337" s="77"/>
      <c r="AA337" s="77"/>
      <c r="AB337" s="77"/>
      <c r="AC337" s="77"/>
      <c r="AD337" s="77"/>
      <c r="AE337" s="77"/>
      <c r="AF337" s="77"/>
      <c r="AG337" s="77"/>
      <c r="AH337" s="77"/>
      <c r="AI337" s="77"/>
      <c r="AJ337" s="77"/>
      <c r="AK337" s="77"/>
      <c r="AL337" s="77"/>
      <c r="AM337" s="77"/>
      <c r="AN337" s="77"/>
      <c r="AO337" s="146"/>
      <c r="AP337" s="248" t="str">
        <f>IF(F337="","",IFERROR(VLOOKUP(SUBSTITUTE(SUBSTITUTE(Tabla1[[#This Row],[Uso Sistemas]],"T","P"),"N","F"),Parámetros!$M$2:$N$17,2,0),"Completar hasta 3ra sem. para evaluar a Probacionista"))</f>
        <v/>
      </c>
      <c r="AQ337" s="40"/>
      <c r="AR337" s="40"/>
      <c r="AS337" s="40"/>
      <c r="AT337" s="29"/>
      <c r="AU337" s="56"/>
      <c r="AV337" s="56"/>
      <c r="AW337" s="56"/>
      <c r="AX337" s="250" t="str">
        <f>IF(V337="","",EOMONTH(EDATE(Tabla1[[#This Row],[Fecha Finalización]],2),0))</f>
        <v/>
      </c>
      <c r="AY337" s="40"/>
      <c r="AZ337" s="251" t="str">
        <f>IF(V337="","",EOMONTH(EDATE(Tabla1[[#This Row],[Fecha Finalización]],3),0))</f>
        <v/>
      </c>
      <c r="BA337" s="40"/>
      <c r="BB337" s="40"/>
      <c r="BC337" s="237"/>
      <c r="BD337" s="235" t="str">
        <f>IF(F337="","",Tabla1[[#This Row],[sem 01]]&amp;Tabla1[[#This Row],[sem 02]]&amp;Tabla1[[#This Row],[sem 03]])</f>
        <v/>
      </c>
      <c r="BE337" s="236" t="str">
        <f>IF(TRIM(F337)="","",$B$1&amp;"-"&amp;SUBSTITUTE(Tabla1[[#This Row],[Mes Inscrito]]," ","")&amp;"-"&amp;SUBSTITUTE(Tabla1[[#This Row],[Dia de clases Inscrito]]," ","")&amp;"-"&amp;SUBSTITUTE(Tabla1[[#This Row],[Horario Inscrito]]," ","")&amp;"-"&amp;Tabla1[[#This Row],[Fecha Inicio grupo]])</f>
        <v/>
      </c>
      <c r="BF337" s="253" t="str">
        <f>IF(F337="","",Tabla1[[#This Row],[Curso]])</f>
        <v/>
      </c>
      <c r="BG337" s="254" t="str">
        <f>+IF(TRIM(F337)="","",$B$1&amp;"-"&amp;TRIM(Tabla1[[#This Row],[Mes Inscrito]])&amp;"-"&amp;TRIM(Tabla1[[#This Row],[Dia de clases Inscrito]])&amp;"-"&amp;TRIM(Tabla1[[#This Row],[Horario Inscrito]])&amp;"-"&amp;TRIM(Tabla1[[#This Row],[Fecha Inicio grupo]])&amp;"-"&amp;TRIM(Tabla1[[#This Row],[Tipo Incrito]]))</f>
        <v/>
      </c>
      <c r="BH337" s="319" t="str">
        <f>IF(F337="","",OR(IFERROR(SEARCH("CG",Tabla1[[#This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7" s="320" t="str">
        <f>IF(F337&lt;&gt;"",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7" s="320" t="str">
        <f>IF(F337&lt;&gt;"",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7" s="320" t="str">
        <f>IF(Tabla1[[#This Row],[Fecha Inicio grupo]]="","",IFERROR(VLOOKUP(Tabla1[[#This Row],[Mes de Alta como miembro]],Parámetros!$AM$2:$AN$16,2,0),"01/01/1900"))</f>
        <v/>
      </c>
    </row>
    <row r="338" spans="1:63" ht="14.45" hidden="1">
      <c r="A338" s="69">
        <v>333</v>
      </c>
      <c r="B338" s="30"/>
      <c r="C338" s="35"/>
      <c r="D338" s="43"/>
      <c r="E338" s="65"/>
      <c r="F338" s="46"/>
      <c r="G338" s="46"/>
      <c r="H338" s="165"/>
      <c r="I338" s="43"/>
      <c r="J338" s="29"/>
      <c r="K338" s="70"/>
      <c r="L338" s="69"/>
      <c r="M338" s="47"/>
      <c r="N338" s="240" t="str">
        <f ca="1">IF(Tabla1[[#This Row],[Fecha de nac]]="","",IF(Tabla1[[#This Row],[Fecha Finalización]] &gt;=TODAY(), DATEDIF(Tabla1[[#This Row],[Fecha de nac]],TODAY(),"y"), ROUNDDOWN((Tabla1[[#This Row],[Fecha Finalización]] -Tabla1[[#This Row],[Fecha de nac]])/365,0)))</f>
        <v/>
      </c>
      <c r="O338" s="171"/>
      <c r="P338" s="35"/>
      <c r="Q338" s="68"/>
      <c r="R338" s="68"/>
      <c r="S338" s="68"/>
      <c r="T338" s="68"/>
      <c r="U338" s="245" t="str">
        <f>IF(F338="","",Tabla1[[#This Row],[Fecha Inicio grupo]]+3*7-7)</f>
        <v/>
      </c>
      <c r="V338" s="246" t="str">
        <f>IF(F338="","",EDATE(Tabla1[[#This Row],[Fecha Inicio grupo]],3))</f>
        <v/>
      </c>
      <c r="W338" s="30"/>
      <c r="X338" s="30"/>
      <c r="Y338" s="77"/>
      <c r="Z338" s="77"/>
      <c r="AA338" s="77"/>
      <c r="AB338" s="77"/>
      <c r="AC338" s="77"/>
      <c r="AD338" s="77"/>
      <c r="AE338" s="77"/>
      <c r="AF338" s="77"/>
      <c r="AG338" s="77"/>
      <c r="AH338" s="77"/>
      <c r="AI338" s="77"/>
      <c r="AJ338" s="77"/>
      <c r="AK338" s="77"/>
      <c r="AL338" s="77"/>
      <c r="AM338" s="77"/>
      <c r="AN338" s="77"/>
      <c r="AO338" s="146"/>
      <c r="AP338" s="248" t="str">
        <f>IF(F338="","",IFERROR(VLOOKUP(SUBSTITUTE(SUBSTITUTE(Tabla1[[#This Row],[Uso Sistemas]],"T","P"),"N","F"),Parámetros!$M$2:$N$17,2,0),"Completar hasta 3ra sem. para evaluar a Probacionista"))</f>
        <v/>
      </c>
      <c r="AQ338" s="40"/>
      <c r="AR338" s="40"/>
      <c r="AS338" s="40"/>
      <c r="AT338" s="29"/>
      <c r="AU338" s="56"/>
      <c r="AV338" s="56"/>
      <c r="AW338" s="56"/>
      <c r="AX338" s="250" t="str">
        <f>IF(V338="","",EOMONTH(EDATE(Tabla1[[#This Row],[Fecha Finalización]],2),0))</f>
        <v/>
      </c>
      <c r="AY338" s="40"/>
      <c r="AZ338" s="251" t="str">
        <f>IF(V338="","",EOMONTH(EDATE(Tabla1[[#This Row],[Fecha Finalización]],3),0))</f>
        <v/>
      </c>
      <c r="BA338" s="40"/>
      <c r="BB338" s="40"/>
      <c r="BC338" s="237"/>
      <c r="BD338" s="235" t="str">
        <f>IF(F338="","",Tabla1[[#This Row],[sem 01]]&amp;Tabla1[[#This Row],[sem 02]]&amp;Tabla1[[#This Row],[sem 03]])</f>
        <v/>
      </c>
      <c r="BE338" s="236" t="str">
        <f>IF(TRIM(F338)="","",$B$1&amp;"-"&amp;SUBSTITUTE(Tabla1[[#This Row],[Mes Inscrito]]," ","")&amp;"-"&amp;SUBSTITUTE(Tabla1[[#This Row],[Dia de clases Inscrito]]," ","")&amp;"-"&amp;SUBSTITUTE(Tabla1[[#This Row],[Horario Inscrito]]," ","")&amp;"-"&amp;Tabla1[[#This Row],[Fecha Inicio grupo]])</f>
        <v/>
      </c>
      <c r="BF338" s="253" t="str">
        <f>IF(F338="","",Tabla1[[#This Row],[Curso]])</f>
        <v/>
      </c>
      <c r="BG338" s="254" t="str">
        <f>+IF(TRIM(F338)="","",$B$1&amp;"-"&amp;TRIM(Tabla1[[#This Row],[Mes Inscrito]])&amp;"-"&amp;TRIM(Tabla1[[#This Row],[Dia de clases Inscrito]])&amp;"-"&amp;TRIM(Tabla1[[#This Row],[Horario Inscrito]])&amp;"-"&amp;TRIM(Tabla1[[#This Row],[Fecha Inicio grupo]])&amp;"-"&amp;TRIM(Tabla1[[#This Row],[Tipo Incrito]]))</f>
        <v/>
      </c>
      <c r="BH338" s="319" t="str">
        <f>IF(F338="","",OR(IFERROR(SEARCH("CG",Tabla1[[#This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8" s="320" t="str">
        <f>IF(F338&lt;&gt;"",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8" s="320" t="str">
        <f>IF(F338&lt;&gt;"",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8" s="320" t="str">
        <f>IF(Tabla1[[#This Row],[Fecha Inicio grupo]]="","",IFERROR(VLOOKUP(Tabla1[[#This Row],[Mes de Alta como miembro]],Parámetros!$AM$2:$AN$16,2,0),"01/01/1900"))</f>
        <v/>
      </c>
    </row>
    <row r="339" spans="1:63" ht="14.45" hidden="1">
      <c r="A339" s="69">
        <v>334</v>
      </c>
      <c r="B339" s="30"/>
      <c r="C339" s="35"/>
      <c r="D339" s="43"/>
      <c r="E339" s="65"/>
      <c r="F339" s="46"/>
      <c r="G339" s="46"/>
      <c r="H339" s="165"/>
      <c r="I339" s="43"/>
      <c r="J339" s="29"/>
      <c r="K339" s="70"/>
      <c r="L339" s="69"/>
      <c r="M339" s="47"/>
      <c r="N339" s="240" t="str">
        <f ca="1">IF(Tabla1[[#This Row],[Fecha de nac]]="","",IF(Tabla1[[#This Row],[Fecha Finalización]] &gt;=TODAY(), DATEDIF(Tabla1[[#This Row],[Fecha de nac]],TODAY(),"y"), ROUNDDOWN((Tabla1[[#This Row],[Fecha Finalización]] -Tabla1[[#This Row],[Fecha de nac]])/365,0)))</f>
        <v/>
      </c>
      <c r="O339" s="171"/>
      <c r="P339" s="35"/>
      <c r="Q339" s="68"/>
      <c r="R339" s="68"/>
      <c r="S339" s="68"/>
      <c r="T339" s="68"/>
      <c r="U339" s="245" t="str">
        <f>IF(F339="","",Tabla1[[#This Row],[Fecha Inicio grupo]]+3*7-7)</f>
        <v/>
      </c>
      <c r="V339" s="246" t="str">
        <f>IF(F339="","",EDATE(Tabla1[[#This Row],[Fecha Inicio grupo]],3))</f>
        <v/>
      </c>
      <c r="W339" s="30"/>
      <c r="X339" s="30"/>
      <c r="Y339" s="77"/>
      <c r="Z339" s="77"/>
      <c r="AA339" s="77"/>
      <c r="AB339" s="77"/>
      <c r="AC339" s="77"/>
      <c r="AD339" s="77"/>
      <c r="AE339" s="77"/>
      <c r="AF339" s="77"/>
      <c r="AG339" s="77"/>
      <c r="AH339" s="77"/>
      <c r="AI339" s="77"/>
      <c r="AJ339" s="77"/>
      <c r="AK339" s="77"/>
      <c r="AL339" s="77"/>
      <c r="AM339" s="77"/>
      <c r="AN339" s="77"/>
      <c r="AO339" s="146"/>
      <c r="AP339" s="248" t="str">
        <f>IF(F339="","",IFERROR(VLOOKUP(SUBSTITUTE(SUBSTITUTE(Tabla1[[#This Row],[Uso Sistemas]],"T","P"),"N","F"),Parámetros!$M$2:$N$17,2,0),"Completar hasta 3ra sem. para evaluar a Probacionista"))</f>
        <v/>
      </c>
      <c r="AQ339" s="40"/>
      <c r="AR339" s="40"/>
      <c r="AS339" s="40"/>
      <c r="AT339" s="29"/>
      <c r="AU339" s="56"/>
      <c r="AV339" s="56"/>
      <c r="AW339" s="56"/>
      <c r="AX339" s="250" t="str">
        <f>IF(V339="","",EOMONTH(EDATE(Tabla1[[#This Row],[Fecha Finalización]],2),0))</f>
        <v/>
      </c>
      <c r="AY339" s="40"/>
      <c r="AZ339" s="251" t="str">
        <f>IF(V339="","",EOMONTH(EDATE(Tabla1[[#This Row],[Fecha Finalización]],3),0))</f>
        <v/>
      </c>
      <c r="BA339" s="40"/>
      <c r="BB339" s="40"/>
      <c r="BC339" s="237"/>
      <c r="BD339" s="235" t="str">
        <f>IF(F339="","",Tabla1[[#This Row],[sem 01]]&amp;Tabla1[[#This Row],[sem 02]]&amp;Tabla1[[#This Row],[sem 03]])</f>
        <v/>
      </c>
      <c r="BE339" s="236" t="str">
        <f>IF(TRIM(F339)="","",$B$1&amp;"-"&amp;SUBSTITUTE(Tabla1[[#This Row],[Mes Inscrito]]," ","")&amp;"-"&amp;SUBSTITUTE(Tabla1[[#This Row],[Dia de clases Inscrito]]," ","")&amp;"-"&amp;SUBSTITUTE(Tabla1[[#This Row],[Horario Inscrito]]," ","")&amp;"-"&amp;Tabla1[[#This Row],[Fecha Inicio grupo]])</f>
        <v/>
      </c>
      <c r="BF339" s="253" t="str">
        <f>IF(F339="","",Tabla1[[#This Row],[Curso]])</f>
        <v/>
      </c>
      <c r="BG339" s="254" t="str">
        <f>+IF(TRIM(F339)="","",$B$1&amp;"-"&amp;TRIM(Tabla1[[#This Row],[Mes Inscrito]])&amp;"-"&amp;TRIM(Tabla1[[#This Row],[Dia de clases Inscrito]])&amp;"-"&amp;TRIM(Tabla1[[#This Row],[Horario Inscrito]])&amp;"-"&amp;TRIM(Tabla1[[#This Row],[Fecha Inicio grupo]])&amp;"-"&amp;TRIM(Tabla1[[#This Row],[Tipo Incrito]]))</f>
        <v/>
      </c>
      <c r="BH339" s="319" t="str">
        <f>IF(F339="","",OR(IFERROR(SEARCH("CG",Tabla1[[#This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9" s="320" t="str">
        <f>IF(F339&lt;&gt;"",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9" s="320" t="str">
        <f>IF(F339&lt;&gt;"",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9" s="320" t="str">
        <f>IF(Tabla1[[#This Row],[Fecha Inicio grupo]]="","",IFERROR(VLOOKUP(Tabla1[[#This Row],[Mes de Alta como miembro]],Parámetros!$AM$2:$AN$16,2,0),"01/01/1900"))</f>
        <v/>
      </c>
    </row>
    <row r="340" spans="1:63" ht="14.45" hidden="1">
      <c r="A340" s="69">
        <v>335</v>
      </c>
      <c r="B340" s="30"/>
      <c r="C340" s="35"/>
      <c r="D340" s="43"/>
      <c r="E340" s="65"/>
      <c r="F340" s="46"/>
      <c r="G340" s="46"/>
      <c r="H340" s="165"/>
      <c r="I340" s="43"/>
      <c r="J340" s="29"/>
      <c r="K340" s="70"/>
      <c r="L340" s="69"/>
      <c r="M340" s="47"/>
      <c r="N340" s="240" t="str">
        <f ca="1">IF(Tabla1[[#This Row],[Fecha de nac]]="","",IF(Tabla1[[#This Row],[Fecha Finalización]] &gt;=TODAY(), DATEDIF(Tabla1[[#This Row],[Fecha de nac]],TODAY(),"y"), ROUNDDOWN((Tabla1[[#This Row],[Fecha Finalización]] -Tabla1[[#This Row],[Fecha de nac]])/365,0)))</f>
        <v/>
      </c>
      <c r="O340" s="171"/>
      <c r="P340" s="35"/>
      <c r="Q340" s="68"/>
      <c r="R340" s="68"/>
      <c r="S340" s="68"/>
      <c r="T340" s="68"/>
      <c r="U340" s="245" t="str">
        <f>IF(F340="","",Tabla1[[#This Row],[Fecha Inicio grupo]]+3*7-7)</f>
        <v/>
      </c>
      <c r="V340" s="246" t="str">
        <f>IF(F340="","",EDATE(Tabla1[[#This Row],[Fecha Inicio grupo]],3))</f>
        <v/>
      </c>
      <c r="W340" s="30"/>
      <c r="X340" s="30"/>
      <c r="Y340" s="77"/>
      <c r="Z340" s="77"/>
      <c r="AA340" s="77"/>
      <c r="AB340" s="77"/>
      <c r="AC340" s="77"/>
      <c r="AD340" s="77"/>
      <c r="AE340" s="77"/>
      <c r="AF340" s="77"/>
      <c r="AG340" s="77"/>
      <c r="AH340" s="77"/>
      <c r="AI340" s="77"/>
      <c r="AJ340" s="77"/>
      <c r="AK340" s="77"/>
      <c r="AL340" s="77"/>
      <c r="AM340" s="77"/>
      <c r="AN340" s="77"/>
      <c r="AO340" s="146"/>
      <c r="AP340" s="248" t="str">
        <f>IF(F340="","",IFERROR(VLOOKUP(SUBSTITUTE(SUBSTITUTE(Tabla1[[#This Row],[Uso Sistemas]],"T","P"),"N","F"),Parámetros!$M$2:$N$17,2,0),"Completar hasta 3ra sem. para evaluar a Probacionista"))</f>
        <v/>
      </c>
      <c r="AQ340" s="40"/>
      <c r="AR340" s="40"/>
      <c r="AS340" s="40"/>
      <c r="AT340" s="29"/>
      <c r="AU340" s="56"/>
      <c r="AV340" s="56"/>
      <c r="AW340" s="56"/>
      <c r="AX340" s="250" t="str">
        <f>IF(V340="","",EOMONTH(EDATE(Tabla1[[#This Row],[Fecha Finalización]],2),0))</f>
        <v/>
      </c>
      <c r="AY340" s="40"/>
      <c r="AZ340" s="251" t="str">
        <f>IF(V340="","",EOMONTH(EDATE(Tabla1[[#This Row],[Fecha Finalización]],3),0))</f>
        <v/>
      </c>
      <c r="BA340" s="40"/>
      <c r="BB340" s="40"/>
      <c r="BC340" s="237"/>
      <c r="BD340" s="235" t="str">
        <f>IF(F340="","",Tabla1[[#This Row],[sem 01]]&amp;Tabla1[[#This Row],[sem 02]]&amp;Tabla1[[#This Row],[sem 03]])</f>
        <v/>
      </c>
      <c r="BE340" s="236" t="str">
        <f>IF(TRIM(F340)="","",$B$1&amp;"-"&amp;SUBSTITUTE(Tabla1[[#This Row],[Mes Inscrito]]," ","")&amp;"-"&amp;SUBSTITUTE(Tabla1[[#This Row],[Dia de clases Inscrito]]," ","")&amp;"-"&amp;SUBSTITUTE(Tabla1[[#This Row],[Horario Inscrito]]," ","")&amp;"-"&amp;Tabla1[[#This Row],[Fecha Inicio grupo]])</f>
        <v/>
      </c>
      <c r="BF340" s="253" t="str">
        <f>IF(F340="","",Tabla1[[#This Row],[Curso]])</f>
        <v/>
      </c>
      <c r="BG340" s="254" t="str">
        <f>+IF(TRIM(F340)="","",$B$1&amp;"-"&amp;TRIM(Tabla1[[#This Row],[Mes Inscrito]])&amp;"-"&amp;TRIM(Tabla1[[#This Row],[Dia de clases Inscrito]])&amp;"-"&amp;TRIM(Tabla1[[#This Row],[Horario Inscrito]])&amp;"-"&amp;TRIM(Tabla1[[#This Row],[Fecha Inicio grupo]])&amp;"-"&amp;TRIM(Tabla1[[#This Row],[Tipo Incrito]]))</f>
        <v/>
      </c>
      <c r="BH340" s="319" t="str">
        <f>IF(F340="","",OR(IFERROR(SEARCH("CG",Tabla1[[#This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0" s="320" t="str">
        <f>IF(F340&lt;&gt;"",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0" s="320" t="str">
        <f>IF(F340&lt;&gt;"",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0" s="320" t="str">
        <f>IF(Tabla1[[#This Row],[Fecha Inicio grupo]]="","",IFERROR(VLOOKUP(Tabla1[[#This Row],[Mes de Alta como miembro]],Parámetros!$AM$2:$AN$16,2,0),"01/01/1900"))</f>
        <v/>
      </c>
    </row>
    <row r="341" spans="1:63" ht="14.45" hidden="1">
      <c r="A341" s="69">
        <v>336</v>
      </c>
      <c r="B341" s="30"/>
      <c r="C341" s="35"/>
      <c r="D341" s="43"/>
      <c r="E341" s="65"/>
      <c r="F341" s="46"/>
      <c r="G341" s="46"/>
      <c r="H341" s="165"/>
      <c r="I341" s="43"/>
      <c r="J341" s="29"/>
      <c r="K341" s="70"/>
      <c r="L341" s="69"/>
      <c r="M341" s="47"/>
      <c r="N341" s="240" t="str">
        <f ca="1">IF(Tabla1[[#This Row],[Fecha de nac]]="","",IF(Tabla1[[#This Row],[Fecha Finalización]] &gt;=TODAY(), DATEDIF(Tabla1[[#This Row],[Fecha de nac]],TODAY(),"y"), ROUNDDOWN((Tabla1[[#This Row],[Fecha Finalización]] -Tabla1[[#This Row],[Fecha de nac]])/365,0)))</f>
        <v/>
      </c>
      <c r="O341" s="171"/>
      <c r="P341" s="35"/>
      <c r="Q341" s="68"/>
      <c r="R341" s="68"/>
      <c r="S341" s="68"/>
      <c r="T341" s="68"/>
      <c r="U341" s="245" t="str">
        <f>IF(F341="","",Tabla1[[#This Row],[Fecha Inicio grupo]]+3*7-7)</f>
        <v/>
      </c>
      <c r="V341" s="246" t="str">
        <f>IF(F341="","",EDATE(Tabla1[[#This Row],[Fecha Inicio grupo]],3))</f>
        <v/>
      </c>
      <c r="W341" s="30"/>
      <c r="X341" s="30"/>
      <c r="Y341" s="77"/>
      <c r="Z341" s="77"/>
      <c r="AA341" s="77"/>
      <c r="AB341" s="77"/>
      <c r="AC341" s="77"/>
      <c r="AD341" s="77"/>
      <c r="AE341" s="77"/>
      <c r="AF341" s="77"/>
      <c r="AG341" s="77"/>
      <c r="AH341" s="77"/>
      <c r="AI341" s="77"/>
      <c r="AJ341" s="77"/>
      <c r="AK341" s="77"/>
      <c r="AL341" s="77"/>
      <c r="AM341" s="77"/>
      <c r="AN341" s="77"/>
      <c r="AO341" s="146"/>
      <c r="AP341" s="248" t="str">
        <f>IF(F341="","",IFERROR(VLOOKUP(SUBSTITUTE(SUBSTITUTE(Tabla1[[#This Row],[Uso Sistemas]],"T","P"),"N","F"),Parámetros!$M$2:$N$17,2,0),"Completar hasta 3ra sem. para evaluar a Probacionista"))</f>
        <v/>
      </c>
      <c r="AQ341" s="40"/>
      <c r="AR341" s="40"/>
      <c r="AS341" s="40"/>
      <c r="AT341" s="29"/>
      <c r="AU341" s="56"/>
      <c r="AV341" s="56"/>
      <c r="AW341" s="56"/>
      <c r="AX341" s="250" t="str">
        <f>IF(V341="","",EOMONTH(EDATE(Tabla1[[#This Row],[Fecha Finalización]],2),0))</f>
        <v/>
      </c>
      <c r="AY341" s="40"/>
      <c r="AZ341" s="251" t="str">
        <f>IF(V341="","",EOMONTH(EDATE(Tabla1[[#This Row],[Fecha Finalización]],3),0))</f>
        <v/>
      </c>
      <c r="BA341" s="40"/>
      <c r="BB341" s="40"/>
      <c r="BC341" s="237"/>
      <c r="BD341" s="235" t="str">
        <f>IF(F341="","",Tabla1[[#This Row],[sem 01]]&amp;Tabla1[[#This Row],[sem 02]]&amp;Tabla1[[#This Row],[sem 03]])</f>
        <v/>
      </c>
      <c r="BE341" s="236" t="str">
        <f>IF(TRIM(F341)="","",$B$1&amp;"-"&amp;SUBSTITUTE(Tabla1[[#This Row],[Mes Inscrito]]," ","")&amp;"-"&amp;SUBSTITUTE(Tabla1[[#This Row],[Dia de clases Inscrito]]," ","")&amp;"-"&amp;SUBSTITUTE(Tabla1[[#This Row],[Horario Inscrito]]," ","")&amp;"-"&amp;Tabla1[[#This Row],[Fecha Inicio grupo]])</f>
        <v/>
      </c>
      <c r="BF341" s="253" t="str">
        <f>IF(F341="","",Tabla1[[#This Row],[Curso]])</f>
        <v/>
      </c>
      <c r="BG341" s="254" t="str">
        <f>+IF(TRIM(F341)="","",$B$1&amp;"-"&amp;TRIM(Tabla1[[#This Row],[Mes Inscrito]])&amp;"-"&amp;TRIM(Tabla1[[#This Row],[Dia de clases Inscrito]])&amp;"-"&amp;TRIM(Tabla1[[#This Row],[Horario Inscrito]])&amp;"-"&amp;TRIM(Tabla1[[#This Row],[Fecha Inicio grupo]])&amp;"-"&amp;TRIM(Tabla1[[#This Row],[Tipo Incrito]]))</f>
        <v/>
      </c>
      <c r="BH341" s="319" t="str">
        <f>IF(F341="","",OR(IFERROR(SEARCH("CG",Tabla1[[#This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1" s="320" t="str">
        <f>IF(F341&lt;&gt;"",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1" s="320" t="str">
        <f>IF(F341&lt;&gt;"",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1" s="320" t="str">
        <f>IF(Tabla1[[#This Row],[Fecha Inicio grupo]]="","",IFERROR(VLOOKUP(Tabla1[[#This Row],[Mes de Alta como miembro]],Parámetros!$AM$2:$AN$16,2,0),"01/01/1900"))</f>
        <v/>
      </c>
    </row>
    <row r="342" spans="1:63" ht="14.45" hidden="1">
      <c r="A342" s="69">
        <v>337</v>
      </c>
      <c r="B342" s="30"/>
      <c r="C342" s="35"/>
      <c r="D342" s="43"/>
      <c r="E342" s="65"/>
      <c r="F342" s="46"/>
      <c r="G342" s="46"/>
      <c r="H342" s="165"/>
      <c r="I342" s="43"/>
      <c r="J342" s="29"/>
      <c r="K342" s="70"/>
      <c r="L342" s="69"/>
      <c r="M342" s="47"/>
      <c r="N342" s="240" t="str">
        <f ca="1">IF(Tabla1[[#This Row],[Fecha de nac]]="","",IF(Tabla1[[#This Row],[Fecha Finalización]] &gt;=TODAY(), DATEDIF(Tabla1[[#This Row],[Fecha de nac]],TODAY(),"y"), ROUNDDOWN((Tabla1[[#This Row],[Fecha Finalización]] -Tabla1[[#This Row],[Fecha de nac]])/365,0)))</f>
        <v/>
      </c>
      <c r="O342" s="171"/>
      <c r="P342" s="35"/>
      <c r="Q342" s="68"/>
      <c r="R342" s="68"/>
      <c r="S342" s="68"/>
      <c r="T342" s="68"/>
      <c r="U342" s="245" t="str">
        <f>IF(F342="","",Tabla1[[#This Row],[Fecha Inicio grupo]]+3*7-7)</f>
        <v/>
      </c>
      <c r="V342" s="246" t="str">
        <f>IF(F342="","",EDATE(Tabla1[[#This Row],[Fecha Inicio grupo]],3))</f>
        <v/>
      </c>
      <c r="W342" s="30"/>
      <c r="X342" s="30"/>
      <c r="Y342" s="77"/>
      <c r="Z342" s="77"/>
      <c r="AA342" s="77"/>
      <c r="AB342" s="77"/>
      <c r="AC342" s="77"/>
      <c r="AD342" s="77"/>
      <c r="AE342" s="77"/>
      <c r="AF342" s="77"/>
      <c r="AG342" s="77"/>
      <c r="AH342" s="77"/>
      <c r="AI342" s="77"/>
      <c r="AJ342" s="77"/>
      <c r="AK342" s="77"/>
      <c r="AL342" s="77"/>
      <c r="AM342" s="77"/>
      <c r="AN342" s="77"/>
      <c r="AO342" s="146"/>
      <c r="AP342" s="248" t="str">
        <f>IF(F342="","",IFERROR(VLOOKUP(SUBSTITUTE(SUBSTITUTE(Tabla1[[#This Row],[Uso Sistemas]],"T","P"),"N","F"),Parámetros!$M$2:$N$17,2,0),"Completar hasta 3ra sem. para evaluar a Probacionista"))</f>
        <v/>
      </c>
      <c r="AQ342" s="40"/>
      <c r="AR342" s="40"/>
      <c r="AS342" s="40"/>
      <c r="AT342" s="29"/>
      <c r="AU342" s="56"/>
      <c r="AV342" s="56"/>
      <c r="AW342" s="56"/>
      <c r="AX342" s="250" t="str">
        <f>IF(V342="","",EOMONTH(EDATE(Tabla1[[#This Row],[Fecha Finalización]],2),0))</f>
        <v/>
      </c>
      <c r="AY342" s="40"/>
      <c r="AZ342" s="251" t="str">
        <f>IF(V342="","",EOMONTH(EDATE(Tabla1[[#This Row],[Fecha Finalización]],3),0))</f>
        <v/>
      </c>
      <c r="BA342" s="40"/>
      <c r="BB342" s="40"/>
      <c r="BC342" s="237"/>
      <c r="BD342" s="235" t="str">
        <f>IF(F342="","",Tabla1[[#This Row],[sem 01]]&amp;Tabla1[[#This Row],[sem 02]]&amp;Tabla1[[#This Row],[sem 03]])</f>
        <v/>
      </c>
      <c r="BE342" s="236" t="str">
        <f>IF(TRIM(F342)="","",$B$1&amp;"-"&amp;SUBSTITUTE(Tabla1[[#This Row],[Mes Inscrito]]," ","")&amp;"-"&amp;SUBSTITUTE(Tabla1[[#This Row],[Dia de clases Inscrito]]," ","")&amp;"-"&amp;SUBSTITUTE(Tabla1[[#This Row],[Horario Inscrito]]," ","")&amp;"-"&amp;Tabla1[[#This Row],[Fecha Inicio grupo]])</f>
        <v/>
      </c>
      <c r="BF342" s="253" t="str">
        <f>IF(F342="","",Tabla1[[#This Row],[Curso]])</f>
        <v/>
      </c>
      <c r="BG342" s="254" t="str">
        <f>+IF(TRIM(F342)="","",$B$1&amp;"-"&amp;TRIM(Tabla1[[#This Row],[Mes Inscrito]])&amp;"-"&amp;TRIM(Tabla1[[#This Row],[Dia de clases Inscrito]])&amp;"-"&amp;TRIM(Tabla1[[#This Row],[Horario Inscrito]])&amp;"-"&amp;TRIM(Tabla1[[#This Row],[Fecha Inicio grupo]])&amp;"-"&amp;TRIM(Tabla1[[#This Row],[Tipo Incrito]]))</f>
        <v/>
      </c>
      <c r="BH342" s="319" t="str">
        <f>IF(F342="","",OR(IFERROR(SEARCH("CG",Tabla1[[#This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2" s="320" t="str">
        <f>IF(F342&lt;&gt;"",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2" s="320" t="str">
        <f>IF(F342&lt;&gt;"",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2" s="320" t="str">
        <f>IF(Tabla1[[#This Row],[Fecha Inicio grupo]]="","",IFERROR(VLOOKUP(Tabla1[[#This Row],[Mes de Alta como miembro]],Parámetros!$AM$2:$AN$16,2,0),"01/01/1900"))</f>
        <v/>
      </c>
    </row>
    <row r="343" spans="1:63" ht="14.45" hidden="1">
      <c r="A343" s="69">
        <v>338</v>
      </c>
      <c r="B343" s="30"/>
      <c r="C343" s="35"/>
      <c r="D343" s="43"/>
      <c r="E343" s="65"/>
      <c r="F343" s="46"/>
      <c r="G343" s="46"/>
      <c r="H343" s="165"/>
      <c r="I343" s="43"/>
      <c r="J343" s="29"/>
      <c r="K343" s="70"/>
      <c r="L343" s="69"/>
      <c r="M343" s="47"/>
      <c r="N343" s="240" t="str">
        <f ca="1">IF(Tabla1[[#This Row],[Fecha de nac]]="","",IF(Tabla1[[#This Row],[Fecha Finalización]] &gt;=TODAY(), DATEDIF(Tabla1[[#This Row],[Fecha de nac]],TODAY(),"y"), ROUNDDOWN((Tabla1[[#This Row],[Fecha Finalización]] -Tabla1[[#This Row],[Fecha de nac]])/365,0)))</f>
        <v/>
      </c>
      <c r="O343" s="171"/>
      <c r="P343" s="35"/>
      <c r="Q343" s="68"/>
      <c r="R343" s="68"/>
      <c r="S343" s="68"/>
      <c r="T343" s="68"/>
      <c r="U343" s="245" t="str">
        <f>IF(F343="","",Tabla1[[#This Row],[Fecha Inicio grupo]]+3*7-7)</f>
        <v/>
      </c>
      <c r="V343" s="246" t="str">
        <f>IF(F343="","",EDATE(Tabla1[[#This Row],[Fecha Inicio grupo]],3))</f>
        <v/>
      </c>
      <c r="W343" s="30"/>
      <c r="X343" s="30"/>
      <c r="Y343" s="77"/>
      <c r="Z343" s="77"/>
      <c r="AA343" s="77"/>
      <c r="AB343" s="77"/>
      <c r="AC343" s="77"/>
      <c r="AD343" s="77"/>
      <c r="AE343" s="77"/>
      <c r="AF343" s="77"/>
      <c r="AG343" s="77"/>
      <c r="AH343" s="77"/>
      <c r="AI343" s="77"/>
      <c r="AJ343" s="77"/>
      <c r="AK343" s="77"/>
      <c r="AL343" s="77"/>
      <c r="AM343" s="77"/>
      <c r="AN343" s="77"/>
      <c r="AO343" s="146"/>
      <c r="AP343" s="248" t="str">
        <f>IF(F343="","",IFERROR(VLOOKUP(SUBSTITUTE(SUBSTITUTE(Tabla1[[#This Row],[Uso Sistemas]],"T","P"),"N","F"),Parámetros!$M$2:$N$17,2,0),"Completar hasta 3ra sem. para evaluar a Probacionista"))</f>
        <v/>
      </c>
      <c r="AQ343" s="40"/>
      <c r="AR343" s="40"/>
      <c r="AS343" s="40"/>
      <c r="AT343" s="29"/>
      <c r="AU343" s="56"/>
      <c r="AV343" s="56"/>
      <c r="AW343" s="56"/>
      <c r="AX343" s="250" t="str">
        <f>IF(V343="","",EOMONTH(EDATE(Tabla1[[#This Row],[Fecha Finalización]],2),0))</f>
        <v/>
      </c>
      <c r="AY343" s="40"/>
      <c r="AZ343" s="251" t="str">
        <f>IF(V343="","",EOMONTH(EDATE(Tabla1[[#This Row],[Fecha Finalización]],3),0))</f>
        <v/>
      </c>
      <c r="BA343" s="40"/>
      <c r="BB343" s="40"/>
      <c r="BC343" s="237"/>
      <c r="BD343" s="235" t="str">
        <f>IF(F343="","",Tabla1[[#This Row],[sem 01]]&amp;Tabla1[[#This Row],[sem 02]]&amp;Tabla1[[#This Row],[sem 03]])</f>
        <v/>
      </c>
      <c r="BE343" s="236" t="str">
        <f>IF(TRIM(F343)="","",$B$1&amp;"-"&amp;SUBSTITUTE(Tabla1[[#This Row],[Mes Inscrito]]," ","")&amp;"-"&amp;SUBSTITUTE(Tabla1[[#This Row],[Dia de clases Inscrito]]," ","")&amp;"-"&amp;SUBSTITUTE(Tabla1[[#This Row],[Horario Inscrito]]," ","")&amp;"-"&amp;Tabla1[[#This Row],[Fecha Inicio grupo]])</f>
        <v/>
      </c>
      <c r="BF343" s="253" t="str">
        <f>IF(F343="","",Tabla1[[#This Row],[Curso]])</f>
        <v/>
      </c>
      <c r="BG343" s="254" t="str">
        <f>+IF(TRIM(F343)="","",$B$1&amp;"-"&amp;TRIM(Tabla1[[#This Row],[Mes Inscrito]])&amp;"-"&amp;TRIM(Tabla1[[#This Row],[Dia de clases Inscrito]])&amp;"-"&amp;TRIM(Tabla1[[#This Row],[Horario Inscrito]])&amp;"-"&amp;TRIM(Tabla1[[#This Row],[Fecha Inicio grupo]])&amp;"-"&amp;TRIM(Tabla1[[#This Row],[Tipo Incrito]]))</f>
        <v/>
      </c>
      <c r="BH343" s="319" t="str">
        <f>IF(F343="","",OR(IFERROR(SEARCH("CG",Tabla1[[#This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3" s="320" t="str">
        <f>IF(F343&lt;&gt;"",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3" s="320" t="str">
        <f>IF(F343&lt;&gt;"",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3" s="320" t="str">
        <f>IF(Tabla1[[#This Row],[Fecha Inicio grupo]]="","",IFERROR(VLOOKUP(Tabla1[[#This Row],[Mes de Alta como miembro]],Parámetros!$AM$2:$AN$16,2,0),"01/01/1900"))</f>
        <v/>
      </c>
    </row>
    <row r="344" spans="1:63" ht="14.45" hidden="1">
      <c r="A344" s="69">
        <v>339</v>
      </c>
      <c r="B344" s="30"/>
      <c r="C344" s="35"/>
      <c r="D344" s="43"/>
      <c r="E344" s="65"/>
      <c r="F344" s="46"/>
      <c r="G344" s="46"/>
      <c r="H344" s="165"/>
      <c r="I344" s="43"/>
      <c r="J344" s="29"/>
      <c r="K344" s="70"/>
      <c r="L344" s="69"/>
      <c r="M344" s="47"/>
      <c r="N344" s="240" t="str">
        <f ca="1">IF(Tabla1[[#This Row],[Fecha de nac]]="","",IF(Tabla1[[#This Row],[Fecha Finalización]] &gt;=TODAY(), DATEDIF(Tabla1[[#This Row],[Fecha de nac]],TODAY(),"y"), ROUNDDOWN((Tabla1[[#This Row],[Fecha Finalización]] -Tabla1[[#This Row],[Fecha de nac]])/365,0)))</f>
        <v/>
      </c>
      <c r="O344" s="171"/>
      <c r="P344" s="35"/>
      <c r="Q344" s="68"/>
      <c r="R344" s="68"/>
      <c r="S344" s="68"/>
      <c r="T344" s="68"/>
      <c r="U344" s="245" t="str">
        <f>IF(F344="","",Tabla1[[#This Row],[Fecha Inicio grupo]]+3*7-7)</f>
        <v/>
      </c>
      <c r="V344" s="246" t="str">
        <f>IF(F344="","",EDATE(Tabla1[[#This Row],[Fecha Inicio grupo]],3))</f>
        <v/>
      </c>
      <c r="W344" s="30"/>
      <c r="X344" s="30"/>
      <c r="Y344" s="77"/>
      <c r="Z344" s="77"/>
      <c r="AA344" s="77"/>
      <c r="AB344" s="77"/>
      <c r="AC344" s="77"/>
      <c r="AD344" s="77"/>
      <c r="AE344" s="77"/>
      <c r="AF344" s="77"/>
      <c r="AG344" s="77"/>
      <c r="AH344" s="77"/>
      <c r="AI344" s="77"/>
      <c r="AJ344" s="77"/>
      <c r="AK344" s="77"/>
      <c r="AL344" s="77"/>
      <c r="AM344" s="77"/>
      <c r="AN344" s="77"/>
      <c r="AO344" s="146"/>
      <c r="AP344" s="248" t="str">
        <f>IF(F344="","",IFERROR(VLOOKUP(SUBSTITUTE(SUBSTITUTE(Tabla1[[#This Row],[Uso Sistemas]],"T","P"),"N","F"),Parámetros!$M$2:$N$17,2,0),"Completar hasta 3ra sem. para evaluar a Probacionista"))</f>
        <v/>
      </c>
      <c r="AQ344" s="40"/>
      <c r="AR344" s="40"/>
      <c r="AS344" s="40"/>
      <c r="AT344" s="29"/>
      <c r="AU344" s="56"/>
      <c r="AV344" s="56"/>
      <c r="AW344" s="56"/>
      <c r="AX344" s="250" t="str">
        <f>IF(V344="","",EOMONTH(EDATE(Tabla1[[#This Row],[Fecha Finalización]],2),0))</f>
        <v/>
      </c>
      <c r="AY344" s="40"/>
      <c r="AZ344" s="251" t="str">
        <f>IF(V344="","",EOMONTH(EDATE(Tabla1[[#This Row],[Fecha Finalización]],3),0))</f>
        <v/>
      </c>
      <c r="BA344" s="40"/>
      <c r="BB344" s="40"/>
      <c r="BC344" s="237"/>
      <c r="BD344" s="235" t="str">
        <f>IF(F344="","",Tabla1[[#This Row],[sem 01]]&amp;Tabla1[[#This Row],[sem 02]]&amp;Tabla1[[#This Row],[sem 03]])</f>
        <v/>
      </c>
      <c r="BE344" s="236" t="str">
        <f>IF(TRIM(F344)="","",$B$1&amp;"-"&amp;SUBSTITUTE(Tabla1[[#This Row],[Mes Inscrito]]," ","")&amp;"-"&amp;SUBSTITUTE(Tabla1[[#This Row],[Dia de clases Inscrito]]," ","")&amp;"-"&amp;SUBSTITUTE(Tabla1[[#This Row],[Horario Inscrito]]," ","")&amp;"-"&amp;Tabla1[[#This Row],[Fecha Inicio grupo]])</f>
        <v/>
      </c>
      <c r="BF344" s="253" t="str">
        <f>IF(F344="","",Tabla1[[#This Row],[Curso]])</f>
        <v/>
      </c>
      <c r="BG344" s="254" t="str">
        <f>+IF(TRIM(F344)="","",$B$1&amp;"-"&amp;TRIM(Tabla1[[#This Row],[Mes Inscrito]])&amp;"-"&amp;TRIM(Tabla1[[#This Row],[Dia de clases Inscrito]])&amp;"-"&amp;TRIM(Tabla1[[#This Row],[Horario Inscrito]])&amp;"-"&amp;TRIM(Tabla1[[#This Row],[Fecha Inicio grupo]])&amp;"-"&amp;TRIM(Tabla1[[#This Row],[Tipo Incrito]]))</f>
        <v/>
      </c>
      <c r="BH344" s="319" t="str">
        <f>IF(F344="","",OR(IFERROR(SEARCH("CG",Tabla1[[#This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4" s="320" t="str">
        <f>IF(F344&lt;&gt;"",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4" s="320" t="str">
        <f>IF(F344&lt;&gt;"",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4" s="320" t="str">
        <f>IF(Tabla1[[#This Row],[Fecha Inicio grupo]]="","",IFERROR(VLOOKUP(Tabla1[[#This Row],[Mes de Alta como miembro]],Parámetros!$AM$2:$AN$16,2,0),"01/01/1900"))</f>
        <v/>
      </c>
    </row>
    <row r="345" spans="1:63" ht="14.45" hidden="1">
      <c r="A345" s="69">
        <v>340</v>
      </c>
      <c r="B345" s="30"/>
      <c r="C345" s="35"/>
      <c r="D345" s="43"/>
      <c r="E345" s="65"/>
      <c r="F345" s="46"/>
      <c r="G345" s="46"/>
      <c r="H345" s="165"/>
      <c r="I345" s="43"/>
      <c r="J345" s="29"/>
      <c r="K345" s="70"/>
      <c r="L345" s="69"/>
      <c r="M345" s="47"/>
      <c r="N345" s="240" t="str">
        <f ca="1">IF(Tabla1[[#This Row],[Fecha de nac]]="","",IF(Tabla1[[#This Row],[Fecha Finalización]] &gt;=TODAY(), DATEDIF(Tabla1[[#This Row],[Fecha de nac]],TODAY(),"y"), ROUNDDOWN((Tabla1[[#This Row],[Fecha Finalización]] -Tabla1[[#This Row],[Fecha de nac]])/365,0)))</f>
        <v/>
      </c>
      <c r="O345" s="171"/>
      <c r="P345" s="35"/>
      <c r="Q345" s="68"/>
      <c r="R345" s="68"/>
      <c r="S345" s="68"/>
      <c r="T345" s="68"/>
      <c r="U345" s="245" t="str">
        <f>IF(F345="","",Tabla1[[#This Row],[Fecha Inicio grupo]]+3*7-7)</f>
        <v/>
      </c>
      <c r="V345" s="246" t="str">
        <f>IF(F345="","",EDATE(Tabla1[[#This Row],[Fecha Inicio grupo]],3))</f>
        <v/>
      </c>
      <c r="W345" s="30"/>
      <c r="X345" s="30"/>
      <c r="Y345" s="77"/>
      <c r="Z345" s="77"/>
      <c r="AA345" s="77"/>
      <c r="AB345" s="77"/>
      <c r="AC345" s="77"/>
      <c r="AD345" s="77"/>
      <c r="AE345" s="77"/>
      <c r="AF345" s="77"/>
      <c r="AG345" s="77"/>
      <c r="AH345" s="77"/>
      <c r="AI345" s="77"/>
      <c r="AJ345" s="77"/>
      <c r="AK345" s="77"/>
      <c r="AL345" s="77"/>
      <c r="AM345" s="77"/>
      <c r="AN345" s="77"/>
      <c r="AO345" s="146"/>
      <c r="AP345" s="248" t="str">
        <f>IF(F345="","",IFERROR(VLOOKUP(SUBSTITUTE(SUBSTITUTE(Tabla1[[#This Row],[Uso Sistemas]],"T","P"),"N","F"),Parámetros!$M$2:$N$17,2,0),"Completar hasta 3ra sem. para evaluar a Probacionista"))</f>
        <v/>
      </c>
      <c r="AQ345" s="40"/>
      <c r="AR345" s="40"/>
      <c r="AS345" s="40"/>
      <c r="AT345" s="29"/>
      <c r="AU345" s="56"/>
      <c r="AV345" s="56"/>
      <c r="AW345" s="56"/>
      <c r="AX345" s="250" t="str">
        <f>IF(V345="","",EOMONTH(EDATE(Tabla1[[#This Row],[Fecha Finalización]],2),0))</f>
        <v/>
      </c>
      <c r="AY345" s="40"/>
      <c r="AZ345" s="251" t="str">
        <f>IF(V345="","",EOMONTH(EDATE(Tabla1[[#This Row],[Fecha Finalización]],3),0))</f>
        <v/>
      </c>
      <c r="BA345" s="40"/>
      <c r="BB345" s="40"/>
      <c r="BC345" s="237"/>
      <c r="BD345" s="235" t="str">
        <f>IF(F345="","",Tabla1[[#This Row],[sem 01]]&amp;Tabla1[[#This Row],[sem 02]]&amp;Tabla1[[#This Row],[sem 03]])</f>
        <v/>
      </c>
      <c r="BE345" s="236" t="str">
        <f>IF(TRIM(F345)="","",$B$1&amp;"-"&amp;SUBSTITUTE(Tabla1[[#This Row],[Mes Inscrito]]," ","")&amp;"-"&amp;SUBSTITUTE(Tabla1[[#This Row],[Dia de clases Inscrito]]," ","")&amp;"-"&amp;SUBSTITUTE(Tabla1[[#This Row],[Horario Inscrito]]," ","")&amp;"-"&amp;Tabla1[[#This Row],[Fecha Inicio grupo]])</f>
        <v/>
      </c>
      <c r="BF345" s="253" t="str">
        <f>IF(F345="","",Tabla1[[#This Row],[Curso]])</f>
        <v/>
      </c>
      <c r="BG345" s="254" t="str">
        <f>+IF(TRIM(F345)="","",$B$1&amp;"-"&amp;TRIM(Tabla1[[#This Row],[Mes Inscrito]])&amp;"-"&amp;TRIM(Tabla1[[#This Row],[Dia de clases Inscrito]])&amp;"-"&amp;TRIM(Tabla1[[#This Row],[Horario Inscrito]])&amp;"-"&amp;TRIM(Tabla1[[#This Row],[Fecha Inicio grupo]])&amp;"-"&amp;TRIM(Tabla1[[#This Row],[Tipo Incrito]]))</f>
        <v/>
      </c>
      <c r="BH345" s="319" t="str">
        <f>IF(F345="","",OR(IFERROR(SEARCH("CG",Tabla1[[#This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5" s="320" t="str">
        <f>IF(F345&lt;&gt;"",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5" s="320" t="str">
        <f>IF(F345&lt;&gt;"",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5" s="320" t="str">
        <f>IF(Tabla1[[#This Row],[Fecha Inicio grupo]]="","",IFERROR(VLOOKUP(Tabla1[[#This Row],[Mes de Alta como miembro]],Parámetros!$AM$2:$AN$16,2,0),"01/01/1900"))</f>
        <v/>
      </c>
    </row>
    <row r="346" spans="1:63" ht="14.45" hidden="1">
      <c r="A346" s="69">
        <v>341</v>
      </c>
      <c r="B346" s="30"/>
      <c r="C346" s="35"/>
      <c r="D346" s="43"/>
      <c r="E346" s="65"/>
      <c r="F346" s="46"/>
      <c r="G346" s="46"/>
      <c r="H346" s="165"/>
      <c r="I346" s="43"/>
      <c r="J346" s="29"/>
      <c r="K346" s="70"/>
      <c r="L346" s="69"/>
      <c r="M346" s="47"/>
      <c r="N346" s="240" t="str">
        <f ca="1">IF(Tabla1[[#This Row],[Fecha de nac]]="","",IF(Tabla1[[#This Row],[Fecha Finalización]] &gt;=TODAY(), DATEDIF(Tabla1[[#This Row],[Fecha de nac]],TODAY(),"y"), ROUNDDOWN((Tabla1[[#This Row],[Fecha Finalización]] -Tabla1[[#This Row],[Fecha de nac]])/365,0)))</f>
        <v/>
      </c>
      <c r="O346" s="171"/>
      <c r="P346" s="35"/>
      <c r="Q346" s="68"/>
      <c r="R346" s="68"/>
      <c r="S346" s="68"/>
      <c r="T346" s="68"/>
      <c r="U346" s="245" t="str">
        <f>IF(F346="","",Tabla1[[#This Row],[Fecha Inicio grupo]]+3*7-7)</f>
        <v/>
      </c>
      <c r="V346" s="246" t="str">
        <f>IF(F346="","",EDATE(Tabla1[[#This Row],[Fecha Inicio grupo]],3))</f>
        <v/>
      </c>
      <c r="W346" s="30"/>
      <c r="X346" s="30"/>
      <c r="Y346" s="77"/>
      <c r="Z346" s="77"/>
      <c r="AA346" s="77"/>
      <c r="AB346" s="77"/>
      <c r="AC346" s="77"/>
      <c r="AD346" s="77"/>
      <c r="AE346" s="77"/>
      <c r="AF346" s="77"/>
      <c r="AG346" s="77"/>
      <c r="AH346" s="77"/>
      <c r="AI346" s="77"/>
      <c r="AJ346" s="77"/>
      <c r="AK346" s="77"/>
      <c r="AL346" s="77"/>
      <c r="AM346" s="77"/>
      <c r="AN346" s="77"/>
      <c r="AO346" s="146"/>
      <c r="AP346" s="248" t="str">
        <f>IF(F346="","",IFERROR(VLOOKUP(SUBSTITUTE(SUBSTITUTE(Tabla1[[#This Row],[Uso Sistemas]],"T","P"),"N","F"),Parámetros!$M$2:$N$17,2,0),"Completar hasta 3ra sem. para evaluar a Probacionista"))</f>
        <v/>
      </c>
      <c r="AQ346" s="40"/>
      <c r="AR346" s="40"/>
      <c r="AS346" s="40"/>
      <c r="AT346" s="29"/>
      <c r="AU346" s="56"/>
      <c r="AV346" s="56"/>
      <c r="AW346" s="56"/>
      <c r="AX346" s="250" t="str">
        <f>IF(V346="","",EOMONTH(EDATE(Tabla1[[#This Row],[Fecha Finalización]],2),0))</f>
        <v/>
      </c>
      <c r="AY346" s="40"/>
      <c r="AZ346" s="251" t="str">
        <f>IF(V346="","",EOMONTH(EDATE(Tabla1[[#This Row],[Fecha Finalización]],3),0))</f>
        <v/>
      </c>
      <c r="BA346" s="40"/>
      <c r="BB346" s="40"/>
      <c r="BC346" s="237"/>
      <c r="BD346" s="235" t="str">
        <f>IF(F346="","",Tabla1[[#This Row],[sem 01]]&amp;Tabla1[[#This Row],[sem 02]]&amp;Tabla1[[#This Row],[sem 03]])</f>
        <v/>
      </c>
      <c r="BE346" s="236" t="str">
        <f>IF(TRIM(F346)="","",$B$1&amp;"-"&amp;SUBSTITUTE(Tabla1[[#This Row],[Mes Inscrito]]," ","")&amp;"-"&amp;SUBSTITUTE(Tabla1[[#This Row],[Dia de clases Inscrito]]," ","")&amp;"-"&amp;SUBSTITUTE(Tabla1[[#This Row],[Horario Inscrito]]," ","")&amp;"-"&amp;Tabla1[[#This Row],[Fecha Inicio grupo]])</f>
        <v/>
      </c>
      <c r="BF346" s="253" t="str">
        <f>IF(F346="","",Tabla1[[#This Row],[Curso]])</f>
        <v/>
      </c>
      <c r="BG346" s="254" t="str">
        <f>+IF(TRIM(F346)="","",$B$1&amp;"-"&amp;TRIM(Tabla1[[#This Row],[Mes Inscrito]])&amp;"-"&amp;TRIM(Tabla1[[#This Row],[Dia de clases Inscrito]])&amp;"-"&amp;TRIM(Tabla1[[#This Row],[Horario Inscrito]])&amp;"-"&amp;TRIM(Tabla1[[#This Row],[Fecha Inicio grupo]])&amp;"-"&amp;TRIM(Tabla1[[#This Row],[Tipo Incrito]]))</f>
        <v/>
      </c>
      <c r="BH346" s="319" t="str">
        <f>IF(F346="","",OR(IFERROR(SEARCH("CG",Tabla1[[#This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6" s="320" t="str">
        <f>IF(F346&lt;&gt;"",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6" s="320" t="str">
        <f>IF(F346&lt;&gt;"",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6" s="320" t="str">
        <f>IF(Tabla1[[#This Row],[Fecha Inicio grupo]]="","",IFERROR(VLOOKUP(Tabla1[[#This Row],[Mes de Alta como miembro]],Parámetros!$AM$2:$AN$16,2,0),"01/01/1900"))</f>
        <v/>
      </c>
    </row>
    <row r="347" spans="1:63" ht="14.45" hidden="1">
      <c r="A347" s="69">
        <v>342</v>
      </c>
      <c r="B347" s="30"/>
      <c r="C347" s="35"/>
      <c r="D347" s="43"/>
      <c r="E347" s="65"/>
      <c r="F347" s="46"/>
      <c r="G347" s="46"/>
      <c r="H347" s="165"/>
      <c r="I347" s="43"/>
      <c r="J347" s="29"/>
      <c r="K347" s="70"/>
      <c r="L347" s="69"/>
      <c r="M347" s="47"/>
      <c r="N347" s="240" t="str">
        <f ca="1">IF(Tabla1[[#This Row],[Fecha de nac]]="","",IF(Tabla1[[#This Row],[Fecha Finalización]] &gt;=TODAY(), DATEDIF(Tabla1[[#This Row],[Fecha de nac]],TODAY(),"y"), ROUNDDOWN((Tabla1[[#This Row],[Fecha Finalización]] -Tabla1[[#This Row],[Fecha de nac]])/365,0)))</f>
        <v/>
      </c>
      <c r="O347" s="171"/>
      <c r="P347" s="35"/>
      <c r="Q347" s="68"/>
      <c r="R347" s="68"/>
      <c r="S347" s="68"/>
      <c r="T347" s="68"/>
      <c r="U347" s="245" t="str">
        <f>IF(F347="","",Tabla1[[#This Row],[Fecha Inicio grupo]]+3*7-7)</f>
        <v/>
      </c>
      <c r="V347" s="246" t="str">
        <f>IF(F347="","",EDATE(Tabla1[[#This Row],[Fecha Inicio grupo]],3))</f>
        <v/>
      </c>
      <c r="W347" s="30"/>
      <c r="X347" s="30"/>
      <c r="Y347" s="77"/>
      <c r="Z347" s="77"/>
      <c r="AA347" s="77"/>
      <c r="AB347" s="77"/>
      <c r="AC347" s="77"/>
      <c r="AD347" s="77"/>
      <c r="AE347" s="77"/>
      <c r="AF347" s="77"/>
      <c r="AG347" s="77"/>
      <c r="AH347" s="77"/>
      <c r="AI347" s="77"/>
      <c r="AJ347" s="77"/>
      <c r="AK347" s="77"/>
      <c r="AL347" s="77"/>
      <c r="AM347" s="77"/>
      <c r="AN347" s="77"/>
      <c r="AO347" s="146"/>
      <c r="AP347" s="248" t="str">
        <f>IF(F347="","",IFERROR(VLOOKUP(SUBSTITUTE(SUBSTITUTE(Tabla1[[#This Row],[Uso Sistemas]],"T","P"),"N","F"),Parámetros!$M$2:$N$17,2,0),"Completar hasta 3ra sem. para evaluar a Probacionista"))</f>
        <v/>
      </c>
      <c r="AQ347" s="40"/>
      <c r="AR347" s="40"/>
      <c r="AS347" s="40"/>
      <c r="AT347" s="29"/>
      <c r="AU347" s="56"/>
      <c r="AV347" s="56"/>
      <c r="AW347" s="56"/>
      <c r="AX347" s="250" t="str">
        <f>IF(V347="","",EOMONTH(EDATE(Tabla1[[#This Row],[Fecha Finalización]],2),0))</f>
        <v/>
      </c>
      <c r="AY347" s="40"/>
      <c r="AZ347" s="251" t="str">
        <f>IF(V347="","",EOMONTH(EDATE(Tabla1[[#This Row],[Fecha Finalización]],3),0))</f>
        <v/>
      </c>
      <c r="BA347" s="40"/>
      <c r="BB347" s="40"/>
      <c r="BC347" s="237"/>
      <c r="BD347" s="235" t="str">
        <f>IF(F347="","",Tabla1[[#This Row],[sem 01]]&amp;Tabla1[[#This Row],[sem 02]]&amp;Tabla1[[#This Row],[sem 03]])</f>
        <v/>
      </c>
      <c r="BE347" s="236" t="str">
        <f>IF(TRIM(F347)="","",$B$1&amp;"-"&amp;SUBSTITUTE(Tabla1[[#This Row],[Mes Inscrito]]," ","")&amp;"-"&amp;SUBSTITUTE(Tabla1[[#This Row],[Dia de clases Inscrito]]," ","")&amp;"-"&amp;SUBSTITUTE(Tabla1[[#This Row],[Horario Inscrito]]," ","")&amp;"-"&amp;Tabla1[[#This Row],[Fecha Inicio grupo]])</f>
        <v/>
      </c>
      <c r="BF347" s="253" t="str">
        <f>IF(F347="","",Tabla1[[#This Row],[Curso]])</f>
        <v/>
      </c>
      <c r="BG347" s="254" t="str">
        <f>+IF(TRIM(F347)="","",$B$1&amp;"-"&amp;TRIM(Tabla1[[#This Row],[Mes Inscrito]])&amp;"-"&amp;TRIM(Tabla1[[#This Row],[Dia de clases Inscrito]])&amp;"-"&amp;TRIM(Tabla1[[#This Row],[Horario Inscrito]])&amp;"-"&amp;TRIM(Tabla1[[#This Row],[Fecha Inicio grupo]])&amp;"-"&amp;TRIM(Tabla1[[#This Row],[Tipo Incrito]]))</f>
        <v/>
      </c>
      <c r="BH347" s="319" t="str">
        <f>IF(F347="","",OR(IFERROR(SEARCH("CG",Tabla1[[#This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7" s="320" t="str">
        <f>IF(F347&lt;&gt;"",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7" s="320" t="str">
        <f>IF(F347&lt;&gt;"",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7" s="320" t="str">
        <f>IF(Tabla1[[#This Row],[Fecha Inicio grupo]]="","",IFERROR(VLOOKUP(Tabla1[[#This Row],[Mes de Alta como miembro]],Parámetros!$AM$2:$AN$16,2,0),"01/01/1900"))</f>
        <v/>
      </c>
    </row>
    <row r="348" spans="1:63" ht="14.45" hidden="1">
      <c r="A348" s="69">
        <v>343</v>
      </c>
      <c r="B348" s="30"/>
      <c r="C348" s="35"/>
      <c r="D348" s="43"/>
      <c r="E348" s="65"/>
      <c r="F348" s="46"/>
      <c r="G348" s="46"/>
      <c r="H348" s="165"/>
      <c r="I348" s="43"/>
      <c r="J348" s="29"/>
      <c r="K348" s="70"/>
      <c r="L348" s="69"/>
      <c r="M348" s="47"/>
      <c r="N348" s="240" t="str">
        <f ca="1">IF(Tabla1[[#This Row],[Fecha de nac]]="","",IF(Tabla1[[#This Row],[Fecha Finalización]] &gt;=TODAY(), DATEDIF(Tabla1[[#This Row],[Fecha de nac]],TODAY(),"y"), ROUNDDOWN((Tabla1[[#This Row],[Fecha Finalización]] -Tabla1[[#This Row],[Fecha de nac]])/365,0)))</f>
        <v/>
      </c>
      <c r="O348" s="171"/>
      <c r="P348" s="35"/>
      <c r="Q348" s="68"/>
      <c r="R348" s="68"/>
      <c r="S348" s="68"/>
      <c r="T348" s="68"/>
      <c r="U348" s="245" t="str">
        <f>IF(F348="","",Tabla1[[#This Row],[Fecha Inicio grupo]]+3*7-7)</f>
        <v/>
      </c>
      <c r="V348" s="246" t="str">
        <f>IF(F348="","",EDATE(Tabla1[[#This Row],[Fecha Inicio grupo]],3))</f>
        <v/>
      </c>
      <c r="W348" s="30"/>
      <c r="X348" s="30"/>
      <c r="Y348" s="77"/>
      <c r="Z348" s="77"/>
      <c r="AA348" s="77"/>
      <c r="AB348" s="77"/>
      <c r="AC348" s="77"/>
      <c r="AD348" s="77"/>
      <c r="AE348" s="77"/>
      <c r="AF348" s="77"/>
      <c r="AG348" s="77"/>
      <c r="AH348" s="77"/>
      <c r="AI348" s="77"/>
      <c r="AJ348" s="77"/>
      <c r="AK348" s="77"/>
      <c r="AL348" s="77"/>
      <c r="AM348" s="77"/>
      <c r="AN348" s="77"/>
      <c r="AO348" s="146"/>
      <c r="AP348" s="248" t="str">
        <f>IF(F348="","",IFERROR(VLOOKUP(SUBSTITUTE(SUBSTITUTE(Tabla1[[#This Row],[Uso Sistemas]],"T","P"),"N","F"),Parámetros!$M$2:$N$17,2,0),"Completar hasta 3ra sem. para evaluar a Probacionista"))</f>
        <v/>
      </c>
      <c r="AQ348" s="40"/>
      <c r="AR348" s="40"/>
      <c r="AS348" s="40"/>
      <c r="AT348" s="29"/>
      <c r="AU348" s="56"/>
      <c r="AV348" s="56"/>
      <c r="AW348" s="56"/>
      <c r="AX348" s="250" t="str">
        <f>IF(V348="","",EOMONTH(EDATE(Tabla1[[#This Row],[Fecha Finalización]],2),0))</f>
        <v/>
      </c>
      <c r="AY348" s="40"/>
      <c r="AZ348" s="251" t="str">
        <f>IF(V348="","",EOMONTH(EDATE(Tabla1[[#This Row],[Fecha Finalización]],3),0))</f>
        <v/>
      </c>
      <c r="BA348" s="40"/>
      <c r="BB348" s="40"/>
      <c r="BC348" s="237"/>
      <c r="BD348" s="235" t="str">
        <f>IF(F348="","",Tabla1[[#This Row],[sem 01]]&amp;Tabla1[[#This Row],[sem 02]]&amp;Tabla1[[#This Row],[sem 03]])</f>
        <v/>
      </c>
      <c r="BE348" s="236" t="str">
        <f>IF(TRIM(F348)="","",$B$1&amp;"-"&amp;SUBSTITUTE(Tabla1[[#This Row],[Mes Inscrito]]," ","")&amp;"-"&amp;SUBSTITUTE(Tabla1[[#This Row],[Dia de clases Inscrito]]," ","")&amp;"-"&amp;SUBSTITUTE(Tabla1[[#This Row],[Horario Inscrito]]," ","")&amp;"-"&amp;Tabla1[[#This Row],[Fecha Inicio grupo]])</f>
        <v/>
      </c>
      <c r="BF348" s="253" t="str">
        <f>IF(F348="","",Tabla1[[#This Row],[Curso]])</f>
        <v/>
      </c>
      <c r="BG348" s="254" t="str">
        <f>+IF(TRIM(F348)="","",$B$1&amp;"-"&amp;TRIM(Tabla1[[#This Row],[Mes Inscrito]])&amp;"-"&amp;TRIM(Tabla1[[#This Row],[Dia de clases Inscrito]])&amp;"-"&amp;TRIM(Tabla1[[#This Row],[Horario Inscrito]])&amp;"-"&amp;TRIM(Tabla1[[#This Row],[Fecha Inicio grupo]])&amp;"-"&amp;TRIM(Tabla1[[#This Row],[Tipo Incrito]]))</f>
        <v/>
      </c>
      <c r="BH348" s="319" t="str">
        <f>IF(F348="","",OR(IFERROR(SEARCH("CG",Tabla1[[#This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8" s="320" t="str">
        <f>IF(F348&lt;&gt;"",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8" s="320" t="str">
        <f>IF(F348&lt;&gt;"",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8" s="320" t="str">
        <f>IF(Tabla1[[#This Row],[Fecha Inicio grupo]]="","",IFERROR(VLOOKUP(Tabla1[[#This Row],[Mes de Alta como miembro]],Parámetros!$AM$2:$AN$16,2,0),"01/01/1900"))</f>
        <v/>
      </c>
    </row>
    <row r="349" spans="1:63" ht="14.45" hidden="1">
      <c r="A349" s="69">
        <v>344</v>
      </c>
      <c r="B349" s="30"/>
      <c r="C349" s="35"/>
      <c r="D349" s="43"/>
      <c r="E349" s="65"/>
      <c r="F349" s="46"/>
      <c r="G349" s="46"/>
      <c r="H349" s="165"/>
      <c r="I349" s="43"/>
      <c r="J349" s="29"/>
      <c r="K349" s="70"/>
      <c r="L349" s="69"/>
      <c r="M349" s="47"/>
      <c r="N349" s="240" t="str">
        <f ca="1">IF(Tabla1[[#This Row],[Fecha de nac]]="","",IF(Tabla1[[#This Row],[Fecha Finalización]] &gt;=TODAY(), DATEDIF(Tabla1[[#This Row],[Fecha de nac]],TODAY(),"y"), ROUNDDOWN((Tabla1[[#This Row],[Fecha Finalización]] -Tabla1[[#This Row],[Fecha de nac]])/365,0)))</f>
        <v/>
      </c>
      <c r="O349" s="171"/>
      <c r="P349" s="35"/>
      <c r="Q349" s="68"/>
      <c r="R349" s="68"/>
      <c r="S349" s="68"/>
      <c r="T349" s="68"/>
      <c r="U349" s="245" t="str">
        <f>IF(F349="","",Tabla1[[#This Row],[Fecha Inicio grupo]]+3*7-7)</f>
        <v/>
      </c>
      <c r="V349" s="246" t="str">
        <f>IF(F349="","",EDATE(Tabla1[[#This Row],[Fecha Inicio grupo]],3))</f>
        <v/>
      </c>
      <c r="W349" s="30"/>
      <c r="X349" s="30"/>
      <c r="Y349" s="77"/>
      <c r="Z349" s="77"/>
      <c r="AA349" s="77"/>
      <c r="AB349" s="77"/>
      <c r="AC349" s="77"/>
      <c r="AD349" s="77"/>
      <c r="AE349" s="77"/>
      <c r="AF349" s="77"/>
      <c r="AG349" s="77"/>
      <c r="AH349" s="77"/>
      <c r="AI349" s="77"/>
      <c r="AJ349" s="77"/>
      <c r="AK349" s="77"/>
      <c r="AL349" s="77"/>
      <c r="AM349" s="77"/>
      <c r="AN349" s="77"/>
      <c r="AO349" s="146"/>
      <c r="AP349" s="248" t="str">
        <f>IF(F349="","",IFERROR(VLOOKUP(SUBSTITUTE(SUBSTITUTE(Tabla1[[#This Row],[Uso Sistemas]],"T","P"),"N","F"),Parámetros!$M$2:$N$17,2,0),"Completar hasta 3ra sem. para evaluar a Probacionista"))</f>
        <v/>
      </c>
      <c r="AQ349" s="40"/>
      <c r="AR349" s="40"/>
      <c r="AS349" s="40"/>
      <c r="AT349" s="29"/>
      <c r="AU349" s="56"/>
      <c r="AV349" s="56"/>
      <c r="AW349" s="56"/>
      <c r="AX349" s="250" t="str">
        <f>IF(V349="","",EOMONTH(EDATE(Tabla1[[#This Row],[Fecha Finalización]],2),0))</f>
        <v/>
      </c>
      <c r="AY349" s="40"/>
      <c r="AZ349" s="251" t="str">
        <f>IF(V349="","",EOMONTH(EDATE(Tabla1[[#This Row],[Fecha Finalización]],3),0))</f>
        <v/>
      </c>
      <c r="BA349" s="40"/>
      <c r="BB349" s="40"/>
      <c r="BC349" s="237"/>
      <c r="BD349" s="235" t="str">
        <f>IF(F349="","",Tabla1[[#This Row],[sem 01]]&amp;Tabla1[[#This Row],[sem 02]]&amp;Tabla1[[#This Row],[sem 03]])</f>
        <v/>
      </c>
      <c r="BE349" s="236" t="str">
        <f>IF(TRIM(F349)="","",$B$1&amp;"-"&amp;SUBSTITUTE(Tabla1[[#This Row],[Mes Inscrito]]," ","")&amp;"-"&amp;SUBSTITUTE(Tabla1[[#This Row],[Dia de clases Inscrito]]," ","")&amp;"-"&amp;SUBSTITUTE(Tabla1[[#This Row],[Horario Inscrito]]," ","")&amp;"-"&amp;Tabla1[[#This Row],[Fecha Inicio grupo]])</f>
        <v/>
      </c>
      <c r="BF349" s="253" t="str">
        <f>IF(F349="","",Tabla1[[#This Row],[Curso]])</f>
        <v/>
      </c>
      <c r="BG349" s="254" t="str">
        <f>+IF(TRIM(F349)="","",$B$1&amp;"-"&amp;TRIM(Tabla1[[#This Row],[Mes Inscrito]])&amp;"-"&amp;TRIM(Tabla1[[#This Row],[Dia de clases Inscrito]])&amp;"-"&amp;TRIM(Tabla1[[#This Row],[Horario Inscrito]])&amp;"-"&amp;TRIM(Tabla1[[#This Row],[Fecha Inicio grupo]])&amp;"-"&amp;TRIM(Tabla1[[#This Row],[Tipo Incrito]]))</f>
        <v/>
      </c>
      <c r="BH349" s="319" t="str">
        <f>IF(F349="","",OR(IFERROR(SEARCH("CG",Tabla1[[#This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9" s="320" t="str">
        <f>IF(F349&lt;&gt;"",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9" s="320" t="str">
        <f>IF(F349&lt;&gt;"",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9" s="320" t="str">
        <f>IF(Tabla1[[#This Row],[Fecha Inicio grupo]]="","",IFERROR(VLOOKUP(Tabla1[[#This Row],[Mes de Alta como miembro]],Parámetros!$AM$2:$AN$16,2,0),"01/01/1900"))</f>
        <v/>
      </c>
    </row>
    <row r="350" spans="1:63" ht="14.45" hidden="1">
      <c r="A350" s="69">
        <v>345</v>
      </c>
      <c r="B350" s="30"/>
      <c r="C350" s="35"/>
      <c r="D350" s="43"/>
      <c r="E350" s="65"/>
      <c r="F350" s="46"/>
      <c r="G350" s="46"/>
      <c r="H350" s="165"/>
      <c r="I350" s="43"/>
      <c r="J350" s="29"/>
      <c r="K350" s="70"/>
      <c r="L350" s="69"/>
      <c r="M350" s="47"/>
      <c r="N350" s="240" t="str">
        <f ca="1">IF(Tabla1[[#This Row],[Fecha de nac]]="","",IF(Tabla1[[#This Row],[Fecha Finalización]] &gt;=TODAY(), DATEDIF(Tabla1[[#This Row],[Fecha de nac]],TODAY(),"y"), ROUNDDOWN((Tabla1[[#This Row],[Fecha Finalización]] -Tabla1[[#This Row],[Fecha de nac]])/365,0)))</f>
        <v/>
      </c>
      <c r="O350" s="171"/>
      <c r="P350" s="35"/>
      <c r="Q350" s="68"/>
      <c r="R350" s="68"/>
      <c r="S350" s="68"/>
      <c r="T350" s="68"/>
      <c r="U350" s="245" t="str">
        <f>IF(F350="","",Tabla1[[#This Row],[Fecha Inicio grupo]]+3*7-7)</f>
        <v/>
      </c>
      <c r="V350" s="246" t="str">
        <f>IF(F350="","",EDATE(Tabla1[[#This Row],[Fecha Inicio grupo]],3))</f>
        <v/>
      </c>
      <c r="W350" s="30"/>
      <c r="X350" s="30"/>
      <c r="Y350" s="77"/>
      <c r="Z350" s="77"/>
      <c r="AA350" s="77"/>
      <c r="AB350" s="77"/>
      <c r="AC350" s="77"/>
      <c r="AD350" s="77"/>
      <c r="AE350" s="77"/>
      <c r="AF350" s="77"/>
      <c r="AG350" s="77"/>
      <c r="AH350" s="77"/>
      <c r="AI350" s="77"/>
      <c r="AJ350" s="77"/>
      <c r="AK350" s="77"/>
      <c r="AL350" s="77"/>
      <c r="AM350" s="77"/>
      <c r="AN350" s="77"/>
      <c r="AO350" s="146"/>
      <c r="AP350" s="248" t="str">
        <f>IF(F350="","",IFERROR(VLOOKUP(SUBSTITUTE(SUBSTITUTE(Tabla1[[#This Row],[Uso Sistemas]],"T","P"),"N","F"),Parámetros!$M$2:$N$17,2,0),"Completar hasta 3ra sem. para evaluar a Probacionista"))</f>
        <v/>
      </c>
      <c r="AQ350" s="40"/>
      <c r="AR350" s="40"/>
      <c r="AS350" s="40"/>
      <c r="AT350" s="29"/>
      <c r="AU350" s="56"/>
      <c r="AV350" s="56"/>
      <c r="AW350" s="56"/>
      <c r="AX350" s="250" t="str">
        <f>IF(V350="","",EOMONTH(EDATE(Tabla1[[#This Row],[Fecha Finalización]],2),0))</f>
        <v/>
      </c>
      <c r="AY350" s="40"/>
      <c r="AZ350" s="251" t="str">
        <f>IF(V350="","",EOMONTH(EDATE(Tabla1[[#This Row],[Fecha Finalización]],3),0))</f>
        <v/>
      </c>
      <c r="BA350" s="40"/>
      <c r="BB350" s="40"/>
      <c r="BC350" s="237"/>
      <c r="BD350" s="235" t="str">
        <f>IF(F350="","",Tabla1[[#This Row],[sem 01]]&amp;Tabla1[[#This Row],[sem 02]]&amp;Tabla1[[#This Row],[sem 03]])</f>
        <v/>
      </c>
      <c r="BE350" s="236" t="str">
        <f>IF(TRIM(F350)="","",$B$1&amp;"-"&amp;SUBSTITUTE(Tabla1[[#This Row],[Mes Inscrito]]," ","")&amp;"-"&amp;SUBSTITUTE(Tabla1[[#This Row],[Dia de clases Inscrito]]," ","")&amp;"-"&amp;SUBSTITUTE(Tabla1[[#This Row],[Horario Inscrito]]," ","")&amp;"-"&amp;Tabla1[[#This Row],[Fecha Inicio grupo]])</f>
        <v/>
      </c>
      <c r="BF350" s="253" t="str">
        <f>IF(F350="","",Tabla1[[#This Row],[Curso]])</f>
        <v/>
      </c>
      <c r="BG350" s="254" t="str">
        <f>+IF(TRIM(F350)="","",$B$1&amp;"-"&amp;TRIM(Tabla1[[#This Row],[Mes Inscrito]])&amp;"-"&amp;TRIM(Tabla1[[#This Row],[Dia de clases Inscrito]])&amp;"-"&amp;TRIM(Tabla1[[#This Row],[Horario Inscrito]])&amp;"-"&amp;TRIM(Tabla1[[#This Row],[Fecha Inicio grupo]])&amp;"-"&amp;TRIM(Tabla1[[#This Row],[Tipo Incrito]]))</f>
        <v/>
      </c>
      <c r="BH350" s="319" t="str">
        <f>IF(F350="","",OR(IFERROR(SEARCH("CG",Tabla1[[#This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0" s="320" t="str">
        <f>IF(F350&lt;&gt;"",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0" s="320" t="str">
        <f>IF(F350&lt;&gt;"",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0" s="320" t="str">
        <f>IF(Tabla1[[#This Row],[Fecha Inicio grupo]]="","",IFERROR(VLOOKUP(Tabla1[[#This Row],[Mes de Alta como miembro]],Parámetros!$AM$2:$AN$16,2,0),"01/01/1900"))</f>
        <v/>
      </c>
    </row>
    <row r="351" spans="1:63" ht="14.45" hidden="1">
      <c r="A351" s="69">
        <v>346</v>
      </c>
      <c r="B351" s="30"/>
      <c r="C351" s="35"/>
      <c r="D351" s="43"/>
      <c r="E351" s="65"/>
      <c r="F351" s="46"/>
      <c r="G351" s="46"/>
      <c r="H351" s="165"/>
      <c r="I351" s="43"/>
      <c r="J351" s="29"/>
      <c r="K351" s="70"/>
      <c r="L351" s="69"/>
      <c r="M351" s="47"/>
      <c r="N351" s="240" t="str">
        <f ca="1">IF(Tabla1[[#This Row],[Fecha de nac]]="","",IF(Tabla1[[#This Row],[Fecha Finalización]] &gt;=TODAY(), DATEDIF(Tabla1[[#This Row],[Fecha de nac]],TODAY(),"y"), ROUNDDOWN((Tabla1[[#This Row],[Fecha Finalización]] -Tabla1[[#This Row],[Fecha de nac]])/365,0)))</f>
        <v/>
      </c>
      <c r="O351" s="171"/>
      <c r="P351" s="35"/>
      <c r="Q351" s="68"/>
      <c r="R351" s="68"/>
      <c r="S351" s="68"/>
      <c r="T351" s="68"/>
      <c r="U351" s="245" t="str">
        <f>IF(F351="","",Tabla1[[#This Row],[Fecha Inicio grupo]]+3*7-7)</f>
        <v/>
      </c>
      <c r="V351" s="246" t="str">
        <f>IF(F351="","",EDATE(Tabla1[[#This Row],[Fecha Inicio grupo]],3))</f>
        <v/>
      </c>
      <c r="W351" s="30"/>
      <c r="X351" s="30"/>
      <c r="Y351" s="77"/>
      <c r="Z351" s="77"/>
      <c r="AA351" s="77"/>
      <c r="AB351" s="77"/>
      <c r="AC351" s="77"/>
      <c r="AD351" s="77"/>
      <c r="AE351" s="77"/>
      <c r="AF351" s="77"/>
      <c r="AG351" s="77"/>
      <c r="AH351" s="77"/>
      <c r="AI351" s="77"/>
      <c r="AJ351" s="77"/>
      <c r="AK351" s="77"/>
      <c r="AL351" s="77"/>
      <c r="AM351" s="77"/>
      <c r="AN351" s="77"/>
      <c r="AO351" s="146"/>
      <c r="AP351" s="248" t="str">
        <f>IF(F351="","",IFERROR(VLOOKUP(SUBSTITUTE(SUBSTITUTE(Tabla1[[#This Row],[Uso Sistemas]],"T","P"),"N","F"),Parámetros!$M$2:$N$17,2,0),"Completar hasta 3ra sem. para evaluar a Probacionista"))</f>
        <v/>
      </c>
      <c r="AQ351" s="40"/>
      <c r="AR351" s="40"/>
      <c r="AS351" s="40"/>
      <c r="AT351" s="29"/>
      <c r="AU351" s="56"/>
      <c r="AV351" s="56"/>
      <c r="AW351" s="56"/>
      <c r="AX351" s="250" t="str">
        <f>IF(V351="","",EOMONTH(EDATE(Tabla1[[#This Row],[Fecha Finalización]],2),0))</f>
        <v/>
      </c>
      <c r="AY351" s="40"/>
      <c r="AZ351" s="251" t="str">
        <f>IF(V351="","",EOMONTH(EDATE(Tabla1[[#This Row],[Fecha Finalización]],3),0))</f>
        <v/>
      </c>
      <c r="BA351" s="40"/>
      <c r="BB351" s="40"/>
      <c r="BC351" s="237"/>
      <c r="BD351" s="235" t="str">
        <f>IF(F351="","",Tabla1[[#This Row],[sem 01]]&amp;Tabla1[[#This Row],[sem 02]]&amp;Tabla1[[#This Row],[sem 03]])</f>
        <v/>
      </c>
      <c r="BE351" s="236" t="str">
        <f>IF(TRIM(F351)="","",$B$1&amp;"-"&amp;SUBSTITUTE(Tabla1[[#This Row],[Mes Inscrito]]," ","")&amp;"-"&amp;SUBSTITUTE(Tabla1[[#This Row],[Dia de clases Inscrito]]," ","")&amp;"-"&amp;SUBSTITUTE(Tabla1[[#This Row],[Horario Inscrito]]," ","")&amp;"-"&amp;Tabla1[[#This Row],[Fecha Inicio grupo]])</f>
        <v/>
      </c>
      <c r="BF351" s="253" t="str">
        <f>IF(F351="","",Tabla1[[#This Row],[Curso]])</f>
        <v/>
      </c>
      <c r="BG351" s="254" t="str">
        <f>+IF(TRIM(F351)="","",$B$1&amp;"-"&amp;TRIM(Tabla1[[#This Row],[Mes Inscrito]])&amp;"-"&amp;TRIM(Tabla1[[#This Row],[Dia de clases Inscrito]])&amp;"-"&amp;TRIM(Tabla1[[#This Row],[Horario Inscrito]])&amp;"-"&amp;TRIM(Tabla1[[#This Row],[Fecha Inicio grupo]])&amp;"-"&amp;TRIM(Tabla1[[#This Row],[Tipo Incrito]]))</f>
        <v/>
      </c>
      <c r="BH351" s="319" t="str">
        <f>IF(F351="","",OR(IFERROR(SEARCH("CG",Tabla1[[#This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1" s="320" t="str">
        <f>IF(F351&lt;&gt;"",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1" s="320" t="str">
        <f>IF(F351&lt;&gt;"",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1" s="320" t="str">
        <f>IF(Tabla1[[#This Row],[Fecha Inicio grupo]]="","",IFERROR(VLOOKUP(Tabla1[[#This Row],[Mes de Alta como miembro]],Parámetros!$AM$2:$AN$16,2,0),"01/01/1900"))</f>
        <v/>
      </c>
    </row>
    <row r="352" spans="1:63" ht="14.45" hidden="1">
      <c r="A352" s="69">
        <v>347</v>
      </c>
      <c r="B352" s="30"/>
      <c r="C352" s="35"/>
      <c r="D352" s="43"/>
      <c r="E352" s="65"/>
      <c r="F352" s="46"/>
      <c r="G352" s="46"/>
      <c r="H352" s="165"/>
      <c r="I352" s="43"/>
      <c r="J352" s="29"/>
      <c r="K352" s="70"/>
      <c r="L352" s="69"/>
      <c r="M352" s="47"/>
      <c r="N352" s="240" t="str">
        <f ca="1">IF(Tabla1[[#This Row],[Fecha de nac]]="","",IF(Tabla1[[#This Row],[Fecha Finalización]] &gt;=TODAY(), DATEDIF(Tabla1[[#This Row],[Fecha de nac]],TODAY(),"y"), ROUNDDOWN((Tabla1[[#This Row],[Fecha Finalización]] -Tabla1[[#This Row],[Fecha de nac]])/365,0)))</f>
        <v/>
      </c>
      <c r="O352" s="171"/>
      <c r="P352" s="35"/>
      <c r="Q352" s="68"/>
      <c r="R352" s="68"/>
      <c r="S352" s="68"/>
      <c r="T352" s="68"/>
      <c r="U352" s="245" t="str">
        <f>IF(F352="","",Tabla1[[#This Row],[Fecha Inicio grupo]]+3*7-7)</f>
        <v/>
      </c>
      <c r="V352" s="246" t="str">
        <f>IF(F352="","",EDATE(Tabla1[[#This Row],[Fecha Inicio grupo]],3))</f>
        <v/>
      </c>
      <c r="W352" s="30"/>
      <c r="X352" s="30"/>
      <c r="Y352" s="77"/>
      <c r="Z352" s="77"/>
      <c r="AA352" s="77"/>
      <c r="AB352" s="77"/>
      <c r="AC352" s="77"/>
      <c r="AD352" s="77"/>
      <c r="AE352" s="77"/>
      <c r="AF352" s="77"/>
      <c r="AG352" s="77"/>
      <c r="AH352" s="77"/>
      <c r="AI352" s="77"/>
      <c r="AJ352" s="77"/>
      <c r="AK352" s="77"/>
      <c r="AL352" s="77"/>
      <c r="AM352" s="77"/>
      <c r="AN352" s="77"/>
      <c r="AO352" s="146"/>
      <c r="AP352" s="248" t="str">
        <f>IF(F352="","",IFERROR(VLOOKUP(SUBSTITUTE(SUBSTITUTE(Tabla1[[#This Row],[Uso Sistemas]],"T","P"),"N","F"),Parámetros!$M$2:$N$17,2,0),"Completar hasta 3ra sem. para evaluar a Probacionista"))</f>
        <v/>
      </c>
      <c r="AQ352" s="40"/>
      <c r="AR352" s="40"/>
      <c r="AS352" s="40"/>
      <c r="AT352" s="29"/>
      <c r="AU352" s="56"/>
      <c r="AV352" s="56"/>
      <c r="AW352" s="56"/>
      <c r="AX352" s="250" t="str">
        <f>IF(V352="","",EOMONTH(EDATE(Tabla1[[#This Row],[Fecha Finalización]],2),0))</f>
        <v/>
      </c>
      <c r="AY352" s="40"/>
      <c r="AZ352" s="251" t="str">
        <f>IF(V352="","",EOMONTH(EDATE(Tabla1[[#This Row],[Fecha Finalización]],3),0))</f>
        <v/>
      </c>
      <c r="BA352" s="40"/>
      <c r="BB352" s="40"/>
      <c r="BC352" s="237"/>
      <c r="BD352" s="235" t="str">
        <f>IF(F352="","",Tabla1[[#This Row],[sem 01]]&amp;Tabla1[[#This Row],[sem 02]]&amp;Tabla1[[#This Row],[sem 03]])</f>
        <v/>
      </c>
      <c r="BE352" s="236" t="str">
        <f>IF(TRIM(F352)="","",$B$1&amp;"-"&amp;SUBSTITUTE(Tabla1[[#This Row],[Mes Inscrito]]," ","")&amp;"-"&amp;SUBSTITUTE(Tabla1[[#This Row],[Dia de clases Inscrito]]," ","")&amp;"-"&amp;SUBSTITUTE(Tabla1[[#This Row],[Horario Inscrito]]," ","")&amp;"-"&amp;Tabla1[[#This Row],[Fecha Inicio grupo]])</f>
        <v/>
      </c>
      <c r="BF352" s="253" t="str">
        <f>IF(F352="","",Tabla1[[#This Row],[Curso]])</f>
        <v/>
      </c>
      <c r="BG352" s="254" t="str">
        <f>+IF(TRIM(F352)="","",$B$1&amp;"-"&amp;TRIM(Tabla1[[#This Row],[Mes Inscrito]])&amp;"-"&amp;TRIM(Tabla1[[#This Row],[Dia de clases Inscrito]])&amp;"-"&amp;TRIM(Tabla1[[#This Row],[Horario Inscrito]])&amp;"-"&amp;TRIM(Tabla1[[#This Row],[Fecha Inicio grupo]])&amp;"-"&amp;TRIM(Tabla1[[#This Row],[Tipo Incrito]]))</f>
        <v/>
      </c>
      <c r="BH352" s="319" t="str">
        <f>IF(F352="","",OR(IFERROR(SEARCH("CG",Tabla1[[#This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2" s="320" t="str">
        <f>IF(F352&lt;&gt;"",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2" s="320" t="str">
        <f>IF(F352&lt;&gt;"",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2" s="320" t="str">
        <f>IF(Tabla1[[#This Row],[Fecha Inicio grupo]]="","",IFERROR(VLOOKUP(Tabla1[[#This Row],[Mes de Alta como miembro]],Parámetros!$AM$2:$AN$16,2,0),"01/01/1900"))</f>
        <v/>
      </c>
    </row>
    <row r="353" spans="1:63" ht="14.45" hidden="1">
      <c r="A353" s="69">
        <v>348</v>
      </c>
      <c r="B353" s="30"/>
      <c r="C353" s="35"/>
      <c r="D353" s="43"/>
      <c r="E353" s="65"/>
      <c r="F353" s="46"/>
      <c r="G353" s="46"/>
      <c r="H353" s="165"/>
      <c r="I353" s="43"/>
      <c r="J353" s="29"/>
      <c r="K353" s="70"/>
      <c r="L353" s="69"/>
      <c r="M353" s="47"/>
      <c r="N353" s="240" t="str">
        <f ca="1">IF(Tabla1[[#This Row],[Fecha de nac]]="","",IF(Tabla1[[#This Row],[Fecha Finalización]] &gt;=TODAY(), DATEDIF(Tabla1[[#This Row],[Fecha de nac]],TODAY(),"y"), ROUNDDOWN((Tabla1[[#This Row],[Fecha Finalización]] -Tabla1[[#This Row],[Fecha de nac]])/365,0)))</f>
        <v/>
      </c>
      <c r="O353" s="171"/>
      <c r="P353" s="35"/>
      <c r="Q353" s="68"/>
      <c r="R353" s="68"/>
      <c r="S353" s="68"/>
      <c r="T353" s="68"/>
      <c r="U353" s="245" t="str">
        <f>IF(F353="","",Tabla1[[#This Row],[Fecha Inicio grupo]]+3*7-7)</f>
        <v/>
      </c>
      <c r="V353" s="246" t="str">
        <f>IF(F353="","",EDATE(Tabla1[[#This Row],[Fecha Inicio grupo]],3))</f>
        <v/>
      </c>
      <c r="W353" s="30"/>
      <c r="X353" s="30"/>
      <c r="Y353" s="77"/>
      <c r="Z353" s="77"/>
      <c r="AA353" s="77"/>
      <c r="AB353" s="77"/>
      <c r="AC353" s="77"/>
      <c r="AD353" s="77"/>
      <c r="AE353" s="77"/>
      <c r="AF353" s="77"/>
      <c r="AG353" s="77"/>
      <c r="AH353" s="77"/>
      <c r="AI353" s="77"/>
      <c r="AJ353" s="77"/>
      <c r="AK353" s="77"/>
      <c r="AL353" s="77"/>
      <c r="AM353" s="77"/>
      <c r="AN353" s="77"/>
      <c r="AO353" s="146"/>
      <c r="AP353" s="248" t="str">
        <f>IF(F353="","",IFERROR(VLOOKUP(SUBSTITUTE(SUBSTITUTE(Tabla1[[#This Row],[Uso Sistemas]],"T","P"),"N","F"),Parámetros!$M$2:$N$17,2,0),"Completar hasta 3ra sem. para evaluar a Probacionista"))</f>
        <v/>
      </c>
      <c r="AQ353" s="40"/>
      <c r="AR353" s="40"/>
      <c r="AS353" s="40"/>
      <c r="AT353" s="29"/>
      <c r="AU353" s="56"/>
      <c r="AV353" s="56"/>
      <c r="AW353" s="56"/>
      <c r="AX353" s="250" t="str">
        <f>IF(V353="","",EOMONTH(EDATE(Tabla1[[#This Row],[Fecha Finalización]],2),0))</f>
        <v/>
      </c>
      <c r="AY353" s="40"/>
      <c r="AZ353" s="251" t="str">
        <f>IF(V353="","",EOMONTH(EDATE(Tabla1[[#This Row],[Fecha Finalización]],3),0))</f>
        <v/>
      </c>
      <c r="BA353" s="40"/>
      <c r="BB353" s="40"/>
      <c r="BC353" s="237"/>
      <c r="BD353" s="235" t="str">
        <f>IF(F353="","",Tabla1[[#This Row],[sem 01]]&amp;Tabla1[[#This Row],[sem 02]]&amp;Tabla1[[#This Row],[sem 03]])</f>
        <v/>
      </c>
      <c r="BE353" s="236" t="str">
        <f>IF(TRIM(F353)="","",$B$1&amp;"-"&amp;SUBSTITUTE(Tabla1[[#This Row],[Mes Inscrito]]," ","")&amp;"-"&amp;SUBSTITUTE(Tabla1[[#This Row],[Dia de clases Inscrito]]," ","")&amp;"-"&amp;SUBSTITUTE(Tabla1[[#This Row],[Horario Inscrito]]," ","")&amp;"-"&amp;Tabla1[[#This Row],[Fecha Inicio grupo]])</f>
        <v/>
      </c>
      <c r="BF353" s="253" t="str">
        <f>IF(F353="","",Tabla1[[#This Row],[Curso]])</f>
        <v/>
      </c>
      <c r="BG353" s="254" t="str">
        <f>+IF(TRIM(F353)="","",$B$1&amp;"-"&amp;TRIM(Tabla1[[#This Row],[Mes Inscrito]])&amp;"-"&amp;TRIM(Tabla1[[#This Row],[Dia de clases Inscrito]])&amp;"-"&amp;TRIM(Tabla1[[#This Row],[Horario Inscrito]])&amp;"-"&amp;TRIM(Tabla1[[#This Row],[Fecha Inicio grupo]])&amp;"-"&amp;TRIM(Tabla1[[#This Row],[Tipo Incrito]]))</f>
        <v/>
      </c>
      <c r="BH353" s="319" t="str">
        <f>IF(F353="","",OR(IFERROR(SEARCH("CG",Tabla1[[#This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3" s="320" t="str">
        <f>IF(F353&lt;&gt;"",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3" s="320" t="str">
        <f>IF(F353&lt;&gt;"",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3" s="320" t="str">
        <f>IF(Tabla1[[#This Row],[Fecha Inicio grupo]]="","",IFERROR(VLOOKUP(Tabla1[[#This Row],[Mes de Alta como miembro]],Parámetros!$AM$2:$AN$16,2,0),"01/01/1900"))</f>
        <v/>
      </c>
    </row>
    <row r="354" spans="1:63" ht="14.45" hidden="1">
      <c r="A354" s="69">
        <v>349</v>
      </c>
      <c r="B354" s="30"/>
      <c r="C354" s="35"/>
      <c r="D354" s="43"/>
      <c r="E354" s="65"/>
      <c r="F354" s="46"/>
      <c r="G354" s="46"/>
      <c r="H354" s="165"/>
      <c r="I354" s="43"/>
      <c r="J354" s="29"/>
      <c r="K354" s="70"/>
      <c r="L354" s="69"/>
      <c r="M354" s="47"/>
      <c r="N354" s="240" t="str">
        <f ca="1">IF(Tabla1[[#This Row],[Fecha de nac]]="","",IF(Tabla1[[#This Row],[Fecha Finalización]] &gt;=TODAY(), DATEDIF(Tabla1[[#This Row],[Fecha de nac]],TODAY(),"y"), ROUNDDOWN((Tabla1[[#This Row],[Fecha Finalización]] -Tabla1[[#This Row],[Fecha de nac]])/365,0)))</f>
        <v/>
      </c>
      <c r="O354" s="171"/>
      <c r="P354" s="35"/>
      <c r="Q354" s="68"/>
      <c r="R354" s="68"/>
      <c r="S354" s="68"/>
      <c r="T354" s="68"/>
      <c r="U354" s="245" t="str">
        <f>IF(F354="","",Tabla1[[#This Row],[Fecha Inicio grupo]]+3*7-7)</f>
        <v/>
      </c>
      <c r="V354" s="246" t="str">
        <f>IF(F354="","",EDATE(Tabla1[[#This Row],[Fecha Inicio grupo]],3))</f>
        <v/>
      </c>
      <c r="W354" s="30"/>
      <c r="X354" s="30"/>
      <c r="Y354" s="77"/>
      <c r="Z354" s="77"/>
      <c r="AA354" s="77"/>
      <c r="AB354" s="77"/>
      <c r="AC354" s="77"/>
      <c r="AD354" s="77"/>
      <c r="AE354" s="77"/>
      <c r="AF354" s="77"/>
      <c r="AG354" s="77"/>
      <c r="AH354" s="77"/>
      <c r="AI354" s="77"/>
      <c r="AJ354" s="77"/>
      <c r="AK354" s="77"/>
      <c r="AL354" s="77"/>
      <c r="AM354" s="77"/>
      <c r="AN354" s="77"/>
      <c r="AO354" s="146"/>
      <c r="AP354" s="248" t="str">
        <f>IF(F354="","",IFERROR(VLOOKUP(SUBSTITUTE(SUBSTITUTE(Tabla1[[#This Row],[Uso Sistemas]],"T","P"),"N","F"),Parámetros!$M$2:$N$17,2,0),"Completar hasta 3ra sem. para evaluar a Probacionista"))</f>
        <v/>
      </c>
      <c r="AQ354" s="40"/>
      <c r="AR354" s="40"/>
      <c r="AS354" s="40"/>
      <c r="AT354" s="29"/>
      <c r="AU354" s="56"/>
      <c r="AV354" s="56"/>
      <c r="AW354" s="56"/>
      <c r="AX354" s="250" t="str">
        <f>IF(V354="","",EOMONTH(EDATE(Tabla1[[#This Row],[Fecha Finalización]],2),0))</f>
        <v/>
      </c>
      <c r="AY354" s="40"/>
      <c r="AZ354" s="251" t="str">
        <f>IF(V354="","",EOMONTH(EDATE(Tabla1[[#This Row],[Fecha Finalización]],3),0))</f>
        <v/>
      </c>
      <c r="BA354" s="40"/>
      <c r="BB354" s="40"/>
      <c r="BC354" s="237"/>
      <c r="BD354" s="235" t="str">
        <f>IF(F354="","",Tabla1[[#This Row],[sem 01]]&amp;Tabla1[[#This Row],[sem 02]]&amp;Tabla1[[#This Row],[sem 03]])</f>
        <v/>
      </c>
      <c r="BE354" s="236" t="str">
        <f>IF(TRIM(F354)="","",$B$1&amp;"-"&amp;SUBSTITUTE(Tabla1[[#This Row],[Mes Inscrito]]," ","")&amp;"-"&amp;SUBSTITUTE(Tabla1[[#This Row],[Dia de clases Inscrito]]," ","")&amp;"-"&amp;SUBSTITUTE(Tabla1[[#This Row],[Horario Inscrito]]," ","")&amp;"-"&amp;Tabla1[[#This Row],[Fecha Inicio grupo]])</f>
        <v/>
      </c>
      <c r="BF354" s="253" t="str">
        <f>IF(F354="","",Tabla1[[#This Row],[Curso]])</f>
        <v/>
      </c>
      <c r="BG354" s="254" t="str">
        <f>+IF(TRIM(F354)="","",$B$1&amp;"-"&amp;TRIM(Tabla1[[#This Row],[Mes Inscrito]])&amp;"-"&amp;TRIM(Tabla1[[#This Row],[Dia de clases Inscrito]])&amp;"-"&amp;TRIM(Tabla1[[#This Row],[Horario Inscrito]])&amp;"-"&amp;TRIM(Tabla1[[#This Row],[Fecha Inicio grupo]])&amp;"-"&amp;TRIM(Tabla1[[#This Row],[Tipo Incrito]]))</f>
        <v/>
      </c>
      <c r="BH354" s="319" t="str">
        <f>IF(F354="","",OR(IFERROR(SEARCH("CG",Tabla1[[#This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4" s="320" t="str">
        <f>IF(F354&lt;&gt;"",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4" s="320" t="str">
        <f>IF(F354&lt;&gt;"",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4" s="320" t="str">
        <f>IF(Tabla1[[#This Row],[Fecha Inicio grupo]]="","",IFERROR(VLOOKUP(Tabla1[[#This Row],[Mes de Alta como miembro]],Parámetros!$AM$2:$AN$16,2,0),"01/01/1900"))</f>
        <v/>
      </c>
    </row>
    <row r="355" spans="1:63" ht="14.45" hidden="1">
      <c r="A355" s="69">
        <v>350</v>
      </c>
      <c r="B355" s="30"/>
      <c r="C355" s="35"/>
      <c r="D355" s="43"/>
      <c r="E355" s="65"/>
      <c r="F355" s="46"/>
      <c r="G355" s="46"/>
      <c r="H355" s="165"/>
      <c r="I355" s="43"/>
      <c r="J355" s="29"/>
      <c r="K355" s="70"/>
      <c r="L355" s="69"/>
      <c r="M355" s="47"/>
      <c r="N355" s="240" t="str">
        <f ca="1">IF(Tabla1[[#This Row],[Fecha de nac]]="","",IF(Tabla1[[#This Row],[Fecha Finalización]] &gt;=TODAY(), DATEDIF(Tabla1[[#This Row],[Fecha de nac]],TODAY(),"y"), ROUNDDOWN((Tabla1[[#This Row],[Fecha Finalización]] -Tabla1[[#This Row],[Fecha de nac]])/365,0)))</f>
        <v/>
      </c>
      <c r="O355" s="171"/>
      <c r="P355" s="35"/>
      <c r="Q355" s="68"/>
      <c r="R355" s="68"/>
      <c r="S355" s="68"/>
      <c r="T355" s="68"/>
      <c r="U355" s="245" t="str">
        <f>IF(F355="","",Tabla1[[#This Row],[Fecha Inicio grupo]]+3*7-7)</f>
        <v/>
      </c>
      <c r="V355" s="246" t="str">
        <f>IF(F355="","",EDATE(Tabla1[[#This Row],[Fecha Inicio grupo]],3))</f>
        <v/>
      </c>
      <c r="W355" s="30"/>
      <c r="X355" s="30"/>
      <c r="Y355" s="77"/>
      <c r="Z355" s="77"/>
      <c r="AA355" s="77"/>
      <c r="AB355" s="77"/>
      <c r="AC355" s="77"/>
      <c r="AD355" s="77"/>
      <c r="AE355" s="77"/>
      <c r="AF355" s="77"/>
      <c r="AG355" s="77"/>
      <c r="AH355" s="77"/>
      <c r="AI355" s="77"/>
      <c r="AJ355" s="77"/>
      <c r="AK355" s="77"/>
      <c r="AL355" s="77"/>
      <c r="AM355" s="77"/>
      <c r="AN355" s="77"/>
      <c r="AO355" s="146"/>
      <c r="AP355" s="248" t="str">
        <f>IF(F355="","",IFERROR(VLOOKUP(SUBSTITUTE(SUBSTITUTE(Tabla1[[#This Row],[Uso Sistemas]],"T","P"),"N","F"),Parámetros!$M$2:$N$17,2,0),"Completar hasta 3ra sem. para evaluar a Probacionista"))</f>
        <v/>
      </c>
      <c r="AQ355" s="40"/>
      <c r="AR355" s="40"/>
      <c r="AS355" s="40"/>
      <c r="AT355" s="29"/>
      <c r="AU355" s="56"/>
      <c r="AV355" s="56"/>
      <c r="AW355" s="56"/>
      <c r="AX355" s="250" t="str">
        <f>IF(V355="","",EOMONTH(EDATE(Tabla1[[#This Row],[Fecha Finalización]],2),0))</f>
        <v/>
      </c>
      <c r="AY355" s="40"/>
      <c r="AZ355" s="251" t="str">
        <f>IF(V355="","",EOMONTH(EDATE(Tabla1[[#This Row],[Fecha Finalización]],3),0))</f>
        <v/>
      </c>
      <c r="BA355" s="40"/>
      <c r="BB355" s="40"/>
      <c r="BC355" s="237"/>
      <c r="BD355" s="235" t="str">
        <f>IF(F355="","",Tabla1[[#This Row],[sem 01]]&amp;Tabla1[[#This Row],[sem 02]]&amp;Tabla1[[#This Row],[sem 03]])</f>
        <v/>
      </c>
      <c r="BE355" s="236" t="str">
        <f>IF(TRIM(F355)="","",$B$1&amp;"-"&amp;SUBSTITUTE(Tabla1[[#This Row],[Mes Inscrito]]," ","")&amp;"-"&amp;SUBSTITUTE(Tabla1[[#This Row],[Dia de clases Inscrito]]," ","")&amp;"-"&amp;SUBSTITUTE(Tabla1[[#This Row],[Horario Inscrito]]," ","")&amp;"-"&amp;Tabla1[[#This Row],[Fecha Inicio grupo]])</f>
        <v/>
      </c>
      <c r="BF355" s="253" t="str">
        <f>IF(F355="","",Tabla1[[#This Row],[Curso]])</f>
        <v/>
      </c>
      <c r="BG355" s="254" t="str">
        <f>+IF(TRIM(F355)="","",$B$1&amp;"-"&amp;TRIM(Tabla1[[#This Row],[Mes Inscrito]])&amp;"-"&amp;TRIM(Tabla1[[#This Row],[Dia de clases Inscrito]])&amp;"-"&amp;TRIM(Tabla1[[#This Row],[Horario Inscrito]])&amp;"-"&amp;TRIM(Tabla1[[#This Row],[Fecha Inicio grupo]])&amp;"-"&amp;TRIM(Tabla1[[#This Row],[Tipo Incrito]]))</f>
        <v/>
      </c>
      <c r="BH355" s="319" t="str">
        <f>IF(F355="","",OR(IFERROR(SEARCH("CG",Tabla1[[#This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5" s="320" t="str">
        <f>IF(F355&lt;&gt;"",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5" s="320" t="str">
        <f>IF(F355&lt;&gt;"",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5" s="320" t="str">
        <f>IF(Tabla1[[#This Row],[Fecha Inicio grupo]]="","",IFERROR(VLOOKUP(Tabla1[[#This Row],[Mes de Alta como miembro]],Parámetros!$AM$2:$AN$16,2,0),"01/01/1900"))</f>
        <v/>
      </c>
    </row>
    <row r="356" spans="1:63" ht="14.45" hidden="1">
      <c r="A356" s="69">
        <v>351</v>
      </c>
      <c r="B356" s="30"/>
      <c r="C356" s="35"/>
      <c r="D356" s="43"/>
      <c r="E356" s="65"/>
      <c r="F356" s="46"/>
      <c r="G356" s="46"/>
      <c r="H356" s="165"/>
      <c r="I356" s="43"/>
      <c r="J356" s="29"/>
      <c r="K356" s="70"/>
      <c r="L356" s="69"/>
      <c r="M356" s="47"/>
      <c r="N356" s="240" t="str">
        <f ca="1">IF(Tabla1[[#This Row],[Fecha de nac]]="","",IF(Tabla1[[#This Row],[Fecha Finalización]] &gt;=TODAY(), DATEDIF(Tabla1[[#This Row],[Fecha de nac]],TODAY(),"y"), ROUNDDOWN((Tabla1[[#This Row],[Fecha Finalización]] -Tabla1[[#This Row],[Fecha de nac]])/365,0)))</f>
        <v/>
      </c>
      <c r="O356" s="171"/>
      <c r="P356" s="35"/>
      <c r="Q356" s="68"/>
      <c r="R356" s="68"/>
      <c r="S356" s="68"/>
      <c r="T356" s="68"/>
      <c r="U356" s="245" t="str">
        <f>IF(F356="","",Tabla1[[#This Row],[Fecha Inicio grupo]]+3*7-7)</f>
        <v/>
      </c>
      <c r="V356" s="246" t="str">
        <f>IF(F356="","",EDATE(Tabla1[[#This Row],[Fecha Inicio grupo]],3))</f>
        <v/>
      </c>
      <c r="W356" s="30"/>
      <c r="X356" s="30"/>
      <c r="Y356" s="77"/>
      <c r="Z356" s="77"/>
      <c r="AA356" s="77"/>
      <c r="AB356" s="77"/>
      <c r="AC356" s="77"/>
      <c r="AD356" s="77"/>
      <c r="AE356" s="77"/>
      <c r="AF356" s="77"/>
      <c r="AG356" s="77"/>
      <c r="AH356" s="77"/>
      <c r="AI356" s="77"/>
      <c r="AJ356" s="77"/>
      <c r="AK356" s="77"/>
      <c r="AL356" s="77"/>
      <c r="AM356" s="77"/>
      <c r="AN356" s="77"/>
      <c r="AO356" s="146"/>
      <c r="AP356" s="248" t="str">
        <f>IF(F356="","",IFERROR(VLOOKUP(SUBSTITUTE(SUBSTITUTE(Tabla1[[#This Row],[Uso Sistemas]],"T","P"),"N","F"),Parámetros!$M$2:$N$17,2,0),"Completar hasta 3ra sem. para evaluar a Probacionista"))</f>
        <v/>
      </c>
      <c r="AQ356" s="40"/>
      <c r="AR356" s="40"/>
      <c r="AS356" s="40"/>
      <c r="AT356" s="29"/>
      <c r="AU356" s="56"/>
      <c r="AV356" s="56"/>
      <c r="AW356" s="56"/>
      <c r="AX356" s="250" t="str">
        <f>IF(V356="","",EOMONTH(EDATE(Tabla1[[#This Row],[Fecha Finalización]],2),0))</f>
        <v/>
      </c>
      <c r="AY356" s="40"/>
      <c r="AZ356" s="251" t="str">
        <f>IF(V356="","",EOMONTH(EDATE(Tabla1[[#This Row],[Fecha Finalización]],3),0))</f>
        <v/>
      </c>
      <c r="BA356" s="40"/>
      <c r="BB356" s="40"/>
      <c r="BC356" s="237"/>
      <c r="BD356" s="235" t="str">
        <f>IF(F356="","",Tabla1[[#This Row],[sem 01]]&amp;Tabla1[[#This Row],[sem 02]]&amp;Tabla1[[#This Row],[sem 03]])</f>
        <v/>
      </c>
      <c r="BE356" s="236" t="str">
        <f>IF(TRIM(F356)="","",$B$1&amp;"-"&amp;SUBSTITUTE(Tabla1[[#This Row],[Mes Inscrito]]," ","")&amp;"-"&amp;SUBSTITUTE(Tabla1[[#This Row],[Dia de clases Inscrito]]," ","")&amp;"-"&amp;SUBSTITUTE(Tabla1[[#This Row],[Horario Inscrito]]," ","")&amp;"-"&amp;Tabla1[[#This Row],[Fecha Inicio grupo]])</f>
        <v/>
      </c>
      <c r="BF356" s="253" t="str">
        <f>IF(F356="","",Tabla1[[#This Row],[Curso]])</f>
        <v/>
      </c>
      <c r="BG356" s="254" t="str">
        <f>+IF(TRIM(F356)="","",$B$1&amp;"-"&amp;TRIM(Tabla1[[#This Row],[Mes Inscrito]])&amp;"-"&amp;TRIM(Tabla1[[#This Row],[Dia de clases Inscrito]])&amp;"-"&amp;TRIM(Tabla1[[#This Row],[Horario Inscrito]])&amp;"-"&amp;TRIM(Tabla1[[#This Row],[Fecha Inicio grupo]])&amp;"-"&amp;TRIM(Tabla1[[#This Row],[Tipo Incrito]]))</f>
        <v/>
      </c>
      <c r="BH356" s="319" t="str">
        <f>IF(F356="","",OR(IFERROR(SEARCH("CG",Tabla1[[#This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6" s="320" t="str">
        <f>IF(F356&lt;&gt;"",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6" s="320" t="str">
        <f>IF(F356&lt;&gt;"",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6" s="320" t="str">
        <f>IF(Tabla1[[#This Row],[Fecha Inicio grupo]]="","",IFERROR(VLOOKUP(Tabla1[[#This Row],[Mes de Alta como miembro]],Parámetros!$AM$2:$AN$16,2,0),"01/01/1900"))</f>
        <v/>
      </c>
    </row>
    <row r="357" spans="1:63" ht="14.45" hidden="1">
      <c r="A357" s="69">
        <v>352</v>
      </c>
      <c r="B357" s="30"/>
      <c r="C357" s="35"/>
      <c r="D357" s="43"/>
      <c r="E357" s="65"/>
      <c r="F357" s="46"/>
      <c r="G357" s="46"/>
      <c r="H357" s="165"/>
      <c r="I357" s="43"/>
      <c r="J357" s="29"/>
      <c r="K357" s="70"/>
      <c r="L357" s="69"/>
      <c r="M357" s="47"/>
      <c r="N357" s="240" t="str">
        <f ca="1">IF(Tabla1[[#This Row],[Fecha de nac]]="","",IF(Tabla1[[#This Row],[Fecha Finalización]] &gt;=TODAY(), DATEDIF(Tabla1[[#This Row],[Fecha de nac]],TODAY(),"y"), ROUNDDOWN((Tabla1[[#This Row],[Fecha Finalización]] -Tabla1[[#This Row],[Fecha de nac]])/365,0)))</f>
        <v/>
      </c>
      <c r="O357" s="171"/>
      <c r="P357" s="35"/>
      <c r="Q357" s="68"/>
      <c r="R357" s="68"/>
      <c r="S357" s="68"/>
      <c r="T357" s="68"/>
      <c r="U357" s="245" t="str">
        <f>IF(F357="","",Tabla1[[#This Row],[Fecha Inicio grupo]]+3*7-7)</f>
        <v/>
      </c>
      <c r="V357" s="246" t="str">
        <f>IF(F357="","",EDATE(Tabla1[[#This Row],[Fecha Inicio grupo]],3))</f>
        <v/>
      </c>
      <c r="W357" s="30"/>
      <c r="X357" s="30"/>
      <c r="Y357" s="77"/>
      <c r="Z357" s="77"/>
      <c r="AA357" s="77"/>
      <c r="AB357" s="77"/>
      <c r="AC357" s="77"/>
      <c r="AD357" s="77"/>
      <c r="AE357" s="77"/>
      <c r="AF357" s="77"/>
      <c r="AG357" s="77"/>
      <c r="AH357" s="77"/>
      <c r="AI357" s="77"/>
      <c r="AJ357" s="77"/>
      <c r="AK357" s="77"/>
      <c r="AL357" s="77"/>
      <c r="AM357" s="77"/>
      <c r="AN357" s="77"/>
      <c r="AO357" s="146"/>
      <c r="AP357" s="248" t="str">
        <f>IF(F357="","",IFERROR(VLOOKUP(SUBSTITUTE(SUBSTITUTE(Tabla1[[#This Row],[Uso Sistemas]],"T","P"),"N","F"),Parámetros!$M$2:$N$17,2,0),"Completar hasta 3ra sem. para evaluar a Probacionista"))</f>
        <v/>
      </c>
      <c r="AQ357" s="40"/>
      <c r="AR357" s="40"/>
      <c r="AS357" s="40"/>
      <c r="AT357" s="29"/>
      <c r="AU357" s="56"/>
      <c r="AV357" s="56"/>
      <c r="AW357" s="56"/>
      <c r="AX357" s="250" t="str">
        <f>IF(V357="","",EOMONTH(EDATE(Tabla1[[#This Row],[Fecha Finalización]],2),0))</f>
        <v/>
      </c>
      <c r="AY357" s="40"/>
      <c r="AZ357" s="251" t="str">
        <f>IF(V357="","",EOMONTH(EDATE(Tabla1[[#This Row],[Fecha Finalización]],3),0))</f>
        <v/>
      </c>
      <c r="BA357" s="40"/>
      <c r="BB357" s="40"/>
      <c r="BC357" s="237"/>
      <c r="BD357" s="235" t="str">
        <f>IF(F357="","",Tabla1[[#This Row],[sem 01]]&amp;Tabla1[[#This Row],[sem 02]]&amp;Tabla1[[#This Row],[sem 03]])</f>
        <v/>
      </c>
      <c r="BE357" s="236" t="str">
        <f>IF(TRIM(F357)="","",$B$1&amp;"-"&amp;SUBSTITUTE(Tabla1[[#This Row],[Mes Inscrito]]," ","")&amp;"-"&amp;SUBSTITUTE(Tabla1[[#This Row],[Dia de clases Inscrito]]," ","")&amp;"-"&amp;SUBSTITUTE(Tabla1[[#This Row],[Horario Inscrito]]," ","")&amp;"-"&amp;Tabla1[[#This Row],[Fecha Inicio grupo]])</f>
        <v/>
      </c>
      <c r="BF357" s="253" t="str">
        <f>IF(F357="","",Tabla1[[#This Row],[Curso]])</f>
        <v/>
      </c>
      <c r="BG357" s="254" t="str">
        <f>+IF(TRIM(F357)="","",$B$1&amp;"-"&amp;TRIM(Tabla1[[#This Row],[Mes Inscrito]])&amp;"-"&amp;TRIM(Tabla1[[#This Row],[Dia de clases Inscrito]])&amp;"-"&amp;TRIM(Tabla1[[#This Row],[Horario Inscrito]])&amp;"-"&amp;TRIM(Tabla1[[#This Row],[Fecha Inicio grupo]])&amp;"-"&amp;TRIM(Tabla1[[#This Row],[Tipo Incrito]]))</f>
        <v/>
      </c>
      <c r="BH357" s="319" t="str">
        <f>IF(F357="","",OR(IFERROR(SEARCH("CG",Tabla1[[#This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7" s="320" t="str">
        <f>IF(F357&lt;&gt;"",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7" s="320" t="str">
        <f>IF(F357&lt;&gt;"",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7" s="320" t="str">
        <f>IF(Tabla1[[#This Row],[Fecha Inicio grupo]]="","",IFERROR(VLOOKUP(Tabla1[[#This Row],[Mes de Alta como miembro]],Parámetros!$AM$2:$AN$16,2,0),"01/01/1900"))</f>
        <v/>
      </c>
    </row>
    <row r="358" spans="1:63" ht="14.45" hidden="1">
      <c r="A358" s="69">
        <v>353</v>
      </c>
      <c r="B358" s="30"/>
      <c r="C358" s="35"/>
      <c r="D358" s="43"/>
      <c r="E358" s="65"/>
      <c r="F358" s="46"/>
      <c r="G358" s="46"/>
      <c r="H358" s="165"/>
      <c r="I358" s="43"/>
      <c r="J358" s="29"/>
      <c r="K358" s="70"/>
      <c r="L358" s="69"/>
      <c r="M358" s="47"/>
      <c r="N358" s="240" t="str">
        <f ca="1">IF(Tabla1[[#This Row],[Fecha de nac]]="","",IF(Tabla1[[#This Row],[Fecha Finalización]] &gt;=TODAY(), DATEDIF(Tabla1[[#This Row],[Fecha de nac]],TODAY(),"y"), ROUNDDOWN((Tabla1[[#This Row],[Fecha Finalización]] -Tabla1[[#This Row],[Fecha de nac]])/365,0)))</f>
        <v/>
      </c>
      <c r="O358" s="171"/>
      <c r="P358" s="35"/>
      <c r="Q358" s="68"/>
      <c r="R358" s="68"/>
      <c r="S358" s="68"/>
      <c r="T358" s="68"/>
      <c r="U358" s="245" t="str">
        <f>IF(F358="","",Tabla1[[#This Row],[Fecha Inicio grupo]]+3*7-7)</f>
        <v/>
      </c>
      <c r="V358" s="246" t="str">
        <f>IF(F358="","",EDATE(Tabla1[[#This Row],[Fecha Inicio grupo]],3))</f>
        <v/>
      </c>
      <c r="W358" s="30"/>
      <c r="X358" s="30"/>
      <c r="Y358" s="77"/>
      <c r="Z358" s="77"/>
      <c r="AA358" s="77"/>
      <c r="AB358" s="77"/>
      <c r="AC358" s="77"/>
      <c r="AD358" s="77"/>
      <c r="AE358" s="77"/>
      <c r="AF358" s="77"/>
      <c r="AG358" s="77"/>
      <c r="AH358" s="77"/>
      <c r="AI358" s="77"/>
      <c r="AJ358" s="77"/>
      <c r="AK358" s="77"/>
      <c r="AL358" s="77"/>
      <c r="AM358" s="77"/>
      <c r="AN358" s="77"/>
      <c r="AO358" s="146"/>
      <c r="AP358" s="248" t="str">
        <f>IF(F358="","",IFERROR(VLOOKUP(SUBSTITUTE(SUBSTITUTE(Tabla1[[#This Row],[Uso Sistemas]],"T","P"),"N","F"),Parámetros!$M$2:$N$17,2,0),"Completar hasta 3ra sem. para evaluar a Probacionista"))</f>
        <v/>
      </c>
      <c r="AQ358" s="40"/>
      <c r="AR358" s="40"/>
      <c r="AS358" s="40"/>
      <c r="AT358" s="29"/>
      <c r="AU358" s="56"/>
      <c r="AV358" s="56"/>
      <c r="AW358" s="56"/>
      <c r="AX358" s="250" t="str">
        <f>IF(V358="","",EOMONTH(EDATE(Tabla1[[#This Row],[Fecha Finalización]],2),0))</f>
        <v/>
      </c>
      <c r="AY358" s="40"/>
      <c r="AZ358" s="251" t="str">
        <f>IF(V358="","",EOMONTH(EDATE(Tabla1[[#This Row],[Fecha Finalización]],3),0))</f>
        <v/>
      </c>
      <c r="BA358" s="40"/>
      <c r="BB358" s="40"/>
      <c r="BC358" s="237"/>
      <c r="BD358" s="235" t="str">
        <f>IF(F358="","",Tabla1[[#This Row],[sem 01]]&amp;Tabla1[[#This Row],[sem 02]]&amp;Tabla1[[#This Row],[sem 03]])</f>
        <v/>
      </c>
      <c r="BE358" s="236" t="str">
        <f>IF(TRIM(F358)="","",$B$1&amp;"-"&amp;SUBSTITUTE(Tabla1[[#This Row],[Mes Inscrito]]," ","")&amp;"-"&amp;SUBSTITUTE(Tabla1[[#This Row],[Dia de clases Inscrito]]," ","")&amp;"-"&amp;SUBSTITUTE(Tabla1[[#This Row],[Horario Inscrito]]," ","")&amp;"-"&amp;Tabla1[[#This Row],[Fecha Inicio grupo]])</f>
        <v/>
      </c>
      <c r="BF358" s="253" t="str">
        <f>IF(F358="","",Tabla1[[#This Row],[Curso]])</f>
        <v/>
      </c>
      <c r="BG358" s="254" t="str">
        <f>+IF(TRIM(F358)="","",$B$1&amp;"-"&amp;TRIM(Tabla1[[#This Row],[Mes Inscrito]])&amp;"-"&amp;TRIM(Tabla1[[#This Row],[Dia de clases Inscrito]])&amp;"-"&amp;TRIM(Tabla1[[#This Row],[Horario Inscrito]])&amp;"-"&amp;TRIM(Tabla1[[#This Row],[Fecha Inicio grupo]])&amp;"-"&amp;TRIM(Tabla1[[#This Row],[Tipo Incrito]]))</f>
        <v/>
      </c>
      <c r="BH358" s="319" t="str">
        <f>IF(F358="","",OR(IFERROR(SEARCH("CG",Tabla1[[#This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8" s="320" t="str">
        <f>IF(F358&lt;&gt;"",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8" s="320" t="str">
        <f>IF(F358&lt;&gt;"",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8" s="320" t="str">
        <f>IF(Tabla1[[#This Row],[Fecha Inicio grupo]]="","",IFERROR(VLOOKUP(Tabla1[[#This Row],[Mes de Alta como miembro]],Parámetros!$AM$2:$AN$16,2,0),"01/01/1900"))</f>
        <v/>
      </c>
    </row>
    <row r="359" spans="1:63" ht="14.45" hidden="1">
      <c r="A359" s="69">
        <v>354</v>
      </c>
      <c r="B359" s="30"/>
      <c r="C359" s="35"/>
      <c r="D359" s="43"/>
      <c r="E359" s="65"/>
      <c r="F359" s="46"/>
      <c r="G359" s="46"/>
      <c r="H359" s="165"/>
      <c r="I359" s="43"/>
      <c r="J359" s="29"/>
      <c r="K359" s="70"/>
      <c r="L359" s="69"/>
      <c r="M359" s="47"/>
      <c r="N359" s="240" t="str">
        <f ca="1">IF(Tabla1[[#This Row],[Fecha de nac]]="","",IF(Tabla1[[#This Row],[Fecha Finalización]] &gt;=TODAY(), DATEDIF(Tabla1[[#This Row],[Fecha de nac]],TODAY(),"y"), ROUNDDOWN((Tabla1[[#This Row],[Fecha Finalización]] -Tabla1[[#This Row],[Fecha de nac]])/365,0)))</f>
        <v/>
      </c>
      <c r="O359" s="171"/>
      <c r="P359" s="35"/>
      <c r="Q359" s="68"/>
      <c r="R359" s="68"/>
      <c r="S359" s="68"/>
      <c r="T359" s="68"/>
      <c r="U359" s="245" t="str">
        <f>IF(F359="","",Tabla1[[#This Row],[Fecha Inicio grupo]]+3*7-7)</f>
        <v/>
      </c>
      <c r="V359" s="246" t="str">
        <f>IF(F359="","",EDATE(Tabla1[[#This Row],[Fecha Inicio grupo]],3))</f>
        <v/>
      </c>
      <c r="W359" s="30"/>
      <c r="X359" s="30"/>
      <c r="Y359" s="77"/>
      <c r="Z359" s="77"/>
      <c r="AA359" s="77"/>
      <c r="AB359" s="77"/>
      <c r="AC359" s="77"/>
      <c r="AD359" s="77"/>
      <c r="AE359" s="77"/>
      <c r="AF359" s="77"/>
      <c r="AG359" s="77"/>
      <c r="AH359" s="77"/>
      <c r="AI359" s="77"/>
      <c r="AJ359" s="77"/>
      <c r="AK359" s="77"/>
      <c r="AL359" s="77"/>
      <c r="AM359" s="77"/>
      <c r="AN359" s="77"/>
      <c r="AO359" s="146"/>
      <c r="AP359" s="248" t="str">
        <f>IF(F359="","",IFERROR(VLOOKUP(SUBSTITUTE(SUBSTITUTE(Tabla1[[#This Row],[Uso Sistemas]],"T","P"),"N","F"),Parámetros!$M$2:$N$17,2,0),"Completar hasta 3ra sem. para evaluar a Probacionista"))</f>
        <v/>
      </c>
      <c r="AQ359" s="40"/>
      <c r="AR359" s="40"/>
      <c r="AS359" s="40"/>
      <c r="AT359" s="29"/>
      <c r="AU359" s="56"/>
      <c r="AV359" s="56"/>
      <c r="AW359" s="56"/>
      <c r="AX359" s="250" t="str">
        <f>IF(V359="","",EOMONTH(EDATE(Tabla1[[#This Row],[Fecha Finalización]],2),0))</f>
        <v/>
      </c>
      <c r="AY359" s="40"/>
      <c r="AZ359" s="251" t="str">
        <f>IF(V359="","",EOMONTH(EDATE(Tabla1[[#This Row],[Fecha Finalización]],3),0))</f>
        <v/>
      </c>
      <c r="BA359" s="40"/>
      <c r="BB359" s="40"/>
      <c r="BC359" s="237"/>
      <c r="BD359" s="235" t="str">
        <f>IF(F359="","",Tabla1[[#This Row],[sem 01]]&amp;Tabla1[[#This Row],[sem 02]]&amp;Tabla1[[#This Row],[sem 03]])</f>
        <v/>
      </c>
      <c r="BE359" s="236" t="str">
        <f>IF(TRIM(F359)="","",$B$1&amp;"-"&amp;SUBSTITUTE(Tabla1[[#This Row],[Mes Inscrito]]," ","")&amp;"-"&amp;SUBSTITUTE(Tabla1[[#This Row],[Dia de clases Inscrito]]," ","")&amp;"-"&amp;SUBSTITUTE(Tabla1[[#This Row],[Horario Inscrito]]," ","")&amp;"-"&amp;Tabla1[[#This Row],[Fecha Inicio grupo]])</f>
        <v/>
      </c>
      <c r="BF359" s="253" t="str">
        <f>IF(F359="","",Tabla1[[#This Row],[Curso]])</f>
        <v/>
      </c>
      <c r="BG359" s="254" t="str">
        <f>+IF(TRIM(F359)="","",$B$1&amp;"-"&amp;TRIM(Tabla1[[#This Row],[Mes Inscrito]])&amp;"-"&amp;TRIM(Tabla1[[#This Row],[Dia de clases Inscrito]])&amp;"-"&amp;TRIM(Tabla1[[#This Row],[Horario Inscrito]])&amp;"-"&amp;TRIM(Tabla1[[#This Row],[Fecha Inicio grupo]])&amp;"-"&amp;TRIM(Tabla1[[#This Row],[Tipo Incrito]]))</f>
        <v/>
      </c>
      <c r="BH359" s="319" t="str">
        <f>IF(F359="","",OR(IFERROR(SEARCH("CG",Tabla1[[#This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9" s="320" t="str">
        <f>IF(F359&lt;&gt;"",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9" s="320" t="str">
        <f>IF(F359&lt;&gt;"",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9" s="320" t="str">
        <f>IF(Tabla1[[#This Row],[Fecha Inicio grupo]]="","",IFERROR(VLOOKUP(Tabla1[[#This Row],[Mes de Alta como miembro]],Parámetros!$AM$2:$AN$16,2,0),"01/01/1900"))</f>
        <v/>
      </c>
    </row>
    <row r="360" spans="1:63" ht="14.45" hidden="1">
      <c r="A360" s="69">
        <v>355</v>
      </c>
      <c r="B360" s="30"/>
      <c r="C360" s="35"/>
      <c r="D360" s="43"/>
      <c r="E360" s="65"/>
      <c r="F360" s="46"/>
      <c r="G360" s="46"/>
      <c r="H360" s="165"/>
      <c r="I360" s="43"/>
      <c r="J360" s="29"/>
      <c r="K360" s="70"/>
      <c r="L360" s="69"/>
      <c r="M360" s="47"/>
      <c r="N360" s="240" t="str">
        <f ca="1">IF(Tabla1[[#This Row],[Fecha de nac]]="","",IF(Tabla1[[#This Row],[Fecha Finalización]] &gt;=TODAY(), DATEDIF(Tabla1[[#This Row],[Fecha de nac]],TODAY(),"y"), ROUNDDOWN((Tabla1[[#This Row],[Fecha Finalización]] -Tabla1[[#This Row],[Fecha de nac]])/365,0)))</f>
        <v/>
      </c>
      <c r="O360" s="171"/>
      <c r="P360" s="35"/>
      <c r="Q360" s="68"/>
      <c r="R360" s="68"/>
      <c r="S360" s="68"/>
      <c r="T360" s="68"/>
      <c r="U360" s="245" t="str">
        <f>IF(F360="","",Tabla1[[#This Row],[Fecha Inicio grupo]]+3*7-7)</f>
        <v/>
      </c>
      <c r="V360" s="246" t="str">
        <f>IF(F360="","",EDATE(Tabla1[[#This Row],[Fecha Inicio grupo]],3))</f>
        <v/>
      </c>
      <c r="W360" s="30"/>
      <c r="X360" s="30"/>
      <c r="Y360" s="77"/>
      <c r="Z360" s="77"/>
      <c r="AA360" s="77"/>
      <c r="AB360" s="77"/>
      <c r="AC360" s="77"/>
      <c r="AD360" s="77"/>
      <c r="AE360" s="77"/>
      <c r="AF360" s="77"/>
      <c r="AG360" s="77"/>
      <c r="AH360" s="77"/>
      <c r="AI360" s="77"/>
      <c r="AJ360" s="77"/>
      <c r="AK360" s="77"/>
      <c r="AL360" s="77"/>
      <c r="AM360" s="77"/>
      <c r="AN360" s="77"/>
      <c r="AO360" s="146"/>
      <c r="AP360" s="248" t="str">
        <f>IF(F360="","",IFERROR(VLOOKUP(SUBSTITUTE(SUBSTITUTE(Tabla1[[#This Row],[Uso Sistemas]],"T","P"),"N","F"),Parámetros!$M$2:$N$17,2,0),"Completar hasta 3ra sem. para evaluar a Probacionista"))</f>
        <v/>
      </c>
      <c r="AQ360" s="40"/>
      <c r="AR360" s="40"/>
      <c r="AS360" s="40"/>
      <c r="AT360" s="29"/>
      <c r="AU360" s="56"/>
      <c r="AV360" s="56"/>
      <c r="AW360" s="56"/>
      <c r="AX360" s="250" t="str">
        <f>IF(V360="","",EOMONTH(EDATE(Tabla1[[#This Row],[Fecha Finalización]],2),0))</f>
        <v/>
      </c>
      <c r="AY360" s="40"/>
      <c r="AZ360" s="251" t="str">
        <f>IF(V360="","",EOMONTH(EDATE(Tabla1[[#This Row],[Fecha Finalización]],3),0))</f>
        <v/>
      </c>
      <c r="BA360" s="40"/>
      <c r="BB360" s="40"/>
      <c r="BC360" s="237"/>
      <c r="BD360" s="235" t="str">
        <f>IF(F360="","",Tabla1[[#This Row],[sem 01]]&amp;Tabla1[[#This Row],[sem 02]]&amp;Tabla1[[#This Row],[sem 03]])</f>
        <v/>
      </c>
      <c r="BE360" s="236" t="str">
        <f>IF(TRIM(F360)="","",$B$1&amp;"-"&amp;SUBSTITUTE(Tabla1[[#This Row],[Mes Inscrito]]," ","")&amp;"-"&amp;SUBSTITUTE(Tabla1[[#This Row],[Dia de clases Inscrito]]," ","")&amp;"-"&amp;SUBSTITUTE(Tabla1[[#This Row],[Horario Inscrito]]," ","")&amp;"-"&amp;Tabla1[[#This Row],[Fecha Inicio grupo]])</f>
        <v/>
      </c>
      <c r="BF360" s="253" t="str">
        <f>IF(F360="","",Tabla1[[#This Row],[Curso]])</f>
        <v/>
      </c>
      <c r="BG360" s="254" t="str">
        <f>+IF(TRIM(F360)="","",$B$1&amp;"-"&amp;TRIM(Tabla1[[#This Row],[Mes Inscrito]])&amp;"-"&amp;TRIM(Tabla1[[#This Row],[Dia de clases Inscrito]])&amp;"-"&amp;TRIM(Tabla1[[#This Row],[Horario Inscrito]])&amp;"-"&amp;TRIM(Tabla1[[#This Row],[Fecha Inicio grupo]])&amp;"-"&amp;TRIM(Tabla1[[#This Row],[Tipo Incrito]]))</f>
        <v/>
      </c>
      <c r="BH360" s="319" t="str">
        <f>IF(F360="","",OR(IFERROR(SEARCH("CG",Tabla1[[#This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0" s="320" t="str">
        <f>IF(F360&lt;&gt;"",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0" s="320" t="str">
        <f>IF(F360&lt;&gt;"",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0" s="320" t="str">
        <f>IF(Tabla1[[#This Row],[Fecha Inicio grupo]]="","",IFERROR(VLOOKUP(Tabla1[[#This Row],[Mes de Alta como miembro]],Parámetros!$AM$2:$AN$16,2,0),"01/01/1900"))</f>
        <v/>
      </c>
    </row>
    <row r="361" spans="1:63" ht="14.45" hidden="1">
      <c r="A361" s="69">
        <v>356</v>
      </c>
      <c r="B361" s="30"/>
      <c r="C361" s="35"/>
      <c r="D361" s="43"/>
      <c r="E361" s="65"/>
      <c r="F361" s="46"/>
      <c r="G361" s="46"/>
      <c r="H361" s="165"/>
      <c r="I361" s="43"/>
      <c r="J361" s="29"/>
      <c r="K361" s="70"/>
      <c r="L361" s="69"/>
      <c r="M361" s="47"/>
      <c r="N361" s="240" t="str">
        <f ca="1">IF(Tabla1[[#This Row],[Fecha de nac]]="","",IF(Tabla1[[#This Row],[Fecha Finalización]] &gt;=TODAY(), DATEDIF(Tabla1[[#This Row],[Fecha de nac]],TODAY(),"y"), ROUNDDOWN((Tabla1[[#This Row],[Fecha Finalización]] -Tabla1[[#This Row],[Fecha de nac]])/365,0)))</f>
        <v/>
      </c>
      <c r="O361" s="171"/>
      <c r="P361" s="35"/>
      <c r="Q361" s="68"/>
      <c r="R361" s="68"/>
      <c r="S361" s="68"/>
      <c r="T361" s="68"/>
      <c r="U361" s="245" t="str">
        <f>IF(F361="","",Tabla1[[#This Row],[Fecha Inicio grupo]]+3*7-7)</f>
        <v/>
      </c>
      <c r="V361" s="246" t="str">
        <f>IF(F361="","",EDATE(Tabla1[[#This Row],[Fecha Inicio grupo]],3))</f>
        <v/>
      </c>
      <c r="W361" s="30"/>
      <c r="X361" s="30"/>
      <c r="Y361" s="77"/>
      <c r="Z361" s="77"/>
      <c r="AA361" s="77"/>
      <c r="AB361" s="77"/>
      <c r="AC361" s="77"/>
      <c r="AD361" s="77"/>
      <c r="AE361" s="77"/>
      <c r="AF361" s="77"/>
      <c r="AG361" s="77"/>
      <c r="AH361" s="77"/>
      <c r="AI361" s="77"/>
      <c r="AJ361" s="77"/>
      <c r="AK361" s="77"/>
      <c r="AL361" s="77"/>
      <c r="AM361" s="77"/>
      <c r="AN361" s="77"/>
      <c r="AO361" s="146"/>
      <c r="AP361" s="248" t="str">
        <f>IF(F361="","",IFERROR(VLOOKUP(SUBSTITUTE(SUBSTITUTE(Tabla1[[#This Row],[Uso Sistemas]],"T","P"),"N","F"),Parámetros!$M$2:$N$17,2,0),"Completar hasta 3ra sem. para evaluar a Probacionista"))</f>
        <v/>
      </c>
      <c r="AQ361" s="40"/>
      <c r="AR361" s="40"/>
      <c r="AS361" s="40"/>
      <c r="AT361" s="29"/>
      <c r="AU361" s="56"/>
      <c r="AV361" s="56"/>
      <c r="AW361" s="56"/>
      <c r="AX361" s="250" t="str">
        <f>IF(V361="","",EOMONTH(EDATE(Tabla1[[#This Row],[Fecha Finalización]],2),0))</f>
        <v/>
      </c>
      <c r="AY361" s="40"/>
      <c r="AZ361" s="251" t="str">
        <f>IF(V361="","",EOMONTH(EDATE(Tabla1[[#This Row],[Fecha Finalización]],3),0))</f>
        <v/>
      </c>
      <c r="BA361" s="40"/>
      <c r="BB361" s="40"/>
      <c r="BC361" s="237"/>
      <c r="BD361" s="235" t="str">
        <f>IF(F361="","",Tabla1[[#This Row],[sem 01]]&amp;Tabla1[[#This Row],[sem 02]]&amp;Tabla1[[#This Row],[sem 03]])</f>
        <v/>
      </c>
      <c r="BE361" s="236" t="str">
        <f>IF(TRIM(F361)="","",$B$1&amp;"-"&amp;SUBSTITUTE(Tabla1[[#This Row],[Mes Inscrito]]," ","")&amp;"-"&amp;SUBSTITUTE(Tabla1[[#This Row],[Dia de clases Inscrito]]," ","")&amp;"-"&amp;SUBSTITUTE(Tabla1[[#This Row],[Horario Inscrito]]," ","")&amp;"-"&amp;Tabla1[[#This Row],[Fecha Inicio grupo]])</f>
        <v/>
      </c>
      <c r="BF361" s="253" t="str">
        <f>IF(F361="","",Tabla1[[#This Row],[Curso]])</f>
        <v/>
      </c>
      <c r="BG361" s="254" t="str">
        <f>+IF(TRIM(F361)="","",$B$1&amp;"-"&amp;TRIM(Tabla1[[#This Row],[Mes Inscrito]])&amp;"-"&amp;TRIM(Tabla1[[#This Row],[Dia de clases Inscrito]])&amp;"-"&amp;TRIM(Tabla1[[#This Row],[Horario Inscrito]])&amp;"-"&amp;TRIM(Tabla1[[#This Row],[Fecha Inicio grupo]])&amp;"-"&amp;TRIM(Tabla1[[#This Row],[Tipo Incrito]]))</f>
        <v/>
      </c>
      <c r="BH361" s="319" t="str">
        <f>IF(F361="","",OR(IFERROR(SEARCH("CG",Tabla1[[#This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1" s="320" t="str">
        <f>IF(F361&lt;&gt;"",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1" s="320" t="str">
        <f>IF(F361&lt;&gt;"",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1" s="320" t="str">
        <f>IF(Tabla1[[#This Row],[Fecha Inicio grupo]]="","",IFERROR(VLOOKUP(Tabla1[[#This Row],[Mes de Alta como miembro]],Parámetros!$AM$2:$AN$16,2,0),"01/01/1900"))</f>
        <v/>
      </c>
    </row>
    <row r="362" spans="1:63" ht="14.45" hidden="1">
      <c r="A362" s="69">
        <v>357</v>
      </c>
      <c r="B362" s="30"/>
      <c r="C362" s="35"/>
      <c r="D362" s="43"/>
      <c r="E362" s="65"/>
      <c r="F362" s="46"/>
      <c r="G362" s="46"/>
      <c r="H362" s="165"/>
      <c r="I362" s="43"/>
      <c r="J362" s="29"/>
      <c r="K362" s="70"/>
      <c r="L362" s="69"/>
      <c r="M362" s="47"/>
      <c r="N362" s="240" t="str">
        <f ca="1">IF(Tabla1[[#This Row],[Fecha de nac]]="","",IF(Tabla1[[#This Row],[Fecha Finalización]] &gt;=TODAY(), DATEDIF(Tabla1[[#This Row],[Fecha de nac]],TODAY(),"y"), ROUNDDOWN((Tabla1[[#This Row],[Fecha Finalización]] -Tabla1[[#This Row],[Fecha de nac]])/365,0)))</f>
        <v/>
      </c>
      <c r="O362" s="171"/>
      <c r="P362" s="35"/>
      <c r="Q362" s="68"/>
      <c r="R362" s="68"/>
      <c r="S362" s="68"/>
      <c r="T362" s="68"/>
      <c r="U362" s="245" t="str">
        <f>IF(F362="","",Tabla1[[#This Row],[Fecha Inicio grupo]]+3*7-7)</f>
        <v/>
      </c>
      <c r="V362" s="246" t="str">
        <f>IF(F362="","",EDATE(Tabla1[[#This Row],[Fecha Inicio grupo]],3))</f>
        <v/>
      </c>
      <c r="W362" s="30"/>
      <c r="X362" s="30"/>
      <c r="Y362" s="77"/>
      <c r="Z362" s="77"/>
      <c r="AA362" s="77"/>
      <c r="AB362" s="77"/>
      <c r="AC362" s="77"/>
      <c r="AD362" s="77"/>
      <c r="AE362" s="77"/>
      <c r="AF362" s="77"/>
      <c r="AG362" s="77"/>
      <c r="AH362" s="77"/>
      <c r="AI362" s="77"/>
      <c r="AJ362" s="77"/>
      <c r="AK362" s="77"/>
      <c r="AL362" s="77"/>
      <c r="AM362" s="77"/>
      <c r="AN362" s="77"/>
      <c r="AO362" s="146"/>
      <c r="AP362" s="248" t="str">
        <f>IF(F362="","",IFERROR(VLOOKUP(SUBSTITUTE(SUBSTITUTE(Tabla1[[#This Row],[Uso Sistemas]],"T","P"),"N","F"),Parámetros!$M$2:$N$17,2,0),"Completar hasta 3ra sem. para evaluar a Probacionista"))</f>
        <v/>
      </c>
      <c r="AQ362" s="40"/>
      <c r="AR362" s="40"/>
      <c r="AS362" s="40"/>
      <c r="AT362" s="29"/>
      <c r="AU362" s="56"/>
      <c r="AV362" s="56"/>
      <c r="AW362" s="56"/>
      <c r="AX362" s="250" t="str">
        <f>IF(V362="","",EOMONTH(EDATE(Tabla1[[#This Row],[Fecha Finalización]],2),0))</f>
        <v/>
      </c>
      <c r="AY362" s="40"/>
      <c r="AZ362" s="251" t="str">
        <f>IF(V362="","",EOMONTH(EDATE(Tabla1[[#This Row],[Fecha Finalización]],3),0))</f>
        <v/>
      </c>
      <c r="BA362" s="40"/>
      <c r="BB362" s="40"/>
      <c r="BC362" s="237"/>
      <c r="BD362" s="235" t="str">
        <f>IF(F362="","",Tabla1[[#This Row],[sem 01]]&amp;Tabla1[[#This Row],[sem 02]]&amp;Tabla1[[#This Row],[sem 03]])</f>
        <v/>
      </c>
      <c r="BE362" s="236" t="str">
        <f>IF(TRIM(F362)="","",$B$1&amp;"-"&amp;SUBSTITUTE(Tabla1[[#This Row],[Mes Inscrito]]," ","")&amp;"-"&amp;SUBSTITUTE(Tabla1[[#This Row],[Dia de clases Inscrito]]," ","")&amp;"-"&amp;SUBSTITUTE(Tabla1[[#This Row],[Horario Inscrito]]," ","")&amp;"-"&amp;Tabla1[[#This Row],[Fecha Inicio grupo]])</f>
        <v/>
      </c>
      <c r="BF362" s="253" t="str">
        <f>IF(F362="","",Tabla1[[#This Row],[Curso]])</f>
        <v/>
      </c>
      <c r="BG362" s="254" t="str">
        <f>+IF(TRIM(F362)="","",$B$1&amp;"-"&amp;TRIM(Tabla1[[#This Row],[Mes Inscrito]])&amp;"-"&amp;TRIM(Tabla1[[#This Row],[Dia de clases Inscrito]])&amp;"-"&amp;TRIM(Tabla1[[#This Row],[Horario Inscrito]])&amp;"-"&amp;TRIM(Tabla1[[#This Row],[Fecha Inicio grupo]])&amp;"-"&amp;TRIM(Tabla1[[#This Row],[Tipo Incrito]]))</f>
        <v/>
      </c>
      <c r="BH362" s="319" t="str">
        <f>IF(F362="","",OR(IFERROR(SEARCH("CG",Tabla1[[#This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2" s="320" t="str">
        <f>IF(F362&lt;&gt;"",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2" s="320" t="str">
        <f>IF(F362&lt;&gt;"",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2" s="320" t="str">
        <f>IF(Tabla1[[#This Row],[Fecha Inicio grupo]]="","",IFERROR(VLOOKUP(Tabla1[[#This Row],[Mes de Alta como miembro]],Parámetros!$AM$2:$AN$16,2,0),"01/01/1900"))</f>
        <v/>
      </c>
    </row>
    <row r="363" spans="1:63" ht="14.45" hidden="1">
      <c r="A363" s="69">
        <v>358</v>
      </c>
      <c r="B363" s="30"/>
      <c r="C363" s="35"/>
      <c r="D363" s="43"/>
      <c r="E363" s="65"/>
      <c r="F363" s="46"/>
      <c r="G363" s="46"/>
      <c r="H363" s="165"/>
      <c r="I363" s="43"/>
      <c r="J363" s="29"/>
      <c r="K363" s="70"/>
      <c r="L363" s="69"/>
      <c r="M363" s="47"/>
      <c r="N363" s="240" t="str">
        <f ca="1">IF(Tabla1[[#This Row],[Fecha de nac]]="","",IF(Tabla1[[#This Row],[Fecha Finalización]] &gt;=TODAY(), DATEDIF(Tabla1[[#This Row],[Fecha de nac]],TODAY(),"y"), ROUNDDOWN((Tabla1[[#This Row],[Fecha Finalización]] -Tabla1[[#This Row],[Fecha de nac]])/365,0)))</f>
        <v/>
      </c>
      <c r="O363" s="171"/>
      <c r="P363" s="35"/>
      <c r="Q363" s="68"/>
      <c r="R363" s="68"/>
      <c r="S363" s="68"/>
      <c r="T363" s="68"/>
      <c r="U363" s="245" t="str">
        <f>IF(F363="","",Tabla1[[#This Row],[Fecha Inicio grupo]]+3*7-7)</f>
        <v/>
      </c>
      <c r="V363" s="246" t="str">
        <f>IF(F363="","",EDATE(Tabla1[[#This Row],[Fecha Inicio grupo]],3))</f>
        <v/>
      </c>
      <c r="W363" s="30"/>
      <c r="X363" s="30"/>
      <c r="Y363" s="77"/>
      <c r="Z363" s="77"/>
      <c r="AA363" s="77"/>
      <c r="AB363" s="77"/>
      <c r="AC363" s="77"/>
      <c r="AD363" s="77"/>
      <c r="AE363" s="77"/>
      <c r="AF363" s="77"/>
      <c r="AG363" s="77"/>
      <c r="AH363" s="77"/>
      <c r="AI363" s="77"/>
      <c r="AJ363" s="77"/>
      <c r="AK363" s="77"/>
      <c r="AL363" s="77"/>
      <c r="AM363" s="77"/>
      <c r="AN363" s="77"/>
      <c r="AO363" s="146"/>
      <c r="AP363" s="248" t="str">
        <f>IF(F363="","",IFERROR(VLOOKUP(SUBSTITUTE(SUBSTITUTE(Tabla1[[#This Row],[Uso Sistemas]],"T","P"),"N","F"),Parámetros!$M$2:$N$17,2,0),"Completar hasta 3ra sem. para evaluar a Probacionista"))</f>
        <v/>
      </c>
      <c r="AQ363" s="40"/>
      <c r="AR363" s="40"/>
      <c r="AS363" s="40"/>
      <c r="AT363" s="29"/>
      <c r="AU363" s="56"/>
      <c r="AV363" s="56"/>
      <c r="AW363" s="56"/>
      <c r="AX363" s="250" t="str">
        <f>IF(V363="","",EOMONTH(EDATE(Tabla1[[#This Row],[Fecha Finalización]],2),0))</f>
        <v/>
      </c>
      <c r="AY363" s="40"/>
      <c r="AZ363" s="251" t="str">
        <f>IF(V363="","",EOMONTH(EDATE(Tabla1[[#This Row],[Fecha Finalización]],3),0))</f>
        <v/>
      </c>
      <c r="BA363" s="40"/>
      <c r="BB363" s="40"/>
      <c r="BC363" s="237"/>
      <c r="BD363" s="235" t="str">
        <f>IF(F363="","",Tabla1[[#This Row],[sem 01]]&amp;Tabla1[[#This Row],[sem 02]]&amp;Tabla1[[#This Row],[sem 03]])</f>
        <v/>
      </c>
      <c r="BE363" s="236" t="str">
        <f>IF(TRIM(F363)="","",$B$1&amp;"-"&amp;SUBSTITUTE(Tabla1[[#This Row],[Mes Inscrito]]," ","")&amp;"-"&amp;SUBSTITUTE(Tabla1[[#This Row],[Dia de clases Inscrito]]," ","")&amp;"-"&amp;SUBSTITUTE(Tabla1[[#This Row],[Horario Inscrito]]," ","")&amp;"-"&amp;Tabla1[[#This Row],[Fecha Inicio grupo]])</f>
        <v/>
      </c>
      <c r="BF363" s="253" t="str">
        <f>IF(F363="","",Tabla1[[#This Row],[Curso]])</f>
        <v/>
      </c>
      <c r="BG363" s="254" t="str">
        <f>+IF(TRIM(F363)="","",$B$1&amp;"-"&amp;TRIM(Tabla1[[#This Row],[Mes Inscrito]])&amp;"-"&amp;TRIM(Tabla1[[#This Row],[Dia de clases Inscrito]])&amp;"-"&amp;TRIM(Tabla1[[#This Row],[Horario Inscrito]])&amp;"-"&amp;TRIM(Tabla1[[#This Row],[Fecha Inicio grupo]])&amp;"-"&amp;TRIM(Tabla1[[#This Row],[Tipo Incrito]]))</f>
        <v/>
      </c>
      <c r="BH363" s="319" t="str">
        <f>IF(F363="","",OR(IFERROR(SEARCH("CG",Tabla1[[#This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3" s="320" t="str">
        <f>IF(F363&lt;&gt;"",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3" s="320" t="str">
        <f>IF(F363&lt;&gt;"",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3" s="320" t="str">
        <f>IF(Tabla1[[#This Row],[Fecha Inicio grupo]]="","",IFERROR(VLOOKUP(Tabla1[[#This Row],[Mes de Alta como miembro]],Parámetros!$AM$2:$AN$16,2,0),"01/01/1900"))</f>
        <v/>
      </c>
    </row>
    <row r="364" spans="1:63" ht="14.45" hidden="1">
      <c r="A364" s="69">
        <v>359</v>
      </c>
      <c r="B364" s="30"/>
      <c r="C364" s="35"/>
      <c r="D364" s="43"/>
      <c r="E364" s="65"/>
      <c r="F364" s="46"/>
      <c r="G364" s="46"/>
      <c r="H364" s="165"/>
      <c r="I364" s="43"/>
      <c r="J364" s="29"/>
      <c r="K364" s="70"/>
      <c r="L364" s="69"/>
      <c r="M364" s="47"/>
      <c r="N364" s="240" t="str">
        <f ca="1">IF(Tabla1[[#This Row],[Fecha de nac]]="","",IF(Tabla1[[#This Row],[Fecha Finalización]] &gt;=TODAY(), DATEDIF(Tabla1[[#This Row],[Fecha de nac]],TODAY(),"y"), ROUNDDOWN((Tabla1[[#This Row],[Fecha Finalización]] -Tabla1[[#This Row],[Fecha de nac]])/365,0)))</f>
        <v/>
      </c>
      <c r="O364" s="171"/>
      <c r="P364" s="35"/>
      <c r="Q364" s="68"/>
      <c r="R364" s="68"/>
      <c r="S364" s="68"/>
      <c r="T364" s="68"/>
      <c r="U364" s="245" t="str">
        <f>IF(F364="","",Tabla1[[#This Row],[Fecha Inicio grupo]]+3*7-7)</f>
        <v/>
      </c>
      <c r="V364" s="246" t="str">
        <f>IF(F364="","",EDATE(Tabla1[[#This Row],[Fecha Inicio grupo]],3))</f>
        <v/>
      </c>
      <c r="W364" s="30"/>
      <c r="X364" s="30"/>
      <c r="Y364" s="77"/>
      <c r="Z364" s="77"/>
      <c r="AA364" s="77"/>
      <c r="AB364" s="77"/>
      <c r="AC364" s="77"/>
      <c r="AD364" s="77"/>
      <c r="AE364" s="77"/>
      <c r="AF364" s="77"/>
      <c r="AG364" s="77"/>
      <c r="AH364" s="77"/>
      <c r="AI364" s="77"/>
      <c r="AJ364" s="77"/>
      <c r="AK364" s="77"/>
      <c r="AL364" s="77"/>
      <c r="AM364" s="77"/>
      <c r="AN364" s="77"/>
      <c r="AO364" s="146"/>
      <c r="AP364" s="248" t="str">
        <f>IF(F364="","",IFERROR(VLOOKUP(SUBSTITUTE(SUBSTITUTE(Tabla1[[#This Row],[Uso Sistemas]],"T","P"),"N","F"),Parámetros!$M$2:$N$17,2,0),"Completar hasta 3ra sem. para evaluar a Probacionista"))</f>
        <v/>
      </c>
      <c r="AQ364" s="40"/>
      <c r="AR364" s="40"/>
      <c r="AS364" s="40"/>
      <c r="AT364" s="29"/>
      <c r="AU364" s="56"/>
      <c r="AV364" s="56"/>
      <c r="AW364" s="56"/>
      <c r="AX364" s="250" t="str">
        <f>IF(V364="","",EOMONTH(EDATE(Tabla1[[#This Row],[Fecha Finalización]],2),0))</f>
        <v/>
      </c>
      <c r="AY364" s="40"/>
      <c r="AZ364" s="251" t="str">
        <f>IF(V364="","",EOMONTH(EDATE(Tabla1[[#This Row],[Fecha Finalización]],3),0))</f>
        <v/>
      </c>
      <c r="BA364" s="40"/>
      <c r="BB364" s="40"/>
      <c r="BC364" s="237"/>
      <c r="BD364" s="235" t="str">
        <f>IF(F364="","",Tabla1[[#This Row],[sem 01]]&amp;Tabla1[[#This Row],[sem 02]]&amp;Tabla1[[#This Row],[sem 03]])</f>
        <v/>
      </c>
      <c r="BE364" s="236" t="str">
        <f>IF(TRIM(F364)="","",$B$1&amp;"-"&amp;SUBSTITUTE(Tabla1[[#This Row],[Mes Inscrito]]," ","")&amp;"-"&amp;SUBSTITUTE(Tabla1[[#This Row],[Dia de clases Inscrito]]," ","")&amp;"-"&amp;SUBSTITUTE(Tabla1[[#This Row],[Horario Inscrito]]," ","")&amp;"-"&amp;Tabla1[[#This Row],[Fecha Inicio grupo]])</f>
        <v/>
      </c>
      <c r="BF364" s="253" t="str">
        <f>IF(F364="","",Tabla1[[#This Row],[Curso]])</f>
        <v/>
      </c>
      <c r="BG364" s="254" t="str">
        <f>+IF(TRIM(F364)="","",$B$1&amp;"-"&amp;TRIM(Tabla1[[#This Row],[Mes Inscrito]])&amp;"-"&amp;TRIM(Tabla1[[#This Row],[Dia de clases Inscrito]])&amp;"-"&amp;TRIM(Tabla1[[#This Row],[Horario Inscrito]])&amp;"-"&amp;TRIM(Tabla1[[#This Row],[Fecha Inicio grupo]])&amp;"-"&amp;TRIM(Tabla1[[#This Row],[Tipo Incrito]]))</f>
        <v/>
      </c>
      <c r="BH364" s="319" t="str">
        <f>IF(F364="","",OR(IFERROR(SEARCH("CG",Tabla1[[#This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4" s="320" t="str">
        <f>IF(F364&lt;&gt;"",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4" s="320" t="str">
        <f>IF(F364&lt;&gt;"",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4" s="320" t="str">
        <f>IF(Tabla1[[#This Row],[Fecha Inicio grupo]]="","",IFERROR(VLOOKUP(Tabla1[[#This Row],[Mes de Alta como miembro]],Parámetros!$AM$2:$AN$16,2,0),"01/01/1900"))</f>
        <v/>
      </c>
    </row>
    <row r="365" spans="1:63" ht="14.45" hidden="1">
      <c r="A365" s="69">
        <v>360</v>
      </c>
      <c r="B365" s="30"/>
      <c r="C365" s="35"/>
      <c r="D365" s="43"/>
      <c r="E365" s="65"/>
      <c r="F365" s="46"/>
      <c r="G365" s="46"/>
      <c r="H365" s="165"/>
      <c r="I365" s="43"/>
      <c r="J365" s="29"/>
      <c r="K365" s="70"/>
      <c r="L365" s="69"/>
      <c r="M365" s="47"/>
      <c r="N365" s="240" t="str">
        <f ca="1">IF(Tabla1[[#This Row],[Fecha de nac]]="","",IF(Tabla1[[#This Row],[Fecha Finalización]] &gt;=TODAY(), DATEDIF(Tabla1[[#This Row],[Fecha de nac]],TODAY(),"y"), ROUNDDOWN((Tabla1[[#This Row],[Fecha Finalización]] -Tabla1[[#This Row],[Fecha de nac]])/365,0)))</f>
        <v/>
      </c>
      <c r="O365" s="171"/>
      <c r="P365" s="35"/>
      <c r="Q365" s="68"/>
      <c r="R365" s="68"/>
      <c r="S365" s="68"/>
      <c r="T365" s="68"/>
      <c r="U365" s="245" t="str">
        <f>IF(F365="","",Tabla1[[#This Row],[Fecha Inicio grupo]]+3*7-7)</f>
        <v/>
      </c>
      <c r="V365" s="246" t="str">
        <f>IF(F365="","",EDATE(Tabla1[[#This Row],[Fecha Inicio grupo]],3))</f>
        <v/>
      </c>
      <c r="W365" s="30"/>
      <c r="X365" s="30"/>
      <c r="Y365" s="77"/>
      <c r="Z365" s="77"/>
      <c r="AA365" s="77"/>
      <c r="AB365" s="77"/>
      <c r="AC365" s="77"/>
      <c r="AD365" s="77"/>
      <c r="AE365" s="77"/>
      <c r="AF365" s="77"/>
      <c r="AG365" s="77"/>
      <c r="AH365" s="77"/>
      <c r="AI365" s="77"/>
      <c r="AJ365" s="77"/>
      <c r="AK365" s="77"/>
      <c r="AL365" s="77"/>
      <c r="AM365" s="77"/>
      <c r="AN365" s="77"/>
      <c r="AO365" s="146"/>
      <c r="AP365" s="248" t="str">
        <f>IF(F365="","",IFERROR(VLOOKUP(SUBSTITUTE(SUBSTITUTE(Tabla1[[#This Row],[Uso Sistemas]],"T","P"),"N","F"),Parámetros!$M$2:$N$17,2,0),"Completar hasta 3ra sem. para evaluar a Probacionista"))</f>
        <v/>
      </c>
      <c r="AQ365" s="40"/>
      <c r="AR365" s="40"/>
      <c r="AS365" s="40"/>
      <c r="AT365" s="29"/>
      <c r="AU365" s="56"/>
      <c r="AV365" s="56"/>
      <c r="AW365" s="56"/>
      <c r="AX365" s="250" t="str">
        <f>IF(V365="","",EOMONTH(EDATE(Tabla1[[#This Row],[Fecha Finalización]],2),0))</f>
        <v/>
      </c>
      <c r="AY365" s="40"/>
      <c r="AZ365" s="251" t="str">
        <f>IF(V365="","",EOMONTH(EDATE(Tabla1[[#This Row],[Fecha Finalización]],3),0))</f>
        <v/>
      </c>
      <c r="BA365" s="40"/>
      <c r="BB365" s="40"/>
      <c r="BC365" s="237"/>
      <c r="BD365" s="235" t="str">
        <f>IF(F365="","",Tabla1[[#This Row],[sem 01]]&amp;Tabla1[[#This Row],[sem 02]]&amp;Tabla1[[#This Row],[sem 03]])</f>
        <v/>
      </c>
      <c r="BE365" s="236" t="str">
        <f>IF(TRIM(F365)="","",$B$1&amp;"-"&amp;SUBSTITUTE(Tabla1[[#This Row],[Mes Inscrito]]," ","")&amp;"-"&amp;SUBSTITUTE(Tabla1[[#This Row],[Dia de clases Inscrito]]," ","")&amp;"-"&amp;SUBSTITUTE(Tabla1[[#This Row],[Horario Inscrito]]," ","")&amp;"-"&amp;Tabla1[[#This Row],[Fecha Inicio grupo]])</f>
        <v/>
      </c>
      <c r="BF365" s="253" t="str">
        <f>IF(F365="","",Tabla1[[#This Row],[Curso]])</f>
        <v/>
      </c>
      <c r="BG365" s="254" t="str">
        <f>+IF(TRIM(F365)="","",$B$1&amp;"-"&amp;TRIM(Tabla1[[#This Row],[Mes Inscrito]])&amp;"-"&amp;TRIM(Tabla1[[#This Row],[Dia de clases Inscrito]])&amp;"-"&amp;TRIM(Tabla1[[#This Row],[Horario Inscrito]])&amp;"-"&amp;TRIM(Tabla1[[#This Row],[Fecha Inicio grupo]])&amp;"-"&amp;TRIM(Tabla1[[#This Row],[Tipo Incrito]]))</f>
        <v/>
      </c>
      <c r="BH365" s="319" t="str">
        <f>IF(F365="","",OR(IFERROR(SEARCH("CG",Tabla1[[#This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5" s="320" t="str">
        <f>IF(F365&lt;&gt;"",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5" s="320" t="str">
        <f>IF(F365&lt;&gt;"",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5" s="320" t="str">
        <f>IF(Tabla1[[#This Row],[Fecha Inicio grupo]]="","",IFERROR(VLOOKUP(Tabla1[[#This Row],[Mes de Alta como miembro]],Parámetros!$AM$2:$AN$16,2,0),"01/01/1900"))</f>
        <v/>
      </c>
    </row>
    <row r="366" spans="1:63" ht="14.45" hidden="1">
      <c r="A366" s="69">
        <v>361</v>
      </c>
      <c r="B366" s="30"/>
      <c r="C366" s="35"/>
      <c r="D366" s="43"/>
      <c r="E366" s="65"/>
      <c r="F366" s="46"/>
      <c r="G366" s="46"/>
      <c r="H366" s="165"/>
      <c r="I366" s="43"/>
      <c r="J366" s="29"/>
      <c r="K366" s="70"/>
      <c r="L366" s="69"/>
      <c r="M366" s="47"/>
      <c r="N366" s="240" t="str">
        <f ca="1">IF(Tabla1[[#This Row],[Fecha de nac]]="","",IF(Tabla1[[#This Row],[Fecha Finalización]] &gt;=TODAY(), DATEDIF(Tabla1[[#This Row],[Fecha de nac]],TODAY(),"y"), ROUNDDOWN((Tabla1[[#This Row],[Fecha Finalización]] -Tabla1[[#This Row],[Fecha de nac]])/365,0)))</f>
        <v/>
      </c>
      <c r="O366" s="171"/>
      <c r="P366" s="35"/>
      <c r="Q366" s="68"/>
      <c r="R366" s="68"/>
      <c r="S366" s="68"/>
      <c r="T366" s="68"/>
      <c r="U366" s="245" t="str">
        <f>IF(F366="","",Tabla1[[#This Row],[Fecha Inicio grupo]]+3*7-7)</f>
        <v/>
      </c>
      <c r="V366" s="246" t="str">
        <f>IF(F366="","",EDATE(Tabla1[[#This Row],[Fecha Inicio grupo]],3))</f>
        <v/>
      </c>
      <c r="W366" s="30"/>
      <c r="X366" s="30"/>
      <c r="Y366" s="77"/>
      <c r="Z366" s="77"/>
      <c r="AA366" s="77"/>
      <c r="AB366" s="77"/>
      <c r="AC366" s="77"/>
      <c r="AD366" s="77"/>
      <c r="AE366" s="77"/>
      <c r="AF366" s="77"/>
      <c r="AG366" s="77"/>
      <c r="AH366" s="77"/>
      <c r="AI366" s="77"/>
      <c r="AJ366" s="77"/>
      <c r="AK366" s="77"/>
      <c r="AL366" s="77"/>
      <c r="AM366" s="77"/>
      <c r="AN366" s="77"/>
      <c r="AO366" s="146"/>
      <c r="AP366" s="248" t="str">
        <f>IF(F366="","",IFERROR(VLOOKUP(SUBSTITUTE(SUBSTITUTE(Tabla1[[#This Row],[Uso Sistemas]],"T","P"),"N","F"),Parámetros!$M$2:$N$17,2,0),"Completar hasta 3ra sem. para evaluar a Probacionista"))</f>
        <v/>
      </c>
      <c r="AQ366" s="40"/>
      <c r="AR366" s="40"/>
      <c r="AS366" s="40"/>
      <c r="AT366" s="29"/>
      <c r="AU366" s="56"/>
      <c r="AV366" s="56"/>
      <c r="AW366" s="56"/>
      <c r="AX366" s="250" t="str">
        <f>IF(V366="","",EOMONTH(EDATE(Tabla1[[#This Row],[Fecha Finalización]],2),0))</f>
        <v/>
      </c>
      <c r="AY366" s="40"/>
      <c r="AZ366" s="251" t="str">
        <f>IF(V366="","",EOMONTH(EDATE(Tabla1[[#This Row],[Fecha Finalización]],3),0))</f>
        <v/>
      </c>
      <c r="BA366" s="40"/>
      <c r="BB366" s="40"/>
      <c r="BC366" s="237"/>
      <c r="BD366" s="235" t="str">
        <f>IF(F366="","",Tabla1[[#This Row],[sem 01]]&amp;Tabla1[[#This Row],[sem 02]]&amp;Tabla1[[#This Row],[sem 03]])</f>
        <v/>
      </c>
      <c r="BE366" s="236" t="str">
        <f>IF(TRIM(F366)="","",$B$1&amp;"-"&amp;SUBSTITUTE(Tabla1[[#This Row],[Mes Inscrito]]," ","")&amp;"-"&amp;SUBSTITUTE(Tabla1[[#This Row],[Dia de clases Inscrito]]," ","")&amp;"-"&amp;SUBSTITUTE(Tabla1[[#This Row],[Horario Inscrito]]," ","")&amp;"-"&amp;Tabla1[[#This Row],[Fecha Inicio grupo]])</f>
        <v/>
      </c>
      <c r="BF366" s="253" t="str">
        <f>IF(F366="","",Tabla1[[#This Row],[Curso]])</f>
        <v/>
      </c>
      <c r="BG366" s="254" t="str">
        <f>+IF(TRIM(F366)="","",$B$1&amp;"-"&amp;TRIM(Tabla1[[#This Row],[Mes Inscrito]])&amp;"-"&amp;TRIM(Tabla1[[#This Row],[Dia de clases Inscrito]])&amp;"-"&amp;TRIM(Tabla1[[#This Row],[Horario Inscrito]])&amp;"-"&amp;TRIM(Tabla1[[#This Row],[Fecha Inicio grupo]])&amp;"-"&amp;TRIM(Tabla1[[#This Row],[Tipo Incrito]]))</f>
        <v/>
      </c>
      <c r="BH366" s="319" t="str">
        <f>IF(F366="","",OR(IFERROR(SEARCH("CG",Tabla1[[#This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6" s="320" t="str">
        <f>IF(F366&lt;&gt;"",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6" s="320" t="str">
        <f>IF(F366&lt;&gt;"",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6" s="320" t="str">
        <f>IF(Tabla1[[#This Row],[Fecha Inicio grupo]]="","",IFERROR(VLOOKUP(Tabla1[[#This Row],[Mes de Alta como miembro]],Parámetros!$AM$2:$AN$16,2,0),"01/01/1900"))</f>
        <v/>
      </c>
    </row>
    <row r="367" spans="1:63" ht="14.45" hidden="1">
      <c r="A367" s="69">
        <v>362</v>
      </c>
      <c r="B367" s="30"/>
      <c r="C367" s="35"/>
      <c r="D367" s="43"/>
      <c r="E367" s="65"/>
      <c r="F367" s="46"/>
      <c r="G367" s="46"/>
      <c r="H367" s="165"/>
      <c r="I367" s="43"/>
      <c r="J367" s="29"/>
      <c r="K367" s="70"/>
      <c r="L367" s="69"/>
      <c r="M367" s="47"/>
      <c r="N367" s="240" t="str">
        <f ca="1">IF(Tabla1[[#This Row],[Fecha de nac]]="","",IF(Tabla1[[#This Row],[Fecha Finalización]] &gt;=TODAY(), DATEDIF(Tabla1[[#This Row],[Fecha de nac]],TODAY(),"y"), ROUNDDOWN((Tabla1[[#This Row],[Fecha Finalización]] -Tabla1[[#This Row],[Fecha de nac]])/365,0)))</f>
        <v/>
      </c>
      <c r="O367" s="171"/>
      <c r="P367" s="35"/>
      <c r="Q367" s="68"/>
      <c r="R367" s="68"/>
      <c r="S367" s="68"/>
      <c r="T367" s="68"/>
      <c r="U367" s="245" t="str">
        <f>IF(F367="","",Tabla1[[#This Row],[Fecha Inicio grupo]]+3*7-7)</f>
        <v/>
      </c>
      <c r="V367" s="246" t="str">
        <f>IF(F367="","",EDATE(Tabla1[[#This Row],[Fecha Inicio grupo]],3))</f>
        <v/>
      </c>
      <c r="W367" s="30"/>
      <c r="X367" s="30"/>
      <c r="Y367" s="77"/>
      <c r="Z367" s="77"/>
      <c r="AA367" s="77"/>
      <c r="AB367" s="77"/>
      <c r="AC367" s="77"/>
      <c r="AD367" s="77"/>
      <c r="AE367" s="77"/>
      <c r="AF367" s="77"/>
      <c r="AG367" s="77"/>
      <c r="AH367" s="77"/>
      <c r="AI367" s="77"/>
      <c r="AJ367" s="77"/>
      <c r="AK367" s="77"/>
      <c r="AL367" s="77"/>
      <c r="AM367" s="77"/>
      <c r="AN367" s="77"/>
      <c r="AO367" s="146"/>
      <c r="AP367" s="248" t="str">
        <f>IF(F367="","",IFERROR(VLOOKUP(SUBSTITUTE(SUBSTITUTE(Tabla1[[#This Row],[Uso Sistemas]],"T","P"),"N","F"),Parámetros!$M$2:$N$17,2,0),"Completar hasta 3ra sem. para evaluar a Probacionista"))</f>
        <v/>
      </c>
      <c r="AQ367" s="40"/>
      <c r="AR367" s="40"/>
      <c r="AS367" s="40"/>
      <c r="AT367" s="29"/>
      <c r="AU367" s="56"/>
      <c r="AV367" s="56"/>
      <c r="AW367" s="56"/>
      <c r="AX367" s="250" t="str">
        <f>IF(V367="","",EOMONTH(EDATE(Tabla1[[#This Row],[Fecha Finalización]],2),0))</f>
        <v/>
      </c>
      <c r="AY367" s="40"/>
      <c r="AZ367" s="251" t="str">
        <f>IF(V367="","",EOMONTH(EDATE(Tabla1[[#This Row],[Fecha Finalización]],3),0))</f>
        <v/>
      </c>
      <c r="BA367" s="40"/>
      <c r="BB367" s="40"/>
      <c r="BC367" s="237"/>
      <c r="BD367" s="235" t="str">
        <f>IF(F367="","",Tabla1[[#This Row],[sem 01]]&amp;Tabla1[[#This Row],[sem 02]]&amp;Tabla1[[#This Row],[sem 03]])</f>
        <v/>
      </c>
      <c r="BE367" s="236" t="str">
        <f>IF(TRIM(F367)="","",$B$1&amp;"-"&amp;SUBSTITUTE(Tabla1[[#This Row],[Mes Inscrito]]," ","")&amp;"-"&amp;SUBSTITUTE(Tabla1[[#This Row],[Dia de clases Inscrito]]," ","")&amp;"-"&amp;SUBSTITUTE(Tabla1[[#This Row],[Horario Inscrito]]," ","")&amp;"-"&amp;Tabla1[[#This Row],[Fecha Inicio grupo]])</f>
        <v/>
      </c>
      <c r="BF367" s="253" t="str">
        <f>IF(F367="","",Tabla1[[#This Row],[Curso]])</f>
        <v/>
      </c>
      <c r="BG367" s="254" t="str">
        <f>+IF(TRIM(F367)="","",$B$1&amp;"-"&amp;TRIM(Tabla1[[#This Row],[Mes Inscrito]])&amp;"-"&amp;TRIM(Tabla1[[#This Row],[Dia de clases Inscrito]])&amp;"-"&amp;TRIM(Tabla1[[#This Row],[Horario Inscrito]])&amp;"-"&amp;TRIM(Tabla1[[#This Row],[Fecha Inicio grupo]])&amp;"-"&amp;TRIM(Tabla1[[#This Row],[Tipo Incrito]]))</f>
        <v/>
      </c>
      <c r="BH367" s="319" t="str">
        <f>IF(F367="","",OR(IFERROR(SEARCH("CG",Tabla1[[#This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7" s="320" t="str">
        <f>IF(F367&lt;&gt;"",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7" s="320" t="str">
        <f>IF(F367&lt;&gt;"",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7" s="320" t="str">
        <f>IF(Tabla1[[#This Row],[Fecha Inicio grupo]]="","",IFERROR(VLOOKUP(Tabla1[[#This Row],[Mes de Alta como miembro]],Parámetros!$AM$2:$AN$16,2,0),"01/01/1900"))</f>
        <v/>
      </c>
    </row>
    <row r="368" spans="1:63" ht="14.45" hidden="1">
      <c r="A368" s="69">
        <v>363</v>
      </c>
      <c r="B368" s="30"/>
      <c r="C368" s="35"/>
      <c r="D368" s="43"/>
      <c r="E368" s="65"/>
      <c r="F368" s="46"/>
      <c r="G368" s="46"/>
      <c r="H368" s="165"/>
      <c r="I368" s="43"/>
      <c r="J368" s="29"/>
      <c r="K368" s="70"/>
      <c r="L368" s="69"/>
      <c r="M368" s="47"/>
      <c r="N368" s="240" t="str">
        <f ca="1">IF(Tabla1[[#This Row],[Fecha de nac]]="","",IF(Tabla1[[#This Row],[Fecha Finalización]] &gt;=TODAY(), DATEDIF(Tabla1[[#This Row],[Fecha de nac]],TODAY(),"y"), ROUNDDOWN((Tabla1[[#This Row],[Fecha Finalización]] -Tabla1[[#This Row],[Fecha de nac]])/365,0)))</f>
        <v/>
      </c>
      <c r="O368" s="171"/>
      <c r="P368" s="35"/>
      <c r="Q368" s="68"/>
      <c r="R368" s="68"/>
      <c r="S368" s="68"/>
      <c r="T368" s="68"/>
      <c r="U368" s="245" t="str">
        <f>IF(F368="","",Tabla1[[#This Row],[Fecha Inicio grupo]]+3*7-7)</f>
        <v/>
      </c>
      <c r="V368" s="246" t="str">
        <f>IF(F368="","",EDATE(Tabla1[[#This Row],[Fecha Inicio grupo]],3))</f>
        <v/>
      </c>
      <c r="W368" s="30"/>
      <c r="X368" s="30"/>
      <c r="Y368" s="77"/>
      <c r="Z368" s="77"/>
      <c r="AA368" s="77"/>
      <c r="AB368" s="77"/>
      <c r="AC368" s="77"/>
      <c r="AD368" s="77"/>
      <c r="AE368" s="77"/>
      <c r="AF368" s="77"/>
      <c r="AG368" s="77"/>
      <c r="AH368" s="77"/>
      <c r="AI368" s="77"/>
      <c r="AJ368" s="77"/>
      <c r="AK368" s="77"/>
      <c r="AL368" s="77"/>
      <c r="AM368" s="77"/>
      <c r="AN368" s="77"/>
      <c r="AO368" s="146"/>
      <c r="AP368" s="248" t="str">
        <f>IF(F368="","",IFERROR(VLOOKUP(SUBSTITUTE(SUBSTITUTE(Tabla1[[#This Row],[Uso Sistemas]],"T","P"),"N","F"),Parámetros!$M$2:$N$17,2,0),"Completar hasta 3ra sem. para evaluar a Probacionista"))</f>
        <v/>
      </c>
      <c r="AQ368" s="40"/>
      <c r="AR368" s="40"/>
      <c r="AS368" s="40"/>
      <c r="AT368" s="29"/>
      <c r="AU368" s="56"/>
      <c r="AV368" s="56"/>
      <c r="AW368" s="56"/>
      <c r="AX368" s="250" t="str">
        <f>IF(V368="","",EOMONTH(EDATE(Tabla1[[#This Row],[Fecha Finalización]],2),0))</f>
        <v/>
      </c>
      <c r="AY368" s="40"/>
      <c r="AZ368" s="251" t="str">
        <f>IF(V368="","",EOMONTH(EDATE(Tabla1[[#This Row],[Fecha Finalización]],3),0))</f>
        <v/>
      </c>
      <c r="BA368" s="40"/>
      <c r="BB368" s="40"/>
      <c r="BC368" s="237"/>
      <c r="BD368" s="235" t="str">
        <f>IF(F368="","",Tabla1[[#This Row],[sem 01]]&amp;Tabla1[[#This Row],[sem 02]]&amp;Tabla1[[#This Row],[sem 03]])</f>
        <v/>
      </c>
      <c r="BE368" s="236" t="str">
        <f>IF(TRIM(F368)="","",$B$1&amp;"-"&amp;SUBSTITUTE(Tabla1[[#This Row],[Mes Inscrito]]," ","")&amp;"-"&amp;SUBSTITUTE(Tabla1[[#This Row],[Dia de clases Inscrito]]," ","")&amp;"-"&amp;SUBSTITUTE(Tabla1[[#This Row],[Horario Inscrito]]," ","")&amp;"-"&amp;Tabla1[[#This Row],[Fecha Inicio grupo]])</f>
        <v/>
      </c>
      <c r="BF368" s="253" t="str">
        <f>IF(F368="","",Tabla1[[#This Row],[Curso]])</f>
        <v/>
      </c>
      <c r="BG368" s="254" t="str">
        <f>+IF(TRIM(F368)="","",$B$1&amp;"-"&amp;TRIM(Tabla1[[#This Row],[Mes Inscrito]])&amp;"-"&amp;TRIM(Tabla1[[#This Row],[Dia de clases Inscrito]])&amp;"-"&amp;TRIM(Tabla1[[#This Row],[Horario Inscrito]])&amp;"-"&amp;TRIM(Tabla1[[#This Row],[Fecha Inicio grupo]])&amp;"-"&amp;TRIM(Tabla1[[#This Row],[Tipo Incrito]]))</f>
        <v/>
      </c>
      <c r="BH368" s="319" t="str">
        <f>IF(F368="","",OR(IFERROR(SEARCH("CG",Tabla1[[#This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8" s="320" t="str">
        <f>IF(F368&lt;&gt;"",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8" s="320" t="str">
        <f>IF(F368&lt;&gt;"",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8" s="320" t="str">
        <f>IF(Tabla1[[#This Row],[Fecha Inicio grupo]]="","",IFERROR(VLOOKUP(Tabla1[[#This Row],[Mes de Alta como miembro]],Parámetros!$AM$2:$AN$16,2,0),"01/01/1900"))</f>
        <v/>
      </c>
    </row>
    <row r="369" spans="1:63" ht="14.45" hidden="1">
      <c r="A369" s="69">
        <v>364</v>
      </c>
      <c r="B369" s="30"/>
      <c r="C369" s="35"/>
      <c r="D369" s="43"/>
      <c r="E369" s="65"/>
      <c r="F369" s="46"/>
      <c r="G369" s="46"/>
      <c r="H369" s="165"/>
      <c r="I369" s="43"/>
      <c r="J369" s="29"/>
      <c r="K369" s="70"/>
      <c r="L369" s="69"/>
      <c r="M369" s="47"/>
      <c r="N369" s="240" t="str">
        <f ca="1">IF(Tabla1[[#This Row],[Fecha de nac]]="","",IF(Tabla1[[#This Row],[Fecha Finalización]] &gt;=TODAY(), DATEDIF(Tabla1[[#This Row],[Fecha de nac]],TODAY(),"y"), ROUNDDOWN((Tabla1[[#This Row],[Fecha Finalización]] -Tabla1[[#This Row],[Fecha de nac]])/365,0)))</f>
        <v/>
      </c>
      <c r="O369" s="171"/>
      <c r="P369" s="35"/>
      <c r="Q369" s="68"/>
      <c r="R369" s="68"/>
      <c r="S369" s="68"/>
      <c r="T369" s="68"/>
      <c r="U369" s="245" t="str">
        <f>IF(F369="","",Tabla1[[#This Row],[Fecha Inicio grupo]]+3*7-7)</f>
        <v/>
      </c>
      <c r="V369" s="246" t="str">
        <f>IF(F369="","",EDATE(Tabla1[[#This Row],[Fecha Inicio grupo]],3))</f>
        <v/>
      </c>
      <c r="W369" s="30"/>
      <c r="X369" s="30"/>
      <c r="Y369" s="77"/>
      <c r="Z369" s="77"/>
      <c r="AA369" s="77"/>
      <c r="AB369" s="77"/>
      <c r="AC369" s="77"/>
      <c r="AD369" s="77"/>
      <c r="AE369" s="77"/>
      <c r="AF369" s="77"/>
      <c r="AG369" s="77"/>
      <c r="AH369" s="77"/>
      <c r="AI369" s="77"/>
      <c r="AJ369" s="77"/>
      <c r="AK369" s="77"/>
      <c r="AL369" s="77"/>
      <c r="AM369" s="77"/>
      <c r="AN369" s="77"/>
      <c r="AO369" s="146"/>
      <c r="AP369" s="248" t="str">
        <f>IF(F369="","",IFERROR(VLOOKUP(SUBSTITUTE(SUBSTITUTE(Tabla1[[#This Row],[Uso Sistemas]],"T","P"),"N","F"),Parámetros!$M$2:$N$17,2,0),"Completar hasta 3ra sem. para evaluar a Probacionista"))</f>
        <v/>
      </c>
      <c r="AQ369" s="40"/>
      <c r="AR369" s="40"/>
      <c r="AS369" s="40"/>
      <c r="AT369" s="29"/>
      <c r="AU369" s="56"/>
      <c r="AV369" s="56"/>
      <c r="AW369" s="56"/>
      <c r="AX369" s="250" t="str">
        <f>IF(V369="","",EOMONTH(EDATE(Tabla1[[#This Row],[Fecha Finalización]],2),0))</f>
        <v/>
      </c>
      <c r="AY369" s="40"/>
      <c r="AZ369" s="251" t="str">
        <f>IF(V369="","",EOMONTH(EDATE(Tabla1[[#This Row],[Fecha Finalización]],3),0))</f>
        <v/>
      </c>
      <c r="BA369" s="40"/>
      <c r="BB369" s="40"/>
      <c r="BC369" s="237"/>
      <c r="BD369" s="235" t="str">
        <f>IF(F369="","",Tabla1[[#This Row],[sem 01]]&amp;Tabla1[[#This Row],[sem 02]]&amp;Tabla1[[#This Row],[sem 03]])</f>
        <v/>
      </c>
      <c r="BE369" s="236" t="str">
        <f>IF(TRIM(F369)="","",$B$1&amp;"-"&amp;SUBSTITUTE(Tabla1[[#This Row],[Mes Inscrito]]," ","")&amp;"-"&amp;SUBSTITUTE(Tabla1[[#This Row],[Dia de clases Inscrito]]," ","")&amp;"-"&amp;SUBSTITUTE(Tabla1[[#This Row],[Horario Inscrito]]," ","")&amp;"-"&amp;Tabla1[[#This Row],[Fecha Inicio grupo]])</f>
        <v/>
      </c>
      <c r="BF369" s="253" t="str">
        <f>IF(F369="","",Tabla1[[#This Row],[Curso]])</f>
        <v/>
      </c>
      <c r="BG369" s="254" t="str">
        <f>+IF(TRIM(F369)="","",$B$1&amp;"-"&amp;TRIM(Tabla1[[#This Row],[Mes Inscrito]])&amp;"-"&amp;TRIM(Tabla1[[#This Row],[Dia de clases Inscrito]])&amp;"-"&amp;TRIM(Tabla1[[#This Row],[Horario Inscrito]])&amp;"-"&amp;TRIM(Tabla1[[#This Row],[Fecha Inicio grupo]])&amp;"-"&amp;TRIM(Tabla1[[#This Row],[Tipo Incrito]]))</f>
        <v/>
      </c>
      <c r="BH369" s="319" t="str">
        <f>IF(F369="","",OR(IFERROR(SEARCH("CG",Tabla1[[#This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9" s="320" t="str">
        <f>IF(F369&lt;&gt;"",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9" s="320" t="str">
        <f>IF(F369&lt;&gt;"",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9" s="320" t="str">
        <f>IF(Tabla1[[#This Row],[Fecha Inicio grupo]]="","",IFERROR(VLOOKUP(Tabla1[[#This Row],[Mes de Alta como miembro]],Parámetros!$AM$2:$AN$16,2,0),"01/01/1900"))</f>
        <v/>
      </c>
    </row>
    <row r="370" spans="1:63" ht="14.45" hidden="1">
      <c r="A370" s="69">
        <v>365</v>
      </c>
      <c r="B370" s="30"/>
      <c r="C370" s="35"/>
      <c r="D370" s="43"/>
      <c r="E370" s="65"/>
      <c r="F370" s="46"/>
      <c r="G370" s="46"/>
      <c r="H370" s="165"/>
      <c r="I370" s="43"/>
      <c r="J370" s="29"/>
      <c r="K370" s="70"/>
      <c r="L370" s="69"/>
      <c r="M370" s="47"/>
      <c r="N370" s="240" t="str">
        <f ca="1">IF(Tabla1[[#This Row],[Fecha de nac]]="","",IF(Tabla1[[#This Row],[Fecha Finalización]] &gt;=TODAY(), DATEDIF(Tabla1[[#This Row],[Fecha de nac]],TODAY(),"y"), ROUNDDOWN((Tabla1[[#This Row],[Fecha Finalización]] -Tabla1[[#This Row],[Fecha de nac]])/365,0)))</f>
        <v/>
      </c>
      <c r="O370" s="171"/>
      <c r="P370" s="35"/>
      <c r="Q370" s="68"/>
      <c r="R370" s="68"/>
      <c r="S370" s="68"/>
      <c r="T370" s="68"/>
      <c r="U370" s="245" t="str">
        <f>IF(F370="","",Tabla1[[#This Row],[Fecha Inicio grupo]]+3*7-7)</f>
        <v/>
      </c>
      <c r="V370" s="246" t="str">
        <f>IF(F370="","",EDATE(Tabla1[[#This Row],[Fecha Inicio grupo]],3))</f>
        <v/>
      </c>
      <c r="W370" s="30"/>
      <c r="X370" s="30"/>
      <c r="Y370" s="77"/>
      <c r="Z370" s="77"/>
      <c r="AA370" s="77"/>
      <c r="AB370" s="77"/>
      <c r="AC370" s="77"/>
      <c r="AD370" s="77"/>
      <c r="AE370" s="77"/>
      <c r="AF370" s="77"/>
      <c r="AG370" s="77"/>
      <c r="AH370" s="77"/>
      <c r="AI370" s="77"/>
      <c r="AJ370" s="77"/>
      <c r="AK370" s="77"/>
      <c r="AL370" s="77"/>
      <c r="AM370" s="77"/>
      <c r="AN370" s="77"/>
      <c r="AO370" s="146"/>
      <c r="AP370" s="248" t="str">
        <f>IF(F370="","",IFERROR(VLOOKUP(SUBSTITUTE(SUBSTITUTE(Tabla1[[#This Row],[Uso Sistemas]],"T","P"),"N","F"),Parámetros!$M$2:$N$17,2,0),"Completar hasta 3ra sem. para evaluar a Probacionista"))</f>
        <v/>
      </c>
      <c r="AQ370" s="40"/>
      <c r="AR370" s="40"/>
      <c r="AS370" s="40"/>
      <c r="AT370" s="29"/>
      <c r="AU370" s="56"/>
      <c r="AV370" s="56"/>
      <c r="AW370" s="56"/>
      <c r="AX370" s="250" t="str">
        <f>IF(V370="","",EOMONTH(EDATE(Tabla1[[#This Row],[Fecha Finalización]],2),0))</f>
        <v/>
      </c>
      <c r="AY370" s="40"/>
      <c r="AZ370" s="251" t="str">
        <f>IF(V370="","",EOMONTH(EDATE(Tabla1[[#This Row],[Fecha Finalización]],3),0))</f>
        <v/>
      </c>
      <c r="BA370" s="40"/>
      <c r="BB370" s="40"/>
      <c r="BC370" s="237"/>
      <c r="BD370" s="235" t="str">
        <f>IF(F370="","",Tabla1[[#This Row],[sem 01]]&amp;Tabla1[[#This Row],[sem 02]]&amp;Tabla1[[#This Row],[sem 03]])</f>
        <v/>
      </c>
      <c r="BE370" s="236" t="str">
        <f>IF(TRIM(F370)="","",$B$1&amp;"-"&amp;SUBSTITUTE(Tabla1[[#This Row],[Mes Inscrito]]," ","")&amp;"-"&amp;SUBSTITUTE(Tabla1[[#This Row],[Dia de clases Inscrito]]," ","")&amp;"-"&amp;SUBSTITUTE(Tabla1[[#This Row],[Horario Inscrito]]," ","")&amp;"-"&amp;Tabla1[[#This Row],[Fecha Inicio grupo]])</f>
        <v/>
      </c>
      <c r="BF370" s="253" t="str">
        <f>IF(F370="","",Tabla1[[#This Row],[Curso]])</f>
        <v/>
      </c>
      <c r="BG370" s="254" t="str">
        <f>+IF(TRIM(F370)="","",$B$1&amp;"-"&amp;TRIM(Tabla1[[#This Row],[Mes Inscrito]])&amp;"-"&amp;TRIM(Tabla1[[#This Row],[Dia de clases Inscrito]])&amp;"-"&amp;TRIM(Tabla1[[#This Row],[Horario Inscrito]])&amp;"-"&amp;TRIM(Tabla1[[#This Row],[Fecha Inicio grupo]])&amp;"-"&amp;TRIM(Tabla1[[#This Row],[Tipo Incrito]]))</f>
        <v/>
      </c>
      <c r="BH370" s="319" t="str">
        <f>IF(F370="","",OR(IFERROR(SEARCH("CG",Tabla1[[#This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0" s="320" t="str">
        <f>IF(F370&lt;&gt;"",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0" s="320" t="str">
        <f>IF(F370&lt;&gt;"",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0" s="320" t="str">
        <f>IF(Tabla1[[#This Row],[Fecha Inicio grupo]]="","",IFERROR(VLOOKUP(Tabla1[[#This Row],[Mes de Alta como miembro]],Parámetros!$AM$2:$AN$16,2,0),"01/01/1900"))</f>
        <v/>
      </c>
    </row>
    <row r="371" spans="1:63" ht="14.45" hidden="1">
      <c r="A371" s="69">
        <v>366</v>
      </c>
      <c r="B371" s="30"/>
      <c r="C371" s="35"/>
      <c r="D371" s="43"/>
      <c r="E371" s="65"/>
      <c r="F371" s="46"/>
      <c r="G371" s="46"/>
      <c r="H371" s="165"/>
      <c r="I371" s="43"/>
      <c r="J371" s="29"/>
      <c r="K371" s="70"/>
      <c r="L371" s="69"/>
      <c r="M371" s="47"/>
      <c r="N371" s="240" t="str">
        <f ca="1">IF(Tabla1[[#This Row],[Fecha de nac]]="","",IF(Tabla1[[#This Row],[Fecha Finalización]] &gt;=TODAY(), DATEDIF(Tabla1[[#This Row],[Fecha de nac]],TODAY(),"y"), ROUNDDOWN((Tabla1[[#This Row],[Fecha Finalización]] -Tabla1[[#This Row],[Fecha de nac]])/365,0)))</f>
        <v/>
      </c>
      <c r="O371" s="171"/>
      <c r="P371" s="35"/>
      <c r="Q371" s="68"/>
      <c r="R371" s="68"/>
      <c r="S371" s="68"/>
      <c r="T371" s="68"/>
      <c r="U371" s="245" t="str">
        <f>IF(F371="","",Tabla1[[#This Row],[Fecha Inicio grupo]]+3*7-7)</f>
        <v/>
      </c>
      <c r="V371" s="246" t="str">
        <f>IF(F371="","",EDATE(Tabla1[[#This Row],[Fecha Inicio grupo]],3))</f>
        <v/>
      </c>
      <c r="W371" s="30"/>
      <c r="X371" s="30"/>
      <c r="Y371" s="77"/>
      <c r="Z371" s="77"/>
      <c r="AA371" s="77"/>
      <c r="AB371" s="77"/>
      <c r="AC371" s="77"/>
      <c r="AD371" s="77"/>
      <c r="AE371" s="77"/>
      <c r="AF371" s="77"/>
      <c r="AG371" s="77"/>
      <c r="AH371" s="77"/>
      <c r="AI371" s="77"/>
      <c r="AJ371" s="77"/>
      <c r="AK371" s="77"/>
      <c r="AL371" s="77"/>
      <c r="AM371" s="77"/>
      <c r="AN371" s="77"/>
      <c r="AO371" s="146"/>
      <c r="AP371" s="248" t="str">
        <f>IF(F371="","",IFERROR(VLOOKUP(SUBSTITUTE(SUBSTITUTE(Tabla1[[#This Row],[Uso Sistemas]],"T","P"),"N","F"),Parámetros!$M$2:$N$17,2,0),"Completar hasta 3ra sem. para evaluar a Probacionista"))</f>
        <v/>
      </c>
      <c r="AQ371" s="40"/>
      <c r="AR371" s="40"/>
      <c r="AS371" s="40"/>
      <c r="AT371" s="29"/>
      <c r="AU371" s="56"/>
      <c r="AV371" s="56"/>
      <c r="AW371" s="56"/>
      <c r="AX371" s="250" t="str">
        <f>IF(V371="","",EOMONTH(EDATE(Tabla1[[#This Row],[Fecha Finalización]],2),0))</f>
        <v/>
      </c>
      <c r="AY371" s="40"/>
      <c r="AZ371" s="251" t="str">
        <f>IF(V371="","",EOMONTH(EDATE(Tabla1[[#This Row],[Fecha Finalización]],3),0))</f>
        <v/>
      </c>
      <c r="BA371" s="40"/>
      <c r="BB371" s="40"/>
      <c r="BC371" s="237"/>
      <c r="BD371" s="235" t="str">
        <f>IF(F371="","",Tabla1[[#This Row],[sem 01]]&amp;Tabla1[[#This Row],[sem 02]]&amp;Tabla1[[#This Row],[sem 03]])</f>
        <v/>
      </c>
      <c r="BE371" s="236" t="str">
        <f>IF(TRIM(F371)="","",$B$1&amp;"-"&amp;SUBSTITUTE(Tabla1[[#This Row],[Mes Inscrito]]," ","")&amp;"-"&amp;SUBSTITUTE(Tabla1[[#This Row],[Dia de clases Inscrito]]," ","")&amp;"-"&amp;SUBSTITUTE(Tabla1[[#This Row],[Horario Inscrito]]," ","")&amp;"-"&amp;Tabla1[[#This Row],[Fecha Inicio grupo]])</f>
        <v/>
      </c>
      <c r="BF371" s="253" t="str">
        <f>IF(F371="","",Tabla1[[#This Row],[Curso]])</f>
        <v/>
      </c>
      <c r="BG371" s="254" t="str">
        <f>+IF(TRIM(F371)="","",$B$1&amp;"-"&amp;TRIM(Tabla1[[#This Row],[Mes Inscrito]])&amp;"-"&amp;TRIM(Tabla1[[#This Row],[Dia de clases Inscrito]])&amp;"-"&amp;TRIM(Tabla1[[#This Row],[Horario Inscrito]])&amp;"-"&amp;TRIM(Tabla1[[#This Row],[Fecha Inicio grupo]])&amp;"-"&amp;TRIM(Tabla1[[#This Row],[Tipo Incrito]]))</f>
        <v/>
      </c>
      <c r="BH371" s="319" t="str">
        <f>IF(F371="","",OR(IFERROR(SEARCH("CG",Tabla1[[#This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1" s="320" t="str">
        <f>IF(F371&lt;&gt;"",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1" s="320" t="str">
        <f>IF(F371&lt;&gt;"",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1" s="320" t="str">
        <f>IF(Tabla1[[#This Row],[Fecha Inicio grupo]]="","",IFERROR(VLOOKUP(Tabla1[[#This Row],[Mes de Alta como miembro]],Parámetros!$AM$2:$AN$16,2,0),"01/01/1900"))</f>
        <v/>
      </c>
    </row>
    <row r="372" spans="1:63" ht="14.45" hidden="1">
      <c r="A372" s="69">
        <v>367</v>
      </c>
      <c r="B372" s="30"/>
      <c r="C372" s="35"/>
      <c r="D372" s="43"/>
      <c r="E372" s="65"/>
      <c r="F372" s="46"/>
      <c r="G372" s="46"/>
      <c r="H372" s="165"/>
      <c r="I372" s="43"/>
      <c r="J372" s="29"/>
      <c r="K372" s="70"/>
      <c r="L372" s="69"/>
      <c r="M372" s="47"/>
      <c r="N372" s="240" t="str">
        <f ca="1">IF(Tabla1[[#This Row],[Fecha de nac]]="","",IF(Tabla1[[#This Row],[Fecha Finalización]] &gt;=TODAY(), DATEDIF(Tabla1[[#This Row],[Fecha de nac]],TODAY(),"y"), ROUNDDOWN((Tabla1[[#This Row],[Fecha Finalización]] -Tabla1[[#This Row],[Fecha de nac]])/365,0)))</f>
        <v/>
      </c>
      <c r="O372" s="171"/>
      <c r="P372" s="35"/>
      <c r="Q372" s="68"/>
      <c r="R372" s="68"/>
      <c r="S372" s="68"/>
      <c r="T372" s="68"/>
      <c r="U372" s="245" t="str">
        <f>IF(F372="","",Tabla1[[#This Row],[Fecha Inicio grupo]]+3*7-7)</f>
        <v/>
      </c>
      <c r="V372" s="246" t="str">
        <f>IF(F372="","",EDATE(Tabla1[[#This Row],[Fecha Inicio grupo]],3))</f>
        <v/>
      </c>
      <c r="W372" s="30"/>
      <c r="X372" s="30"/>
      <c r="Y372" s="77"/>
      <c r="Z372" s="77"/>
      <c r="AA372" s="77"/>
      <c r="AB372" s="77"/>
      <c r="AC372" s="77"/>
      <c r="AD372" s="77"/>
      <c r="AE372" s="77"/>
      <c r="AF372" s="77"/>
      <c r="AG372" s="77"/>
      <c r="AH372" s="77"/>
      <c r="AI372" s="77"/>
      <c r="AJ372" s="77"/>
      <c r="AK372" s="77"/>
      <c r="AL372" s="77"/>
      <c r="AM372" s="77"/>
      <c r="AN372" s="77"/>
      <c r="AO372" s="146"/>
      <c r="AP372" s="248" t="str">
        <f>IF(F372="","",IFERROR(VLOOKUP(SUBSTITUTE(SUBSTITUTE(Tabla1[[#This Row],[Uso Sistemas]],"T","P"),"N","F"),Parámetros!$M$2:$N$17,2,0),"Completar hasta 3ra sem. para evaluar a Probacionista"))</f>
        <v/>
      </c>
      <c r="AQ372" s="40"/>
      <c r="AR372" s="40"/>
      <c r="AS372" s="40"/>
      <c r="AT372" s="29"/>
      <c r="AU372" s="56"/>
      <c r="AV372" s="56"/>
      <c r="AW372" s="56"/>
      <c r="AX372" s="250" t="str">
        <f>IF(V372="","",EOMONTH(EDATE(Tabla1[[#This Row],[Fecha Finalización]],2),0))</f>
        <v/>
      </c>
      <c r="AY372" s="40"/>
      <c r="AZ372" s="251" t="str">
        <f>IF(V372="","",EOMONTH(EDATE(Tabla1[[#This Row],[Fecha Finalización]],3),0))</f>
        <v/>
      </c>
      <c r="BA372" s="40"/>
      <c r="BB372" s="40"/>
      <c r="BC372" s="237"/>
      <c r="BD372" s="235" t="str">
        <f>IF(F372="","",Tabla1[[#This Row],[sem 01]]&amp;Tabla1[[#This Row],[sem 02]]&amp;Tabla1[[#This Row],[sem 03]])</f>
        <v/>
      </c>
      <c r="BE372" s="236" t="str">
        <f>IF(TRIM(F372)="","",$B$1&amp;"-"&amp;SUBSTITUTE(Tabla1[[#This Row],[Mes Inscrito]]," ","")&amp;"-"&amp;SUBSTITUTE(Tabla1[[#This Row],[Dia de clases Inscrito]]," ","")&amp;"-"&amp;SUBSTITUTE(Tabla1[[#This Row],[Horario Inscrito]]," ","")&amp;"-"&amp;Tabla1[[#This Row],[Fecha Inicio grupo]])</f>
        <v/>
      </c>
      <c r="BF372" s="253" t="str">
        <f>IF(F372="","",Tabla1[[#This Row],[Curso]])</f>
        <v/>
      </c>
      <c r="BG372" s="254" t="str">
        <f>+IF(TRIM(F372)="","",$B$1&amp;"-"&amp;TRIM(Tabla1[[#This Row],[Mes Inscrito]])&amp;"-"&amp;TRIM(Tabla1[[#This Row],[Dia de clases Inscrito]])&amp;"-"&amp;TRIM(Tabla1[[#This Row],[Horario Inscrito]])&amp;"-"&amp;TRIM(Tabla1[[#This Row],[Fecha Inicio grupo]])&amp;"-"&amp;TRIM(Tabla1[[#This Row],[Tipo Incrito]]))</f>
        <v/>
      </c>
      <c r="BH372" s="319" t="str">
        <f>IF(F372="","",OR(IFERROR(SEARCH("CG",Tabla1[[#This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2" s="320" t="str">
        <f>IF(F372&lt;&gt;"",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2" s="320" t="str">
        <f>IF(F372&lt;&gt;"",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2" s="320" t="str">
        <f>IF(Tabla1[[#This Row],[Fecha Inicio grupo]]="","",IFERROR(VLOOKUP(Tabla1[[#This Row],[Mes de Alta como miembro]],Parámetros!$AM$2:$AN$16,2,0),"01/01/1900"))</f>
        <v/>
      </c>
    </row>
    <row r="373" spans="1:63" ht="14.45" hidden="1">
      <c r="A373" s="69">
        <v>368</v>
      </c>
      <c r="B373" s="30"/>
      <c r="C373" s="35"/>
      <c r="D373" s="43"/>
      <c r="E373" s="65"/>
      <c r="F373" s="46"/>
      <c r="G373" s="46"/>
      <c r="H373" s="165"/>
      <c r="I373" s="43"/>
      <c r="J373" s="29"/>
      <c r="K373" s="70"/>
      <c r="L373" s="69"/>
      <c r="M373" s="47"/>
      <c r="N373" s="240" t="str">
        <f ca="1">IF(Tabla1[[#This Row],[Fecha de nac]]="","",IF(Tabla1[[#This Row],[Fecha Finalización]] &gt;=TODAY(), DATEDIF(Tabla1[[#This Row],[Fecha de nac]],TODAY(),"y"), ROUNDDOWN((Tabla1[[#This Row],[Fecha Finalización]] -Tabla1[[#This Row],[Fecha de nac]])/365,0)))</f>
        <v/>
      </c>
      <c r="O373" s="171"/>
      <c r="P373" s="35"/>
      <c r="Q373" s="68"/>
      <c r="R373" s="68"/>
      <c r="S373" s="68"/>
      <c r="T373" s="68"/>
      <c r="U373" s="245" t="str">
        <f>IF(F373="","",Tabla1[[#This Row],[Fecha Inicio grupo]]+3*7-7)</f>
        <v/>
      </c>
      <c r="V373" s="246" t="str">
        <f>IF(F373="","",EDATE(Tabla1[[#This Row],[Fecha Inicio grupo]],3))</f>
        <v/>
      </c>
      <c r="W373" s="30"/>
      <c r="X373" s="30"/>
      <c r="Y373" s="77"/>
      <c r="Z373" s="77"/>
      <c r="AA373" s="77"/>
      <c r="AB373" s="77"/>
      <c r="AC373" s="77"/>
      <c r="AD373" s="77"/>
      <c r="AE373" s="77"/>
      <c r="AF373" s="77"/>
      <c r="AG373" s="77"/>
      <c r="AH373" s="77"/>
      <c r="AI373" s="77"/>
      <c r="AJ373" s="77"/>
      <c r="AK373" s="77"/>
      <c r="AL373" s="77"/>
      <c r="AM373" s="77"/>
      <c r="AN373" s="77"/>
      <c r="AO373" s="146"/>
      <c r="AP373" s="248" t="str">
        <f>IF(F373="","",IFERROR(VLOOKUP(SUBSTITUTE(SUBSTITUTE(Tabla1[[#This Row],[Uso Sistemas]],"T","P"),"N","F"),Parámetros!$M$2:$N$17,2,0),"Completar hasta 3ra sem. para evaluar a Probacionista"))</f>
        <v/>
      </c>
      <c r="AQ373" s="40"/>
      <c r="AR373" s="40"/>
      <c r="AS373" s="40"/>
      <c r="AT373" s="29"/>
      <c r="AU373" s="56"/>
      <c r="AV373" s="56"/>
      <c r="AW373" s="56"/>
      <c r="AX373" s="250" t="str">
        <f>IF(V373="","",EOMONTH(EDATE(Tabla1[[#This Row],[Fecha Finalización]],2),0))</f>
        <v/>
      </c>
      <c r="AY373" s="40"/>
      <c r="AZ373" s="251" t="str">
        <f>IF(V373="","",EOMONTH(EDATE(Tabla1[[#This Row],[Fecha Finalización]],3),0))</f>
        <v/>
      </c>
      <c r="BA373" s="40"/>
      <c r="BB373" s="40"/>
      <c r="BC373" s="237"/>
      <c r="BD373" s="235" t="str">
        <f>IF(F373="","",Tabla1[[#This Row],[sem 01]]&amp;Tabla1[[#This Row],[sem 02]]&amp;Tabla1[[#This Row],[sem 03]])</f>
        <v/>
      </c>
      <c r="BE373" s="236" t="str">
        <f>IF(TRIM(F373)="","",$B$1&amp;"-"&amp;SUBSTITUTE(Tabla1[[#This Row],[Mes Inscrito]]," ","")&amp;"-"&amp;SUBSTITUTE(Tabla1[[#This Row],[Dia de clases Inscrito]]," ","")&amp;"-"&amp;SUBSTITUTE(Tabla1[[#This Row],[Horario Inscrito]]," ","")&amp;"-"&amp;Tabla1[[#This Row],[Fecha Inicio grupo]])</f>
        <v/>
      </c>
      <c r="BF373" s="253" t="str">
        <f>IF(F373="","",Tabla1[[#This Row],[Curso]])</f>
        <v/>
      </c>
      <c r="BG373" s="254" t="str">
        <f>+IF(TRIM(F373)="","",$B$1&amp;"-"&amp;TRIM(Tabla1[[#This Row],[Mes Inscrito]])&amp;"-"&amp;TRIM(Tabla1[[#This Row],[Dia de clases Inscrito]])&amp;"-"&amp;TRIM(Tabla1[[#This Row],[Horario Inscrito]])&amp;"-"&amp;TRIM(Tabla1[[#This Row],[Fecha Inicio grupo]])&amp;"-"&amp;TRIM(Tabla1[[#This Row],[Tipo Incrito]]))</f>
        <v/>
      </c>
      <c r="BH373" s="319" t="str">
        <f>IF(F373="","",OR(IFERROR(SEARCH("CG",Tabla1[[#This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3" s="320" t="str">
        <f>IF(F373&lt;&gt;"",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3" s="320" t="str">
        <f>IF(F373&lt;&gt;"",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3" s="320" t="str">
        <f>IF(Tabla1[[#This Row],[Fecha Inicio grupo]]="","",IFERROR(VLOOKUP(Tabla1[[#This Row],[Mes de Alta como miembro]],Parámetros!$AM$2:$AN$16,2,0),"01/01/1900"))</f>
        <v/>
      </c>
    </row>
    <row r="374" spans="1:63" ht="14.45" hidden="1">
      <c r="A374" s="69">
        <v>369</v>
      </c>
      <c r="B374" s="30"/>
      <c r="C374" s="35"/>
      <c r="D374" s="43"/>
      <c r="E374" s="65"/>
      <c r="F374" s="46"/>
      <c r="G374" s="46"/>
      <c r="H374" s="165"/>
      <c r="I374" s="43"/>
      <c r="J374" s="29"/>
      <c r="K374" s="70"/>
      <c r="L374" s="69"/>
      <c r="M374" s="47"/>
      <c r="N374" s="240" t="str">
        <f ca="1">IF(Tabla1[[#This Row],[Fecha de nac]]="","",IF(Tabla1[[#This Row],[Fecha Finalización]] &gt;=TODAY(), DATEDIF(Tabla1[[#This Row],[Fecha de nac]],TODAY(),"y"), ROUNDDOWN((Tabla1[[#This Row],[Fecha Finalización]] -Tabla1[[#This Row],[Fecha de nac]])/365,0)))</f>
        <v/>
      </c>
      <c r="O374" s="171"/>
      <c r="P374" s="35"/>
      <c r="Q374" s="68"/>
      <c r="R374" s="68"/>
      <c r="S374" s="68"/>
      <c r="T374" s="68"/>
      <c r="U374" s="245" t="str">
        <f>IF(F374="","",Tabla1[[#This Row],[Fecha Inicio grupo]]+3*7-7)</f>
        <v/>
      </c>
      <c r="V374" s="246" t="str">
        <f>IF(F374="","",EDATE(Tabla1[[#This Row],[Fecha Inicio grupo]],3))</f>
        <v/>
      </c>
      <c r="W374" s="30"/>
      <c r="X374" s="30"/>
      <c r="Y374" s="77"/>
      <c r="Z374" s="77"/>
      <c r="AA374" s="77"/>
      <c r="AB374" s="77"/>
      <c r="AC374" s="77"/>
      <c r="AD374" s="77"/>
      <c r="AE374" s="77"/>
      <c r="AF374" s="77"/>
      <c r="AG374" s="77"/>
      <c r="AH374" s="77"/>
      <c r="AI374" s="77"/>
      <c r="AJ374" s="77"/>
      <c r="AK374" s="77"/>
      <c r="AL374" s="77"/>
      <c r="AM374" s="77"/>
      <c r="AN374" s="77"/>
      <c r="AO374" s="146"/>
      <c r="AP374" s="248" t="str">
        <f>IF(F374="","",IFERROR(VLOOKUP(SUBSTITUTE(SUBSTITUTE(Tabla1[[#This Row],[Uso Sistemas]],"T","P"),"N","F"),Parámetros!$M$2:$N$17,2,0),"Completar hasta 3ra sem. para evaluar a Probacionista"))</f>
        <v/>
      </c>
      <c r="AQ374" s="40"/>
      <c r="AR374" s="40"/>
      <c r="AS374" s="40"/>
      <c r="AT374" s="29"/>
      <c r="AU374" s="56"/>
      <c r="AV374" s="56"/>
      <c r="AW374" s="56"/>
      <c r="AX374" s="250" t="str">
        <f>IF(V374="","",EOMONTH(EDATE(Tabla1[[#This Row],[Fecha Finalización]],2),0))</f>
        <v/>
      </c>
      <c r="AY374" s="40"/>
      <c r="AZ374" s="251" t="str">
        <f>IF(V374="","",EOMONTH(EDATE(Tabla1[[#This Row],[Fecha Finalización]],3),0))</f>
        <v/>
      </c>
      <c r="BA374" s="40"/>
      <c r="BB374" s="40"/>
      <c r="BC374" s="237"/>
      <c r="BD374" s="235" t="str">
        <f>IF(F374="","",Tabla1[[#This Row],[sem 01]]&amp;Tabla1[[#This Row],[sem 02]]&amp;Tabla1[[#This Row],[sem 03]])</f>
        <v/>
      </c>
      <c r="BE374" s="236" t="str">
        <f>IF(TRIM(F374)="","",$B$1&amp;"-"&amp;SUBSTITUTE(Tabla1[[#This Row],[Mes Inscrito]]," ","")&amp;"-"&amp;SUBSTITUTE(Tabla1[[#This Row],[Dia de clases Inscrito]]," ","")&amp;"-"&amp;SUBSTITUTE(Tabla1[[#This Row],[Horario Inscrito]]," ","")&amp;"-"&amp;Tabla1[[#This Row],[Fecha Inicio grupo]])</f>
        <v/>
      </c>
      <c r="BF374" s="253" t="str">
        <f>IF(F374="","",Tabla1[[#This Row],[Curso]])</f>
        <v/>
      </c>
      <c r="BG374" s="254" t="str">
        <f>+IF(TRIM(F374)="","",$B$1&amp;"-"&amp;TRIM(Tabla1[[#This Row],[Mes Inscrito]])&amp;"-"&amp;TRIM(Tabla1[[#This Row],[Dia de clases Inscrito]])&amp;"-"&amp;TRIM(Tabla1[[#This Row],[Horario Inscrito]])&amp;"-"&amp;TRIM(Tabla1[[#This Row],[Fecha Inicio grupo]])&amp;"-"&amp;TRIM(Tabla1[[#This Row],[Tipo Incrito]]))</f>
        <v/>
      </c>
      <c r="BH374" s="319" t="str">
        <f>IF(F374="","",OR(IFERROR(SEARCH("CG",Tabla1[[#This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4" s="320" t="str">
        <f>IF(F374&lt;&gt;"",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4" s="320" t="str">
        <f>IF(F374&lt;&gt;"",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4" s="320" t="str">
        <f>IF(Tabla1[[#This Row],[Fecha Inicio grupo]]="","",IFERROR(VLOOKUP(Tabla1[[#This Row],[Mes de Alta como miembro]],Parámetros!$AM$2:$AN$16,2,0),"01/01/1900"))</f>
        <v/>
      </c>
    </row>
    <row r="375" spans="1:63" ht="14.45" hidden="1">
      <c r="A375" s="69">
        <v>370</v>
      </c>
      <c r="B375" s="30"/>
      <c r="C375" s="35"/>
      <c r="D375" s="43"/>
      <c r="E375" s="65"/>
      <c r="F375" s="46"/>
      <c r="G375" s="46"/>
      <c r="H375" s="165"/>
      <c r="I375" s="43"/>
      <c r="J375" s="29"/>
      <c r="K375" s="70"/>
      <c r="L375" s="69"/>
      <c r="M375" s="47"/>
      <c r="N375" s="240" t="str">
        <f ca="1">IF(Tabla1[[#This Row],[Fecha de nac]]="","",IF(Tabla1[[#This Row],[Fecha Finalización]] &gt;=TODAY(), DATEDIF(Tabla1[[#This Row],[Fecha de nac]],TODAY(),"y"), ROUNDDOWN((Tabla1[[#This Row],[Fecha Finalización]] -Tabla1[[#This Row],[Fecha de nac]])/365,0)))</f>
        <v/>
      </c>
      <c r="O375" s="171"/>
      <c r="P375" s="35"/>
      <c r="Q375" s="68"/>
      <c r="R375" s="68"/>
      <c r="S375" s="68"/>
      <c r="T375" s="68"/>
      <c r="U375" s="245" t="str">
        <f>IF(F375="","",Tabla1[[#This Row],[Fecha Inicio grupo]]+3*7-7)</f>
        <v/>
      </c>
      <c r="V375" s="246" t="str">
        <f>IF(F375="","",EDATE(Tabla1[[#This Row],[Fecha Inicio grupo]],3))</f>
        <v/>
      </c>
      <c r="W375" s="30"/>
      <c r="X375" s="30"/>
      <c r="Y375" s="77"/>
      <c r="Z375" s="77"/>
      <c r="AA375" s="77"/>
      <c r="AB375" s="77"/>
      <c r="AC375" s="77"/>
      <c r="AD375" s="77"/>
      <c r="AE375" s="77"/>
      <c r="AF375" s="77"/>
      <c r="AG375" s="77"/>
      <c r="AH375" s="77"/>
      <c r="AI375" s="77"/>
      <c r="AJ375" s="77"/>
      <c r="AK375" s="77"/>
      <c r="AL375" s="77"/>
      <c r="AM375" s="77"/>
      <c r="AN375" s="77"/>
      <c r="AO375" s="146"/>
      <c r="AP375" s="248" t="str">
        <f>IF(F375="","",IFERROR(VLOOKUP(SUBSTITUTE(SUBSTITUTE(Tabla1[[#This Row],[Uso Sistemas]],"T","P"),"N","F"),Parámetros!$M$2:$N$17,2,0),"Completar hasta 3ra sem. para evaluar a Probacionista"))</f>
        <v/>
      </c>
      <c r="AQ375" s="40"/>
      <c r="AR375" s="40"/>
      <c r="AS375" s="40"/>
      <c r="AT375" s="29"/>
      <c r="AU375" s="56"/>
      <c r="AV375" s="56"/>
      <c r="AW375" s="56"/>
      <c r="AX375" s="250" t="str">
        <f>IF(V375="","",EOMONTH(EDATE(Tabla1[[#This Row],[Fecha Finalización]],2),0))</f>
        <v/>
      </c>
      <c r="AY375" s="40"/>
      <c r="AZ375" s="251" t="str">
        <f>IF(V375="","",EOMONTH(EDATE(Tabla1[[#This Row],[Fecha Finalización]],3),0))</f>
        <v/>
      </c>
      <c r="BA375" s="40"/>
      <c r="BB375" s="40"/>
      <c r="BC375" s="237"/>
      <c r="BD375" s="235" t="str">
        <f>IF(F375="","",Tabla1[[#This Row],[sem 01]]&amp;Tabla1[[#This Row],[sem 02]]&amp;Tabla1[[#This Row],[sem 03]])</f>
        <v/>
      </c>
      <c r="BE375" s="236" t="str">
        <f>IF(TRIM(F375)="","",$B$1&amp;"-"&amp;SUBSTITUTE(Tabla1[[#This Row],[Mes Inscrito]]," ","")&amp;"-"&amp;SUBSTITUTE(Tabla1[[#This Row],[Dia de clases Inscrito]]," ","")&amp;"-"&amp;SUBSTITUTE(Tabla1[[#This Row],[Horario Inscrito]]," ","")&amp;"-"&amp;Tabla1[[#This Row],[Fecha Inicio grupo]])</f>
        <v/>
      </c>
      <c r="BF375" s="253" t="str">
        <f>IF(F375="","",Tabla1[[#This Row],[Curso]])</f>
        <v/>
      </c>
      <c r="BG375" s="254" t="str">
        <f>+IF(TRIM(F375)="","",$B$1&amp;"-"&amp;TRIM(Tabla1[[#This Row],[Mes Inscrito]])&amp;"-"&amp;TRIM(Tabla1[[#This Row],[Dia de clases Inscrito]])&amp;"-"&amp;TRIM(Tabla1[[#This Row],[Horario Inscrito]])&amp;"-"&amp;TRIM(Tabla1[[#This Row],[Fecha Inicio grupo]])&amp;"-"&amp;TRIM(Tabla1[[#This Row],[Tipo Incrito]]))</f>
        <v/>
      </c>
      <c r="BH375" s="319" t="str">
        <f>IF(F375="","",OR(IFERROR(SEARCH("CG",Tabla1[[#This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5" s="320" t="str">
        <f>IF(F375&lt;&gt;"",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5" s="320" t="str">
        <f>IF(F375&lt;&gt;"",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5" s="320" t="str">
        <f>IF(Tabla1[[#This Row],[Fecha Inicio grupo]]="","",IFERROR(VLOOKUP(Tabla1[[#This Row],[Mes de Alta como miembro]],Parámetros!$AM$2:$AN$16,2,0),"01/01/1900"))</f>
        <v/>
      </c>
    </row>
    <row r="376" spans="1:63" ht="14.45" hidden="1">
      <c r="A376" s="69">
        <v>371</v>
      </c>
      <c r="B376" s="30"/>
      <c r="C376" s="35"/>
      <c r="D376" s="43"/>
      <c r="E376" s="65"/>
      <c r="F376" s="46"/>
      <c r="G376" s="46"/>
      <c r="H376" s="165"/>
      <c r="I376" s="43"/>
      <c r="J376" s="29"/>
      <c r="K376" s="70"/>
      <c r="L376" s="69"/>
      <c r="M376" s="47"/>
      <c r="N376" s="240" t="str">
        <f ca="1">IF(Tabla1[[#This Row],[Fecha de nac]]="","",IF(Tabla1[[#This Row],[Fecha Finalización]] &gt;=TODAY(), DATEDIF(Tabla1[[#This Row],[Fecha de nac]],TODAY(),"y"), ROUNDDOWN((Tabla1[[#This Row],[Fecha Finalización]] -Tabla1[[#This Row],[Fecha de nac]])/365,0)))</f>
        <v/>
      </c>
      <c r="O376" s="171"/>
      <c r="P376" s="35"/>
      <c r="Q376" s="68"/>
      <c r="R376" s="68"/>
      <c r="S376" s="68"/>
      <c r="T376" s="68"/>
      <c r="U376" s="245" t="str">
        <f>IF(F376="","",Tabla1[[#This Row],[Fecha Inicio grupo]]+3*7-7)</f>
        <v/>
      </c>
      <c r="V376" s="246" t="str">
        <f>IF(F376="","",EDATE(Tabla1[[#This Row],[Fecha Inicio grupo]],3))</f>
        <v/>
      </c>
      <c r="W376" s="30"/>
      <c r="X376" s="30"/>
      <c r="Y376" s="77"/>
      <c r="Z376" s="77"/>
      <c r="AA376" s="77"/>
      <c r="AB376" s="77"/>
      <c r="AC376" s="77"/>
      <c r="AD376" s="77"/>
      <c r="AE376" s="77"/>
      <c r="AF376" s="77"/>
      <c r="AG376" s="77"/>
      <c r="AH376" s="77"/>
      <c r="AI376" s="77"/>
      <c r="AJ376" s="77"/>
      <c r="AK376" s="77"/>
      <c r="AL376" s="77"/>
      <c r="AM376" s="77"/>
      <c r="AN376" s="77"/>
      <c r="AO376" s="146"/>
      <c r="AP376" s="248" t="str">
        <f>IF(F376="","",IFERROR(VLOOKUP(SUBSTITUTE(SUBSTITUTE(Tabla1[[#This Row],[Uso Sistemas]],"T","P"),"N","F"),Parámetros!$M$2:$N$17,2,0),"Completar hasta 3ra sem. para evaluar a Probacionista"))</f>
        <v/>
      </c>
      <c r="AQ376" s="40"/>
      <c r="AR376" s="40"/>
      <c r="AS376" s="40"/>
      <c r="AT376" s="29"/>
      <c r="AU376" s="56"/>
      <c r="AV376" s="56"/>
      <c r="AW376" s="56"/>
      <c r="AX376" s="250" t="str">
        <f>IF(V376="","",EOMONTH(EDATE(Tabla1[[#This Row],[Fecha Finalización]],2),0))</f>
        <v/>
      </c>
      <c r="AY376" s="40"/>
      <c r="AZ376" s="251" t="str">
        <f>IF(V376="","",EOMONTH(EDATE(Tabla1[[#This Row],[Fecha Finalización]],3),0))</f>
        <v/>
      </c>
      <c r="BA376" s="40"/>
      <c r="BB376" s="40"/>
      <c r="BC376" s="237"/>
      <c r="BD376" s="235" t="str">
        <f>IF(F376="","",Tabla1[[#This Row],[sem 01]]&amp;Tabla1[[#This Row],[sem 02]]&amp;Tabla1[[#This Row],[sem 03]])</f>
        <v/>
      </c>
      <c r="BE376" s="236" t="str">
        <f>IF(TRIM(F376)="","",$B$1&amp;"-"&amp;SUBSTITUTE(Tabla1[[#This Row],[Mes Inscrito]]," ","")&amp;"-"&amp;SUBSTITUTE(Tabla1[[#This Row],[Dia de clases Inscrito]]," ","")&amp;"-"&amp;SUBSTITUTE(Tabla1[[#This Row],[Horario Inscrito]]," ","")&amp;"-"&amp;Tabla1[[#This Row],[Fecha Inicio grupo]])</f>
        <v/>
      </c>
      <c r="BF376" s="253" t="str">
        <f>IF(F376="","",Tabla1[[#This Row],[Curso]])</f>
        <v/>
      </c>
      <c r="BG376" s="254" t="str">
        <f>+IF(TRIM(F376)="","",$B$1&amp;"-"&amp;TRIM(Tabla1[[#This Row],[Mes Inscrito]])&amp;"-"&amp;TRIM(Tabla1[[#This Row],[Dia de clases Inscrito]])&amp;"-"&amp;TRIM(Tabla1[[#This Row],[Horario Inscrito]])&amp;"-"&amp;TRIM(Tabla1[[#This Row],[Fecha Inicio grupo]])&amp;"-"&amp;TRIM(Tabla1[[#This Row],[Tipo Incrito]]))</f>
        <v/>
      </c>
      <c r="BH376" s="319" t="str">
        <f>IF(F376="","",OR(IFERROR(SEARCH("CG",Tabla1[[#This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6" s="320" t="str">
        <f>IF(F376&lt;&gt;"",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6" s="320" t="str">
        <f>IF(F376&lt;&gt;"",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6" s="320" t="str">
        <f>IF(Tabla1[[#This Row],[Fecha Inicio grupo]]="","",IFERROR(VLOOKUP(Tabla1[[#This Row],[Mes de Alta como miembro]],Parámetros!$AM$2:$AN$16,2,0),"01/01/1900"))</f>
        <v/>
      </c>
    </row>
    <row r="377" spans="1:63" ht="14.45" hidden="1">
      <c r="A377" s="69">
        <v>372</v>
      </c>
      <c r="B377" s="30"/>
      <c r="C377" s="35"/>
      <c r="D377" s="43"/>
      <c r="E377" s="65"/>
      <c r="F377" s="46"/>
      <c r="G377" s="46"/>
      <c r="H377" s="165"/>
      <c r="I377" s="43"/>
      <c r="J377" s="29"/>
      <c r="K377" s="70"/>
      <c r="L377" s="69"/>
      <c r="M377" s="47"/>
      <c r="N377" s="240" t="str">
        <f ca="1">IF(Tabla1[[#This Row],[Fecha de nac]]="","",IF(Tabla1[[#This Row],[Fecha Finalización]] &gt;=TODAY(), DATEDIF(Tabla1[[#This Row],[Fecha de nac]],TODAY(),"y"), ROUNDDOWN((Tabla1[[#This Row],[Fecha Finalización]] -Tabla1[[#This Row],[Fecha de nac]])/365,0)))</f>
        <v/>
      </c>
      <c r="O377" s="171"/>
      <c r="P377" s="35"/>
      <c r="Q377" s="68"/>
      <c r="R377" s="68"/>
      <c r="S377" s="68"/>
      <c r="T377" s="68"/>
      <c r="U377" s="245" t="str">
        <f>IF(F377="","",Tabla1[[#This Row],[Fecha Inicio grupo]]+3*7-7)</f>
        <v/>
      </c>
      <c r="V377" s="246" t="str">
        <f>IF(F377="","",EDATE(Tabla1[[#This Row],[Fecha Inicio grupo]],3))</f>
        <v/>
      </c>
      <c r="W377" s="30"/>
      <c r="X377" s="30"/>
      <c r="Y377" s="77"/>
      <c r="Z377" s="77"/>
      <c r="AA377" s="77"/>
      <c r="AB377" s="77"/>
      <c r="AC377" s="77"/>
      <c r="AD377" s="77"/>
      <c r="AE377" s="77"/>
      <c r="AF377" s="77"/>
      <c r="AG377" s="77"/>
      <c r="AH377" s="77"/>
      <c r="AI377" s="77"/>
      <c r="AJ377" s="77"/>
      <c r="AK377" s="77"/>
      <c r="AL377" s="77"/>
      <c r="AM377" s="77"/>
      <c r="AN377" s="77"/>
      <c r="AO377" s="146"/>
      <c r="AP377" s="248" t="str">
        <f>IF(F377="","",IFERROR(VLOOKUP(SUBSTITUTE(SUBSTITUTE(Tabla1[[#This Row],[Uso Sistemas]],"T","P"),"N","F"),Parámetros!$M$2:$N$17,2,0),"Completar hasta 3ra sem. para evaluar a Probacionista"))</f>
        <v/>
      </c>
      <c r="AQ377" s="40"/>
      <c r="AR377" s="40"/>
      <c r="AS377" s="40"/>
      <c r="AT377" s="29"/>
      <c r="AU377" s="56"/>
      <c r="AV377" s="56"/>
      <c r="AW377" s="56"/>
      <c r="AX377" s="250" t="str">
        <f>IF(V377="","",EOMONTH(EDATE(Tabla1[[#This Row],[Fecha Finalización]],2),0))</f>
        <v/>
      </c>
      <c r="AY377" s="40"/>
      <c r="AZ377" s="251" t="str">
        <f>IF(V377="","",EOMONTH(EDATE(Tabla1[[#This Row],[Fecha Finalización]],3),0))</f>
        <v/>
      </c>
      <c r="BA377" s="40"/>
      <c r="BB377" s="40"/>
      <c r="BC377" s="237"/>
      <c r="BD377" s="235" t="str">
        <f>IF(F377="","",Tabla1[[#This Row],[sem 01]]&amp;Tabla1[[#This Row],[sem 02]]&amp;Tabla1[[#This Row],[sem 03]])</f>
        <v/>
      </c>
      <c r="BE377" s="236" t="str">
        <f>IF(TRIM(F377)="","",$B$1&amp;"-"&amp;SUBSTITUTE(Tabla1[[#This Row],[Mes Inscrito]]," ","")&amp;"-"&amp;SUBSTITUTE(Tabla1[[#This Row],[Dia de clases Inscrito]]," ","")&amp;"-"&amp;SUBSTITUTE(Tabla1[[#This Row],[Horario Inscrito]]," ","")&amp;"-"&amp;Tabla1[[#This Row],[Fecha Inicio grupo]])</f>
        <v/>
      </c>
      <c r="BF377" s="253" t="str">
        <f>IF(F377="","",Tabla1[[#This Row],[Curso]])</f>
        <v/>
      </c>
      <c r="BG377" s="254" t="str">
        <f>+IF(TRIM(F377)="","",$B$1&amp;"-"&amp;TRIM(Tabla1[[#This Row],[Mes Inscrito]])&amp;"-"&amp;TRIM(Tabla1[[#This Row],[Dia de clases Inscrito]])&amp;"-"&amp;TRIM(Tabla1[[#This Row],[Horario Inscrito]])&amp;"-"&amp;TRIM(Tabla1[[#This Row],[Fecha Inicio grupo]])&amp;"-"&amp;TRIM(Tabla1[[#This Row],[Tipo Incrito]]))</f>
        <v/>
      </c>
      <c r="BH377" s="319" t="str">
        <f>IF(F377="","",OR(IFERROR(SEARCH("CG",Tabla1[[#This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7" s="320" t="str">
        <f>IF(F377&lt;&gt;"",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7" s="320" t="str">
        <f>IF(F377&lt;&gt;"",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7" s="320" t="str">
        <f>IF(Tabla1[[#This Row],[Fecha Inicio grupo]]="","",IFERROR(VLOOKUP(Tabla1[[#This Row],[Mes de Alta como miembro]],Parámetros!$AM$2:$AN$16,2,0),"01/01/1900"))</f>
        <v/>
      </c>
    </row>
    <row r="378" spans="1:63" ht="14.45" hidden="1">
      <c r="A378" s="69">
        <v>373</v>
      </c>
      <c r="B378" s="30"/>
      <c r="C378" s="35"/>
      <c r="D378" s="43"/>
      <c r="E378" s="65"/>
      <c r="F378" s="46"/>
      <c r="G378" s="46"/>
      <c r="H378" s="165"/>
      <c r="I378" s="43"/>
      <c r="J378" s="29"/>
      <c r="K378" s="70"/>
      <c r="L378" s="69"/>
      <c r="M378" s="47"/>
      <c r="N378" s="240" t="str">
        <f ca="1">IF(Tabla1[[#This Row],[Fecha de nac]]="","",IF(Tabla1[[#This Row],[Fecha Finalización]] &gt;=TODAY(), DATEDIF(Tabla1[[#This Row],[Fecha de nac]],TODAY(),"y"), ROUNDDOWN((Tabla1[[#This Row],[Fecha Finalización]] -Tabla1[[#This Row],[Fecha de nac]])/365,0)))</f>
        <v/>
      </c>
      <c r="O378" s="171"/>
      <c r="P378" s="35"/>
      <c r="Q378" s="68"/>
      <c r="R378" s="68"/>
      <c r="S378" s="68"/>
      <c r="T378" s="68"/>
      <c r="U378" s="245" t="str">
        <f>IF(F378="","",Tabla1[[#This Row],[Fecha Inicio grupo]]+3*7-7)</f>
        <v/>
      </c>
      <c r="V378" s="246" t="str">
        <f>IF(F378="","",EDATE(Tabla1[[#This Row],[Fecha Inicio grupo]],3))</f>
        <v/>
      </c>
      <c r="W378" s="30"/>
      <c r="X378" s="30"/>
      <c r="Y378" s="77"/>
      <c r="Z378" s="77"/>
      <c r="AA378" s="77"/>
      <c r="AB378" s="77"/>
      <c r="AC378" s="77"/>
      <c r="AD378" s="77"/>
      <c r="AE378" s="77"/>
      <c r="AF378" s="77"/>
      <c r="AG378" s="77"/>
      <c r="AH378" s="77"/>
      <c r="AI378" s="77"/>
      <c r="AJ378" s="77"/>
      <c r="AK378" s="77"/>
      <c r="AL378" s="77"/>
      <c r="AM378" s="77"/>
      <c r="AN378" s="77"/>
      <c r="AO378" s="146"/>
      <c r="AP378" s="248" t="str">
        <f>IF(F378="","",IFERROR(VLOOKUP(SUBSTITUTE(SUBSTITUTE(Tabla1[[#This Row],[Uso Sistemas]],"T","P"),"N","F"),Parámetros!$M$2:$N$17,2,0),"Completar hasta 3ra sem. para evaluar a Probacionista"))</f>
        <v/>
      </c>
      <c r="AQ378" s="40"/>
      <c r="AR378" s="40"/>
      <c r="AS378" s="40"/>
      <c r="AT378" s="29"/>
      <c r="AU378" s="56"/>
      <c r="AV378" s="56"/>
      <c r="AW378" s="56"/>
      <c r="AX378" s="250" t="str">
        <f>IF(V378="","",EOMONTH(EDATE(Tabla1[[#This Row],[Fecha Finalización]],2),0))</f>
        <v/>
      </c>
      <c r="AY378" s="40"/>
      <c r="AZ378" s="251" t="str">
        <f>IF(V378="","",EOMONTH(EDATE(Tabla1[[#This Row],[Fecha Finalización]],3),0))</f>
        <v/>
      </c>
      <c r="BA378" s="40"/>
      <c r="BB378" s="40"/>
      <c r="BC378" s="237"/>
      <c r="BD378" s="235" t="str">
        <f>IF(F378="","",Tabla1[[#This Row],[sem 01]]&amp;Tabla1[[#This Row],[sem 02]]&amp;Tabla1[[#This Row],[sem 03]])</f>
        <v/>
      </c>
      <c r="BE378" s="236" t="str">
        <f>IF(TRIM(F378)="","",$B$1&amp;"-"&amp;SUBSTITUTE(Tabla1[[#This Row],[Mes Inscrito]]," ","")&amp;"-"&amp;SUBSTITUTE(Tabla1[[#This Row],[Dia de clases Inscrito]]," ","")&amp;"-"&amp;SUBSTITUTE(Tabla1[[#This Row],[Horario Inscrito]]," ","")&amp;"-"&amp;Tabla1[[#This Row],[Fecha Inicio grupo]])</f>
        <v/>
      </c>
      <c r="BF378" s="253" t="str">
        <f>IF(F378="","",Tabla1[[#This Row],[Curso]])</f>
        <v/>
      </c>
      <c r="BG378" s="254" t="str">
        <f>+IF(TRIM(F378)="","",$B$1&amp;"-"&amp;TRIM(Tabla1[[#This Row],[Mes Inscrito]])&amp;"-"&amp;TRIM(Tabla1[[#This Row],[Dia de clases Inscrito]])&amp;"-"&amp;TRIM(Tabla1[[#This Row],[Horario Inscrito]])&amp;"-"&amp;TRIM(Tabla1[[#This Row],[Fecha Inicio grupo]])&amp;"-"&amp;TRIM(Tabla1[[#This Row],[Tipo Incrito]]))</f>
        <v/>
      </c>
      <c r="BH378" s="319" t="str">
        <f>IF(F378="","",OR(IFERROR(SEARCH("CG",Tabla1[[#This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8" s="320" t="str">
        <f>IF(F378&lt;&gt;"",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8" s="320" t="str">
        <f>IF(F378&lt;&gt;"",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8" s="320" t="str">
        <f>IF(Tabla1[[#This Row],[Fecha Inicio grupo]]="","",IFERROR(VLOOKUP(Tabla1[[#This Row],[Mes de Alta como miembro]],Parámetros!$AM$2:$AN$16,2,0),"01/01/1900"))</f>
        <v/>
      </c>
    </row>
    <row r="379" spans="1:63" ht="14.45" hidden="1">
      <c r="A379" s="69">
        <v>374</v>
      </c>
      <c r="B379" s="30"/>
      <c r="C379" s="35"/>
      <c r="D379" s="43"/>
      <c r="E379" s="65"/>
      <c r="F379" s="46"/>
      <c r="G379" s="46"/>
      <c r="H379" s="165"/>
      <c r="I379" s="43"/>
      <c r="J379" s="29"/>
      <c r="K379" s="70"/>
      <c r="L379" s="69"/>
      <c r="M379" s="47"/>
      <c r="N379" s="240" t="str">
        <f ca="1">IF(Tabla1[[#This Row],[Fecha de nac]]="","",IF(Tabla1[[#This Row],[Fecha Finalización]] &gt;=TODAY(), DATEDIF(Tabla1[[#This Row],[Fecha de nac]],TODAY(),"y"), ROUNDDOWN((Tabla1[[#This Row],[Fecha Finalización]] -Tabla1[[#This Row],[Fecha de nac]])/365,0)))</f>
        <v/>
      </c>
      <c r="O379" s="171"/>
      <c r="P379" s="35"/>
      <c r="Q379" s="68"/>
      <c r="R379" s="68"/>
      <c r="S379" s="68"/>
      <c r="T379" s="68"/>
      <c r="U379" s="245" t="str">
        <f>IF(F379="","",Tabla1[[#This Row],[Fecha Inicio grupo]]+3*7-7)</f>
        <v/>
      </c>
      <c r="V379" s="246" t="str">
        <f>IF(F379="","",EDATE(Tabla1[[#This Row],[Fecha Inicio grupo]],3))</f>
        <v/>
      </c>
      <c r="W379" s="30"/>
      <c r="X379" s="30"/>
      <c r="Y379" s="77"/>
      <c r="Z379" s="77"/>
      <c r="AA379" s="77"/>
      <c r="AB379" s="77"/>
      <c r="AC379" s="77"/>
      <c r="AD379" s="77"/>
      <c r="AE379" s="77"/>
      <c r="AF379" s="77"/>
      <c r="AG379" s="77"/>
      <c r="AH379" s="77"/>
      <c r="AI379" s="77"/>
      <c r="AJ379" s="77"/>
      <c r="AK379" s="77"/>
      <c r="AL379" s="77"/>
      <c r="AM379" s="77"/>
      <c r="AN379" s="77"/>
      <c r="AO379" s="146"/>
      <c r="AP379" s="248" t="str">
        <f>IF(F379="","",IFERROR(VLOOKUP(SUBSTITUTE(SUBSTITUTE(Tabla1[[#This Row],[Uso Sistemas]],"T","P"),"N","F"),Parámetros!$M$2:$N$17,2,0),"Completar hasta 3ra sem. para evaluar a Probacionista"))</f>
        <v/>
      </c>
      <c r="AQ379" s="40"/>
      <c r="AR379" s="40"/>
      <c r="AS379" s="40"/>
      <c r="AT379" s="29"/>
      <c r="AU379" s="56"/>
      <c r="AV379" s="56"/>
      <c r="AW379" s="56"/>
      <c r="AX379" s="250" t="str">
        <f>IF(V379="","",EOMONTH(EDATE(Tabla1[[#This Row],[Fecha Finalización]],2),0))</f>
        <v/>
      </c>
      <c r="AY379" s="40"/>
      <c r="AZ379" s="251" t="str">
        <f>IF(V379="","",EOMONTH(EDATE(Tabla1[[#This Row],[Fecha Finalización]],3),0))</f>
        <v/>
      </c>
      <c r="BA379" s="40"/>
      <c r="BB379" s="40"/>
      <c r="BC379" s="237"/>
      <c r="BD379" s="235" t="str">
        <f>IF(F379="","",Tabla1[[#This Row],[sem 01]]&amp;Tabla1[[#This Row],[sem 02]]&amp;Tabla1[[#This Row],[sem 03]])</f>
        <v/>
      </c>
      <c r="BE379" s="236" t="str">
        <f>IF(TRIM(F379)="","",$B$1&amp;"-"&amp;SUBSTITUTE(Tabla1[[#This Row],[Mes Inscrito]]," ","")&amp;"-"&amp;SUBSTITUTE(Tabla1[[#This Row],[Dia de clases Inscrito]]," ","")&amp;"-"&amp;SUBSTITUTE(Tabla1[[#This Row],[Horario Inscrito]]," ","")&amp;"-"&amp;Tabla1[[#This Row],[Fecha Inicio grupo]])</f>
        <v/>
      </c>
      <c r="BF379" s="253" t="str">
        <f>IF(F379="","",Tabla1[[#This Row],[Curso]])</f>
        <v/>
      </c>
      <c r="BG379" s="254" t="str">
        <f>+IF(TRIM(F379)="","",$B$1&amp;"-"&amp;TRIM(Tabla1[[#This Row],[Mes Inscrito]])&amp;"-"&amp;TRIM(Tabla1[[#This Row],[Dia de clases Inscrito]])&amp;"-"&amp;TRIM(Tabla1[[#This Row],[Horario Inscrito]])&amp;"-"&amp;TRIM(Tabla1[[#This Row],[Fecha Inicio grupo]])&amp;"-"&amp;TRIM(Tabla1[[#This Row],[Tipo Incrito]]))</f>
        <v/>
      </c>
      <c r="BH379" s="319" t="str">
        <f>IF(F379="","",OR(IFERROR(SEARCH("CG",Tabla1[[#This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9" s="320" t="str">
        <f>IF(F379&lt;&gt;"",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9" s="320" t="str">
        <f>IF(F379&lt;&gt;"",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9" s="320" t="str">
        <f>IF(Tabla1[[#This Row],[Fecha Inicio grupo]]="","",IFERROR(VLOOKUP(Tabla1[[#This Row],[Mes de Alta como miembro]],Parámetros!$AM$2:$AN$16,2,0),"01/01/1900"))</f>
        <v/>
      </c>
    </row>
    <row r="380" spans="1:63" ht="14.45" hidden="1">
      <c r="A380" s="69">
        <v>375</v>
      </c>
      <c r="B380" s="30"/>
      <c r="C380" s="35"/>
      <c r="D380" s="43"/>
      <c r="E380" s="65"/>
      <c r="F380" s="46"/>
      <c r="G380" s="46"/>
      <c r="H380" s="165"/>
      <c r="I380" s="43"/>
      <c r="J380" s="29"/>
      <c r="K380" s="70"/>
      <c r="L380" s="69"/>
      <c r="M380" s="47"/>
      <c r="N380" s="240" t="str">
        <f ca="1">IF(Tabla1[[#This Row],[Fecha de nac]]="","",IF(Tabla1[[#This Row],[Fecha Finalización]] &gt;=TODAY(), DATEDIF(Tabla1[[#This Row],[Fecha de nac]],TODAY(),"y"), ROUNDDOWN((Tabla1[[#This Row],[Fecha Finalización]] -Tabla1[[#This Row],[Fecha de nac]])/365,0)))</f>
        <v/>
      </c>
      <c r="O380" s="171"/>
      <c r="P380" s="35"/>
      <c r="Q380" s="68"/>
      <c r="R380" s="68"/>
      <c r="S380" s="68"/>
      <c r="T380" s="68"/>
      <c r="U380" s="245" t="str">
        <f>IF(F380="","",Tabla1[[#This Row],[Fecha Inicio grupo]]+3*7-7)</f>
        <v/>
      </c>
      <c r="V380" s="246" t="str">
        <f>IF(F380="","",EDATE(Tabla1[[#This Row],[Fecha Inicio grupo]],3))</f>
        <v/>
      </c>
      <c r="W380" s="30"/>
      <c r="X380" s="30"/>
      <c r="Y380" s="77"/>
      <c r="Z380" s="77"/>
      <c r="AA380" s="77"/>
      <c r="AB380" s="77"/>
      <c r="AC380" s="77"/>
      <c r="AD380" s="77"/>
      <c r="AE380" s="77"/>
      <c r="AF380" s="77"/>
      <c r="AG380" s="77"/>
      <c r="AH380" s="77"/>
      <c r="AI380" s="77"/>
      <c r="AJ380" s="77"/>
      <c r="AK380" s="77"/>
      <c r="AL380" s="77"/>
      <c r="AM380" s="77"/>
      <c r="AN380" s="77"/>
      <c r="AO380" s="146"/>
      <c r="AP380" s="248" t="str">
        <f>IF(F380="","",IFERROR(VLOOKUP(SUBSTITUTE(SUBSTITUTE(Tabla1[[#This Row],[Uso Sistemas]],"T","P"),"N","F"),Parámetros!$M$2:$N$17,2,0),"Completar hasta 3ra sem. para evaluar a Probacionista"))</f>
        <v/>
      </c>
      <c r="AQ380" s="40"/>
      <c r="AR380" s="40"/>
      <c r="AS380" s="40"/>
      <c r="AT380" s="29"/>
      <c r="AU380" s="56"/>
      <c r="AV380" s="56"/>
      <c r="AW380" s="56"/>
      <c r="AX380" s="250" t="str">
        <f>IF(V380="","",EOMONTH(EDATE(Tabla1[[#This Row],[Fecha Finalización]],2),0))</f>
        <v/>
      </c>
      <c r="AY380" s="40"/>
      <c r="AZ380" s="251" t="str">
        <f>IF(V380="","",EOMONTH(EDATE(Tabla1[[#This Row],[Fecha Finalización]],3),0))</f>
        <v/>
      </c>
      <c r="BA380" s="40"/>
      <c r="BB380" s="40"/>
      <c r="BC380" s="237"/>
      <c r="BD380" s="235" t="str">
        <f>IF(F380="","",Tabla1[[#This Row],[sem 01]]&amp;Tabla1[[#This Row],[sem 02]]&amp;Tabla1[[#This Row],[sem 03]])</f>
        <v/>
      </c>
      <c r="BE380" s="236" t="str">
        <f>IF(TRIM(F380)="","",$B$1&amp;"-"&amp;SUBSTITUTE(Tabla1[[#This Row],[Mes Inscrito]]," ","")&amp;"-"&amp;SUBSTITUTE(Tabla1[[#This Row],[Dia de clases Inscrito]]," ","")&amp;"-"&amp;SUBSTITUTE(Tabla1[[#This Row],[Horario Inscrito]]," ","")&amp;"-"&amp;Tabla1[[#This Row],[Fecha Inicio grupo]])</f>
        <v/>
      </c>
      <c r="BF380" s="253" t="str">
        <f>IF(F380="","",Tabla1[[#This Row],[Curso]])</f>
        <v/>
      </c>
      <c r="BG380" s="254" t="str">
        <f>+IF(TRIM(F380)="","",$B$1&amp;"-"&amp;TRIM(Tabla1[[#This Row],[Mes Inscrito]])&amp;"-"&amp;TRIM(Tabla1[[#This Row],[Dia de clases Inscrito]])&amp;"-"&amp;TRIM(Tabla1[[#This Row],[Horario Inscrito]])&amp;"-"&amp;TRIM(Tabla1[[#This Row],[Fecha Inicio grupo]])&amp;"-"&amp;TRIM(Tabla1[[#This Row],[Tipo Incrito]]))</f>
        <v/>
      </c>
      <c r="BH380" s="319" t="str">
        <f>IF(F380="","",OR(IFERROR(SEARCH("CG",Tabla1[[#This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0" s="320" t="str">
        <f>IF(F380&lt;&gt;"",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0" s="320" t="str">
        <f>IF(F380&lt;&gt;"",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0" s="320" t="str">
        <f>IF(Tabla1[[#This Row],[Fecha Inicio grupo]]="","",IFERROR(VLOOKUP(Tabla1[[#This Row],[Mes de Alta como miembro]],Parámetros!$AM$2:$AN$16,2,0),"01/01/1900"))</f>
        <v/>
      </c>
    </row>
    <row r="381" spans="1:63" ht="14.45" hidden="1">
      <c r="A381" s="69">
        <v>376</v>
      </c>
      <c r="B381" s="30"/>
      <c r="C381" s="35"/>
      <c r="D381" s="43"/>
      <c r="E381" s="65"/>
      <c r="F381" s="46"/>
      <c r="G381" s="46"/>
      <c r="H381" s="165"/>
      <c r="I381" s="43"/>
      <c r="J381" s="29"/>
      <c r="K381" s="70"/>
      <c r="L381" s="69"/>
      <c r="M381" s="47"/>
      <c r="N381" s="240" t="str">
        <f ca="1">IF(Tabla1[[#This Row],[Fecha de nac]]="","",IF(Tabla1[[#This Row],[Fecha Finalización]] &gt;=TODAY(), DATEDIF(Tabla1[[#This Row],[Fecha de nac]],TODAY(),"y"), ROUNDDOWN((Tabla1[[#This Row],[Fecha Finalización]] -Tabla1[[#This Row],[Fecha de nac]])/365,0)))</f>
        <v/>
      </c>
      <c r="O381" s="171"/>
      <c r="P381" s="35"/>
      <c r="Q381" s="68"/>
      <c r="R381" s="68"/>
      <c r="S381" s="68"/>
      <c r="T381" s="68"/>
      <c r="U381" s="245" t="str">
        <f>IF(F381="","",Tabla1[[#This Row],[Fecha Inicio grupo]]+3*7-7)</f>
        <v/>
      </c>
      <c r="V381" s="246" t="str">
        <f>IF(F381="","",EDATE(Tabla1[[#This Row],[Fecha Inicio grupo]],3))</f>
        <v/>
      </c>
      <c r="W381" s="30"/>
      <c r="X381" s="30"/>
      <c r="Y381" s="77"/>
      <c r="Z381" s="77"/>
      <c r="AA381" s="77"/>
      <c r="AB381" s="77"/>
      <c r="AC381" s="77"/>
      <c r="AD381" s="77"/>
      <c r="AE381" s="77"/>
      <c r="AF381" s="77"/>
      <c r="AG381" s="77"/>
      <c r="AH381" s="77"/>
      <c r="AI381" s="77"/>
      <c r="AJ381" s="77"/>
      <c r="AK381" s="77"/>
      <c r="AL381" s="77"/>
      <c r="AM381" s="77"/>
      <c r="AN381" s="77"/>
      <c r="AO381" s="146"/>
      <c r="AP381" s="248" t="str">
        <f>IF(F381="","",IFERROR(VLOOKUP(SUBSTITUTE(SUBSTITUTE(Tabla1[[#This Row],[Uso Sistemas]],"T","P"),"N","F"),Parámetros!$M$2:$N$17,2,0),"Completar hasta 3ra sem. para evaluar a Probacionista"))</f>
        <v/>
      </c>
      <c r="AQ381" s="40"/>
      <c r="AR381" s="40"/>
      <c r="AS381" s="40"/>
      <c r="AT381" s="29"/>
      <c r="AU381" s="56"/>
      <c r="AV381" s="56"/>
      <c r="AW381" s="56"/>
      <c r="AX381" s="250" t="str">
        <f>IF(V381="","",EOMONTH(EDATE(Tabla1[[#This Row],[Fecha Finalización]],2),0))</f>
        <v/>
      </c>
      <c r="AY381" s="40"/>
      <c r="AZ381" s="251" t="str">
        <f>IF(V381="","",EOMONTH(EDATE(Tabla1[[#This Row],[Fecha Finalización]],3),0))</f>
        <v/>
      </c>
      <c r="BA381" s="40"/>
      <c r="BB381" s="40"/>
      <c r="BC381" s="237"/>
      <c r="BD381" s="235" t="str">
        <f>IF(F381="","",Tabla1[[#This Row],[sem 01]]&amp;Tabla1[[#This Row],[sem 02]]&amp;Tabla1[[#This Row],[sem 03]])</f>
        <v/>
      </c>
      <c r="BE381" s="236" t="str">
        <f>IF(TRIM(F381)="","",$B$1&amp;"-"&amp;SUBSTITUTE(Tabla1[[#This Row],[Mes Inscrito]]," ","")&amp;"-"&amp;SUBSTITUTE(Tabla1[[#This Row],[Dia de clases Inscrito]]," ","")&amp;"-"&amp;SUBSTITUTE(Tabla1[[#This Row],[Horario Inscrito]]," ","")&amp;"-"&amp;Tabla1[[#This Row],[Fecha Inicio grupo]])</f>
        <v/>
      </c>
      <c r="BF381" s="253" t="str">
        <f>IF(F381="","",Tabla1[[#This Row],[Curso]])</f>
        <v/>
      </c>
      <c r="BG381" s="254" t="str">
        <f>+IF(TRIM(F381)="","",$B$1&amp;"-"&amp;TRIM(Tabla1[[#This Row],[Mes Inscrito]])&amp;"-"&amp;TRIM(Tabla1[[#This Row],[Dia de clases Inscrito]])&amp;"-"&amp;TRIM(Tabla1[[#This Row],[Horario Inscrito]])&amp;"-"&amp;TRIM(Tabla1[[#This Row],[Fecha Inicio grupo]])&amp;"-"&amp;TRIM(Tabla1[[#This Row],[Tipo Incrito]]))</f>
        <v/>
      </c>
      <c r="BH381" s="319" t="str">
        <f>IF(F381="","",OR(IFERROR(SEARCH("CG",Tabla1[[#This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1" s="320" t="str">
        <f>IF(F381&lt;&gt;"",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1" s="320" t="str">
        <f>IF(F381&lt;&gt;"",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1" s="320" t="str">
        <f>IF(Tabla1[[#This Row],[Fecha Inicio grupo]]="","",IFERROR(VLOOKUP(Tabla1[[#This Row],[Mes de Alta como miembro]],Parámetros!$AM$2:$AN$16,2,0),"01/01/1900"))</f>
        <v/>
      </c>
    </row>
    <row r="382" spans="1:63" ht="14.45" hidden="1">
      <c r="A382" s="69">
        <v>377</v>
      </c>
      <c r="B382" s="30"/>
      <c r="C382" s="35"/>
      <c r="D382" s="43"/>
      <c r="E382" s="65"/>
      <c r="F382" s="46"/>
      <c r="G382" s="46"/>
      <c r="H382" s="165"/>
      <c r="I382" s="43"/>
      <c r="J382" s="29"/>
      <c r="K382" s="70"/>
      <c r="L382" s="69"/>
      <c r="M382" s="47"/>
      <c r="N382" s="240" t="str">
        <f ca="1">IF(Tabla1[[#This Row],[Fecha de nac]]="","",IF(Tabla1[[#This Row],[Fecha Finalización]] &gt;=TODAY(), DATEDIF(Tabla1[[#This Row],[Fecha de nac]],TODAY(),"y"), ROUNDDOWN((Tabla1[[#This Row],[Fecha Finalización]] -Tabla1[[#This Row],[Fecha de nac]])/365,0)))</f>
        <v/>
      </c>
      <c r="O382" s="171"/>
      <c r="P382" s="35"/>
      <c r="Q382" s="68"/>
      <c r="R382" s="68"/>
      <c r="S382" s="68"/>
      <c r="T382" s="68"/>
      <c r="U382" s="245" t="str">
        <f>IF(F382="","",Tabla1[[#This Row],[Fecha Inicio grupo]]+3*7-7)</f>
        <v/>
      </c>
      <c r="V382" s="246" t="str">
        <f>IF(F382="","",EDATE(Tabla1[[#This Row],[Fecha Inicio grupo]],3))</f>
        <v/>
      </c>
      <c r="W382" s="30"/>
      <c r="X382" s="30"/>
      <c r="Y382" s="77"/>
      <c r="Z382" s="77"/>
      <c r="AA382" s="77"/>
      <c r="AB382" s="77"/>
      <c r="AC382" s="77"/>
      <c r="AD382" s="77"/>
      <c r="AE382" s="77"/>
      <c r="AF382" s="77"/>
      <c r="AG382" s="77"/>
      <c r="AH382" s="77"/>
      <c r="AI382" s="77"/>
      <c r="AJ382" s="77"/>
      <c r="AK382" s="77"/>
      <c r="AL382" s="77"/>
      <c r="AM382" s="77"/>
      <c r="AN382" s="77"/>
      <c r="AO382" s="146"/>
      <c r="AP382" s="248" t="str">
        <f>IF(F382="","",IFERROR(VLOOKUP(SUBSTITUTE(SUBSTITUTE(Tabla1[[#This Row],[Uso Sistemas]],"T","P"),"N","F"),Parámetros!$M$2:$N$17,2,0),"Completar hasta 3ra sem. para evaluar a Probacionista"))</f>
        <v/>
      </c>
      <c r="AQ382" s="40"/>
      <c r="AR382" s="40"/>
      <c r="AS382" s="40"/>
      <c r="AT382" s="29"/>
      <c r="AU382" s="56"/>
      <c r="AV382" s="56"/>
      <c r="AW382" s="56"/>
      <c r="AX382" s="250" t="str">
        <f>IF(V382="","",EOMONTH(EDATE(Tabla1[[#This Row],[Fecha Finalización]],2),0))</f>
        <v/>
      </c>
      <c r="AY382" s="40"/>
      <c r="AZ382" s="251" t="str">
        <f>IF(V382="","",EOMONTH(EDATE(Tabla1[[#This Row],[Fecha Finalización]],3),0))</f>
        <v/>
      </c>
      <c r="BA382" s="40"/>
      <c r="BB382" s="40"/>
      <c r="BC382" s="237"/>
      <c r="BD382" s="235" t="str">
        <f>IF(F382="","",Tabla1[[#This Row],[sem 01]]&amp;Tabla1[[#This Row],[sem 02]]&amp;Tabla1[[#This Row],[sem 03]])</f>
        <v/>
      </c>
      <c r="BE382" s="236" t="str">
        <f>IF(TRIM(F382)="","",$B$1&amp;"-"&amp;SUBSTITUTE(Tabla1[[#This Row],[Mes Inscrito]]," ","")&amp;"-"&amp;SUBSTITUTE(Tabla1[[#This Row],[Dia de clases Inscrito]]," ","")&amp;"-"&amp;SUBSTITUTE(Tabla1[[#This Row],[Horario Inscrito]]," ","")&amp;"-"&amp;Tabla1[[#This Row],[Fecha Inicio grupo]])</f>
        <v/>
      </c>
      <c r="BF382" s="253" t="str">
        <f>IF(F382="","",Tabla1[[#This Row],[Curso]])</f>
        <v/>
      </c>
      <c r="BG382" s="254" t="str">
        <f>+IF(TRIM(F382)="","",$B$1&amp;"-"&amp;TRIM(Tabla1[[#This Row],[Mes Inscrito]])&amp;"-"&amp;TRIM(Tabla1[[#This Row],[Dia de clases Inscrito]])&amp;"-"&amp;TRIM(Tabla1[[#This Row],[Horario Inscrito]])&amp;"-"&amp;TRIM(Tabla1[[#This Row],[Fecha Inicio grupo]])&amp;"-"&amp;TRIM(Tabla1[[#This Row],[Tipo Incrito]]))</f>
        <v/>
      </c>
      <c r="BH382" s="319" t="str">
        <f>IF(F382="","",OR(IFERROR(SEARCH("CG",Tabla1[[#This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2" s="320" t="str">
        <f>IF(F382&lt;&gt;"",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2" s="320" t="str">
        <f>IF(F382&lt;&gt;"",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2" s="320" t="str">
        <f>IF(Tabla1[[#This Row],[Fecha Inicio grupo]]="","",IFERROR(VLOOKUP(Tabla1[[#This Row],[Mes de Alta como miembro]],Parámetros!$AM$2:$AN$16,2,0),"01/01/1900"))</f>
        <v/>
      </c>
    </row>
    <row r="383" spans="1:63" ht="14.45" hidden="1">
      <c r="A383" s="69">
        <v>378</v>
      </c>
      <c r="B383" s="30"/>
      <c r="C383" s="35"/>
      <c r="D383" s="43"/>
      <c r="E383" s="65"/>
      <c r="F383" s="46"/>
      <c r="G383" s="46"/>
      <c r="H383" s="165"/>
      <c r="I383" s="43"/>
      <c r="J383" s="29"/>
      <c r="K383" s="70"/>
      <c r="L383" s="69"/>
      <c r="M383" s="47"/>
      <c r="N383" s="240" t="str">
        <f ca="1">IF(Tabla1[[#This Row],[Fecha de nac]]="","",IF(Tabla1[[#This Row],[Fecha Finalización]] &gt;=TODAY(), DATEDIF(Tabla1[[#This Row],[Fecha de nac]],TODAY(),"y"), ROUNDDOWN((Tabla1[[#This Row],[Fecha Finalización]] -Tabla1[[#This Row],[Fecha de nac]])/365,0)))</f>
        <v/>
      </c>
      <c r="O383" s="171"/>
      <c r="P383" s="35"/>
      <c r="Q383" s="68"/>
      <c r="R383" s="68"/>
      <c r="S383" s="68"/>
      <c r="T383" s="68"/>
      <c r="U383" s="245" t="str">
        <f>IF(F383="","",Tabla1[[#This Row],[Fecha Inicio grupo]]+3*7-7)</f>
        <v/>
      </c>
      <c r="V383" s="246" t="str">
        <f>IF(F383="","",EDATE(Tabla1[[#This Row],[Fecha Inicio grupo]],3))</f>
        <v/>
      </c>
      <c r="W383" s="30"/>
      <c r="X383" s="30"/>
      <c r="Y383" s="77"/>
      <c r="Z383" s="77"/>
      <c r="AA383" s="77"/>
      <c r="AB383" s="77"/>
      <c r="AC383" s="77"/>
      <c r="AD383" s="77"/>
      <c r="AE383" s="77"/>
      <c r="AF383" s="77"/>
      <c r="AG383" s="77"/>
      <c r="AH383" s="77"/>
      <c r="AI383" s="77"/>
      <c r="AJ383" s="77"/>
      <c r="AK383" s="77"/>
      <c r="AL383" s="77"/>
      <c r="AM383" s="77"/>
      <c r="AN383" s="77"/>
      <c r="AO383" s="146"/>
      <c r="AP383" s="248" t="str">
        <f>IF(F383="","",IFERROR(VLOOKUP(SUBSTITUTE(SUBSTITUTE(Tabla1[[#This Row],[Uso Sistemas]],"T","P"),"N","F"),Parámetros!$M$2:$N$17,2,0),"Completar hasta 3ra sem. para evaluar a Probacionista"))</f>
        <v/>
      </c>
      <c r="AQ383" s="40"/>
      <c r="AR383" s="40"/>
      <c r="AS383" s="40"/>
      <c r="AT383" s="29"/>
      <c r="AU383" s="56"/>
      <c r="AV383" s="56"/>
      <c r="AW383" s="56"/>
      <c r="AX383" s="250" t="str">
        <f>IF(V383="","",EOMONTH(EDATE(Tabla1[[#This Row],[Fecha Finalización]],2),0))</f>
        <v/>
      </c>
      <c r="AY383" s="40"/>
      <c r="AZ383" s="251" t="str">
        <f>IF(V383="","",EOMONTH(EDATE(Tabla1[[#This Row],[Fecha Finalización]],3),0))</f>
        <v/>
      </c>
      <c r="BA383" s="40"/>
      <c r="BB383" s="40"/>
      <c r="BC383" s="237"/>
      <c r="BD383" s="235" t="str">
        <f>IF(F383="","",Tabla1[[#This Row],[sem 01]]&amp;Tabla1[[#This Row],[sem 02]]&amp;Tabla1[[#This Row],[sem 03]])</f>
        <v/>
      </c>
      <c r="BE383" s="236" t="str">
        <f>IF(TRIM(F383)="","",$B$1&amp;"-"&amp;SUBSTITUTE(Tabla1[[#This Row],[Mes Inscrito]]," ","")&amp;"-"&amp;SUBSTITUTE(Tabla1[[#This Row],[Dia de clases Inscrito]]," ","")&amp;"-"&amp;SUBSTITUTE(Tabla1[[#This Row],[Horario Inscrito]]," ","")&amp;"-"&amp;Tabla1[[#This Row],[Fecha Inicio grupo]])</f>
        <v/>
      </c>
      <c r="BF383" s="253" t="str">
        <f>IF(F383="","",Tabla1[[#This Row],[Curso]])</f>
        <v/>
      </c>
      <c r="BG383" s="254" t="str">
        <f>+IF(TRIM(F383)="","",$B$1&amp;"-"&amp;TRIM(Tabla1[[#This Row],[Mes Inscrito]])&amp;"-"&amp;TRIM(Tabla1[[#This Row],[Dia de clases Inscrito]])&amp;"-"&amp;TRIM(Tabla1[[#This Row],[Horario Inscrito]])&amp;"-"&amp;TRIM(Tabla1[[#This Row],[Fecha Inicio grupo]])&amp;"-"&amp;TRIM(Tabla1[[#This Row],[Tipo Incrito]]))</f>
        <v/>
      </c>
      <c r="BH383" s="319" t="str">
        <f>IF(F383="","",OR(IFERROR(SEARCH("CG",Tabla1[[#This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3" s="320" t="str">
        <f>IF(F383&lt;&gt;"",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3" s="320" t="str">
        <f>IF(F383&lt;&gt;"",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3" s="320" t="str">
        <f>IF(Tabla1[[#This Row],[Fecha Inicio grupo]]="","",IFERROR(VLOOKUP(Tabla1[[#This Row],[Mes de Alta como miembro]],Parámetros!$AM$2:$AN$16,2,0),"01/01/1900"))</f>
        <v/>
      </c>
    </row>
    <row r="384" spans="1:63" ht="14.45" hidden="1">
      <c r="A384" s="69">
        <v>379</v>
      </c>
      <c r="B384" s="30"/>
      <c r="C384" s="35"/>
      <c r="D384" s="43"/>
      <c r="E384" s="65"/>
      <c r="F384" s="46"/>
      <c r="G384" s="46"/>
      <c r="H384" s="165"/>
      <c r="I384" s="43"/>
      <c r="J384" s="29"/>
      <c r="K384" s="70"/>
      <c r="L384" s="69"/>
      <c r="M384" s="47"/>
      <c r="N384" s="240" t="str">
        <f ca="1">IF(Tabla1[[#This Row],[Fecha de nac]]="","",IF(Tabla1[[#This Row],[Fecha Finalización]] &gt;=TODAY(), DATEDIF(Tabla1[[#This Row],[Fecha de nac]],TODAY(),"y"), ROUNDDOWN((Tabla1[[#This Row],[Fecha Finalización]] -Tabla1[[#This Row],[Fecha de nac]])/365,0)))</f>
        <v/>
      </c>
      <c r="O384" s="171"/>
      <c r="P384" s="35"/>
      <c r="Q384" s="68"/>
      <c r="R384" s="68"/>
      <c r="S384" s="68"/>
      <c r="T384" s="68"/>
      <c r="U384" s="245" t="str">
        <f>IF(F384="","",Tabla1[[#This Row],[Fecha Inicio grupo]]+3*7-7)</f>
        <v/>
      </c>
      <c r="V384" s="246" t="str">
        <f>IF(F384="","",EDATE(Tabla1[[#This Row],[Fecha Inicio grupo]],3))</f>
        <v/>
      </c>
      <c r="W384" s="30"/>
      <c r="X384" s="30"/>
      <c r="Y384" s="77"/>
      <c r="Z384" s="77"/>
      <c r="AA384" s="77"/>
      <c r="AB384" s="77"/>
      <c r="AC384" s="77"/>
      <c r="AD384" s="77"/>
      <c r="AE384" s="77"/>
      <c r="AF384" s="77"/>
      <c r="AG384" s="77"/>
      <c r="AH384" s="77"/>
      <c r="AI384" s="77"/>
      <c r="AJ384" s="77"/>
      <c r="AK384" s="77"/>
      <c r="AL384" s="77"/>
      <c r="AM384" s="77"/>
      <c r="AN384" s="77"/>
      <c r="AO384" s="146"/>
      <c r="AP384" s="248" t="str">
        <f>IF(F384="","",IFERROR(VLOOKUP(SUBSTITUTE(SUBSTITUTE(Tabla1[[#This Row],[Uso Sistemas]],"T","P"),"N","F"),Parámetros!$M$2:$N$17,2,0),"Completar hasta 3ra sem. para evaluar a Probacionista"))</f>
        <v/>
      </c>
      <c r="AQ384" s="40"/>
      <c r="AR384" s="40"/>
      <c r="AS384" s="40"/>
      <c r="AT384" s="29"/>
      <c r="AU384" s="56"/>
      <c r="AV384" s="56"/>
      <c r="AW384" s="56"/>
      <c r="AX384" s="250" t="str">
        <f>IF(V384="","",EOMONTH(EDATE(Tabla1[[#This Row],[Fecha Finalización]],2),0))</f>
        <v/>
      </c>
      <c r="AY384" s="40"/>
      <c r="AZ384" s="251" t="str">
        <f>IF(V384="","",EOMONTH(EDATE(Tabla1[[#This Row],[Fecha Finalización]],3),0))</f>
        <v/>
      </c>
      <c r="BA384" s="40"/>
      <c r="BB384" s="40"/>
      <c r="BC384" s="237"/>
      <c r="BD384" s="235" t="str">
        <f>IF(F384="","",Tabla1[[#This Row],[sem 01]]&amp;Tabla1[[#This Row],[sem 02]]&amp;Tabla1[[#This Row],[sem 03]])</f>
        <v/>
      </c>
      <c r="BE384" s="236" t="str">
        <f>IF(TRIM(F384)="","",$B$1&amp;"-"&amp;SUBSTITUTE(Tabla1[[#This Row],[Mes Inscrito]]," ","")&amp;"-"&amp;SUBSTITUTE(Tabla1[[#This Row],[Dia de clases Inscrito]]," ","")&amp;"-"&amp;SUBSTITUTE(Tabla1[[#This Row],[Horario Inscrito]]," ","")&amp;"-"&amp;Tabla1[[#This Row],[Fecha Inicio grupo]])</f>
        <v/>
      </c>
      <c r="BF384" s="253" t="str">
        <f>IF(F384="","",Tabla1[[#This Row],[Curso]])</f>
        <v/>
      </c>
      <c r="BG384" s="254" t="str">
        <f>+IF(TRIM(F384)="","",$B$1&amp;"-"&amp;TRIM(Tabla1[[#This Row],[Mes Inscrito]])&amp;"-"&amp;TRIM(Tabla1[[#This Row],[Dia de clases Inscrito]])&amp;"-"&amp;TRIM(Tabla1[[#This Row],[Horario Inscrito]])&amp;"-"&amp;TRIM(Tabla1[[#This Row],[Fecha Inicio grupo]])&amp;"-"&amp;TRIM(Tabla1[[#This Row],[Tipo Incrito]]))</f>
        <v/>
      </c>
      <c r="BH384" s="319" t="str">
        <f>IF(F384="","",OR(IFERROR(SEARCH("CG",Tabla1[[#This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4" s="320" t="str">
        <f>IF(F384&lt;&gt;"",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4" s="320" t="str">
        <f>IF(F384&lt;&gt;"",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4" s="320" t="str">
        <f>IF(Tabla1[[#This Row],[Fecha Inicio grupo]]="","",IFERROR(VLOOKUP(Tabla1[[#This Row],[Mes de Alta como miembro]],Parámetros!$AM$2:$AN$16,2,0),"01/01/1900"))</f>
        <v/>
      </c>
    </row>
    <row r="385" spans="1:63" ht="14.45" hidden="1">
      <c r="A385" s="69">
        <v>380</v>
      </c>
      <c r="B385" s="30"/>
      <c r="C385" s="35"/>
      <c r="D385" s="43"/>
      <c r="E385" s="65"/>
      <c r="F385" s="46"/>
      <c r="G385" s="46"/>
      <c r="H385" s="165"/>
      <c r="I385" s="43"/>
      <c r="J385" s="29"/>
      <c r="K385" s="70"/>
      <c r="L385" s="69"/>
      <c r="M385" s="47"/>
      <c r="N385" s="240" t="str">
        <f ca="1">IF(Tabla1[[#This Row],[Fecha de nac]]="","",IF(Tabla1[[#This Row],[Fecha Finalización]] &gt;=TODAY(), DATEDIF(Tabla1[[#This Row],[Fecha de nac]],TODAY(),"y"), ROUNDDOWN((Tabla1[[#This Row],[Fecha Finalización]] -Tabla1[[#This Row],[Fecha de nac]])/365,0)))</f>
        <v/>
      </c>
      <c r="O385" s="171"/>
      <c r="P385" s="35"/>
      <c r="Q385" s="68"/>
      <c r="R385" s="68"/>
      <c r="S385" s="68"/>
      <c r="T385" s="68"/>
      <c r="U385" s="245" t="str">
        <f>IF(F385="","",Tabla1[[#This Row],[Fecha Inicio grupo]]+3*7-7)</f>
        <v/>
      </c>
      <c r="V385" s="246" t="str">
        <f>IF(F385="","",EDATE(Tabla1[[#This Row],[Fecha Inicio grupo]],3))</f>
        <v/>
      </c>
      <c r="W385" s="30"/>
      <c r="X385" s="30"/>
      <c r="Y385" s="77"/>
      <c r="Z385" s="77"/>
      <c r="AA385" s="77"/>
      <c r="AB385" s="77"/>
      <c r="AC385" s="77"/>
      <c r="AD385" s="77"/>
      <c r="AE385" s="77"/>
      <c r="AF385" s="77"/>
      <c r="AG385" s="77"/>
      <c r="AH385" s="77"/>
      <c r="AI385" s="77"/>
      <c r="AJ385" s="77"/>
      <c r="AK385" s="77"/>
      <c r="AL385" s="77"/>
      <c r="AM385" s="77"/>
      <c r="AN385" s="77"/>
      <c r="AO385" s="146"/>
      <c r="AP385" s="248" t="str">
        <f>IF(F385="","",IFERROR(VLOOKUP(SUBSTITUTE(SUBSTITUTE(Tabla1[[#This Row],[Uso Sistemas]],"T","P"),"N","F"),Parámetros!$M$2:$N$17,2,0),"Completar hasta 3ra sem. para evaluar a Probacionista"))</f>
        <v/>
      </c>
      <c r="AQ385" s="40"/>
      <c r="AR385" s="40"/>
      <c r="AS385" s="40"/>
      <c r="AT385" s="29"/>
      <c r="AU385" s="56"/>
      <c r="AV385" s="56"/>
      <c r="AW385" s="56"/>
      <c r="AX385" s="250" t="str">
        <f>IF(V385="","",EOMONTH(EDATE(Tabla1[[#This Row],[Fecha Finalización]],2),0))</f>
        <v/>
      </c>
      <c r="AY385" s="40"/>
      <c r="AZ385" s="251" t="str">
        <f>IF(V385="","",EOMONTH(EDATE(Tabla1[[#This Row],[Fecha Finalización]],3),0))</f>
        <v/>
      </c>
      <c r="BA385" s="40"/>
      <c r="BB385" s="40"/>
      <c r="BC385" s="237"/>
      <c r="BD385" s="235" t="str">
        <f>IF(F385="","",Tabla1[[#This Row],[sem 01]]&amp;Tabla1[[#This Row],[sem 02]]&amp;Tabla1[[#This Row],[sem 03]])</f>
        <v/>
      </c>
      <c r="BE385" s="236" t="str">
        <f>IF(TRIM(F385)="","",$B$1&amp;"-"&amp;SUBSTITUTE(Tabla1[[#This Row],[Mes Inscrito]]," ","")&amp;"-"&amp;SUBSTITUTE(Tabla1[[#This Row],[Dia de clases Inscrito]]," ","")&amp;"-"&amp;SUBSTITUTE(Tabla1[[#This Row],[Horario Inscrito]]," ","")&amp;"-"&amp;Tabla1[[#This Row],[Fecha Inicio grupo]])</f>
        <v/>
      </c>
      <c r="BF385" s="253" t="str">
        <f>IF(F385="","",Tabla1[[#This Row],[Curso]])</f>
        <v/>
      </c>
      <c r="BG385" s="254" t="str">
        <f>+IF(TRIM(F385)="","",$B$1&amp;"-"&amp;TRIM(Tabla1[[#This Row],[Mes Inscrito]])&amp;"-"&amp;TRIM(Tabla1[[#This Row],[Dia de clases Inscrito]])&amp;"-"&amp;TRIM(Tabla1[[#This Row],[Horario Inscrito]])&amp;"-"&amp;TRIM(Tabla1[[#This Row],[Fecha Inicio grupo]])&amp;"-"&amp;TRIM(Tabla1[[#This Row],[Tipo Incrito]]))</f>
        <v/>
      </c>
      <c r="BH385" s="319" t="str">
        <f>IF(F385="","",OR(IFERROR(SEARCH("CG",Tabla1[[#This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5" s="320" t="str">
        <f>IF(F385&lt;&gt;"",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5" s="320" t="str">
        <f>IF(F385&lt;&gt;"",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5" s="320" t="str">
        <f>IF(Tabla1[[#This Row],[Fecha Inicio grupo]]="","",IFERROR(VLOOKUP(Tabla1[[#This Row],[Mes de Alta como miembro]],Parámetros!$AM$2:$AN$16,2,0),"01/01/1900"))</f>
        <v/>
      </c>
    </row>
    <row r="386" spans="1:63" ht="14.45" hidden="1">
      <c r="A386" s="69">
        <v>381</v>
      </c>
      <c r="B386" s="30"/>
      <c r="C386" s="35"/>
      <c r="D386" s="43"/>
      <c r="E386" s="65"/>
      <c r="F386" s="46"/>
      <c r="G386" s="46"/>
      <c r="H386" s="165"/>
      <c r="I386" s="43"/>
      <c r="J386" s="29"/>
      <c r="K386" s="70"/>
      <c r="L386" s="69"/>
      <c r="M386" s="47"/>
      <c r="N386" s="240" t="str">
        <f ca="1">IF(Tabla1[[#This Row],[Fecha de nac]]="","",IF(Tabla1[[#This Row],[Fecha Finalización]] &gt;=TODAY(), DATEDIF(Tabla1[[#This Row],[Fecha de nac]],TODAY(),"y"), ROUNDDOWN((Tabla1[[#This Row],[Fecha Finalización]] -Tabla1[[#This Row],[Fecha de nac]])/365,0)))</f>
        <v/>
      </c>
      <c r="O386" s="171"/>
      <c r="P386" s="35"/>
      <c r="Q386" s="68"/>
      <c r="R386" s="68"/>
      <c r="S386" s="68"/>
      <c r="T386" s="68"/>
      <c r="U386" s="245" t="str">
        <f>IF(F386="","",Tabla1[[#This Row],[Fecha Inicio grupo]]+3*7-7)</f>
        <v/>
      </c>
      <c r="V386" s="246" t="str">
        <f>IF(F386="","",EDATE(Tabla1[[#This Row],[Fecha Inicio grupo]],3))</f>
        <v/>
      </c>
      <c r="W386" s="30"/>
      <c r="X386" s="30"/>
      <c r="Y386" s="77"/>
      <c r="Z386" s="77"/>
      <c r="AA386" s="77"/>
      <c r="AB386" s="77"/>
      <c r="AC386" s="77"/>
      <c r="AD386" s="77"/>
      <c r="AE386" s="77"/>
      <c r="AF386" s="77"/>
      <c r="AG386" s="77"/>
      <c r="AH386" s="77"/>
      <c r="AI386" s="77"/>
      <c r="AJ386" s="77"/>
      <c r="AK386" s="77"/>
      <c r="AL386" s="77"/>
      <c r="AM386" s="77"/>
      <c r="AN386" s="77"/>
      <c r="AO386" s="146"/>
      <c r="AP386" s="248" t="str">
        <f>IF(F386="","",IFERROR(VLOOKUP(SUBSTITUTE(SUBSTITUTE(Tabla1[[#This Row],[Uso Sistemas]],"T","P"),"N","F"),Parámetros!$M$2:$N$17,2,0),"Completar hasta 3ra sem. para evaluar a Probacionista"))</f>
        <v/>
      </c>
      <c r="AQ386" s="40"/>
      <c r="AR386" s="40"/>
      <c r="AS386" s="40"/>
      <c r="AT386" s="29"/>
      <c r="AU386" s="56"/>
      <c r="AV386" s="56"/>
      <c r="AW386" s="56"/>
      <c r="AX386" s="250" t="str">
        <f>IF(V386="","",EOMONTH(EDATE(Tabla1[[#This Row],[Fecha Finalización]],2),0))</f>
        <v/>
      </c>
      <c r="AY386" s="40"/>
      <c r="AZ386" s="251" t="str">
        <f>IF(V386="","",EOMONTH(EDATE(Tabla1[[#This Row],[Fecha Finalización]],3),0))</f>
        <v/>
      </c>
      <c r="BA386" s="40"/>
      <c r="BB386" s="40"/>
      <c r="BC386" s="237"/>
      <c r="BD386" s="235" t="str">
        <f>IF(F386="","",Tabla1[[#This Row],[sem 01]]&amp;Tabla1[[#This Row],[sem 02]]&amp;Tabla1[[#This Row],[sem 03]])</f>
        <v/>
      </c>
      <c r="BE386" s="236" t="str">
        <f>IF(TRIM(F386)="","",$B$1&amp;"-"&amp;SUBSTITUTE(Tabla1[[#This Row],[Mes Inscrito]]," ","")&amp;"-"&amp;SUBSTITUTE(Tabla1[[#This Row],[Dia de clases Inscrito]]," ","")&amp;"-"&amp;SUBSTITUTE(Tabla1[[#This Row],[Horario Inscrito]]," ","")&amp;"-"&amp;Tabla1[[#This Row],[Fecha Inicio grupo]])</f>
        <v/>
      </c>
      <c r="BF386" s="253" t="str">
        <f>IF(F386="","",Tabla1[[#This Row],[Curso]])</f>
        <v/>
      </c>
      <c r="BG386" s="254" t="str">
        <f>+IF(TRIM(F386)="","",$B$1&amp;"-"&amp;TRIM(Tabla1[[#This Row],[Mes Inscrito]])&amp;"-"&amp;TRIM(Tabla1[[#This Row],[Dia de clases Inscrito]])&amp;"-"&amp;TRIM(Tabla1[[#This Row],[Horario Inscrito]])&amp;"-"&amp;TRIM(Tabla1[[#This Row],[Fecha Inicio grupo]])&amp;"-"&amp;TRIM(Tabla1[[#This Row],[Tipo Incrito]]))</f>
        <v/>
      </c>
      <c r="BH386" s="319" t="str">
        <f>IF(F386="","",OR(IFERROR(SEARCH("CG",Tabla1[[#This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6" s="320" t="str">
        <f>IF(F386&lt;&gt;"",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6" s="320" t="str">
        <f>IF(F386&lt;&gt;"",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6" s="320" t="str">
        <f>IF(Tabla1[[#This Row],[Fecha Inicio grupo]]="","",IFERROR(VLOOKUP(Tabla1[[#This Row],[Mes de Alta como miembro]],Parámetros!$AM$2:$AN$16,2,0),"01/01/1900"))</f>
        <v/>
      </c>
    </row>
    <row r="387" spans="1:63" ht="14.45" hidden="1">
      <c r="A387" s="69">
        <v>382</v>
      </c>
      <c r="B387" s="30"/>
      <c r="C387" s="35"/>
      <c r="D387" s="43"/>
      <c r="E387" s="65"/>
      <c r="F387" s="46"/>
      <c r="G387" s="46"/>
      <c r="H387" s="165"/>
      <c r="I387" s="43"/>
      <c r="J387" s="29"/>
      <c r="K387" s="70"/>
      <c r="L387" s="69"/>
      <c r="M387" s="47"/>
      <c r="N387" s="240" t="str">
        <f ca="1">IF(Tabla1[[#This Row],[Fecha de nac]]="","",IF(Tabla1[[#This Row],[Fecha Finalización]] &gt;=TODAY(), DATEDIF(Tabla1[[#This Row],[Fecha de nac]],TODAY(),"y"), ROUNDDOWN((Tabla1[[#This Row],[Fecha Finalización]] -Tabla1[[#This Row],[Fecha de nac]])/365,0)))</f>
        <v/>
      </c>
      <c r="O387" s="171"/>
      <c r="P387" s="35"/>
      <c r="Q387" s="68"/>
      <c r="R387" s="68"/>
      <c r="S387" s="68"/>
      <c r="T387" s="68"/>
      <c r="U387" s="245" t="str">
        <f>IF(F387="","",Tabla1[[#This Row],[Fecha Inicio grupo]]+3*7-7)</f>
        <v/>
      </c>
      <c r="V387" s="246" t="str">
        <f>IF(F387="","",EDATE(Tabla1[[#This Row],[Fecha Inicio grupo]],3))</f>
        <v/>
      </c>
      <c r="W387" s="30"/>
      <c r="X387" s="30"/>
      <c r="Y387" s="77"/>
      <c r="Z387" s="77"/>
      <c r="AA387" s="77"/>
      <c r="AB387" s="77"/>
      <c r="AC387" s="77"/>
      <c r="AD387" s="77"/>
      <c r="AE387" s="77"/>
      <c r="AF387" s="77"/>
      <c r="AG387" s="77"/>
      <c r="AH387" s="77"/>
      <c r="AI387" s="77"/>
      <c r="AJ387" s="77"/>
      <c r="AK387" s="77"/>
      <c r="AL387" s="77"/>
      <c r="AM387" s="77"/>
      <c r="AN387" s="77"/>
      <c r="AO387" s="146"/>
      <c r="AP387" s="248" t="str">
        <f>IF(F387="","",IFERROR(VLOOKUP(SUBSTITUTE(SUBSTITUTE(Tabla1[[#This Row],[Uso Sistemas]],"T","P"),"N","F"),Parámetros!$M$2:$N$17,2,0),"Completar hasta 3ra sem. para evaluar a Probacionista"))</f>
        <v/>
      </c>
      <c r="AQ387" s="40"/>
      <c r="AR387" s="40"/>
      <c r="AS387" s="40"/>
      <c r="AT387" s="29"/>
      <c r="AU387" s="56"/>
      <c r="AV387" s="56"/>
      <c r="AW387" s="56"/>
      <c r="AX387" s="250" t="str">
        <f>IF(V387="","",EOMONTH(EDATE(Tabla1[[#This Row],[Fecha Finalización]],2),0))</f>
        <v/>
      </c>
      <c r="AY387" s="40"/>
      <c r="AZ387" s="251" t="str">
        <f>IF(V387="","",EOMONTH(EDATE(Tabla1[[#This Row],[Fecha Finalización]],3),0))</f>
        <v/>
      </c>
      <c r="BA387" s="40"/>
      <c r="BB387" s="40"/>
      <c r="BC387" s="237"/>
      <c r="BD387" s="235" t="str">
        <f>IF(F387="","",Tabla1[[#This Row],[sem 01]]&amp;Tabla1[[#This Row],[sem 02]]&amp;Tabla1[[#This Row],[sem 03]])</f>
        <v/>
      </c>
      <c r="BE387" s="236" t="str">
        <f>IF(TRIM(F387)="","",$B$1&amp;"-"&amp;SUBSTITUTE(Tabla1[[#This Row],[Mes Inscrito]]," ","")&amp;"-"&amp;SUBSTITUTE(Tabla1[[#This Row],[Dia de clases Inscrito]]," ","")&amp;"-"&amp;SUBSTITUTE(Tabla1[[#This Row],[Horario Inscrito]]," ","")&amp;"-"&amp;Tabla1[[#This Row],[Fecha Inicio grupo]])</f>
        <v/>
      </c>
      <c r="BF387" s="253" t="str">
        <f>IF(F387="","",Tabla1[[#This Row],[Curso]])</f>
        <v/>
      </c>
      <c r="BG387" s="254" t="str">
        <f>+IF(TRIM(F387)="","",$B$1&amp;"-"&amp;TRIM(Tabla1[[#This Row],[Mes Inscrito]])&amp;"-"&amp;TRIM(Tabla1[[#This Row],[Dia de clases Inscrito]])&amp;"-"&amp;TRIM(Tabla1[[#This Row],[Horario Inscrito]])&amp;"-"&amp;TRIM(Tabla1[[#This Row],[Fecha Inicio grupo]])&amp;"-"&amp;TRIM(Tabla1[[#This Row],[Tipo Incrito]]))</f>
        <v/>
      </c>
      <c r="BH387" s="319" t="str">
        <f>IF(F387="","",OR(IFERROR(SEARCH("CG",Tabla1[[#This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7" s="320" t="str">
        <f>IF(F387&lt;&gt;"",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7" s="320" t="str">
        <f>IF(F387&lt;&gt;"",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7" s="320" t="str">
        <f>IF(Tabla1[[#This Row],[Fecha Inicio grupo]]="","",IFERROR(VLOOKUP(Tabla1[[#This Row],[Mes de Alta como miembro]],Parámetros!$AM$2:$AN$16,2,0),"01/01/1900"))</f>
        <v/>
      </c>
    </row>
    <row r="388" spans="1:63" ht="14.45" hidden="1">
      <c r="A388" s="69">
        <v>383</v>
      </c>
      <c r="B388" s="30"/>
      <c r="C388" s="35"/>
      <c r="D388" s="43"/>
      <c r="E388" s="65"/>
      <c r="F388" s="46"/>
      <c r="G388" s="46"/>
      <c r="H388" s="165"/>
      <c r="I388" s="43"/>
      <c r="J388" s="29"/>
      <c r="K388" s="70"/>
      <c r="L388" s="69"/>
      <c r="M388" s="47"/>
      <c r="N388" s="240" t="str">
        <f ca="1">IF(Tabla1[[#This Row],[Fecha de nac]]="","",IF(Tabla1[[#This Row],[Fecha Finalización]] &gt;=TODAY(), DATEDIF(Tabla1[[#This Row],[Fecha de nac]],TODAY(),"y"), ROUNDDOWN((Tabla1[[#This Row],[Fecha Finalización]] -Tabla1[[#This Row],[Fecha de nac]])/365,0)))</f>
        <v/>
      </c>
      <c r="O388" s="171"/>
      <c r="P388" s="35"/>
      <c r="Q388" s="68"/>
      <c r="R388" s="68"/>
      <c r="S388" s="68"/>
      <c r="T388" s="68"/>
      <c r="U388" s="245" t="str">
        <f>IF(F388="","",Tabla1[[#This Row],[Fecha Inicio grupo]]+3*7-7)</f>
        <v/>
      </c>
      <c r="V388" s="246" t="str">
        <f>IF(F388="","",EDATE(Tabla1[[#This Row],[Fecha Inicio grupo]],3))</f>
        <v/>
      </c>
      <c r="W388" s="30"/>
      <c r="X388" s="30"/>
      <c r="Y388" s="77"/>
      <c r="Z388" s="77"/>
      <c r="AA388" s="77"/>
      <c r="AB388" s="77"/>
      <c r="AC388" s="77"/>
      <c r="AD388" s="77"/>
      <c r="AE388" s="77"/>
      <c r="AF388" s="77"/>
      <c r="AG388" s="77"/>
      <c r="AH388" s="77"/>
      <c r="AI388" s="77"/>
      <c r="AJ388" s="77"/>
      <c r="AK388" s="77"/>
      <c r="AL388" s="77"/>
      <c r="AM388" s="77"/>
      <c r="AN388" s="77"/>
      <c r="AO388" s="146"/>
      <c r="AP388" s="248" t="str">
        <f>IF(F388="","",IFERROR(VLOOKUP(SUBSTITUTE(SUBSTITUTE(Tabla1[[#This Row],[Uso Sistemas]],"T","P"),"N","F"),Parámetros!$M$2:$N$17,2,0),"Completar hasta 3ra sem. para evaluar a Probacionista"))</f>
        <v/>
      </c>
      <c r="AQ388" s="40"/>
      <c r="AR388" s="40"/>
      <c r="AS388" s="40"/>
      <c r="AT388" s="29"/>
      <c r="AU388" s="56"/>
      <c r="AV388" s="56"/>
      <c r="AW388" s="56"/>
      <c r="AX388" s="250" t="str">
        <f>IF(V388="","",EOMONTH(EDATE(Tabla1[[#This Row],[Fecha Finalización]],2),0))</f>
        <v/>
      </c>
      <c r="AY388" s="40"/>
      <c r="AZ388" s="251" t="str">
        <f>IF(V388="","",EOMONTH(EDATE(Tabla1[[#This Row],[Fecha Finalización]],3),0))</f>
        <v/>
      </c>
      <c r="BA388" s="40"/>
      <c r="BB388" s="40"/>
      <c r="BC388" s="237"/>
      <c r="BD388" s="235" t="str">
        <f>IF(F388="","",Tabla1[[#This Row],[sem 01]]&amp;Tabla1[[#This Row],[sem 02]]&amp;Tabla1[[#This Row],[sem 03]])</f>
        <v/>
      </c>
      <c r="BE388" s="236" t="str">
        <f>IF(TRIM(F388)="","",$B$1&amp;"-"&amp;SUBSTITUTE(Tabla1[[#This Row],[Mes Inscrito]]," ","")&amp;"-"&amp;SUBSTITUTE(Tabla1[[#This Row],[Dia de clases Inscrito]]," ","")&amp;"-"&amp;SUBSTITUTE(Tabla1[[#This Row],[Horario Inscrito]]," ","")&amp;"-"&amp;Tabla1[[#This Row],[Fecha Inicio grupo]])</f>
        <v/>
      </c>
      <c r="BF388" s="253" t="str">
        <f>IF(F388="","",Tabla1[[#This Row],[Curso]])</f>
        <v/>
      </c>
      <c r="BG388" s="254" t="str">
        <f>+IF(TRIM(F388)="","",$B$1&amp;"-"&amp;TRIM(Tabla1[[#This Row],[Mes Inscrito]])&amp;"-"&amp;TRIM(Tabla1[[#This Row],[Dia de clases Inscrito]])&amp;"-"&amp;TRIM(Tabla1[[#This Row],[Horario Inscrito]])&amp;"-"&amp;TRIM(Tabla1[[#This Row],[Fecha Inicio grupo]])&amp;"-"&amp;TRIM(Tabla1[[#This Row],[Tipo Incrito]]))</f>
        <v/>
      </c>
      <c r="BH388" s="319" t="str">
        <f>IF(F388="","",OR(IFERROR(SEARCH("CG",Tabla1[[#This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8" s="320" t="str">
        <f>IF(F388&lt;&gt;"",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8" s="320" t="str">
        <f>IF(F388&lt;&gt;"",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8" s="320" t="str">
        <f>IF(Tabla1[[#This Row],[Fecha Inicio grupo]]="","",IFERROR(VLOOKUP(Tabla1[[#This Row],[Mes de Alta como miembro]],Parámetros!$AM$2:$AN$16,2,0),"01/01/1900"))</f>
        <v/>
      </c>
    </row>
    <row r="389" spans="1:63" ht="14.45" hidden="1">
      <c r="A389" s="69">
        <v>384</v>
      </c>
      <c r="B389" s="30"/>
      <c r="C389" s="35"/>
      <c r="D389" s="43"/>
      <c r="E389" s="65"/>
      <c r="F389" s="46"/>
      <c r="G389" s="46"/>
      <c r="H389" s="165"/>
      <c r="I389" s="43"/>
      <c r="J389" s="29"/>
      <c r="K389" s="70"/>
      <c r="L389" s="69"/>
      <c r="M389" s="47"/>
      <c r="N389" s="240" t="str">
        <f ca="1">IF(Tabla1[[#This Row],[Fecha de nac]]="","",IF(Tabla1[[#This Row],[Fecha Finalización]] &gt;=TODAY(), DATEDIF(Tabla1[[#This Row],[Fecha de nac]],TODAY(),"y"), ROUNDDOWN((Tabla1[[#This Row],[Fecha Finalización]] -Tabla1[[#This Row],[Fecha de nac]])/365,0)))</f>
        <v/>
      </c>
      <c r="O389" s="171"/>
      <c r="P389" s="35"/>
      <c r="Q389" s="68"/>
      <c r="R389" s="68"/>
      <c r="S389" s="68"/>
      <c r="T389" s="68"/>
      <c r="U389" s="245" t="str">
        <f>IF(F389="","",Tabla1[[#This Row],[Fecha Inicio grupo]]+3*7-7)</f>
        <v/>
      </c>
      <c r="V389" s="246" t="str">
        <f>IF(F389="","",EDATE(Tabla1[[#This Row],[Fecha Inicio grupo]],3))</f>
        <v/>
      </c>
      <c r="W389" s="30"/>
      <c r="X389" s="30"/>
      <c r="Y389" s="77"/>
      <c r="Z389" s="77"/>
      <c r="AA389" s="77"/>
      <c r="AB389" s="77"/>
      <c r="AC389" s="77"/>
      <c r="AD389" s="77"/>
      <c r="AE389" s="77"/>
      <c r="AF389" s="77"/>
      <c r="AG389" s="77"/>
      <c r="AH389" s="77"/>
      <c r="AI389" s="77"/>
      <c r="AJ389" s="77"/>
      <c r="AK389" s="77"/>
      <c r="AL389" s="77"/>
      <c r="AM389" s="77"/>
      <c r="AN389" s="77"/>
      <c r="AO389" s="146"/>
      <c r="AP389" s="248" t="str">
        <f>IF(F389="","",IFERROR(VLOOKUP(SUBSTITUTE(SUBSTITUTE(Tabla1[[#This Row],[Uso Sistemas]],"T","P"),"N","F"),Parámetros!$M$2:$N$17,2,0),"Completar hasta 3ra sem. para evaluar a Probacionista"))</f>
        <v/>
      </c>
      <c r="AQ389" s="40"/>
      <c r="AR389" s="40"/>
      <c r="AS389" s="40"/>
      <c r="AT389" s="29"/>
      <c r="AU389" s="56"/>
      <c r="AV389" s="56"/>
      <c r="AW389" s="56"/>
      <c r="AX389" s="250" t="str">
        <f>IF(V389="","",EOMONTH(EDATE(Tabla1[[#This Row],[Fecha Finalización]],2),0))</f>
        <v/>
      </c>
      <c r="AY389" s="40"/>
      <c r="AZ389" s="251" t="str">
        <f>IF(V389="","",EOMONTH(EDATE(Tabla1[[#This Row],[Fecha Finalización]],3),0))</f>
        <v/>
      </c>
      <c r="BA389" s="40"/>
      <c r="BB389" s="40"/>
      <c r="BC389" s="237"/>
      <c r="BD389" s="235" t="str">
        <f>IF(F389="","",Tabla1[[#This Row],[sem 01]]&amp;Tabla1[[#This Row],[sem 02]]&amp;Tabla1[[#This Row],[sem 03]])</f>
        <v/>
      </c>
      <c r="BE389" s="236" t="str">
        <f>IF(TRIM(F389)="","",$B$1&amp;"-"&amp;SUBSTITUTE(Tabla1[[#This Row],[Mes Inscrito]]," ","")&amp;"-"&amp;SUBSTITUTE(Tabla1[[#This Row],[Dia de clases Inscrito]]," ","")&amp;"-"&amp;SUBSTITUTE(Tabla1[[#This Row],[Horario Inscrito]]," ","")&amp;"-"&amp;Tabla1[[#This Row],[Fecha Inicio grupo]])</f>
        <v/>
      </c>
      <c r="BF389" s="253" t="str">
        <f>IF(F389="","",Tabla1[[#This Row],[Curso]])</f>
        <v/>
      </c>
      <c r="BG389" s="254" t="str">
        <f>+IF(TRIM(F389)="","",$B$1&amp;"-"&amp;TRIM(Tabla1[[#This Row],[Mes Inscrito]])&amp;"-"&amp;TRIM(Tabla1[[#This Row],[Dia de clases Inscrito]])&amp;"-"&amp;TRIM(Tabla1[[#This Row],[Horario Inscrito]])&amp;"-"&amp;TRIM(Tabla1[[#This Row],[Fecha Inicio grupo]])&amp;"-"&amp;TRIM(Tabla1[[#This Row],[Tipo Incrito]]))</f>
        <v/>
      </c>
      <c r="BH389" s="319" t="str">
        <f>IF(F389="","",OR(IFERROR(SEARCH("CG",Tabla1[[#This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9" s="320" t="str">
        <f>IF(F389&lt;&gt;"",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9" s="320" t="str">
        <f>IF(F389&lt;&gt;"",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9" s="320" t="str">
        <f>IF(Tabla1[[#This Row],[Fecha Inicio grupo]]="","",IFERROR(VLOOKUP(Tabla1[[#This Row],[Mes de Alta como miembro]],Parámetros!$AM$2:$AN$16,2,0),"01/01/1900"))</f>
        <v/>
      </c>
    </row>
    <row r="390" spans="1:63" ht="14.45" hidden="1">
      <c r="A390" s="69">
        <v>385</v>
      </c>
      <c r="B390" s="30"/>
      <c r="C390" s="35"/>
      <c r="D390" s="43"/>
      <c r="E390" s="65"/>
      <c r="F390" s="46"/>
      <c r="G390" s="46"/>
      <c r="H390" s="165"/>
      <c r="I390" s="43"/>
      <c r="J390" s="29"/>
      <c r="K390" s="70"/>
      <c r="L390" s="69"/>
      <c r="M390" s="47"/>
      <c r="N390" s="240" t="str">
        <f ca="1">IF(Tabla1[[#This Row],[Fecha de nac]]="","",IF(Tabla1[[#This Row],[Fecha Finalización]] &gt;=TODAY(), DATEDIF(Tabla1[[#This Row],[Fecha de nac]],TODAY(),"y"), ROUNDDOWN((Tabla1[[#This Row],[Fecha Finalización]] -Tabla1[[#This Row],[Fecha de nac]])/365,0)))</f>
        <v/>
      </c>
      <c r="O390" s="171"/>
      <c r="P390" s="35"/>
      <c r="Q390" s="68"/>
      <c r="R390" s="68"/>
      <c r="S390" s="68"/>
      <c r="T390" s="68"/>
      <c r="U390" s="245" t="str">
        <f>IF(F390="","",Tabla1[[#This Row],[Fecha Inicio grupo]]+3*7-7)</f>
        <v/>
      </c>
      <c r="V390" s="246" t="str">
        <f>IF(F390="","",EDATE(Tabla1[[#This Row],[Fecha Inicio grupo]],3))</f>
        <v/>
      </c>
      <c r="W390" s="30"/>
      <c r="X390" s="30"/>
      <c r="Y390" s="77"/>
      <c r="Z390" s="77"/>
      <c r="AA390" s="77"/>
      <c r="AB390" s="77"/>
      <c r="AC390" s="77"/>
      <c r="AD390" s="77"/>
      <c r="AE390" s="77"/>
      <c r="AF390" s="77"/>
      <c r="AG390" s="77"/>
      <c r="AH390" s="77"/>
      <c r="AI390" s="77"/>
      <c r="AJ390" s="77"/>
      <c r="AK390" s="77"/>
      <c r="AL390" s="77"/>
      <c r="AM390" s="77"/>
      <c r="AN390" s="77"/>
      <c r="AO390" s="146"/>
      <c r="AP390" s="248" t="str">
        <f>IF(F390="","",IFERROR(VLOOKUP(SUBSTITUTE(SUBSTITUTE(Tabla1[[#This Row],[Uso Sistemas]],"T","P"),"N","F"),Parámetros!$M$2:$N$17,2,0),"Completar hasta 3ra sem. para evaluar a Probacionista"))</f>
        <v/>
      </c>
      <c r="AQ390" s="40"/>
      <c r="AR390" s="40"/>
      <c r="AS390" s="40"/>
      <c r="AT390" s="29"/>
      <c r="AU390" s="56"/>
      <c r="AV390" s="56"/>
      <c r="AW390" s="56"/>
      <c r="AX390" s="250" t="str">
        <f>IF(V390="","",EOMONTH(EDATE(Tabla1[[#This Row],[Fecha Finalización]],2),0))</f>
        <v/>
      </c>
      <c r="AY390" s="40"/>
      <c r="AZ390" s="251" t="str">
        <f>IF(V390="","",EOMONTH(EDATE(Tabla1[[#This Row],[Fecha Finalización]],3),0))</f>
        <v/>
      </c>
      <c r="BA390" s="40"/>
      <c r="BB390" s="40"/>
      <c r="BC390" s="237"/>
      <c r="BD390" s="235" t="str">
        <f>IF(F390="","",Tabla1[[#This Row],[sem 01]]&amp;Tabla1[[#This Row],[sem 02]]&amp;Tabla1[[#This Row],[sem 03]])</f>
        <v/>
      </c>
      <c r="BE390" s="236" t="str">
        <f>IF(TRIM(F390)="","",$B$1&amp;"-"&amp;SUBSTITUTE(Tabla1[[#This Row],[Mes Inscrito]]," ","")&amp;"-"&amp;SUBSTITUTE(Tabla1[[#This Row],[Dia de clases Inscrito]]," ","")&amp;"-"&amp;SUBSTITUTE(Tabla1[[#This Row],[Horario Inscrito]]," ","")&amp;"-"&amp;Tabla1[[#This Row],[Fecha Inicio grupo]])</f>
        <v/>
      </c>
      <c r="BF390" s="253" t="str">
        <f>IF(F390="","",Tabla1[[#This Row],[Curso]])</f>
        <v/>
      </c>
      <c r="BG390" s="254" t="str">
        <f>+IF(TRIM(F390)="","",$B$1&amp;"-"&amp;TRIM(Tabla1[[#This Row],[Mes Inscrito]])&amp;"-"&amp;TRIM(Tabla1[[#This Row],[Dia de clases Inscrito]])&amp;"-"&amp;TRIM(Tabla1[[#This Row],[Horario Inscrito]])&amp;"-"&amp;TRIM(Tabla1[[#This Row],[Fecha Inicio grupo]])&amp;"-"&amp;TRIM(Tabla1[[#This Row],[Tipo Incrito]]))</f>
        <v/>
      </c>
      <c r="BH390" s="319" t="str">
        <f>IF(F390="","",OR(IFERROR(SEARCH("CG",Tabla1[[#This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0" s="320" t="str">
        <f>IF(F390&lt;&gt;"",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0" s="320" t="str">
        <f>IF(F390&lt;&gt;"",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0" s="320" t="str">
        <f>IF(Tabla1[[#This Row],[Fecha Inicio grupo]]="","",IFERROR(VLOOKUP(Tabla1[[#This Row],[Mes de Alta como miembro]],Parámetros!$AM$2:$AN$16,2,0),"01/01/1900"))</f>
        <v/>
      </c>
    </row>
    <row r="391" spans="1:63" ht="14.45" hidden="1">
      <c r="A391" s="69">
        <v>386</v>
      </c>
      <c r="B391" s="30"/>
      <c r="C391" s="35"/>
      <c r="D391" s="43"/>
      <c r="E391" s="65"/>
      <c r="F391" s="46"/>
      <c r="G391" s="46"/>
      <c r="H391" s="165"/>
      <c r="I391" s="43"/>
      <c r="J391" s="29"/>
      <c r="K391" s="70"/>
      <c r="L391" s="69"/>
      <c r="M391" s="47"/>
      <c r="N391" s="240" t="str">
        <f ca="1">IF(Tabla1[[#This Row],[Fecha de nac]]="","",IF(Tabla1[[#This Row],[Fecha Finalización]] &gt;=TODAY(), DATEDIF(Tabla1[[#This Row],[Fecha de nac]],TODAY(),"y"), ROUNDDOWN((Tabla1[[#This Row],[Fecha Finalización]] -Tabla1[[#This Row],[Fecha de nac]])/365,0)))</f>
        <v/>
      </c>
      <c r="O391" s="171"/>
      <c r="P391" s="35"/>
      <c r="Q391" s="68"/>
      <c r="R391" s="68"/>
      <c r="S391" s="68"/>
      <c r="T391" s="68"/>
      <c r="U391" s="245" t="str">
        <f>IF(F391="","",Tabla1[[#This Row],[Fecha Inicio grupo]]+3*7-7)</f>
        <v/>
      </c>
      <c r="V391" s="246" t="str">
        <f>IF(F391="","",EDATE(Tabla1[[#This Row],[Fecha Inicio grupo]],3))</f>
        <v/>
      </c>
      <c r="W391" s="30"/>
      <c r="X391" s="30"/>
      <c r="Y391" s="77"/>
      <c r="Z391" s="77"/>
      <c r="AA391" s="77"/>
      <c r="AB391" s="77"/>
      <c r="AC391" s="77"/>
      <c r="AD391" s="77"/>
      <c r="AE391" s="77"/>
      <c r="AF391" s="77"/>
      <c r="AG391" s="77"/>
      <c r="AH391" s="77"/>
      <c r="AI391" s="77"/>
      <c r="AJ391" s="77"/>
      <c r="AK391" s="77"/>
      <c r="AL391" s="77"/>
      <c r="AM391" s="77"/>
      <c r="AN391" s="77"/>
      <c r="AO391" s="146"/>
      <c r="AP391" s="248" t="str">
        <f>IF(F391="","",IFERROR(VLOOKUP(SUBSTITUTE(SUBSTITUTE(Tabla1[[#This Row],[Uso Sistemas]],"T","P"),"N","F"),Parámetros!$M$2:$N$17,2,0),"Completar hasta 3ra sem. para evaluar a Probacionista"))</f>
        <v/>
      </c>
      <c r="AQ391" s="40"/>
      <c r="AR391" s="40"/>
      <c r="AS391" s="40"/>
      <c r="AT391" s="29"/>
      <c r="AU391" s="56"/>
      <c r="AV391" s="56"/>
      <c r="AW391" s="56"/>
      <c r="AX391" s="250" t="str">
        <f>IF(V391="","",EOMONTH(EDATE(Tabla1[[#This Row],[Fecha Finalización]],2),0))</f>
        <v/>
      </c>
      <c r="AY391" s="40"/>
      <c r="AZ391" s="251" t="str">
        <f>IF(V391="","",EOMONTH(EDATE(Tabla1[[#This Row],[Fecha Finalización]],3),0))</f>
        <v/>
      </c>
      <c r="BA391" s="40"/>
      <c r="BB391" s="40"/>
      <c r="BC391" s="237"/>
      <c r="BD391" s="235" t="str">
        <f>IF(F391="","",Tabla1[[#This Row],[sem 01]]&amp;Tabla1[[#This Row],[sem 02]]&amp;Tabla1[[#This Row],[sem 03]])</f>
        <v/>
      </c>
      <c r="BE391" s="236" t="str">
        <f>IF(TRIM(F391)="","",$B$1&amp;"-"&amp;SUBSTITUTE(Tabla1[[#This Row],[Mes Inscrito]]," ","")&amp;"-"&amp;SUBSTITUTE(Tabla1[[#This Row],[Dia de clases Inscrito]]," ","")&amp;"-"&amp;SUBSTITUTE(Tabla1[[#This Row],[Horario Inscrito]]," ","")&amp;"-"&amp;Tabla1[[#This Row],[Fecha Inicio grupo]])</f>
        <v/>
      </c>
      <c r="BF391" s="253" t="str">
        <f>IF(F391="","",Tabla1[[#This Row],[Curso]])</f>
        <v/>
      </c>
      <c r="BG391" s="254" t="str">
        <f>+IF(TRIM(F391)="","",$B$1&amp;"-"&amp;TRIM(Tabla1[[#This Row],[Mes Inscrito]])&amp;"-"&amp;TRIM(Tabla1[[#This Row],[Dia de clases Inscrito]])&amp;"-"&amp;TRIM(Tabla1[[#This Row],[Horario Inscrito]])&amp;"-"&amp;TRIM(Tabla1[[#This Row],[Fecha Inicio grupo]])&amp;"-"&amp;TRIM(Tabla1[[#This Row],[Tipo Incrito]]))</f>
        <v/>
      </c>
      <c r="BH391" s="319" t="str">
        <f>IF(F391="","",OR(IFERROR(SEARCH("CG",Tabla1[[#This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1" s="320" t="str">
        <f>IF(F391&lt;&gt;"",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1" s="320" t="str">
        <f>IF(F391&lt;&gt;"",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1" s="320" t="str">
        <f>IF(Tabla1[[#This Row],[Fecha Inicio grupo]]="","",IFERROR(VLOOKUP(Tabla1[[#This Row],[Mes de Alta como miembro]],Parámetros!$AM$2:$AN$16,2,0),"01/01/1900"))</f>
        <v/>
      </c>
    </row>
    <row r="392" spans="1:63" ht="14.45" hidden="1">
      <c r="A392" s="69">
        <v>387</v>
      </c>
      <c r="B392" s="30"/>
      <c r="C392" s="35"/>
      <c r="D392" s="43"/>
      <c r="E392" s="65"/>
      <c r="F392" s="46"/>
      <c r="G392" s="46"/>
      <c r="H392" s="165"/>
      <c r="I392" s="43"/>
      <c r="J392" s="29"/>
      <c r="K392" s="70"/>
      <c r="L392" s="69"/>
      <c r="M392" s="47"/>
      <c r="N392" s="240" t="str">
        <f ca="1">IF(Tabla1[[#This Row],[Fecha de nac]]="","",IF(Tabla1[[#This Row],[Fecha Finalización]] &gt;=TODAY(), DATEDIF(Tabla1[[#This Row],[Fecha de nac]],TODAY(),"y"), ROUNDDOWN((Tabla1[[#This Row],[Fecha Finalización]] -Tabla1[[#This Row],[Fecha de nac]])/365,0)))</f>
        <v/>
      </c>
      <c r="O392" s="171"/>
      <c r="P392" s="35"/>
      <c r="Q392" s="68"/>
      <c r="R392" s="68"/>
      <c r="S392" s="68"/>
      <c r="T392" s="68"/>
      <c r="U392" s="245" t="str">
        <f>IF(F392="","",Tabla1[[#This Row],[Fecha Inicio grupo]]+3*7-7)</f>
        <v/>
      </c>
      <c r="V392" s="246" t="str">
        <f>IF(F392="","",EDATE(Tabla1[[#This Row],[Fecha Inicio grupo]],3))</f>
        <v/>
      </c>
      <c r="W392" s="30"/>
      <c r="X392" s="30"/>
      <c r="Y392" s="77"/>
      <c r="Z392" s="77"/>
      <c r="AA392" s="77"/>
      <c r="AB392" s="77"/>
      <c r="AC392" s="77"/>
      <c r="AD392" s="77"/>
      <c r="AE392" s="77"/>
      <c r="AF392" s="77"/>
      <c r="AG392" s="77"/>
      <c r="AH392" s="77"/>
      <c r="AI392" s="77"/>
      <c r="AJ392" s="77"/>
      <c r="AK392" s="77"/>
      <c r="AL392" s="77"/>
      <c r="AM392" s="77"/>
      <c r="AN392" s="77"/>
      <c r="AO392" s="146"/>
      <c r="AP392" s="248" t="str">
        <f>IF(F392="","",IFERROR(VLOOKUP(SUBSTITUTE(SUBSTITUTE(Tabla1[[#This Row],[Uso Sistemas]],"T","P"),"N","F"),Parámetros!$M$2:$N$17,2,0),"Completar hasta 3ra sem. para evaluar a Probacionista"))</f>
        <v/>
      </c>
      <c r="AQ392" s="40"/>
      <c r="AR392" s="40"/>
      <c r="AS392" s="40"/>
      <c r="AT392" s="29"/>
      <c r="AU392" s="56"/>
      <c r="AV392" s="56"/>
      <c r="AW392" s="56"/>
      <c r="AX392" s="250" t="str">
        <f>IF(V392="","",EOMONTH(EDATE(Tabla1[[#This Row],[Fecha Finalización]],2),0))</f>
        <v/>
      </c>
      <c r="AY392" s="40"/>
      <c r="AZ392" s="251" t="str">
        <f>IF(V392="","",EOMONTH(EDATE(Tabla1[[#This Row],[Fecha Finalización]],3),0))</f>
        <v/>
      </c>
      <c r="BA392" s="40"/>
      <c r="BB392" s="40"/>
      <c r="BC392" s="237"/>
      <c r="BD392" s="235" t="str">
        <f>IF(F392="","",Tabla1[[#This Row],[sem 01]]&amp;Tabla1[[#This Row],[sem 02]]&amp;Tabla1[[#This Row],[sem 03]])</f>
        <v/>
      </c>
      <c r="BE392" s="236" t="str">
        <f>IF(TRIM(F392)="","",$B$1&amp;"-"&amp;SUBSTITUTE(Tabla1[[#This Row],[Mes Inscrito]]," ","")&amp;"-"&amp;SUBSTITUTE(Tabla1[[#This Row],[Dia de clases Inscrito]]," ","")&amp;"-"&amp;SUBSTITUTE(Tabla1[[#This Row],[Horario Inscrito]]," ","")&amp;"-"&amp;Tabla1[[#This Row],[Fecha Inicio grupo]])</f>
        <v/>
      </c>
      <c r="BF392" s="253" t="str">
        <f>IF(F392="","",Tabla1[[#This Row],[Curso]])</f>
        <v/>
      </c>
      <c r="BG392" s="254" t="str">
        <f>+IF(TRIM(F392)="","",$B$1&amp;"-"&amp;TRIM(Tabla1[[#This Row],[Mes Inscrito]])&amp;"-"&amp;TRIM(Tabla1[[#This Row],[Dia de clases Inscrito]])&amp;"-"&amp;TRIM(Tabla1[[#This Row],[Horario Inscrito]])&amp;"-"&amp;TRIM(Tabla1[[#This Row],[Fecha Inicio grupo]])&amp;"-"&amp;TRIM(Tabla1[[#This Row],[Tipo Incrito]]))</f>
        <v/>
      </c>
      <c r="BH392" s="319" t="str">
        <f>IF(F392="","",OR(IFERROR(SEARCH("CG",Tabla1[[#This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2" s="320" t="str">
        <f>IF(F392&lt;&gt;"",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2" s="320" t="str">
        <f>IF(F392&lt;&gt;"",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2" s="320" t="str">
        <f>IF(Tabla1[[#This Row],[Fecha Inicio grupo]]="","",IFERROR(VLOOKUP(Tabla1[[#This Row],[Mes de Alta como miembro]],Parámetros!$AM$2:$AN$16,2,0),"01/01/1900"))</f>
        <v/>
      </c>
    </row>
    <row r="393" spans="1:63" ht="14.45" hidden="1">
      <c r="A393" s="69">
        <v>388</v>
      </c>
      <c r="B393" s="30"/>
      <c r="C393" s="35"/>
      <c r="D393" s="43"/>
      <c r="E393" s="65"/>
      <c r="F393" s="46"/>
      <c r="G393" s="46"/>
      <c r="H393" s="165"/>
      <c r="I393" s="43"/>
      <c r="J393" s="29"/>
      <c r="K393" s="70"/>
      <c r="L393" s="69"/>
      <c r="M393" s="47"/>
      <c r="N393" s="240" t="str">
        <f ca="1">IF(Tabla1[[#This Row],[Fecha de nac]]="","",IF(Tabla1[[#This Row],[Fecha Finalización]] &gt;=TODAY(), DATEDIF(Tabla1[[#This Row],[Fecha de nac]],TODAY(),"y"), ROUNDDOWN((Tabla1[[#This Row],[Fecha Finalización]] -Tabla1[[#This Row],[Fecha de nac]])/365,0)))</f>
        <v/>
      </c>
      <c r="O393" s="171"/>
      <c r="P393" s="35"/>
      <c r="Q393" s="68"/>
      <c r="R393" s="68"/>
      <c r="S393" s="68"/>
      <c r="T393" s="68"/>
      <c r="U393" s="245" t="str">
        <f>IF(F393="","",Tabla1[[#This Row],[Fecha Inicio grupo]]+3*7-7)</f>
        <v/>
      </c>
      <c r="V393" s="246" t="str">
        <f>IF(F393="","",EDATE(Tabla1[[#This Row],[Fecha Inicio grupo]],3))</f>
        <v/>
      </c>
      <c r="W393" s="30"/>
      <c r="X393" s="30"/>
      <c r="Y393" s="77"/>
      <c r="Z393" s="77"/>
      <c r="AA393" s="77"/>
      <c r="AB393" s="77"/>
      <c r="AC393" s="77"/>
      <c r="AD393" s="77"/>
      <c r="AE393" s="77"/>
      <c r="AF393" s="77"/>
      <c r="AG393" s="77"/>
      <c r="AH393" s="77"/>
      <c r="AI393" s="77"/>
      <c r="AJ393" s="77"/>
      <c r="AK393" s="77"/>
      <c r="AL393" s="77"/>
      <c r="AM393" s="77"/>
      <c r="AN393" s="77"/>
      <c r="AO393" s="146"/>
      <c r="AP393" s="248" t="str">
        <f>IF(F393="","",IFERROR(VLOOKUP(SUBSTITUTE(SUBSTITUTE(Tabla1[[#This Row],[Uso Sistemas]],"T","P"),"N","F"),Parámetros!$M$2:$N$17,2,0),"Completar hasta 3ra sem. para evaluar a Probacionista"))</f>
        <v/>
      </c>
      <c r="AQ393" s="40"/>
      <c r="AR393" s="40"/>
      <c r="AS393" s="40"/>
      <c r="AT393" s="29"/>
      <c r="AU393" s="56"/>
      <c r="AV393" s="56"/>
      <c r="AW393" s="56"/>
      <c r="AX393" s="250" t="str">
        <f>IF(V393="","",EOMONTH(EDATE(Tabla1[[#This Row],[Fecha Finalización]],2),0))</f>
        <v/>
      </c>
      <c r="AY393" s="40"/>
      <c r="AZ393" s="251" t="str">
        <f>IF(V393="","",EOMONTH(EDATE(Tabla1[[#This Row],[Fecha Finalización]],3),0))</f>
        <v/>
      </c>
      <c r="BA393" s="40"/>
      <c r="BB393" s="40"/>
      <c r="BC393" s="237"/>
      <c r="BD393" s="235" t="str">
        <f>IF(F393="","",Tabla1[[#This Row],[sem 01]]&amp;Tabla1[[#This Row],[sem 02]]&amp;Tabla1[[#This Row],[sem 03]])</f>
        <v/>
      </c>
      <c r="BE393" s="236" t="str">
        <f>IF(TRIM(F393)="","",$B$1&amp;"-"&amp;SUBSTITUTE(Tabla1[[#This Row],[Mes Inscrito]]," ","")&amp;"-"&amp;SUBSTITUTE(Tabla1[[#This Row],[Dia de clases Inscrito]]," ","")&amp;"-"&amp;SUBSTITUTE(Tabla1[[#This Row],[Horario Inscrito]]," ","")&amp;"-"&amp;Tabla1[[#This Row],[Fecha Inicio grupo]])</f>
        <v/>
      </c>
      <c r="BF393" s="253" t="str">
        <f>IF(F393="","",Tabla1[[#This Row],[Curso]])</f>
        <v/>
      </c>
      <c r="BG393" s="254" t="str">
        <f>+IF(TRIM(F393)="","",$B$1&amp;"-"&amp;TRIM(Tabla1[[#This Row],[Mes Inscrito]])&amp;"-"&amp;TRIM(Tabla1[[#This Row],[Dia de clases Inscrito]])&amp;"-"&amp;TRIM(Tabla1[[#This Row],[Horario Inscrito]])&amp;"-"&amp;TRIM(Tabla1[[#This Row],[Fecha Inicio grupo]])&amp;"-"&amp;TRIM(Tabla1[[#This Row],[Tipo Incrito]]))</f>
        <v/>
      </c>
      <c r="BH393" s="319" t="str">
        <f>IF(F393="","",OR(IFERROR(SEARCH("CG",Tabla1[[#This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3" s="320" t="str">
        <f>IF(F393&lt;&gt;"",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3" s="320" t="str">
        <f>IF(F393&lt;&gt;"",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3" s="320" t="str">
        <f>IF(Tabla1[[#This Row],[Fecha Inicio grupo]]="","",IFERROR(VLOOKUP(Tabla1[[#This Row],[Mes de Alta como miembro]],Parámetros!$AM$2:$AN$16,2,0),"01/01/1900"))</f>
        <v/>
      </c>
    </row>
    <row r="394" spans="1:63" ht="14.45" hidden="1">
      <c r="A394" s="69">
        <v>389</v>
      </c>
      <c r="B394" s="30"/>
      <c r="C394" s="35"/>
      <c r="D394" s="43"/>
      <c r="E394" s="65"/>
      <c r="F394" s="46"/>
      <c r="G394" s="46"/>
      <c r="H394" s="165"/>
      <c r="I394" s="43"/>
      <c r="J394" s="29"/>
      <c r="K394" s="70"/>
      <c r="L394" s="69"/>
      <c r="M394" s="47"/>
      <c r="N394" s="240" t="str">
        <f ca="1">IF(Tabla1[[#This Row],[Fecha de nac]]="","",IF(Tabla1[[#This Row],[Fecha Finalización]] &gt;=TODAY(), DATEDIF(Tabla1[[#This Row],[Fecha de nac]],TODAY(),"y"), ROUNDDOWN((Tabla1[[#This Row],[Fecha Finalización]] -Tabla1[[#This Row],[Fecha de nac]])/365,0)))</f>
        <v/>
      </c>
      <c r="O394" s="171"/>
      <c r="P394" s="35"/>
      <c r="Q394" s="68"/>
      <c r="R394" s="68"/>
      <c r="S394" s="68"/>
      <c r="T394" s="68"/>
      <c r="U394" s="245" t="str">
        <f>IF(F394="","",Tabla1[[#This Row],[Fecha Inicio grupo]]+3*7-7)</f>
        <v/>
      </c>
      <c r="V394" s="246" t="str">
        <f>IF(F394="","",EDATE(Tabla1[[#This Row],[Fecha Inicio grupo]],3))</f>
        <v/>
      </c>
      <c r="W394" s="30"/>
      <c r="X394" s="30"/>
      <c r="Y394" s="77"/>
      <c r="Z394" s="77"/>
      <c r="AA394" s="77"/>
      <c r="AB394" s="77"/>
      <c r="AC394" s="77"/>
      <c r="AD394" s="77"/>
      <c r="AE394" s="77"/>
      <c r="AF394" s="77"/>
      <c r="AG394" s="77"/>
      <c r="AH394" s="77"/>
      <c r="AI394" s="77"/>
      <c r="AJ394" s="77"/>
      <c r="AK394" s="77"/>
      <c r="AL394" s="77"/>
      <c r="AM394" s="77"/>
      <c r="AN394" s="77"/>
      <c r="AO394" s="146"/>
      <c r="AP394" s="248" t="str">
        <f>IF(F394="","",IFERROR(VLOOKUP(SUBSTITUTE(SUBSTITUTE(Tabla1[[#This Row],[Uso Sistemas]],"T","P"),"N","F"),Parámetros!$M$2:$N$17,2,0),"Completar hasta 3ra sem. para evaluar a Probacionista"))</f>
        <v/>
      </c>
      <c r="AQ394" s="40"/>
      <c r="AR394" s="40"/>
      <c r="AS394" s="40"/>
      <c r="AT394" s="29"/>
      <c r="AU394" s="56"/>
      <c r="AV394" s="56"/>
      <c r="AW394" s="56"/>
      <c r="AX394" s="250" t="str">
        <f>IF(V394="","",EOMONTH(EDATE(Tabla1[[#This Row],[Fecha Finalización]],2),0))</f>
        <v/>
      </c>
      <c r="AY394" s="40"/>
      <c r="AZ394" s="251" t="str">
        <f>IF(V394="","",EOMONTH(EDATE(Tabla1[[#This Row],[Fecha Finalización]],3),0))</f>
        <v/>
      </c>
      <c r="BA394" s="40"/>
      <c r="BB394" s="40"/>
      <c r="BC394" s="237"/>
      <c r="BD394" s="235" t="str">
        <f>IF(F394="","",Tabla1[[#This Row],[sem 01]]&amp;Tabla1[[#This Row],[sem 02]]&amp;Tabla1[[#This Row],[sem 03]])</f>
        <v/>
      </c>
      <c r="BE394" s="236" t="str">
        <f>IF(TRIM(F394)="","",$B$1&amp;"-"&amp;SUBSTITUTE(Tabla1[[#This Row],[Mes Inscrito]]," ","")&amp;"-"&amp;SUBSTITUTE(Tabla1[[#This Row],[Dia de clases Inscrito]]," ","")&amp;"-"&amp;SUBSTITUTE(Tabla1[[#This Row],[Horario Inscrito]]," ","")&amp;"-"&amp;Tabla1[[#This Row],[Fecha Inicio grupo]])</f>
        <v/>
      </c>
      <c r="BF394" s="253" t="str">
        <f>IF(F394="","",Tabla1[[#This Row],[Curso]])</f>
        <v/>
      </c>
      <c r="BG394" s="254" t="str">
        <f>+IF(TRIM(F394)="","",$B$1&amp;"-"&amp;TRIM(Tabla1[[#This Row],[Mes Inscrito]])&amp;"-"&amp;TRIM(Tabla1[[#This Row],[Dia de clases Inscrito]])&amp;"-"&amp;TRIM(Tabla1[[#This Row],[Horario Inscrito]])&amp;"-"&amp;TRIM(Tabla1[[#This Row],[Fecha Inicio grupo]])&amp;"-"&amp;TRIM(Tabla1[[#This Row],[Tipo Incrito]]))</f>
        <v/>
      </c>
      <c r="BH394" s="319" t="str">
        <f>IF(F394="","",OR(IFERROR(SEARCH("CG",Tabla1[[#This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4" s="320" t="str">
        <f>IF(F394&lt;&gt;"",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4" s="320" t="str">
        <f>IF(F394&lt;&gt;"",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4" s="320" t="str">
        <f>IF(Tabla1[[#This Row],[Fecha Inicio grupo]]="","",IFERROR(VLOOKUP(Tabla1[[#This Row],[Mes de Alta como miembro]],Parámetros!$AM$2:$AN$16,2,0),"01/01/1900"))</f>
        <v/>
      </c>
    </row>
    <row r="395" spans="1:63" ht="14.45" hidden="1">
      <c r="A395" s="69">
        <v>390</v>
      </c>
      <c r="B395" s="30"/>
      <c r="C395" s="35"/>
      <c r="D395" s="43"/>
      <c r="E395" s="65"/>
      <c r="F395" s="46"/>
      <c r="G395" s="46"/>
      <c r="H395" s="165"/>
      <c r="I395" s="43"/>
      <c r="J395" s="29"/>
      <c r="K395" s="70"/>
      <c r="L395" s="69"/>
      <c r="M395" s="47"/>
      <c r="N395" s="240" t="str">
        <f ca="1">IF(Tabla1[[#This Row],[Fecha de nac]]="","",IF(Tabla1[[#This Row],[Fecha Finalización]] &gt;=TODAY(), DATEDIF(Tabla1[[#This Row],[Fecha de nac]],TODAY(),"y"), ROUNDDOWN((Tabla1[[#This Row],[Fecha Finalización]] -Tabla1[[#This Row],[Fecha de nac]])/365,0)))</f>
        <v/>
      </c>
      <c r="O395" s="171"/>
      <c r="P395" s="35"/>
      <c r="Q395" s="68"/>
      <c r="R395" s="68"/>
      <c r="S395" s="68"/>
      <c r="T395" s="68"/>
      <c r="U395" s="245" t="str">
        <f>IF(F395="","",Tabla1[[#This Row],[Fecha Inicio grupo]]+3*7-7)</f>
        <v/>
      </c>
      <c r="V395" s="246" t="str">
        <f>IF(F395="","",EDATE(Tabla1[[#This Row],[Fecha Inicio grupo]],3))</f>
        <v/>
      </c>
      <c r="W395" s="30"/>
      <c r="X395" s="30"/>
      <c r="Y395" s="77"/>
      <c r="Z395" s="77"/>
      <c r="AA395" s="77"/>
      <c r="AB395" s="77"/>
      <c r="AC395" s="77"/>
      <c r="AD395" s="77"/>
      <c r="AE395" s="77"/>
      <c r="AF395" s="77"/>
      <c r="AG395" s="77"/>
      <c r="AH395" s="77"/>
      <c r="AI395" s="77"/>
      <c r="AJ395" s="77"/>
      <c r="AK395" s="77"/>
      <c r="AL395" s="77"/>
      <c r="AM395" s="77"/>
      <c r="AN395" s="77"/>
      <c r="AO395" s="146"/>
      <c r="AP395" s="248" t="str">
        <f>IF(F395="","",IFERROR(VLOOKUP(SUBSTITUTE(SUBSTITUTE(Tabla1[[#This Row],[Uso Sistemas]],"T","P"),"N","F"),Parámetros!$M$2:$N$17,2,0),"Completar hasta 3ra sem. para evaluar a Probacionista"))</f>
        <v/>
      </c>
      <c r="AQ395" s="40"/>
      <c r="AR395" s="40"/>
      <c r="AS395" s="40"/>
      <c r="AT395" s="29"/>
      <c r="AU395" s="56"/>
      <c r="AV395" s="56"/>
      <c r="AW395" s="56"/>
      <c r="AX395" s="250" t="str">
        <f>IF(V395="","",EOMONTH(EDATE(Tabla1[[#This Row],[Fecha Finalización]],2),0))</f>
        <v/>
      </c>
      <c r="AY395" s="40"/>
      <c r="AZ395" s="251" t="str">
        <f>IF(V395="","",EOMONTH(EDATE(Tabla1[[#This Row],[Fecha Finalización]],3),0))</f>
        <v/>
      </c>
      <c r="BA395" s="40"/>
      <c r="BB395" s="40"/>
      <c r="BC395" s="237"/>
      <c r="BD395" s="235" t="str">
        <f>IF(F395="","",Tabla1[[#This Row],[sem 01]]&amp;Tabla1[[#This Row],[sem 02]]&amp;Tabla1[[#This Row],[sem 03]])</f>
        <v/>
      </c>
      <c r="BE395" s="236" t="str">
        <f>IF(TRIM(F395)="","",$B$1&amp;"-"&amp;SUBSTITUTE(Tabla1[[#This Row],[Mes Inscrito]]," ","")&amp;"-"&amp;SUBSTITUTE(Tabla1[[#This Row],[Dia de clases Inscrito]]," ","")&amp;"-"&amp;SUBSTITUTE(Tabla1[[#This Row],[Horario Inscrito]]," ","")&amp;"-"&amp;Tabla1[[#This Row],[Fecha Inicio grupo]])</f>
        <v/>
      </c>
      <c r="BF395" s="253" t="str">
        <f>IF(F395="","",Tabla1[[#This Row],[Curso]])</f>
        <v/>
      </c>
      <c r="BG395" s="254" t="str">
        <f>+IF(TRIM(F395)="","",$B$1&amp;"-"&amp;TRIM(Tabla1[[#This Row],[Mes Inscrito]])&amp;"-"&amp;TRIM(Tabla1[[#This Row],[Dia de clases Inscrito]])&amp;"-"&amp;TRIM(Tabla1[[#This Row],[Horario Inscrito]])&amp;"-"&amp;TRIM(Tabla1[[#This Row],[Fecha Inicio grupo]])&amp;"-"&amp;TRIM(Tabla1[[#This Row],[Tipo Incrito]]))</f>
        <v/>
      </c>
      <c r="BH395" s="319" t="str">
        <f>IF(F395="","",OR(IFERROR(SEARCH("CG",Tabla1[[#This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5" s="320" t="str">
        <f>IF(F395&lt;&gt;"",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5" s="320" t="str">
        <f>IF(F395&lt;&gt;"",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5" s="320" t="str">
        <f>IF(Tabla1[[#This Row],[Fecha Inicio grupo]]="","",IFERROR(VLOOKUP(Tabla1[[#This Row],[Mes de Alta como miembro]],Parámetros!$AM$2:$AN$16,2,0),"01/01/1900"))</f>
        <v/>
      </c>
    </row>
    <row r="396" spans="1:63" ht="14.45" hidden="1">
      <c r="A396" s="69">
        <v>391</v>
      </c>
      <c r="B396" s="30"/>
      <c r="C396" s="35"/>
      <c r="D396" s="43"/>
      <c r="E396" s="65"/>
      <c r="F396" s="46"/>
      <c r="G396" s="46"/>
      <c r="H396" s="165"/>
      <c r="I396" s="43"/>
      <c r="J396" s="29"/>
      <c r="K396" s="70"/>
      <c r="L396" s="69"/>
      <c r="M396" s="47"/>
      <c r="N396" s="240" t="str">
        <f ca="1">IF(Tabla1[[#This Row],[Fecha de nac]]="","",IF(Tabla1[[#This Row],[Fecha Finalización]] &gt;=TODAY(), DATEDIF(Tabla1[[#This Row],[Fecha de nac]],TODAY(),"y"), ROUNDDOWN((Tabla1[[#This Row],[Fecha Finalización]] -Tabla1[[#This Row],[Fecha de nac]])/365,0)))</f>
        <v/>
      </c>
      <c r="O396" s="171"/>
      <c r="P396" s="35"/>
      <c r="Q396" s="68"/>
      <c r="R396" s="68"/>
      <c r="S396" s="68"/>
      <c r="T396" s="68"/>
      <c r="U396" s="245" t="str">
        <f>IF(F396="","",Tabla1[[#This Row],[Fecha Inicio grupo]]+3*7-7)</f>
        <v/>
      </c>
      <c r="V396" s="246" t="str">
        <f>IF(F396="","",EDATE(Tabla1[[#This Row],[Fecha Inicio grupo]],3))</f>
        <v/>
      </c>
      <c r="W396" s="30"/>
      <c r="X396" s="30"/>
      <c r="Y396" s="77"/>
      <c r="Z396" s="77"/>
      <c r="AA396" s="77"/>
      <c r="AB396" s="77"/>
      <c r="AC396" s="77"/>
      <c r="AD396" s="77"/>
      <c r="AE396" s="77"/>
      <c r="AF396" s="77"/>
      <c r="AG396" s="77"/>
      <c r="AH396" s="77"/>
      <c r="AI396" s="77"/>
      <c r="AJ396" s="77"/>
      <c r="AK396" s="77"/>
      <c r="AL396" s="77"/>
      <c r="AM396" s="77"/>
      <c r="AN396" s="77"/>
      <c r="AO396" s="146"/>
      <c r="AP396" s="248" t="str">
        <f>IF(F396="","",IFERROR(VLOOKUP(SUBSTITUTE(SUBSTITUTE(Tabla1[[#This Row],[Uso Sistemas]],"T","P"),"N","F"),Parámetros!$M$2:$N$17,2,0),"Completar hasta 3ra sem. para evaluar a Probacionista"))</f>
        <v/>
      </c>
      <c r="AQ396" s="40"/>
      <c r="AR396" s="40"/>
      <c r="AS396" s="40"/>
      <c r="AT396" s="29"/>
      <c r="AU396" s="56"/>
      <c r="AV396" s="56"/>
      <c r="AW396" s="56"/>
      <c r="AX396" s="250" t="str">
        <f>IF(V396="","",EOMONTH(EDATE(Tabla1[[#This Row],[Fecha Finalización]],2),0))</f>
        <v/>
      </c>
      <c r="AY396" s="40"/>
      <c r="AZ396" s="251" t="str">
        <f>IF(V396="","",EOMONTH(EDATE(Tabla1[[#This Row],[Fecha Finalización]],3),0))</f>
        <v/>
      </c>
      <c r="BA396" s="40"/>
      <c r="BB396" s="40"/>
      <c r="BC396" s="237"/>
      <c r="BD396" s="235" t="str">
        <f>IF(F396="","",Tabla1[[#This Row],[sem 01]]&amp;Tabla1[[#This Row],[sem 02]]&amp;Tabla1[[#This Row],[sem 03]])</f>
        <v/>
      </c>
      <c r="BE396" s="236" t="str">
        <f>IF(TRIM(F396)="","",$B$1&amp;"-"&amp;SUBSTITUTE(Tabla1[[#This Row],[Mes Inscrito]]," ","")&amp;"-"&amp;SUBSTITUTE(Tabla1[[#This Row],[Dia de clases Inscrito]]," ","")&amp;"-"&amp;SUBSTITUTE(Tabla1[[#This Row],[Horario Inscrito]]," ","")&amp;"-"&amp;Tabla1[[#This Row],[Fecha Inicio grupo]])</f>
        <v/>
      </c>
      <c r="BF396" s="253" t="str">
        <f>IF(F396="","",Tabla1[[#This Row],[Curso]])</f>
        <v/>
      </c>
      <c r="BG396" s="254" t="str">
        <f>+IF(TRIM(F396)="","",$B$1&amp;"-"&amp;TRIM(Tabla1[[#This Row],[Mes Inscrito]])&amp;"-"&amp;TRIM(Tabla1[[#This Row],[Dia de clases Inscrito]])&amp;"-"&amp;TRIM(Tabla1[[#This Row],[Horario Inscrito]])&amp;"-"&amp;TRIM(Tabla1[[#This Row],[Fecha Inicio grupo]])&amp;"-"&amp;TRIM(Tabla1[[#This Row],[Tipo Incrito]]))</f>
        <v/>
      </c>
      <c r="BH396" s="319" t="str">
        <f>IF(F396="","",OR(IFERROR(SEARCH("CG",Tabla1[[#This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6" s="320" t="str">
        <f>IF(F396&lt;&gt;"",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6" s="320" t="str">
        <f>IF(F396&lt;&gt;"",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6" s="320" t="str">
        <f>IF(Tabla1[[#This Row],[Fecha Inicio grupo]]="","",IFERROR(VLOOKUP(Tabla1[[#This Row],[Mes de Alta como miembro]],Parámetros!$AM$2:$AN$16,2,0),"01/01/1900"))</f>
        <v/>
      </c>
    </row>
    <row r="397" spans="1:63" ht="14.45" hidden="1">
      <c r="A397" s="69">
        <v>392</v>
      </c>
      <c r="B397" s="30"/>
      <c r="C397" s="35"/>
      <c r="D397" s="43"/>
      <c r="E397" s="65"/>
      <c r="F397" s="46"/>
      <c r="G397" s="46"/>
      <c r="H397" s="165"/>
      <c r="I397" s="43"/>
      <c r="J397" s="29"/>
      <c r="K397" s="70"/>
      <c r="L397" s="69"/>
      <c r="M397" s="47"/>
      <c r="N397" s="240" t="str">
        <f ca="1">IF(Tabla1[[#This Row],[Fecha de nac]]="","",IF(Tabla1[[#This Row],[Fecha Finalización]] &gt;=TODAY(), DATEDIF(Tabla1[[#This Row],[Fecha de nac]],TODAY(),"y"), ROUNDDOWN((Tabla1[[#This Row],[Fecha Finalización]] -Tabla1[[#This Row],[Fecha de nac]])/365,0)))</f>
        <v/>
      </c>
      <c r="O397" s="171"/>
      <c r="P397" s="35"/>
      <c r="Q397" s="68"/>
      <c r="R397" s="68"/>
      <c r="S397" s="68"/>
      <c r="T397" s="68"/>
      <c r="U397" s="245" t="str">
        <f>IF(F397="","",Tabla1[[#This Row],[Fecha Inicio grupo]]+3*7-7)</f>
        <v/>
      </c>
      <c r="V397" s="246" t="str">
        <f>IF(F397="","",EDATE(Tabla1[[#This Row],[Fecha Inicio grupo]],3))</f>
        <v/>
      </c>
      <c r="W397" s="30"/>
      <c r="X397" s="30"/>
      <c r="Y397" s="77"/>
      <c r="Z397" s="77"/>
      <c r="AA397" s="77"/>
      <c r="AB397" s="77"/>
      <c r="AC397" s="77"/>
      <c r="AD397" s="77"/>
      <c r="AE397" s="77"/>
      <c r="AF397" s="77"/>
      <c r="AG397" s="77"/>
      <c r="AH397" s="77"/>
      <c r="AI397" s="77"/>
      <c r="AJ397" s="77"/>
      <c r="AK397" s="77"/>
      <c r="AL397" s="77"/>
      <c r="AM397" s="77"/>
      <c r="AN397" s="77"/>
      <c r="AO397" s="146"/>
      <c r="AP397" s="248" t="str">
        <f>IF(F397="","",IFERROR(VLOOKUP(SUBSTITUTE(SUBSTITUTE(Tabla1[[#This Row],[Uso Sistemas]],"T","P"),"N","F"),Parámetros!$M$2:$N$17,2,0),"Completar hasta 3ra sem. para evaluar a Probacionista"))</f>
        <v/>
      </c>
      <c r="AQ397" s="40"/>
      <c r="AR397" s="40"/>
      <c r="AS397" s="40"/>
      <c r="AT397" s="29"/>
      <c r="AU397" s="56"/>
      <c r="AV397" s="56"/>
      <c r="AW397" s="56"/>
      <c r="AX397" s="250" t="str">
        <f>IF(V397="","",EOMONTH(EDATE(Tabla1[[#This Row],[Fecha Finalización]],2),0))</f>
        <v/>
      </c>
      <c r="AY397" s="40"/>
      <c r="AZ397" s="251" t="str">
        <f>IF(V397="","",EOMONTH(EDATE(Tabla1[[#This Row],[Fecha Finalización]],3),0))</f>
        <v/>
      </c>
      <c r="BA397" s="40"/>
      <c r="BB397" s="40"/>
      <c r="BC397" s="237"/>
      <c r="BD397" s="235" t="str">
        <f>IF(F397="","",Tabla1[[#This Row],[sem 01]]&amp;Tabla1[[#This Row],[sem 02]]&amp;Tabla1[[#This Row],[sem 03]])</f>
        <v/>
      </c>
      <c r="BE397" s="236" t="str">
        <f>IF(TRIM(F397)="","",$B$1&amp;"-"&amp;SUBSTITUTE(Tabla1[[#This Row],[Mes Inscrito]]," ","")&amp;"-"&amp;SUBSTITUTE(Tabla1[[#This Row],[Dia de clases Inscrito]]," ","")&amp;"-"&amp;SUBSTITUTE(Tabla1[[#This Row],[Horario Inscrito]]," ","")&amp;"-"&amp;Tabla1[[#This Row],[Fecha Inicio grupo]])</f>
        <v/>
      </c>
      <c r="BF397" s="253" t="str">
        <f>IF(F397="","",Tabla1[[#This Row],[Curso]])</f>
        <v/>
      </c>
      <c r="BG397" s="254" t="str">
        <f>+IF(TRIM(F397)="","",$B$1&amp;"-"&amp;TRIM(Tabla1[[#This Row],[Mes Inscrito]])&amp;"-"&amp;TRIM(Tabla1[[#This Row],[Dia de clases Inscrito]])&amp;"-"&amp;TRIM(Tabla1[[#This Row],[Horario Inscrito]])&amp;"-"&amp;TRIM(Tabla1[[#This Row],[Fecha Inicio grupo]])&amp;"-"&amp;TRIM(Tabla1[[#This Row],[Tipo Incrito]]))</f>
        <v/>
      </c>
      <c r="BH397" s="319" t="str">
        <f>IF(F397="","",OR(IFERROR(SEARCH("CG",Tabla1[[#This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7" s="320" t="str">
        <f>IF(F397&lt;&gt;"",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7" s="320" t="str">
        <f>IF(F397&lt;&gt;"",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7" s="320" t="str">
        <f>IF(Tabla1[[#This Row],[Fecha Inicio grupo]]="","",IFERROR(VLOOKUP(Tabla1[[#This Row],[Mes de Alta como miembro]],Parámetros!$AM$2:$AN$16,2,0),"01/01/1900"))</f>
        <v/>
      </c>
    </row>
    <row r="398" spans="1:63" ht="14.45" hidden="1">
      <c r="A398" s="69">
        <v>393</v>
      </c>
      <c r="B398" s="30"/>
      <c r="C398" s="35"/>
      <c r="D398" s="43"/>
      <c r="E398" s="65"/>
      <c r="F398" s="46"/>
      <c r="G398" s="46"/>
      <c r="H398" s="165"/>
      <c r="I398" s="43"/>
      <c r="J398" s="29"/>
      <c r="K398" s="70"/>
      <c r="L398" s="69"/>
      <c r="M398" s="47"/>
      <c r="N398" s="240" t="str">
        <f ca="1">IF(Tabla1[[#This Row],[Fecha de nac]]="","",IF(Tabla1[[#This Row],[Fecha Finalización]] &gt;=TODAY(), DATEDIF(Tabla1[[#This Row],[Fecha de nac]],TODAY(),"y"), ROUNDDOWN((Tabla1[[#This Row],[Fecha Finalización]] -Tabla1[[#This Row],[Fecha de nac]])/365,0)))</f>
        <v/>
      </c>
      <c r="O398" s="171"/>
      <c r="P398" s="35"/>
      <c r="Q398" s="68"/>
      <c r="R398" s="68"/>
      <c r="S398" s="68"/>
      <c r="T398" s="68"/>
      <c r="U398" s="245" t="str">
        <f>IF(F398="","",Tabla1[[#This Row],[Fecha Inicio grupo]]+3*7-7)</f>
        <v/>
      </c>
      <c r="V398" s="246" t="str">
        <f>IF(F398="","",EDATE(Tabla1[[#This Row],[Fecha Inicio grupo]],3))</f>
        <v/>
      </c>
      <c r="W398" s="30"/>
      <c r="X398" s="30"/>
      <c r="Y398" s="77"/>
      <c r="Z398" s="77"/>
      <c r="AA398" s="77"/>
      <c r="AB398" s="77"/>
      <c r="AC398" s="77"/>
      <c r="AD398" s="77"/>
      <c r="AE398" s="77"/>
      <c r="AF398" s="77"/>
      <c r="AG398" s="77"/>
      <c r="AH398" s="77"/>
      <c r="AI398" s="77"/>
      <c r="AJ398" s="77"/>
      <c r="AK398" s="77"/>
      <c r="AL398" s="77"/>
      <c r="AM398" s="77"/>
      <c r="AN398" s="77"/>
      <c r="AO398" s="146"/>
      <c r="AP398" s="248" t="str">
        <f>IF(F398="","",IFERROR(VLOOKUP(SUBSTITUTE(SUBSTITUTE(Tabla1[[#This Row],[Uso Sistemas]],"T","P"),"N","F"),Parámetros!$M$2:$N$17,2,0),"Completar hasta 3ra sem. para evaluar a Probacionista"))</f>
        <v/>
      </c>
      <c r="AQ398" s="40"/>
      <c r="AR398" s="40"/>
      <c r="AS398" s="40"/>
      <c r="AT398" s="29"/>
      <c r="AU398" s="56"/>
      <c r="AV398" s="56"/>
      <c r="AW398" s="56"/>
      <c r="AX398" s="250" t="str">
        <f>IF(V398="","",EOMONTH(EDATE(Tabla1[[#This Row],[Fecha Finalización]],2),0))</f>
        <v/>
      </c>
      <c r="AY398" s="40"/>
      <c r="AZ398" s="251" t="str">
        <f>IF(V398="","",EOMONTH(EDATE(Tabla1[[#This Row],[Fecha Finalización]],3),0))</f>
        <v/>
      </c>
      <c r="BA398" s="40"/>
      <c r="BB398" s="40"/>
      <c r="BC398" s="237"/>
      <c r="BD398" s="235" t="str">
        <f>IF(F398="","",Tabla1[[#This Row],[sem 01]]&amp;Tabla1[[#This Row],[sem 02]]&amp;Tabla1[[#This Row],[sem 03]])</f>
        <v/>
      </c>
      <c r="BE398" s="236" t="str">
        <f>IF(TRIM(F398)="","",$B$1&amp;"-"&amp;SUBSTITUTE(Tabla1[[#This Row],[Mes Inscrito]]," ","")&amp;"-"&amp;SUBSTITUTE(Tabla1[[#This Row],[Dia de clases Inscrito]]," ","")&amp;"-"&amp;SUBSTITUTE(Tabla1[[#This Row],[Horario Inscrito]]," ","")&amp;"-"&amp;Tabla1[[#This Row],[Fecha Inicio grupo]])</f>
        <v/>
      </c>
      <c r="BF398" s="253" t="str">
        <f>IF(F398="","",Tabla1[[#This Row],[Curso]])</f>
        <v/>
      </c>
      <c r="BG398" s="254" t="str">
        <f>+IF(TRIM(F398)="","",$B$1&amp;"-"&amp;TRIM(Tabla1[[#This Row],[Mes Inscrito]])&amp;"-"&amp;TRIM(Tabla1[[#This Row],[Dia de clases Inscrito]])&amp;"-"&amp;TRIM(Tabla1[[#This Row],[Horario Inscrito]])&amp;"-"&amp;TRIM(Tabla1[[#This Row],[Fecha Inicio grupo]])&amp;"-"&amp;TRIM(Tabla1[[#This Row],[Tipo Incrito]]))</f>
        <v/>
      </c>
      <c r="BH398" s="319" t="str">
        <f>IF(F398="","",OR(IFERROR(SEARCH("CG",Tabla1[[#This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8" s="320" t="str">
        <f>IF(F398&lt;&gt;"",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8" s="320" t="str">
        <f>IF(F398&lt;&gt;"",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8" s="320" t="str">
        <f>IF(Tabla1[[#This Row],[Fecha Inicio grupo]]="","",IFERROR(VLOOKUP(Tabla1[[#This Row],[Mes de Alta como miembro]],Parámetros!$AM$2:$AN$16,2,0),"01/01/1900"))</f>
        <v/>
      </c>
    </row>
    <row r="399" spans="1:63" ht="14.45" hidden="1">
      <c r="A399" s="69">
        <v>394</v>
      </c>
      <c r="B399" s="30"/>
      <c r="C399" s="35"/>
      <c r="D399" s="43"/>
      <c r="E399" s="65"/>
      <c r="F399" s="46"/>
      <c r="G399" s="46"/>
      <c r="H399" s="165"/>
      <c r="I399" s="43"/>
      <c r="J399" s="29"/>
      <c r="K399" s="70"/>
      <c r="L399" s="69"/>
      <c r="M399" s="47"/>
      <c r="N399" s="240" t="str">
        <f ca="1">IF(Tabla1[[#This Row],[Fecha de nac]]="","",IF(Tabla1[[#This Row],[Fecha Finalización]] &gt;=TODAY(), DATEDIF(Tabla1[[#This Row],[Fecha de nac]],TODAY(),"y"), ROUNDDOWN((Tabla1[[#This Row],[Fecha Finalización]] -Tabla1[[#This Row],[Fecha de nac]])/365,0)))</f>
        <v/>
      </c>
      <c r="O399" s="171"/>
      <c r="P399" s="35"/>
      <c r="Q399" s="68"/>
      <c r="R399" s="68"/>
      <c r="S399" s="68"/>
      <c r="T399" s="68"/>
      <c r="U399" s="245" t="str">
        <f>IF(F399="","",Tabla1[[#This Row],[Fecha Inicio grupo]]+3*7-7)</f>
        <v/>
      </c>
      <c r="V399" s="246" t="str">
        <f>IF(F399="","",EDATE(Tabla1[[#This Row],[Fecha Inicio grupo]],3))</f>
        <v/>
      </c>
      <c r="W399" s="30"/>
      <c r="X399" s="30"/>
      <c r="Y399" s="77"/>
      <c r="Z399" s="77"/>
      <c r="AA399" s="77"/>
      <c r="AB399" s="77"/>
      <c r="AC399" s="77"/>
      <c r="AD399" s="77"/>
      <c r="AE399" s="77"/>
      <c r="AF399" s="77"/>
      <c r="AG399" s="77"/>
      <c r="AH399" s="77"/>
      <c r="AI399" s="77"/>
      <c r="AJ399" s="77"/>
      <c r="AK399" s="77"/>
      <c r="AL399" s="77"/>
      <c r="AM399" s="77"/>
      <c r="AN399" s="77"/>
      <c r="AO399" s="146"/>
      <c r="AP399" s="248" t="str">
        <f>IF(F399="","",IFERROR(VLOOKUP(SUBSTITUTE(SUBSTITUTE(Tabla1[[#This Row],[Uso Sistemas]],"T","P"),"N","F"),Parámetros!$M$2:$N$17,2,0),"Completar hasta 3ra sem. para evaluar a Probacionista"))</f>
        <v/>
      </c>
      <c r="AQ399" s="40"/>
      <c r="AR399" s="40"/>
      <c r="AS399" s="40"/>
      <c r="AT399" s="29"/>
      <c r="AU399" s="56"/>
      <c r="AV399" s="56"/>
      <c r="AW399" s="56"/>
      <c r="AX399" s="250" t="str">
        <f>IF(V399="","",EOMONTH(EDATE(Tabla1[[#This Row],[Fecha Finalización]],2),0))</f>
        <v/>
      </c>
      <c r="AY399" s="40"/>
      <c r="AZ399" s="251" t="str">
        <f>IF(V399="","",EOMONTH(EDATE(Tabla1[[#This Row],[Fecha Finalización]],3),0))</f>
        <v/>
      </c>
      <c r="BA399" s="40"/>
      <c r="BB399" s="40"/>
      <c r="BC399" s="237"/>
      <c r="BD399" s="235" t="str">
        <f>IF(F399="","",Tabla1[[#This Row],[sem 01]]&amp;Tabla1[[#This Row],[sem 02]]&amp;Tabla1[[#This Row],[sem 03]])</f>
        <v/>
      </c>
      <c r="BE399" s="236" t="str">
        <f>IF(TRIM(F399)="","",$B$1&amp;"-"&amp;SUBSTITUTE(Tabla1[[#This Row],[Mes Inscrito]]," ","")&amp;"-"&amp;SUBSTITUTE(Tabla1[[#This Row],[Dia de clases Inscrito]]," ","")&amp;"-"&amp;SUBSTITUTE(Tabla1[[#This Row],[Horario Inscrito]]," ","")&amp;"-"&amp;Tabla1[[#This Row],[Fecha Inicio grupo]])</f>
        <v/>
      </c>
      <c r="BF399" s="253" t="str">
        <f>IF(F399="","",Tabla1[[#This Row],[Curso]])</f>
        <v/>
      </c>
      <c r="BG399" s="254" t="str">
        <f>+IF(TRIM(F399)="","",$B$1&amp;"-"&amp;TRIM(Tabla1[[#This Row],[Mes Inscrito]])&amp;"-"&amp;TRIM(Tabla1[[#This Row],[Dia de clases Inscrito]])&amp;"-"&amp;TRIM(Tabla1[[#This Row],[Horario Inscrito]])&amp;"-"&amp;TRIM(Tabla1[[#This Row],[Fecha Inicio grupo]])&amp;"-"&amp;TRIM(Tabla1[[#This Row],[Tipo Incrito]]))</f>
        <v/>
      </c>
      <c r="BH399" s="319" t="str">
        <f>IF(F399="","",OR(IFERROR(SEARCH("CG",Tabla1[[#This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9" s="320" t="str">
        <f>IF(F399&lt;&gt;"",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9" s="320" t="str">
        <f>IF(F399&lt;&gt;"",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9" s="320" t="str">
        <f>IF(Tabla1[[#This Row],[Fecha Inicio grupo]]="","",IFERROR(VLOOKUP(Tabla1[[#This Row],[Mes de Alta como miembro]],Parámetros!$AM$2:$AN$16,2,0),"01/01/1900"))</f>
        <v/>
      </c>
    </row>
    <row r="400" spans="1:63" ht="14.45" hidden="1">
      <c r="A400" s="69">
        <v>395</v>
      </c>
      <c r="B400" s="30"/>
      <c r="C400" s="35"/>
      <c r="D400" s="43"/>
      <c r="E400" s="65"/>
      <c r="F400" s="46"/>
      <c r="G400" s="46"/>
      <c r="H400" s="165"/>
      <c r="I400" s="43"/>
      <c r="J400" s="29"/>
      <c r="K400" s="70"/>
      <c r="L400" s="69"/>
      <c r="M400" s="47"/>
      <c r="N400" s="240" t="str">
        <f ca="1">IF(Tabla1[[#This Row],[Fecha de nac]]="","",IF(Tabla1[[#This Row],[Fecha Finalización]] &gt;=TODAY(), DATEDIF(Tabla1[[#This Row],[Fecha de nac]],TODAY(),"y"), ROUNDDOWN((Tabla1[[#This Row],[Fecha Finalización]] -Tabla1[[#This Row],[Fecha de nac]])/365,0)))</f>
        <v/>
      </c>
      <c r="O400" s="171"/>
      <c r="P400" s="35"/>
      <c r="Q400" s="68"/>
      <c r="R400" s="68"/>
      <c r="S400" s="68"/>
      <c r="T400" s="68"/>
      <c r="U400" s="245" t="str">
        <f>IF(F400="","",Tabla1[[#This Row],[Fecha Inicio grupo]]+3*7-7)</f>
        <v/>
      </c>
      <c r="V400" s="246" t="str">
        <f>IF(F400="","",EDATE(Tabla1[[#This Row],[Fecha Inicio grupo]],3))</f>
        <v/>
      </c>
      <c r="W400" s="30"/>
      <c r="X400" s="30"/>
      <c r="Y400" s="77"/>
      <c r="Z400" s="77"/>
      <c r="AA400" s="77"/>
      <c r="AB400" s="77"/>
      <c r="AC400" s="77"/>
      <c r="AD400" s="77"/>
      <c r="AE400" s="77"/>
      <c r="AF400" s="77"/>
      <c r="AG400" s="77"/>
      <c r="AH400" s="77"/>
      <c r="AI400" s="77"/>
      <c r="AJ400" s="77"/>
      <c r="AK400" s="77"/>
      <c r="AL400" s="77"/>
      <c r="AM400" s="77"/>
      <c r="AN400" s="77"/>
      <c r="AO400" s="146"/>
      <c r="AP400" s="248" t="str">
        <f>IF(F400="","",IFERROR(VLOOKUP(SUBSTITUTE(SUBSTITUTE(Tabla1[[#This Row],[Uso Sistemas]],"T","P"),"N","F"),Parámetros!$M$2:$N$17,2,0),"Completar hasta 3ra sem. para evaluar a Probacionista"))</f>
        <v/>
      </c>
      <c r="AQ400" s="40"/>
      <c r="AR400" s="40"/>
      <c r="AS400" s="40"/>
      <c r="AT400" s="29"/>
      <c r="AU400" s="56"/>
      <c r="AV400" s="56"/>
      <c r="AW400" s="56"/>
      <c r="AX400" s="250" t="str">
        <f>IF(V400="","",EOMONTH(EDATE(Tabla1[[#This Row],[Fecha Finalización]],2),0))</f>
        <v/>
      </c>
      <c r="AY400" s="40"/>
      <c r="AZ400" s="251" t="str">
        <f>IF(V400="","",EOMONTH(EDATE(Tabla1[[#This Row],[Fecha Finalización]],3),0))</f>
        <v/>
      </c>
      <c r="BA400" s="40"/>
      <c r="BB400" s="40"/>
      <c r="BC400" s="237"/>
      <c r="BD400" s="235" t="str">
        <f>IF(F400="","",Tabla1[[#This Row],[sem 01]]&amp;Tabla1[[#This Row],[sem 02]]&amp;Tabla1[[#This Row],[sem 03]])</f>
        <v/>
      </c>
      <c r="BE400" s="236" t="str">
        <f>IF(TRIM(F400)="","",$B$1&amp;"-"&amp;SUBSTITUTE(Tabla1[[#This Row],[Mes Inscrito]]," ","")&amp;"-"&amp;SUBSTITUTE(Tabla1[[#This Row],[Dia de clases Inscrito]]," ","")&amp;"-"&amp;SUBSTITUTE(Tabla1[[#This Row],[Horario Inscrito]]," ","")&amp;"-"&amp;Tabla1[[#This Row],[Fecha Inicio grupo]])</f>
        <v/>
      </c>
      <c r="BF400" s="253" t="str">
        <f>IF(F400="","",Tabla1[[#This Row],[Curso]])</f>
        <v/>
      </c>
      <c r="BG400" s="254" t="str">
        <f>+IF(TRIM(F400)="","",$B$1&amp;"-"&amp;TRIM(Tabla1[[#This Row],[Mes Inscrito]])&amp;"-"&amp;TRIM(Tabla1[[#This Row],[Dia de clases Inscrito]])&amp;"-"&amp;TRIM(Tabla1[[#This Row],[Horario Inscrito]])&amp;"-"&amp;TRIM(Tabla1[[#This Row],[Fecha Inicio grupo]])&amp;"-"&amp;TRIM(Tabla1[[#This Row],[Tipo Incrito]]))</f>
        <v/>
      </c>
      <c r="BH400" s="319" t="str">
        <f>IF(F400="","",OR(IFERROR(SEARCH("CG",Tabla1[[#This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0" s="320" t="str">
        <f>IF(F400&lt;&gt;"",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0" s="320" t="str">
        <f>IF(F400&lt;&gt;"",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0" s="320" t="str">
        <f>IF(Tabla1[[#This Row],[Fecha Inicio grupo]]="","",IFERROR(VLOOKUP(Tabla1[[#This Row],[Mes de Alta como miembro]],Parámetros!$AM$2:$AN$16,2,0),"01/01/1900"))</f>
        <v/>
      </c>
    </row>
    <row r="401" spans="1:63" ht="14.45" hidden="1">
      <c r="A401" s="69">
        <v>396</v>
      </c>
      <c r="B401" s="30"/>
      <c r="C401" s="35"/>
      <c r="D401" s="43"/>
      <c r="E401" s="65"/>
      <c r="F401" s="46"/>
      <c r="G401" s="46"/>
      <c r="H401" s="165"/>
      <c r="I401" s="43"/>
      <c r="J401" s="29"/>
      <c r="K401" s="70"/>
      <c r="L401" s="69"/>
      <c r="M401" s="47"/>
      <c r="N401" s="240" t="str">
        <f ca="1">IF(Tabla1[[#This Row],[Fecha de nac]]="","",IF(Tabla1[[#This Row],[Fecha Finalización]] &gt;=TODAY(), DATEDIF(Tabla1[[#This Row],[Fecha de nac]],TODAY(),"y"), ROUNDDOWN((Tabla1[[#This Row],[Fecha Finalización]] -Tabla1[[#This Row],[Fecha de nac]])/365,0)))</f>
        <v/>
      </c>
      <c r="O401" s="171"/>
      <c r="P401" s="35"/>
      <c r="Q401" s="68"/>
      <c r="R401" s="68"/>
      <c r="S401" s="68"/>
      <c r="T401" s="68"/>
      <c r="U401" s="245" t="str">
        <f>IF(F401="","",Tabla1[[#This Row],[Fecha Inicio grupo]]+3*7-7)</f>
        <v/>
      </c>
      <c r="V401" s="246" t="str">
        <f>IF(F401="","",EDATE(Tabla1[[#This Row],[Fecha Inicio grupo]],3))</f>
        <v/>
      </c>
      <c r="W401" s="30"/>
      <c r="X401" s="30"/>
      <c r="Y401" s="77"/>
      <c r="Z401" s="77"/>
      <c r="AA401" s="77"/>
      <c r="AB401" s="77"/>
      <c r="AC401" s="77"/>
      <c r="AD401" s="77"/>
      <c r="AE401" s="77"/>
      <c r="AF401" s="77"/>
      <c r="AG401" s="77"/>
      <c r="AH401" s="77"/>
      <c r="AI401" s="77"/>
      <c r="AJ401" s="77"/>
      <c r="AK401" s="77"/>
      <c r="AL401" s="77"/>
      <c r="AM401" s="77"/>
      <c r="AN401" s="77"/>
      <c r="AO401" s="146"/>
      <c r="AP401" s="248" t="str">
        <f>IF(F401="","",IFERROR(VLOOKUP(SUBSTITUTE(SUBSTITUTE(Tabla1[[#This Row],[Uso Sistemas]],"T","P"),"N","F"),Parámetros!$M$2:$N$17,2,0),"Completar hasta 3ra sem. para evaluar a Probacionista"))</f>
        <v/>
      </c>
      <c r="AQ401" s="40"/>
      <c r="AR401" s="40"/>
      <c r="AS401" s="40"/>
      <c r="AT401" s="29"/>
      <c r="AU401" s="56"/>
      <c r="AV401" s="56"/>
      <c r="AW401" s="56"/>
      <c r="AX401" s="250" t="str">
        <f>IF(V401="","",EOMONTH(EDATE(Tabla1[[#This Row],[Fecha Finalización]],2),0))</f>
        <v/>
      </c>
      <c r="AY401" s="40"/>
      <c r="AZ401" s="251" t="str">
        <f>IF(V401="","",EOMONTH(EDATE(Tabla1[[#This Row],[Fecha Finalización]],3),0))</f>
        <v/>
      </c>
      <c r="BA401" s="40"/>
      <c r="BB401" s="40"/>
      <c r="BC401" s="237"/>
      <c r="BD401" s="235" t="str">
        <f>IF(F401="","",Tabla1[[#This Row],[sem 01]]&amp;Tabla1[[#This Row],[sem 02]]&amp;Tabla1[[#This Row],[sem 03]])</f>
        <v/>
      </c>
      <c r="BE401" s="236" t="str">
        <f>IF(TRIM(F401)="","",$B$1&amp;"-"&amp;SUBSTITUTE(Tabla1[[#This Row],[Mes Inscrito]]," ","")&amp;"-"&amp;SUBSTITUTE(Tabla1[[#This Row],[Dia de clases Inscrito]]," ","")&amp;"-"&amp;SUBSTITUTE(Tabla1[[#This Row],[Horario Inscrito]]," ","")&amp;"-"&amp;Tabla1[[#This Row],[Fecha Inicio grupo]])</f>
        <v/>
      </c>
      <c r="BF401" s="253" t="str">
        <f>IF(F401="","",Tabla1[[#This Row],[Curso]])</f>
        <v/>
      </c>
      <c r="BG401" s="254" t="str">
        <f>+IF(TRIM(F401)="","",$B$1&amp;"-"&amp;TRIM(Tabla1[[#This Row],[Mes Inscrito]])&amp;"-"&amp;TRIM(Tabla1[[#This Row],[Dia de clases Inscrito]])&amp;"-"&amp;TRIM(Tabla1[[#This Row],[Horario Inscrito]])&amp;"-"&amp;TRIM(Tabla1[[#This Row],[Fecha Inicio grupo]])&amp;"-"&amp;TRIM(Tabla1[[#This Row],[Tipo Incrito]]))</f>
        <v/>
      </c>
      <c r="BH401" s="319" t="str">
        <f>IF(F401="","",OR(IFERROR(SEARCH("CG",Tabla1[[#This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1" s="320" t="str">
        <f>IF(F401&lt;&gt;"",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1" s="320" t="str">
        <f>IF(F401&lt;&gt;"",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1" s="320" t="str">
        <f>IF(Tabla1[[#This Row],[Fecha Inicio grupo]]="","",IFERROR(VLOOKUP(Tabla1[[#This Row],[Mes de Alta como miembro]],Parámetros!$AM$2:$AN$16,2,0),"01/01/1900"))</f>
        <v/>
      </c>
    </row>
    <row r="402" spans="1:63" ht="14.45" hidden="1">
      <c r="A402" s="69">
        <v>397</v>
      </c>
      <c r="B402" s="30"/>
      <c r="C402" s="35"/>
      <c r="D402" s="43"/>
      <c r="E402" s="65"/>
      <c r="F402" s="46"/>
      <c r="G402" s="46"/>
      <c r="H402" s="165"/>
      <c r="I402" s="43"/>
      <c r="J402" s="29"/>
      <c r="K402" s="70"/>
      <c r="L402" s="69"/>
      <c r="M402" s="47"/>
      <c r="N402" s="240" t="str">
        <f ca="1">IF(Tabla1[[#This Row],[Fecha de nac]]="","",IF(Tabla1[[#This Row],[Fecha Finalización]] &gt;=TODAY(), DATEDIF(Tabla1[[#This Row],[Fecha de nac]],TODAY(),"y"), ROUNDDOWN((Tabla1[[#This Row],[Fecha Finalización]] -Tabla1[[#This Row],[Fecha de nac]])/365,0)))</f>
        <v/>
      </c>
      <c r="O402" s="171"/>
      <c r="P402" s="35"/>
      <c r="Q402" s="68"/>
      <c r="R402" s="68"/>
      <c r="S402" s="68"/>
      <c r="T402" s="68"/>
      <c r="U402" s="245" t="str">
        <f>IF(F402="","",Tabla1[[#This Row],[Fecha Inicio grupo]]+3*7-7)</f>
        <v/>
      </c>
      <c r="V402" s="246" t="str">
        <f>IF(F402="","",EDATE(Tabla1[[#This Row],[Fecha Inicio grupo]],3))</f>
        <v/>
      </c>
      <c r="W402" s="30"/>
      <c r="X402" s="30"/>
      <c r="Y402" s="77"/>
      <c r="Z402" s="77"/>
      <c r="AA402" s="77"/>
      <c r="AB402" s="77"/>
      <c r="AC402" s="77"/>
      <c r="AD402" s="77"/>
      <c r="AE402" s="77"/>
      <c r="AF402" s="77"/>
      <c r="AG402" s="77"/>
      <c r="AH402" s="77"/>
      <c r="AI402" s="77"/>
      <c r="AJ402" s="77"/>
      <c r="AK402" s="77"/>
      <c r="AL402" s="77"/>
      <c r="AM402" s="77"/>
      <c r="AN402" s="77"/>
      <c r="AO402" s="146"/>
      <c r="AP402" s="248" t="str">
        <f>IF(F402="","",IFERROR(VLOOKUP(SUBSTITUTE(SUBSTITUTE(Tabla1[[#This Row],[Uso Sistemas]],"T","P"),"N","F"),Parámetros!$M$2:$N$17,2,0),"Completar hasta 3ra sem. para evaluar a Probacionista"))</f>
        <v/>
      </c>
      <c r="AQ402" s="40"/>
      <c r="AR402" s="40"/>
      <c r="AS402" s="40"/>
      <c r="AT402" s="29"/>
      <c r="AU402" s="56"/>
      <c r="AV402" s="56"/>
      <c r="AW402" s="56"/>
      <c r="AX402" s="250" t="str">
        <f>IF(V402="","",EOMONTH(EDATE(Tabla1[[#This Row],[Fecha Finalización]],2),0))</f>
        <v/>
      </c>
      <c r="AY402" s="40"/>
      <c r="AZ402" s="251" t="str">
        <f>IF(V402="","",EOMONTH(EDATE(Tabla1[[#This Row],[Fecha Finalización]],3),0))</f>
        <v/>
      </c>
      <c r="BA402" s="40"/>
      <c r="BB402" s="40"/>
      <c r="BC402" s="237"/>
      <c r="BD402" s="235" t="str">
        <f>IF(F402="","",Tabla1[[#This Row],[sem 01]]&amp;Tabla1[[#This Row],[sem 02]]&amp;Tabla1[[#This Row],[sem 03]])</f>
        <v/>
      </c>
      <c r="BE402" s="236" t="str">
        <f>IF(TRIM(F402)="","",$B$1&amp;"-"&amp;SUBSTITUTE(Tabla1[[#This Row],[Mes Inscrito]]," ","")&amp;"-"&amp;SUBSTITUTE(Tabla1[[#This Row],[Dia de clases Inscrito]]," ","")&amp;"-"&amp;SUBSTITUTE(Tabla1[[#This Row],[Horario Inscrito]]," ","")&amp;"-"&amp;Tabla1[[#This Row],[Fecha Inicio grupo]])</f>
        <v/>
      </c>
      <c r="BF402" s="253" t="str">
        <f>IF(F402="","",Tabla1[[#This Row],[Curso]])</f>
        <v/>
      </c>
      <c r="BG402" s="254" t="str">
        <f>+IF(TRIM(F402)="","",$B$1&amp;"-"&amp;TRIM(Tabla1[[#This Row],[Mes Inscrito]])&amp;"-"&amp;TRIM(Tabla1[[#This Row],[Dia de clases Inscrito]])&amp;"-"&amp;TRIM(Tabla1[[#This Row],[Horario Inscrito]])&amp;"-"&amp;TRIM(Tabla1[[#This Row],[Fecha Inicio grupo]])&amp;"-"&amp;TRIM(Tabla1[[#This Row],[Tipo Incrito]]))</f>
        <v/>
      </c>
      <c r="BH402" s="319" t="str">
        <f>IF(F402="","",OR(IFERROR(SEARCH("CG",Tabla1[[#This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2" s="320" t="str">
        <f>IF(F402&lt;&gt;"",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2" s="320" t="str">
        <f>IF(F402&lt;&gt;"",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2" s="320" t="str">
        <f>IF(Tabla1[[#This Row],[Fecha Inicio grupo]]="","",IFERROR(VLOOKUP(Tabla1[[#This Row],[Mes de Alta como miembro]],Parámetros!$AM$2:$AN$16,2,0),"01/01/1900"))</f>
        <v/>
      </c>
    </row>
    <row r="403" spans="1:63" ht="14.45" hidden="1">
      <c r="A403" s="69">
        <v>398</v>
      </c>
      <c r="B403" s="30"/>
      <c r="C403" s="35"/>
      <c r="D403" s="43"/>
      <c r="E403" s="65"/>
      <c r="F403" s="46"/>
      <c r="G403" s="46"/>
      <c r="H403" s="165"/>
      <c r="I403" s="43"/>
      <c r="J403" s="29"/>
      <c r="K403" s="70"/>
      <c r="L403" s="69"/>
      <c r="M403" s="47"/>
      <c r="N403" s="240" t="str">
        <f ca="1">IF(Tabla1[[#This Row],[Fecha de nac]]="","",IF(Tabla1[[#This Row],[Fecha Finalización]] &gt;=TODAY(), DATEDIF(Tabla1[[#This Row],[Fecha de nac]],TODAY(),"y"), ROUNDDOWN((Tabla1[[#This Row],[Fecha Finalización]] -Tabla1[[#This Row],[Fecha de nac]])/365,0)))</f>
        <v/>
      </c>
      <c r="O403" s="171"/>
      <c r="P403" s="35"/>
      <c r="Q403" s="68"/>
      <c r="R403" s="68"/>
      <c r="S403" s="68"/>
      <c r="T403" s="68"/>
      <c r="U403" s="245" t="str">
        <f>IF(F403="","",Tabla1[[#This Row],[Fecha Inicio grupo]]+3*7-7)</f>
        <v/>
      </c>
      <c r="V403" s="246" t="str">
        <f>IF(F403="","",EDATE(Tabla1[[#This Row],[Fecha Inicio grupo]],3))</f>
        <v/>
      </c>
      <c r="W403" s="30"/>
      <c r="X403" s="30"/>
      <c r="Y403" s="77"/>
      <c r="Z403" s="77"/>
      <c r="AA403" s="77"/>
      <c r="AB403" s="77"/>
      <c r="AC403" s="77"/>
      <c r="AD403" s="77"/>
      <c r="AE403" s="77"/>
      <c r="AF403" s="77"/>
      <c r="AG403" s="77"/>
      <c r="AH403" s="77"/>
      <c r="AI403" s="77"/>
      <c r="AJ403" s="77"/>
      <c r="AK403" s="77"/>
      <c r="AL403" s="77"/>
      <c r="AM403" s="77"/>
      <c r="AN403" s="77"/>
      <c r="AO403" s="146"/>
      <c r="AP403" s="248" t="str">
        <f>IF(F403="","",IFERROR(VLOOKUP(SUBSTITUTE(SUBSTITUTE(Tabla1[[#This Row],[Uso Sistemas]],"T","P"),"N","F"),Parámetros!$M$2:$N$17,2,0),"Completar hasta 3ra sem. para evaluar a Probacionista"))</f>
        <v/>
      </c>
      <c r="AQ403" s="40"/>
      <c r="AR403" s="40"/>
      <c r="AS403" s="40"/>
      <c r="AT403" s="29"/>
      <c r="AU403" s="56"/>
      <c r="AV403" s="56"/>
      <c r="AW403" s="56"/>
      <c r="AX403" s="250" t="str">
        <f>IF(V403="","",EOMONTH(EDATE(Tabla1[[#This Row],[Fecha Finalización]],2),0))</f>
        <v/>
      </c>
      <c r="AY403" s="40"/>
      <c r="AZ403" s="251" t="str">
        <f>IF(V403="","",EOMONTH(EDATE(Tabla1[[#This Row],[Fecha Finalización]],3),0))</f>
        <v/>
      </c>
      <c r="BA403" s="40"/>
      <c r="BB403" s="40"/>
      <c r="BC403" s="237"/>
      <c r="BD403" s="235" t="str">
        <f>IF(F403="","",Tabla1[[#This Row],[sem 01]]&amp;Tabla1[[#This Row],[sem 02]]&amp;Tabla1[[#This Row],[sem 03]])</f>
        <v/>
      </c>
      <c r="BE403" s="236" t="str">
        <f>IF(TRIM(F403)="","",$B$1&amp;"-"&amp;SUBSTITUTE(Tabla1[[#This Row],[Mes Inscrito]]," ","")&amp;"-"&amp;SUBSTITUTE(Tabla1[[#This Row],[Dia de clases Inscrito]]," ","")&amp;"-"&amp;SUBSTITUTE(Tabla1[[#This Row],[Horario Inscrito]]," ","")&amp;"-"&amp;Tabla1[[#This Row],[Fecha Inicio grupo]])</f>
        <v/>
      </c>
      <c r="BF403" s="253" t="str">
        <f>IF(F403="","",Tabla1[[#This Row],[Curso]])</f>
        <v/>
      </c>
      <c r="BG403" s="254" t="str">
        <f>+IF(TRIM(F403)="","",$B$1&amp;"-"&amp;TRIM(Tabla1[[#This Row],[Mes Inscrito]])&amp;"-"&amp;TRIM(Tabla1[[#This Row],[Dia de clases Inscrito]])&amp;"-"&amp;TRIM(Tabla1[[#This Row],[Horario Inscrito]])&amp;"-"&amp;TRIM(Tabla1[[#This Row],[Fecha Inicio grupo]])&amp;"-"&amp;TRIM(Tabla1[[#This Row],[Tipo Incrito]]))</f>
        <v/>
      </c>
      <c r="BH403" s="319" t="str">
        <f>IF(F403="","",OR(IFERROR(SEARCH("CG",Tabla1[[#This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3" s="320" t="str">
        <f>IF(F403&lt;&gt;"",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3" s="320" t="str">
        <f>IF(F403&lt;&gt;"",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3" s="320" t="str">
        <f>IF(Tabla1[[#This Row],[Fecha Inicio grupo]]="","",IFERROR(VLOOKUP(Tabla1[[#This Row],[Mes de Alta como miembro]],Parámetros!$AM$2:$AN$16,2,0),"01/01/1900"))</f>
        <v/>
      </c>
    </row>
    <row r="404" spans="1:63" ht="14.45" hidden="1">
      <c r="A404" s="69">
        <v>399</v>
      </c>
      <c r="B404" s="30"/>
      <c r="C404" s="35"/>
      <c r="D404" s="43"/>
      <c r="E404" s="65"/>
      <c r="F404" s="46"/>
      <c r="G404" s="46"/>
      <c r="H404" s="165"/>
      <c r="I404" s="43"/>
      <c r="J404" s="29"/>
      <c r="K404" s="70"/>
      <c r="L404" s="69"/>
      <c r="M404" s="47"/>
      <c r="N404" s="240" t="str">
        <f ca="1">IF(Tabla1[[#This Row],[Fecha de nac]]="","",IF(Tabla1[[#This Row],[Fecha Finalización]] &gt;=TODAY(), DATEDIF(Tabla1[[#This Row],[Fecha de nac]],TODAY(),"y"), ROUNDDOWN((Tabla1[[#This Row],[Fecha Finalización]] -Tabla1[[#This Row],[Fecha de nac]])/365,0)))</f>
        <v/>
      </c>
      <c r="O404" s="171"/>
      <c r="P404" s="35"/>
      <c r="Q404" s="68"/>
      <c r="R404" s="68"/>
      <c r="S404" s="68"/>
      <c r="T404" s="68"/>
      <c r="U404" s="245" t="str">
        <f>IF(F404="","",Tabla1[[#This Row],[Fecha Inicio grupo]]+3*7-7)</f>
        <v/>
      </c>
      <c r="V404" s="246" t="str">
        <f>IF(F404="","",EDATE(Tabla1[[#This Row],[Fecha Inicio grupo]],3))</f>
        <v/>
      </c>
      <c r="W404" s="30"/>
      <c r="X404" s="30"/>
      <c r="Y404" s="77"/>
      <c r="Z404" s="77"/>
      <c r="AA404" s="77"/>
      <c r="AB404" s="77"/>
      <c r="AC404" s="77"/>
      <c r="AD404" s="77"/>
      <c r="AE404" s="77"/>
      <c r="AF404" s="77"/>
      <c r="AG404" s="77"/>
      <c r="AH404" s="77"/>
      <c r="AI404" s="77"/>
      <c r="AJ404" s="77"/>
      <c r="AK404" s="77"/>
      <c r="AL404" s="77"/>
      <c r="AM404" s="77"/>
      <c r="AN404" s="77"/>
      <c r="AO404" s="146"/>
      <c r="AP404" s="248" t="str">
        <f>IF(F404="","",IFERROR(VLOOKUP(SUBSTITUTE(SUBSTITUTE(Tabla1[[#This Row],[Uso Sistemas]],"T","P"),"N","F"),Parámetros!$M$2:$N$17,2,0),"Completar hasta 3ra sem. para evaluar a Probacionista"))</f>
        <v/>
      </c>
      <c r="AQ404" s="40"/>
      <c r="AR404" s="40"/>
      <c r="AS404" s="40"/>
      <c r="AT404" s="29"/>
      <c r="AU404" s="56"/>
      <c r="AV404" s="56"/>
      <c r="AW404" s="56"/>
      <c r="AX404" s="250" t="str">
        <f>IF(V404="","",EOMONTH(EDATE(Tabla1[[#This Row],[Fecha Finalización]],2),0))</f>
        <v/>
      </c>
      <c r="AY404" s="40"/>
      <c r="AZ404" s="251" t="str">
        <f>IF(V404="","",EOMONTH(EDATE(Tabla1[[#This Row],[Fecha Finalización]],3),0))</f>
        <v/>
      </c>
      <c r="BA404" s="40"/>
      <c r="BB404" s="40"/>
      <c r="BC404" s="237"/>
      <c r="BD404" s="235" t="str">
        <f>IF(F404="","",Tabla1[[#This Row],[sem 01]]&amp;Tabla1[[#This Row],[sem 02]]&amp;Tabla1[[#This Row],[sem 03]])</f>
        <v/>
      </c>
      <c r="BE404" s="236" t="str">
        <f>IF(TRIM(F404)="","",$B$1&amp;"-"&amp;SUBSTITUTE(Tabla1[[#This Row],[Mes Inscrito]]," ","")&amp;"-"&amp;SUBSTITUTE(Tabla1[[#This Row],[Dia de clases Inscrito]]," ","")&amp;"-"&amp;SUBSTITUTE(Tabla1[[#This Row],[Horario Inscrito]]," ","")&amp;"-"&amp;Tabla1[[#This Row],[Fecha Inicio grupo]])</f>
        <v/>
      </c>
      <c r="BF404" s="253" t="str">
        <f>IF(F404="","",Tabla1[[#This Row],[Curso]])</f>
        <v/>
      </c>
      <c r="BG404" s="254" t="str">
        <f>+IF(TRIM(F404)="","",$B$1&amp;"-"&amp;TRIM(Tabla1[[#This Row],[Mes Inscrito]])&amp;"-"&amp;TRIM(Tabla1[[#This Row],[Dia de clases Inscrito]])&amp;"-"&amp;TRIM(Tabla1[[#This Row],[Horario Inscrito]])&amp;"-"&amp;TRIM(Tabla1[[#This Row],[Fecha Inicio grupo]])&amp;"-"&amp;TRIM(Tabla1[[#This Row],[Tipo Incrito]]))</f>
        <v/>
      </c>
      <c r="BH404" s="319" t="str">
        <f>IF(F404="","",OR(IFERROR(SEARCH("CG",Tabla1[[#This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4" s="320" t="str">
        <f>IF(F404&lt;&gt;"",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4" s="320" t="str">
        <f>IF(F404&lt;&gt;"",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4" s="320" t="str">
        <f>IF(Tabla1[[#This Row],[Fecha Inicio grupo]]="","",IFERROR(VLOOKUP(Tabla1[[#This Row],[Mes de Alta como miembro]],Parámetros!$AM$2:$AN$16,2,0),"01/01/1900"))</f>
        <v/>
      </c>
    </row>
    <row r="405" spans="1:63" ht="14.45" hidden="1">
      <c r="A405" s="69">
        <v>400</v>
      </c>
      <c r="B405" s="30"/>
      <c r="C405" s="35"/>
      <c r="D405" s="43"/>
      <c r="E405" s="65"/>
      <c r="F405" s="46"/>
      <c r="G405" s="46"/>
      <c r="H405" s="165"/>
      <c r="I405" s="43"/>
      <c r="J405" s="29"/>
      <c r="K405" s="70"/>
      <c r="L405" s="69"/>
      <c r="M405" s="47"/>
      <c r="N405" s="240" t="str">
        <f ca="1">IF(Tabla1[[#This Row],[Fecha de nac]]="","",IF(Tabla1[[#This Row],[Fecha Finalización]] &gt;=TODAY(), DATEDIF(Tabla1[[#This Row],[Fecha de nac]],TODAY(),"y"), ROUNDDOWN((Tabla1[[#This Row],[Fecha Finalización]] -Tabla1[[#This Row],[Fecha de nac]])/365,0)))</f>
        <v/>
      </c>
      <c r="O405" s="171"/>
      <c r="P405" s="35"/>
      <c r="Q405" s="68"/>
      <c r="R405" s="68"/>
      <c r="S405" s="68"/>
      <c r="T405" s="68"/>
      <c r="U405" s="245" t="str">
        <f>IF(F405="","",Tabla1[[#This Row],[Fecha Inicio grupo]]+3*7-7)</f>
        <v/>
      </c>
      <c r="V405" s="246" t="str">
        <f>IF(F405="","",EDATE(Tabla1[[#This Row],[Fecha Inicio grupo]],3))</f>
        <v/>
      </c>
      <c r="W405" s="30"/>
      <c r="X405" s="30"/>
      <c r="Y405" s="77"/>
      <c r="Z405" s="77"/>
      <c r="AA405" s="77"/>
      <c r="AB405" s="77"/>
      <c r="AC405" s="77"/>
      <c r="AD405" s="77"/>
      <c r="AE405" s="77"/>
      <c r="AF405" s="77"/>
      <c r="AG405" s="77"/>
      <c r="AH405" s="77"/>
      <c r="AI405" s="77"/>
      <c r="AJ405" s="77"/>
      <c r="AK405" s="77"/>
      <c r="AL405" s="77"/>
      <c r="AM405" s="77"/>
      <c r="AN405" s="77"/>
      <c r="AO405" s="146"/>
      <c r="AP405" s="248" t="str">
        <f>IF(F405="","",IFERROR(VLOOKUP(SUBSTITUTE(SUBSTITUTE(Tabla1[[#This Row],[Uso Sistemas]],"T","P"),"N","F"),Parámetros!$M$2:$N$17,2,0),"Completar hasta 3ra sem. para evaluar a Probacionista"))</f>
        <v/>
      </c>
      <c r="AQ405" s="40"/>
      <c r="AR405" s="40"/>
      <c r="AS405" s="40"/>
      <c r="AT405" s="29"/>
      <c r="AU405" s="56"/>
      <c r="AV405" s="56"/>
      <c r="AW405" s="56"/>
      <c r="AX405" s="250" t="str">
        <f>IF(V405="","",EOMONTH(EDATE(Tabla1[[#This Row],[Fecha Finalización]],2),0))</f>
        <v/>
      </c>
      <c r="AY405" s="40"/>
      <c r="AZ405" s="251" t="str">
        <f>IF(V405="","",EOMONTH(EDATE(Tabla1[[#This Row],[Fecha Finalización]],3),0))</f>
        <v/>
      </c>
      <c r="BA405" s="40"/>
      <c r="BB405" s="40"/>
      <c r="BC405" s="237"/>
      <c r="BD405" s="235" t="str">
        <f>IF(F405="","",Tabla1[[#This Row],[sem 01]]&amp;Tabla1[[#This Row],[sem 02]]&amp;Tabla1[[#This Row],[sem 03]])</f>
        <v/>
      </c>
      <c r="BE405" s="236" t="str">
        <f>IF(TRIM(F405)="","",$B$1&amp;"-"&amp;SUBSTITUTE(Tabla1[[#This Row],[Mes Inscrito]]," ","")&amp;"-"&amp;SUBSTITUTE(Tabla1[[#This Row],[Dia de clases Inscrito]]," ","")&amp;"-"&amp;SUBSTITUTE(Tabla1[[#This Row],[Horario Inscrito]]," ","")&amp;"-"&amp;Tabla1[[#This Row],[Fecha Inicio grupo]])</f>
        <v/>
      </c>
      <c r="BF405" s="253" t="str">
        <f>IF(F405="","",Tabla1[[#This Row],[Curso]])</f>
        <v/>
      </c>
      <c r="BG405" s="254" t="str">
        <f>+IF(TRIM(F405)="","",$B$1&amp;"-"&amp;TRIM(Tabla1[[#This Row],[Mes Inscrito]])&amp;"-"&amp;TRIM(Tabla1[[#This Row],[Dia de clases Inscrito]])&amp;"-"&amp;TRIM(Tabla1[[#This Row],[Horario Inscrito]])&amp;"-"&amp;TRIM(Tabla1[[#This Row],[Fecha Inicio grupo]])&amp;"-"&amp;TRIM(Tabla1[[#This Row],[Tipo Incrito]]))</f>
        <v/>
      </c>
      <c r="BH405" s="319" t="str">
        <f>IF(F405="","",OR(IFERROR(SEARCH("CG",Tabla1[[#This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5" s="320" t="str">
        <f>IF(F405&lt;&gt;"",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5" s="320" t="str">
        <f>IF(F405&lt;&gt;"",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5" s="320" t="str">
        <f>IF(Tabla1[[#This Row],[Fecha Inicio grupo]]="","",IFERROR(VLOOKUP(Tabla1[[#This Row],[Mes de Alta como miembro]],Parámetros!$AM$2:$AN$16,2,0),"01/01/1900"))</f>
        <v/>
      </c>
    </row>
    <row r="406" spans="1:63" ht="14.45" hidden="1">
      <c r="A406" s="69">
        <v>401</v>
      </c>
      <c r="B406" s="30"/>
      <c r="C406" s="35"/>
      <c r="D406" s="43"/>
      <c r="E406" s="65"/>
      <c r="F406" s="46"/>
      <c r="G406" s="46"/>
      <c r="H406" s="165"/>
      <c r="I406" s="43"/>
      <c r="J406" s="29"/>
      <c r="K406" s="70"/>
      <c r="L406" s="69"/>
      <c r="M406" s="47"/>
      <c r="N406" s="240" t="str">
        <f ca="1">IF(Tabla1[[#This Row],[Fecha de nac]]="","",IF(Tabla1[[#This Row],[Fecha Finalización]] &gt;=TODAY(), DATEDIF(Tabla1[[#This Row],[Fecha de nac]],TODAY(),"y"), ROUNDDOWN((Tabla1[[#This Row],[Fecha Finalización]] -Tabla1[[#This Row],[Fecha de nac]])/365,0)))</f>
        <v/>
      </c>
      <c r="O406" s="171"/>
      <c r="P406" s="35"/>
      <c r="Q406" s="68"/>
      <c r="R406" s="68"/>
      <c r="S406" s="68"/>
      <c r="T406" s="68"/>
      <c r="U406" s="245" t="str">
        <f>IF(F406="","",Tabla1[[#This Row],[Fecha Inicio grupo]]+3*7-7)</f>
        <v/>
      </c>
      <c r="V406" s="246" t="str">
        <f>IF(F406="","",EDATE(Tabla1[[#This Row],[Fecha Inicio grupo]],3))</f>
        <v/>
      </c>
      <c r="W406" s="30"/>
      <c r="X406" s="30"/>
      <c r="Y406" s="77"/>
      <c r="Z406" s="77"/>
      <c r="AA406" s="77"/>
      <c r="AB406" s="77"/>
      <c r="AC406" s="77"/>
      <c r="AD406" s="77"/>
      <c r="AE406" s="77"/>
      <c r="AF406" s="77"/>
      <c r="AG406" s="77"/>
      <c r="AH406" s="77"/>
      <c r="AI406" s="77"/>
      <c r="AJ406" s="77"/>
      <c r="AK406" s="77"/>
      <c r="AL406" s="77"/>
      <c r="AM406" s="77"/>
      <c r="AN406" s="77"/>
      <c r="AO406" s="146"/>
      <c r="AP406" s="248" t="str">
        <f>IF(F406="","",IFERROR(VLOOKUP(SUBSTITUTE(SUBSTITUTE(Tabla1[[#This Row],[Uso Sistemas]],"T","P"),"N","F"),Parámetros!$M$2:$N$17,2,0),"Completar hasta 3ra sem. para evaluar a Probacionista"))</f>
        <v/>
      </c>
      <c r="AQ406" s="40"/>
      <c r="AR406" s="40"/>
      <c r="AS406" s="40"/>
      <c r="AT406" s="29"/>
      <c r="AU406" s="56"/>
      <c r="AV406" s="56"/>
      <c r="AW406" s="56"/>
      <c r="AX406" s="250" t="str">
        <f>IF(V406="","",EOMONTH(EDATE(Tabla1[[#This Row],[Fecha Finalización]],2),0))</f>
        <v/>
      </c>
      <c r="AY406" s="40"/>
      <c r="AZ406" s="251" t="str">
        <f>IF(V406="","",EOMONTH(EDATE(Tabla1[[#This Row],[Fecha Finalización]],3),0))</f>
        <v/>
      </c>
      <c r="BA406" s="40"/>
      <c r="BB406" s="40"/>
      <c r="BC406" s="237"/>
      <c r="BD406" s="235" t="str">
        <f>IF(F406="","",Tabla1[[#This Row],[sem 01]]&amp;Tabla1[[#This Row],[sem 02]]&amp;Tabla1[[#This Row],[sem 03]])</f>
        <v/>
      </c>
      <c r="BE406" s="236" t="str">
        <f>IF(TRIM(F406)="","",$B$1&amp;"-"&amp;SUBSTITUTE(Tabla1[[#This Row],[Mes Inscrito]]," ","")&amp;"-"&amp;SUBSTITUTE(Tabla1[[#This Row],[Dia de clases Inscrito]]," ","")&amp;"-"&amp;SUBSTITUTE(Tabla1[[#This Row],[Horario Inscrito]]," ","")&amp;"-"&amp;Tabla1[[#This Row],[Fecha Inicio grupo]])</f>
        <v/>
      </c>
      <c r="BF406" s="253" t="str">
        <f>IF(F406="","",Tabla1[[#This Row],[Curso]])</f>
        <v/>
      </c>
      <c r="BG406" s="254" t="str">
        <f>+IF(TRIM(F406)="","",$B$1&amp;"-"&amp;TRIM(Tabla1[[#This Row],[Mes Inscrito]])&amp;"-"&amp;TRIM(Tabla1[[#This Row],[Dia de clases Inscrito]])&amp;"-"&amp;TRIM(Tabla1[[#This Row],[Horario Inscrito]])&amp;"-"&amp;TRIM(Tabla1[[#This Row],[Fecha Inicio grupo]])&amp;"-"&amp;TRIM(Tabla1[[#This Row],[Tipo Incrito]]))</f>
        <v/>
      </c>
      <c r="BH406" s="319" t="str">
        <f>IF(F406="","",OR(IFERROR(SEARCH("CG",Tabla1[[#This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6" s="320" t="str">
        <f>IF(F406&lt;&gt;"",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6" s="320" t="str">
        <f>IF(F406&lt;&gt;"",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6" s="320" t="str">
        <f>IF(Tabla1[[#This Row],[Fecha Inicio grupo]]="","",IFERROR(VLOOKUP(Tabla1[[#This Row],[Mes de Alta como miembro]],Parámetros!$AM$2:$AN$16,2,0),"01/01/1900"))</f>
        <v/>
      </c>
    </row>
    <row r="407" spans="1:63" ht="14.45" hidden="1">
      <c r="A407" s="69">
        <v>402</v>
      </c>
      <c r="B407" s="30"/>
      <c r="C407" s="35"/>
      <c r="D407" s="43"/>
      <c r="E407" s="65"/>
      <c r="F407" s="46"/>
      <c r="G407" s="46"/>
      <c r="H407" s="165"/>
      <c r="I407" s="43"/>
      <c r="J407" s="29"/>
      <c r="K407" s="70"/>
      <c r="L407" s="69"/>
      <c r="M407" s="47"/>
      <c r="N407" s="240" t="str">
        <f ca="1">IF(Tabla1[[#This Row],[Fecha de nac]]="","",IF(Tabla1[[#This Row],[Fecha Finalización]] &gt;=TODAY(), DATEDIF(Tabla1[[#This Row],[Fecha de nac]],TODAY(),"y"), ROUNDDOWN((Tabla1[[#This Row],[Fecha Finalización]] -Tabla1[[#This Row],[Fecha de nac]])/365,0)))</f>
        <v/>
      </c>
      <c r="O407" s="171"/>
      <c r="P407" s="35"/>
      <c r="Q407" s="68"/>
      <c r="R407" s="68"/>
      <c r="S407" s="68"/>
      <c r="T407" s="68"/>
      <c r="U407" s="245" t="str">
        <f>IF(F407="","",Tabla1[[#This Row],[Fecha Inicio grupo]]+3*7-7)</f>
        <v/>
      </c>
      <c r="V407" s="246" t="str">
        <f>IF(F407="","",EDATE(Tabla1[[#This Row],[Fecha Inicio grupo]],3))</f>
        <v/>
      </c>
      <c r="W407" s="30"/>
      <c r="X407" s="30"/>
      <c r="Y407" s="77"/>
      <c r="Z407" s="77"/>
      <c r="AA407" s="77"/>
      <c r="AB407" s="77"/>
      <c r="AC407" s="77"/>
      <c r="AD407" s="77"/>
      <c r="AE407" s="77"/>
      <c r="AF407" s="77"/>
      <c r="AG407" s="77"/>
      <c r="AH407" s="77"/>
      <c r="AI407" s="77"/>
      <c r="AJ407" s="77"/>
      <c r="AK407" s="77"/>
      <c r="AL407" s="77"/>
      <c r="AM407" s="77"/>
      <c r="AN407" s="77"/>
      <c r="AO407" s="146"/>
      <c r="AP407" s="248" t="str">
        <f>IF(F407="","",IFERROR(VLOOKUP(SUBSTITUTE(SUBSTITUTE(Tabla1[[#This Row],[Uso Sistemas]],"T","P"),"N","F"),Parámetros!$M$2:$N$17,2,0),"Completar hasta 3ra sem. para evaluar a Probacionista"))</f>
        <v/>
      </c>
      <c r="AQ407" s="40"/>
      <c r="AR407" s="40"/>
      <c r="AS407" s="40"/>
      <c r="AT407" s="29"/>
      <c r="AU407" s="56"/>
      <c r="AV407" s="56"/>
      <c r="AW407" s="56"/>
      <c r="AX407" s="250" t="str">
        <f>IF(V407="","",EOMONTH(EDATE(Tabla1[[#This Row],[Fecha Finalización]],2),0))</f>
        <v/>
      </c>
      <c r="AY407" s="40"/>
      <c r="AZ407" s="251" t="str">
        <f>IF(V407="","",EOMONTH(EDATE(Tabla1[[#This Row],[Fecha Finalización]],3),0))</f>
        <v/>
      </c>
      <c r="BA407" s="40"/>
      <c r="BB407" s="40"/>
      <c r="BC407" s="237"/>
      <c r="BD407" s="235" t="str">
        <f>IF(F407="","",Tabla1[[#This Row],[sem 01]]&amp;Tabla1[[#This Row],[sem 02]]&amp;Tabla1[[#This Row],[sem 03]])</f>
        <v/>
      </c>
      <c r="BE407" s="236" t="str">
        <f>IF(TRIM(F407)="","",$B$1&amp;"-"&amp;SUBSTITUTE(Tabla1[[#This Row],[Mes Inscrito]]," ","")&amp;"-"&amp;SUBSTITUTE(Tabla1[[#This Row],[Dia de clases Inscrito]]," ","")&amp;"-"&amp;SUBSTITUTE(Tabla1[[#This Row],[Horario Inscrito]]," ","")&amp;"-"&amp;Tabla1[[#This Row],[Fecha Inicio grupo]])</f>
        <v/>
      </c>
      <c r="BF407" s="253" t="str">
        <f>IF(F407="","",Tabla1[[#This Row],[Curso]])</f>
        <v/>
      </c>
      <c r="BG407" s="254" t="str">
        <f>+IF(TRIM(F407)="","",$B$1&amp;"-"&amp;TRIM(Tabla1[[#This Row],[Mes Inscrito]])&amp;"-"&amp;TRIM(Tabla1[[#This Row],[Dia de clases Inscrito]])&amp;"-"&amp;TRIM(Tabla1[[#This Row],[Horario Inscrito]])&amp;"-"&amp;TRIM(Tabla1[[#This Row],[Fecha Inicio grupo]])&amp;"-"&amp;TRIM(Tabla1[[#This Row],[Tipo Incrito]]))</f>
        <v/>
      </c>
      <c r="BH407" s="319" t="str">
        <f>IF(F407="","",OR(IFERROR(SEARCH("CG",Tabla1[[#This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7" s="320" t="str">
        <f>IF(F407&lt;&gt;"",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7" s="320" t="str">
        <f>IF(F407&lt;&gt;"",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7" s="320" t="str">
        <f>IF(Tabla1[[#This Row],[Fecha Inicio grupo]]="","",IFERROR(VLOOKUP(Tabla1[[#This Row],[Mes de Alta como miembro]],Parámetros!$AM$2:$AN$16,2,0),"01/01/1900"))</f>
        <v/>
      </c>
    </row>
    <row r="408" spans="1:63" ht="14.45" hidden="1">
      <c r="A408" s="69">
        <v>403</v>
      </c>
      <c r="B408" s="30"/>
      <c r="C408" s="35"/>
      <c r="D408" s="43"/>
      <c r="E408" s="65"/>
      <c r="F408" s="46"/>
      <c r="G408" s="46"/>
      <c r="H408" s="165"/>
      <c r="I408" s="43"/>
      <c r="J408" s="29"/>
      <c r="K408" s="70"/>
      <c r="L408" s="69"/>
      <c r="M408" s="47"/>
      <c r="N408" s="240" t="str">
        <f ca="1">IF(Tabla1[[#This Row],[Fecha de nac]]="","",IF(Tabla1[[#This Row],[Fecha Finalización]] &gt;=TODAY(), DATEDIF(Tabla1[[#This Row],[Fecha de nac]],TODAY(),"y"), ROUNDDOWN((Tabla1[[#This Row],[Fecha Finalización]] -Tabla1[[#This Row],[Fecha de nac]])/365,0)))</f>
        <v/>
      </c>
      <c r="O408" s="171"/>
      <c r="P408" s="35"/>
      <c r="Q408" s="68"/>
      <c r="R408" s="68"/>
      <c r="S408" s="68"/>
      <c r="T408" s="68"/>
      <c r="U408" s="245" t="str">
        <f>IF(F408="","",Tabla1[[#This Row],[Fecha Inicio grupo]]+3*7-7)</f>
        <v/>
      </c>
      <c r="V408" s="246" t="str">
        <f>IF(F408="","",EDATE(Tabla1[[#This Row],[Fecha Inicio grupo]],3))</f>
        <v/>
      </c>
      <c r="W408" s="30"/>
      <c r="X408" s="30"/>
      <c r="Y408" s="77"/>
      <c r="Z408" s="77"/>
      <c r="AA408" s="77"/>
      <c r="AB408" s="77"/>
      <c r="AC408" s="77"/>
      <c r="AD408" s="77"/>
      <c r="AE408" s="77"/>
      <c r="AF408" s="77"/>
      <c r="AG408" s="77"/>
      <c r="AH408" s="77"/>
      <c r="AI408" s="77"/>
      <c r="AJ408" s="77"/>
      <c r="AK408" s="77"/>
      <c r="AL408" s="77"/>
      <c r="AM408" s="77"/>
      <c r="AN408" s="77"/>
      <c r="AO408" s="146"/>
      <c r="AP408" s="248" t="str">
        <f>IF(F408="","",IFERROR(VLOOKUP(SUBSTITUTE(SUBSTITUTE(Tabla1[[#This Row],[Uso Sistemas]],"T","P"),"N","F"),Parámetros!$M$2:$N$17,2,0),"Completar hasta 3ra sem. para evaluar a Probacionista"))</f>
        <v/>
      </c>
      <c r="AQ408" s="40"/>
      <c r="AR408" s="40"/>
      <c r="AS408" s="40"/>
      <c r="AT408" s="29"/>
      <c r="AU408" s="56"/>
      <c r="AV408" s="56"/>
      <c r="AW408" s="56"/>
      <c r="AX408" s="250" t="str">
        <f>IF(V408="","",EOMONTH(EDATE(Tabla1[[#This Row],[Fecha Finalización]],2),0))</f>
        <v/>
      </c>
      <c r="AY408" s="40"/>
      <c r="AZ408" s="251" t="str">
        <f>IF(V408="","",EOMONTH(EDATE(Tabla1[[#This Row],[Fecha Finalización]],3),0))</f>
        <v/>
      </c>
      <c r="BA408" s="40"/>
      <c r="BB408" s="40"/>
      <c r="BC408" s="237"/>
      <c r="BD408" s="235" t="str">
        <f>IF(F408="","",Tabla1[[#This Row],[sem 01]]&amp;Tabla1[[#This Row],[sem 02]]&amp;Tabla1[[#This Row],[sem 03]])</f>
        <v/>
      </c>
      <c r="BE408" s="236" t="str">
        <f>IF(TRIM(F408)="","",$B$1&amp;"-"&amp;SUBSTITUTE(Tabla1[[#This Row],[Mes Inscrito]]," ","")&amp;"-"&amp;SUBSTITUTE(Tabla1[[#This Row],[Dia de clases Inscrito]]," ","")&amp;"-"&amp;SUBSTITUTE(Tabla1[[#This Row],[Horario Inscrito]]," ","")&amp;"-"&amp;Tabla1[[#This Row],[Fecha Inicio grupo]])</f>
        <v/>
      </c>
      <c r="BF408" s="253" t="str">
        <f>IF(F408="","",Tabla1[[#This Row],[Curso]])</f>
        <v/>
      </c>
      <c r="BG408" s="254" t="str">
        <f>+IF(TRIM(F408)="","",$B$1&amp;"-"&amp;TRIM(Tabla1[[#This Row],[Mes Inscrito]])&amp;"-"&amp;TRIM(Tabla1[[#This Row],[Dia de clases Inscrito]])&amp;"-"&amp;TRIM(Tabla1[[#This Row],[Horario Inscrito]])&amp;"-"&amp;TRIM(Tabla1[[#This Row],[Fecha Inicio grupo]])&amp;"-"&amp;TRIM(Tabla1[[#This Row],[Tipo Incrito]]))</f>
        <v/>
      </c>
      <c r="BH408" s="319" t="str">
        <f>IF(F408="","",OR(IFERROR(SEARCH("CG",Tabla1[[#This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8" s="320" t="str">
        <f>IF(F408&lt;&gt;"",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8" s="320" t="str">
        <f>IF(F408&lt;&gt;"",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8" s="320" t="str">
        <f>IF(Tabla1[[#This Row],[Fecha Inicio grupo]]="","",IFERROR(VLOOKUP(Tabla1[[#This Row],[Mes de Alta como miembro]],Parámetros!$AM$2:$AN$16,2,0),"01/01/1900"))</f>
        <v/>
      </c>
    </row>
    <row r="409" spans="1:63" ht="14.45" hidden="1">
      <c r="A409" s="69">
        <v>404</v>
      </c>
      <c r="B409" s="30"/>
      <c r="C409" s="35"/>
      <c r="D409" s="43"/>
      <c r="E409" s="65"/>
      <c r="F409" s="46"/>
      <c r="G409" s="46"/>
      <c r="H409" s="165"/>
      <c r="I409" s="43"/>
      <c r="J409" s="29"/>
      <c r="K409" s="70"/>
      <c r="L409" s="69"/>
      <c r="M409" s="47"/>
      <c r="N409" s="240" t="str">
        <f ca="1">IF(Tabla1[[#This Row],[Fecha de nac]]="","",IF(Tabla1[[#This Row],[Fecha Finalización]] &gt;=TODAY(), DATEDIF(Tabla1[[#This Row],[Fecha de nac]],TODAY(),"y"), ROUNDDOWN((Tabla1[[#This Row],[Fecha Finalización]] -Tabla1[[#This Row],[Fecha de nac]])/365,0)))</f>
        <v/>
      </c>
      <c r="O409" s="171"/>
      <c r="P409" s="35"/>
      <c r="Q409" s="68"/>
      <c r="R409" s="68"/>
      <c r="S409" s="68"/>
      <c r="T409" s="68"/>
      <c r="U409" s="245" t="str">
        <f>IF(F409="","",Tabla1[[#This Row],[Fecha Inicio grupo]]+3*7-7)</f>
        <v/>
      </c>
      <c r="V409" s="246" t="str">
        <f>IF(F409="","",EDATE(Tabla1[[#This Row],[Fecha Inicio grupo]],3))</f>
        <v/>
      </c>
      <c r="W409" s="30"/>
      <c r="X409" s="30"/>
      <c r="Y409" s="77"/>
      <c r="Z409" s="77"/>
      <c r="AA409" s="77"/>
      <c r="AB409" s="77"/>
      <c r="AC409" s="77"/>
      <c r="AD409" s="77"/>
      <c r="AE409" s="77"/>
      <c r="AF409" s="77"/>
      <c r="AG409" s="77"/>
      <c r="AH409" s="77"/>
      <c r="AI409" s="77"/>
      <c r="AJ409" s="77"/>
      <c r="AK409" s="77"/>
      <c r="AL409" s="77"/>
      <c r="AM409" s="77"/>
      <c r="AN409" s="77"/>
      <c r="AO409" s="146"/>
      <c r="AP409" s="248" t="str">
        <f>IF(F409="","",IFERROR(VLOOKUP(SUBSTITUTE(SUBSTITUTE(Tabla1[[#This Row],[Uso Sistemas]],"T","P"),"N","F"),Parámetros!$M$2:$N$17,2,0),"Completar hasta 3ra sem. para evaluar a Probacionista"))</f>
        <v/>
      </c>
      <c r="AQ409" s="40"/>
      <c r="AR409" s="40"/>
      <c r="AS409" s="40"/>
      <c r="AT409" s="29"/>
      <c r="AU409" s="56"/>
      <c r="AV409" s="56"/>
      <c r="AW409" s="56"/>
      <c r="AX409" s="250" t="str">
        <f>IF(V409="","",EOMONTH(EDATE(Tabla1[[#This Row],[Fecha Finalización]],2),0))</f>
        <v/>
      </c>
      <c r="AY409" s="40"/>
      <c r="AZ409" s="251" t="str">
        <f>IF(V409="","",EOMONTH(EDATE(Tabla1[[#This Row],[Fecha Finalización]],3),0))</f>
        <v/>
      </c>
      <c r="BA409" s="40"/>
      <c r="BB409" s="40"/>
      <c r="BC409" s="237"/>
      <c r="BD409" s="235" t="str">
        <f>IF(F409="","",Tabla1[[#This Row],[sem 01]]&amp;Tabla1[[#This Row],[sem 02]]&amp;Tabla1[[#This Row],[sem 03]])</f>
        <v/>
      </c>
      <c r="BE409" s="236" t="str">
        <f>IF(TRIM(F409)="","",$B$1&amp;"-"&amp;SUBSTITUTE(Tabla1[[#This Row],[Mes Inscrito]]," ","")&amp;"-"&amp;SUBSTITUTE(Tabla1[[#This Row],[Dia de clases Inscrito]]," ","")&amp;"-"&amp;SUBSTITUTE(Tabla1[[#This Row],[Horario Inscrito]]," ","")&amp;"-"&amp;Tabla1[[#This Row],[Fecha Inicio grupo]])</f>
        <v/>
      </c>
      <c r="BF409" s="253" t="str">
        <f>IF(F409="","",Tabla1[[#This Row],[Curso]])</f>
        <v/>
      </c>
      <c r="BG409" s="254" t="str">
        <f>+IF(TRIM(F409)="","",$B$1&amp;"-"&amp;TRIM(Tabla1[[#This Row],[Mes Inscrito]])&amp;"-"&amp;TRIM(Tabla1[[#This Row],[Dia de clases Inscrito]])&amp;"-"&amp;TRIM(Tabla1[[#This Row],[Horario Inscrito]])&amp;"-"&amp;TRIM(Tabla1[[#This Row],[Fecha Inicio grupo]])&amp;"-"&amp;TRIM(Tabla1[[#This Row],[Tipo Incrito]]))</f>
        <v/>
      </c>
      <c r="BH409" s="319" t="str">
        <f>IF(F409="","",OR(IFERROR(SEARCH("CG",Tabla1[[#This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9" s="320" t="str">
        <f>IF(F409&lt;&gt;"",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9" s="320" t="str">
        <f>IF(F409&lt;&gt;"",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9" s="320" t="str">
        <f>IF(Tabla1[[#This Row],[Fecha Inicio grupo]]="","",IFERROR(VLOOKUP(Tabla1[[#This Row],[Mes de Alta como miembro]],Parámetros!$AM$2:$AN$16,2,0),"01/01/1900"))</f>
        <v/>
      </c>
    </row>
    <row r="410" spans="1:63" ht="14.45" hidden="1">
      <c r="A410" s="69">
        <v>405</v>
      </c>
      <c r="B410" s="30"/>
      <c r="C410" s="35"/>
      <c r="D410" s="43"/>
      <c r="E410" s="65"/>
      <c r="F410" s="46"/>
      <c r="G410" s="46"/>
      <c r="H410" s="165"/>
      <c r="I410" s="43"/>
      <c r="J410" s="29"/>
      <c r="K410" s="70"/>
      <c r="L410" s="69"/>
      <c r="M410" s="47"/>
      <c r="N410" s="240" t="str">
        <f ca="1">IF(Tabla1[[#This Row],[Fecha de nac]]="","",IF(Tabla1[[#This Row],[Fecha Finalización]] &gt;=TODAY(), DATEDIF(Tabla1[[#This Row],[Fecha de nac]],TODAY(),"y"), ROUNDDOWN((Tabla1[[#This Row],[Fecha Finalización]] -Tabla1[[#This Row],[Fecha de nac]])/365,0)))</f>
        <v/>
      </c>
      <c r="O410" s="171"/>
      <c r="P410" s="35"/>
      <c r="Q410" s="68"/>
      <c r="R410" s="68"/>
      <c r="S410" s="68"/>
      <c r="T410" s="68"/>
      <c r="U410" s="245" t="str">
        <f>IF(F410="","",Tabla1[[#This Row],[Fecha Inicio grupo]]+3*7-7)</f>
        <v/>
      </c>
      <c r="V410" s="246" t="str">
        <f>IF(F410="","",EDATE(Tabla1[[#This Row],[Fecha Inicio grupo]],3))</f>
        <v/>
      </c>
      <c r="W410" s="30"/>
      <c r="X410" s="30"/>
      <c r="Y410" s="77"/>
      <c r="Z410" s="77"/>
      <c r="AA410" s="77"/>
      <c r="AB410" s="77"/>
      <c r="AC410" s="77"/>
      <c r="AD410" s="77"/>
      <c r="AE410" s="77"/>
      <c r="AF410" s="77"/>
      <c r="AG410" s="77"/>
      <c r="AH410" s="77"/>
      <c r="AI410" s="77"/>
      <c r="AJ410" s="77"/>
      <c r="AK410" s="77"/>
      <c r="AL410" s="77"/>
      <c r="AM410" s="77"/>
      <c r="AN410" s="77"/>
      <c r="AO410" s="146"/>
      <c r="AP410" s="248" t="str">
        <f>IF(F410="","",IFERROR(VLOOKUP(SUBSTITUTE(SUBSTITUTE(Tabla1[[#This Row],[Uso Sistemas]],"T","P"),"N","F"),Parámetros!$M$2:$N$17,2,0),"Completar hasta 3ra sem. para evaluar a Probacionista"))</f>
        <v/>
      </c>
      <c r="AQ410" s="40"/>
      <c r="AR410" s="40"/>
      <c r="AS410" s="40"/>
      <c r="AT410" s="29"/>
      <c r="AU410" s="56"/>
      <c r="AV410" s="56"/>
      <c r="AW410" s="56"/>
      <c r="AX410" s="250" t="str">
        <f>IF(V410="","",EOMONTH(EDATE(Tabla1[[#This Row],[Fecha Finalización]],2),0))</f>
        <v/>
      </c>
      <c r="AY410" s="40"/>
      <c r="AZ410" s="251" t="str">
        <f>IF(V410="","",EOMONTH(EDATE(Tabla1[[#This Row],[Fecha Finalización]],3),0))</f>
        <v/>
      </c>
      <c r="BA410" s="40"/>
      <c r="BB410" s="40"/>
      <c r="BC410" s="237"/>
      <c r="BD410" s="235" t="str">
        <f>IF(F410="","",Tabla1[[#This Row],[sem 01]]&amp;Tabla1[[#This Row],[sem 02]]&amp;Tabla1[[#This Row],[sem 03]])</f>
        <v/>
      </c>
      <c r="BE410" s="236" t="str">
        <f>IF(TRIM(F410)="","",$B$1&amp;"-"&amp;SUBSTITUTE(Tabla1[[#This Row],[Mes Inscrito]]," ","")&amp;"-"&amp;SUBSTITUTE(Tabla1[[#This Row],[Dia de clases Inscrito]]," ","")&amp;"-"&amp;SUBSTITUTE(Tabla1[[#This Row],[Horario Inscrito]]," ","")&amp;"-"&amp;Tabla1[[#This Row],[Fecha Inicio grupo]])</f>
        <v/>
      </c>
      <c r="BF410" s="253" t="str">
        <f>IF(F410="","",Tabla1[[#This Row],[Curso]])</f>
        <v/>
      </c>
      <c r="BG410" s="254" t="str">
        <f>+IF(TRIM(F410)="","",$B$1&amp;"-"&amp;TRIM(Tabla1[[#This Row],[Mes Inscrito]])&amp;"-"&amp;TRIM(Tabla1[[#This Row],[Dia de clases Inscrito]])&amp;"-"&amp;TRIM(Tabla1[[#This Row],[Horario Inscrito]])&amp;"-"&amp;TRIM(Tabla1[[#This Row],[Fecha Inicio grupo]])&amp;"-"&amp;TRIM(Tabla1[[#This Row],[Tipo Incrito]]))</f>
        <v/>
      </c>
      <c r="BH410" s="319" t="str">
        <f>IF(F410="","",OR(IFERROR(SEARCH("CG",Tabla1[[#This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0" s="320" t="str">
        <f>IF(F410&lt;&gt;"",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0" s="320" t="str">
        <f>IF(F410&lt;&gt;"",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0" s="320" t="str">
        <f>IF(Tabla1[[#This Row],[Fecha Inicio grupo]]="","",IFERROR(VLOOKUP(Tabla1[[#This Row],[Mes de Alta como miembro]],Parámetros!$AM$2:$AN$16,2,0),"01/01/1900"))</f>
        <v/>
      </c>
    </row>
    <row r="411" spans="1:63" ht="14.45" hidden="1">
      <c r="A411" s="69">
        <v>406</v>
      </c>
      <c r="B411" s="30"/>
      <c r="C411" s="35"/>
      <c r="D411" s="43"/>
      <c r="E411" s="65"/>
      <c r="F411" s="46"/>
      <c r="G411" s="46"/>
      <c r="H411" s="165"/>
      <c r="I411" s="43"/>
      <c r="J411" s="29"/>
      <c r="K411" s="70"/>
      <c r="L411" s="69"/>
      <c r="M411" s="47"/>
      <c r="N411" s="240" t="str">
        <f ca="1">IF(Tabla1[[#This Row],[Fecha de nac]]="","",IF(Tabla1[[#This Row],[Fecha Finalización]] &gt;=TODAY(), DATEDIF(Tabla1[[#This Row],[Fecha de nac]],TODAY(),"y"), ROUNDDOWN((Tabla1[[#This Row],[Fecha Finalización]] -Tabla1[[#This Row],[Fecha de nac]])/365,0)))</f>
        <v/>
      </c>
      <c r="O411" s="171"/>
      <c r="P411" s="35"/>
      <c r="Q411" s="68"/>
      <c r="R411" s="68"/>
      <c r="S411" s="68"/>
      <c r="T411" s="68"/>
      <c r="U411" s="245" t="str">
        <f>IF(F411="","",Tabla1[[#This Row],[Fecha Inicio grupo]]+3*7-7)</f>
        <v/>
      </c>
      <c r="V411" s="246" t="str">
        <f>IF(F411="","",EDATE(Tabla1[[#This Row],[Fecha Inicio grupo]],3))</f>
        <v/>
      </c>
      <c r="W411" s="30"/>
      <c r="X411" s="30"/>
      <c r="Y411" s="77"/>
      <c r="Z411" s="77"/>
      <c r="AA411" s="77"/>
      <c r="AB411" s="77"/>
      <c r="AC411" s="77"/>
      <c r="AD411" s="77"/>
      <c r="AE411" s="77"/>
      <c r="AF411" s="77"/>
      <c r="AG411" s="77"/>
      <c r="AH411" s="77"/>
      <c r="AI411" s="77"/>
      <c r="AJ411" s="77"/>
      <c r="AK411" s="77"/>
      <c r="AL411" s="77"/>
      <c r="AM411" s="77"/>
      <c r="AN411" s="77"/>
      <c r="AO411" s="146"/>
      <c r="AP411" s="248" t="str">
        <f>IF(F411="","",IFERROR(VLOOKUP(SUBSTITUTE(SUBSTITUTE(Tabla1[[#This Row],[Uso Sistemas]],"T","P"),"N","F"),Parámetros!$M$2:$N$17,2,0),"Completar hasta 3ra sem. para evaluar a Probacionista"))</f>
        <v/>
      </c>
      <c r="AQ411" s="40"/>
      <c r="AR411" s="40"/>
      <c r="AS411" s="40"/>
      <c r="AT411" s="29"/>
      <c r="AU411" s="56"/>
      <c r="AV411" s="56"/>
      <c r="AW411" s="56"/>
      <c r="AX411" s="250" t="str">
        <f>IF(V411="","",EOMONTH(EDATE(Tabla1[[#This Row],[Fecha Finalización]],2),0))</f>
        <v/>
      </c>
      <c r="AY411" s="40"/>
      <c r="AZ411" s="251" t="str">
        <f>IF(V411="","",EOMONTH(EDATE(Tabla1[[#This Row],[Fecha Finalización]],3),0))</f>
        <v/>
      </c>
      <c r="BA411" s="40"/>
      <c r="BB411" s="40"/>
      <c r="BC411" s="237"/>
      <c r="BD411" s="235" t="str">
        <f>IF(F411="","",Tabla1[[#This Row],[sem 01]]&amp;Tabla1[[#This Row],[sem 02]]&amp;Tabla1[[#This Row],[sem 03]])</f>
        <v/>
      </c>
      <c r="BE411" s="236" t="str">
        <f>IF(TRIM(F411)="","",$B$1&amp;"-"&amp;SUBSTITUTE(Tabla1[[#This Row],[Mes Inscrito]]," ","")&amp;"-"&amp;SUBSTITUTE(Tabla1[[#This Row],[Dia de clases Inscrito]]," ","")&amp;"-"&amp;SUBSTITUTE(Tabla1[[#This Row],[Horario Inscrito]]," ","")&amp;"-"&amp;Tabla1[[#This Row],[Fecha Inicio grupo]])</f>
        <v/>
      </c>
      <c r="BF411" s="253" t="str">
        <f>IF(F411="","",Tabla1[[#This Row],[Curso]])</f>
        <v/>
      </c>
      <c r="BG411" s="254" t="str">
        <f>+IF(TRIM(F411)="","",$B$1&amp;"-"&amp;TRIM(Tabla1[[#This Row],[Mes Inscrito]])&amp;"-"&amp;TRIM(Tabla1[[#This Row],[Dia de clases Inscrito]])&amp;"-"&amp;TRIM(Tabla1[[#This Row],[Horario Inscrito]])&amp;"-"&amp;TRIM(Tabla1[[#This Row],[Fecha Inicio grupo]])&amp;"-"&amp;TRIM(Tabla1[[#This Row],[Tipo Incrito]]))</f>
        <v/>
      </c>
      <c r="BH411" s="319" t="str">
        <f>IF(F411="","",OR(IFERROR(SEARCH("CG",Tabla1[[#This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1" s="320" t="str">
        <f>IF(F411&lt;&gt;"",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1" s="320" t="str">
        <f>IF(F411&lt;&gt;"",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1" s="320" t="str">
        <f>IF(Tabla1[[#This Row],[Fecha Inicio grupo]]="","",IFERROR(VLOOKUP(Tabla1[[#This Row],[Mes de Alta como miembro]],Parámetros!$AM$2:$AN$16,2,0),"01/01/1900"))</f>
        <v/>
      </c>
    </row>
    <row r="412" spans="1:63" ht="14.45" hidden="1">
      <c r="A412" s="69">
        <v>407</v>
      </c>
      <c r="B412" s="30"/>
      <c r="C412" s="35"/>
      <c r="D412" s="43"/>
      <c r="E412" s="65"/>
      <c r="F412" s="46"/>
      <c r="G412" s="46"/>
      <c r="H412" s="165"/>
      <c r="I412" s="43"/>
      <c r="J412" s="29"/>
      <c r="K412" s="70"/>
      <c r="L412" s="69"/>
      <c r="M412" s="47"/>
      <c r="N412" s="240" t="str">
        <f ca="1">IF(Tabla1[[#This Row],[Fecha de nac]]="","",IF(Tabla1[[#This Row],[Fecha Finalización]] &gt;=TODAY(), DATEDIF(Tabla1[[#This Row],[Fecha de nac]],TODAY(),"y"), ROUNDDOWN((Tabla1[[#This Row],[Fecha Finalización]] -Tabla1[[#This Row],[Fecha de nac]])/365,0)))</f>
        <v/>
      </c>
      <c r="O412" s="171"/>
      <c r="P412" s="35"/>
      <c r="Q412" s="68"/>
      <c r="R412" s="68"/>
      <c r="S412" s="68"/>
      <c r="T412" s="68"/>
      <c r="U412" s="245" t="str">
        <f>IF(F412="","",Tabla1[[#This Row],[Fecha Inicio grupo]]+3*7-7)</f>
        <v/>
      </c>
      <c r="V412" s="246" t="str">
        <f>IF(F412="","",EDATE(Tabla1[[#This Row],[Fecha Inicio grupo]],3))</f>
        <v/>
      </c>
      <c r="W412" s="30"/>
      <c r="X412" s="30"/>
      <c r="Y412" s="77"/>
      <c r="Z412" s="77"/>
      <c r="AA412" s="77"/>
      <c r="AB412" s="77"/>
      <c r="AC412" s="77"/>
      <c r="AD412" s="77"/>
      <c r="AE412" s="77"/>
      <c r="AF412" s="77"/>
      <c r="AG412" s="77"/>
      <c r="AH412" s="77"/>
      <c r="AI412" s="77"/>
      <c r="AJ412" s="77"/>
      <c r="AK412" s="77"/>
      <c r="AL412" s="77"/>
      <c r="AM412" s="77"/>
      <c r="AN412" s="77"/>
      <c r="AO412" s="146"/>
      <c r="AP412" s="248" t="str">
        <f>IF(F412="","",IFERROR(VLOOKUP(SUBSTITUTE(SUBSTITUTE(Tabla1[[#This Row],[Uso Sistemas]],"T","P"),"N","F"),Parámetros!$M$2:$N$17,2,0),"Completar hasta 3ra sem. para evaluar a Probacionista"))</f>
        <v/>
      </c>
      <c r="AQ412" s="40"/>
      <c r="AR412" s="40"/>
      <c r="AS412" s="40"/>
      <c r="AT412" s="29"/>
      <c r="AU412" s="56"/>
      <c r="AV412" s="56"/>
      <c r="AW412" s="56"/>
      <c r="AX412" s="250" t="str">
        <f>IF(V412="","",EOMONTH(EDATE(Tabla1[[#This Row],[Fecha Finalización]],2),0))</f>
        <v/>
      </c>
      <c r="AY412" s="40"/>
      <c r="AZ412" s="251" t="str">
        <f>IF(V412="","",EOMONTH(EDATE(Tabla1[[#This Row],[Fecha Finalización]],3),0))</f>
        <v/>
      </c>
      <c r="BA412" s="40"/>
      <c r="BB412" s="40"/>
      <c r="BC412" s="237"/>
      <c r="BD412" s="235" t="str">
        <f>IF(F412="","",Tabla1[[#This Row],[sem 01]]&amp;Tabla1[[#This Row],[sem 02]]&amp;Tabla1[[#This Row],[sem 03]])</f>
        <v/>
      </c>
      <c r="BE412" s="236" t="str">
        <f>IF(TRIM(F412)="","",$B$1&amp;"-"&amp;SUBSTITUTE(Tabla1[[#This Row],[Mes Inscrito]]," ","")&amp;"-"&amp;SUBSTITUTE(Tabla1[[#This Row],[Dia de clases Inscrito]]," ","")&amp;"-"&amp;SUBSTITUTE(Tabla1[[#This Row],[Horario Inscrito]]," ","")&amp;"-"&amp;Tabla1[[#This Row],[Fecha Inicio grupo]])</f>
        <v/>
      </c>
      <c r="BF412" s="253" t="str">
        <f>IF(F412="","",Tabla1[[#This Row],[Curso]])</f>
        <v/>
      </c>
      <c r="BG412" s="254" t="str">
        <f>+IF(TRIM(F412)="","",$B$1&amp;"-"&amp;TRIM(Tabla1[[#This Row],[Mes Inscrito]])&amp;"-"&amp;TRIM(Tabla1[[#This Row],[Dia de clases Inscrito]])&amp;"-"&amp;TRIM(Tabla1[[#This Row],[Horario Inscrito]])&amp;"-"&amp;TRIM(Tabla1[[#This Row],[Fecha Inicio grupo]])&amp;"-"&amp;TRIM(Tabla1[[#This Row],[Tipo Incrito]]))</f>
        <v/>
      </c>
      <c r="BH412" s="319" t="str">
        <f>IF(F412="","",OR(IFERROR(SEARCH("CG",Tabla1[[#This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2" s="320" t="str">
        <f>IF(F412&lt;&gt;"",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2" s="320" t="str">
        <f>IF(F412&lt;&gt;"",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2" s="320" t="str">
        <f>IF(Tabla1[[#This Row],[Fecha Inicio grupo]]="","",IFERROR(VLOOKUP(Tabla1[[#This Row],[Mes de Alta como miembro]],Parámetros!$AM$2:$AN$16,2,0),"01/01/1900"))</f>
        <v/>
      </c>
    </row>
    <row r="413" spans="1:63" ht="14.45" hidden="1">
      <c r="A413" s="69">
        <v>408</v>
      </c>
      <c r="B413" s="30"/>
      <c r="C413" s="35"/>
      <c r="D413" s="43"/>
      <c r="E413" s="65"/>
      <c r="F413" s="46"/>
      <c r="G413" s="46"/>
      <c r="H413" s="165"/>
      <c r="I413" s="43"/>
      <c r="J413" s="29"/>
      <c r="K413" s="70"/>
      <c r="L413" s="69"/>
      <c r="M413" s="47"/>
      <c r="N413" s="240" t="str">
        <f ca="1">IF(Tabla1[[#This Row],[Fecha de nac]]="","",IF(Tabla1[[#This Row],[Fecha Finalización]] &gt;=TODAY(), DATEDIF(Tabla1[[#This Row],[Fecha de nac]],TODAY(),"y"), ROUNDDOWN((Tabla1[[#This Row],[Fecha Finalización]] -Tabla1[[#This Row],[Fecha de nac]])/365,0)))</f>
        <v/>
      </c>
      <c r="O413" s="171"/>
      <c r="P413" s="35"/>
      <c r="Q413" s="68"/>
      <c r="R413" s="68"/>
      <c r="S413" s="68"/>
      <c r="T413" s="68"/>
      <c r="U413" s="245" t="str">
        <f>IF(F413="","",Tabla1[[#This Row],[Fecha Inicio grupo]]+3*7-7)</f>
        <v/>
      </c>
      <c r="V413" s="246" t="str">
        <f>IF(F413="","",EDATE(Tabla1[[#This Row],[Fecha Inicio grupo]],3))</f>
        <v/>
      </c>
      <c r="W413" s="30"/>
      <c r="X413" s="30"/>
      <c r="Y413" s="77"/>
      <c r="Z413" s="77"/>
      <c r="AA413" s="77"/>
      <c r="AB413" s="77"/>
      <c r="AC413" s="77"/>
      <c r="AD413" s="77"/>
      <c r="AE413" s="77"/>
      <c r="AF413" s="77"/>
      <c r="AG413" s="77"/>
      <c r="AH413" s="77"/>
      <c r="AI413" s="77"/>
      <c r="AJ413" s="77"/>
      <c r="AK413" s="77"/>
      <c r="AL413" s="77"/>
      <c r="AM413" s="77"/>
      <c r="AN413" s="77"/>
      <c r="AO413" s="146"/>
      <c r="AP413" s="248" t="str">
        <f>IF(F413="","",IFERROR(VLOOKUP(SUBSTITUTE(SUBSTITUTE(Tabla1[[#This Row],[Uso Sistemas]],"T","P"),"N","F"),Parámetros!$M$2:$N$17,2,0),"Completar hasta 3ra sem. para evaluar a Probacionista"))</f>
        <v/>
      </c>
      <c r="AQ413" s="40"/>
      <c r="AR413" s="40"/>
      <c r="AS413" s="40"/>
      <c r="AT413" s="29"/>
      <c r="AU413" s="56"/>
      <c r="AV413" s="56"/>
      <c r="AW413" s="56"/>
      <c r="AX413" s="250" t="str">
        <f>IF(V413="","",EOMONTH(EDATE(Tabla1[[#This Row],[Fecha Finalización]],2),0))</f>
        <v/>
      </c>
      <c r="AY413" s="40"/>
      <c r="AZ413" s="251" t="str">
        <f>IF(V413="","",EOMONTH(EDATE(Tabla1[[#This Row],[Fecha Finalización]],3),0))</f>
        <v/>
      </c>
      <c r="BA413" s="40"/>
      <c r="BB413" s="40"/>
      <c r="BC413" s="237"/>
      <c r="BD413" s="235" t="str">
        <f>IF(F413="","",Tabla1[[#This Row],[sem 01]]&amp;Tabla1[[#This Row],[sem 02]]&amp;Tabla1[[#This Row],[sem 03]])</f>
        <v/>
      </c>
      <c r="BE413" s="236" t="str">
        <f>IF(TRIM(F413)="","",$B$1&amp;"-"&amp;SUBSTITUTE(Tabla1[[#This Row],[Mes Inscrito]]," ","")&amp;"-"&amp;SUBSTITUTE(Tabla1[[#This Row],[Dia de clases Inscrito]]," ","")&amp;"-"&amp;SUBSTITUTE(Tabla1[[#This Row],[Horario Inscrito]]," ","")&amp;"-"&amp;Tabla1[[#This Row],[Fecha Inicio grupo]])</f>
        <v/>
      </c>
      <c r="BF413" s="253" t="str">
        <f>IF(F413="","",Tabla1[[#This Row],[Curso]])</f>
        <v/>
      </c>
      <c r="BG413" s="254" t="str">
        <f>+IF(TRIM(F413)="","",$B$1&amp;"-"&amp;TRIM(Tabla1[[#This Row],[Mes Inscrito]])&amp;"-"&amp;TRIM(Tabla1[[#This Row],[Dia de clases Inscrito]])&amp;"-"&amp;TRIM(Tabla1[[#This Row],[Horario Inscrito]])&amp;"-"&amp;TRIM(Tabla1[[#This Row],[Fecha Inicio grupo]])&amp;"-"&amp;TRIM(Tabla1[[#This Row],[Tipo Incrito]]))</f>
        <v/>
      </c>
      <c r="BH413" s="319" t="str">
        <f>IF(F413="","",OR(IFERROR(SEARCH("CG",Tabla1[[#This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3" s="320" t="str">
        <f>IF(F413&lt;&gt;"",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3" s="320" t="str">
        <f>IF(F413&lt;&gt;"",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3" s="320" t="str">
        <f>IF(Tabla1[[#This Row],[Fecha Inicio grupo]]="","",IFERROR(VLOOKUP(Tabla1[[#This Row],[Mes de Alta como miembro]],Parámetros!$AM$2:$AN$16,2,0),"01/01/1900"))</f>
        <v/>
      </c>
    </row>
    <row r="414" spans="1:63" ht="14.45" hidden="1">
      <c r="A414" s="69">
        <v>409</v>
      </c>
      <c r="B414" s="30"/>
      <c r="C414" s="35"/>
      <c r="D414" s="43"/>
      <c r="E414" s="65"/>
      <c r="F414" s="46"/>
      <c r="G414" s="46"/>
      <c r="H414" s="165"/>
      <c r="I414" s="43"/>
      <c r="J414" s="29"/>
      <c r="K414" s="70"/>
      <c r="L414" s="69"/>
      <c r="M414" s="47"/>
      <c r="N414" s="240" t="str">
        <f ca="1">IF(Tabla1[[#This Row],[Fecha de nac]]="","",IF(Tabla1[[#This Row],[Fecha Finalización]] &gt;=TODAY(), DATEDIF(Tabla1[[#This Row],[Fecha de nac]],TODAY(),"y"), ROUNDDOWN((Tabla1[[#This Row],[Fecha Finalización]] -Tabla1[[#This Row],[Fecha de nac]])/365,0)))</f>
        <v/>
      </c>
      <c r="O414" s="171"/>
      <c r="P414" s="35"/>
      <c r="Q414" s="68"/>
      <c r="R414" s="68"/>
      <c r="S414" s="68"/>
      <c r="T414" s="68"/>
      <c r="U414" s="245" t="str">
        <f>IF(F414="","",Tabla1[[#This Row],[Fecha Inicio grupo]]+3*7-7)</f>
        <v/>
      </c>
      <c r="V414" s="246" t="str">
        <f>IF(F414="","",EDATE(Tabla1[[#This Row],[Fecha Inicio grupo]],3))</f>
        <v/>
      </c>
      <c r="W414" s="30"/>
      <c r="X414" s="30"/>
      <c r="Y414" s="77"/>
      <c r="Z414" s="77"/>
      <c r="AA414" s="77"/>
      <c r="AB414" s="77"/>
      <c r="AC414" s="77"/>
      <c r="AD414" s="77"/>
      <c r="AE414" s="77"/>
      <c r="AF414" s="77"/>
      <c r="AG414" s="77"/>
      <c r="AH414" s="77"/>
      <c r="AI414" s="77"/>
      <c r="AJ414" s="77"/>
      <c r="AK414" s="77"/>
      <c r="AL414" s="77"/>
      <c r="AM414" s="77"/>
      <c r="AN414" s="77"/>
      <c r="AO414" s="146"/>
      <c r="AP414" s="248" t="str">
        <f>IF(F414="","",IFERROR(VLOOKUP(SUBSTITUTE(SUBSTITUTE(Tabla1[[#This Row],[Uso Sistemas]],"T","P"),"N","F"),Parámetros!$M$2:$N$17,2,0),"Completar hasta 3ra sem. para evaluar a Probacionista"))</f>
        <v/>
      </c>
      <c r="AQ414" s="40"/>
      <c r="AR414" s="40"/>
      <c r="AS414" s="40"/>
      <c r="AT414" s="29"/>
      <c r="AU414" s="56"/>
      <c r="AV414" s="56"/>
      <c r="AW414" s="56"/>
      <c r="AX414" s="250" t="str">
        <f>IF(V414="","",EOMONTH(EDATE(Tabla1[[#This Row],[Fecha Finalización]],2),0))</f>
        <v/>
      </c>
      <c r="AY414" s="40"/>
      <c r="AZ414" s="251" t="str">
        <f>IF(V414="","",EOMONTH(EDATE(Tabla1[[#This Row],[Fecha Finalización]],3),0))</f>
        <v/>
      </c>
      <c r="BA414" s="40"/>
      <c r="BB414" s="40"/>
      <c r="BC414" s="237"/>
      <c r="BD414" s="235" t="str">
        <f>IF(F414="","",Tabla1[[#This Row],[sem 01]]&amp;Tabla1[[#This Row],[sem 02]]&amp;Tabla1[[#This Row],[sem 03]])</f>
        <v/>
      </c>
      <c r="BE414" s="236" t="str">
        <f>IF(TRIM(F414)="","",$B$1&amp;"-"&amp;SUBSTITUTE(Tabla1[[#This Row],[Mes Inscrito]]," ","")&amp;"-"&amp;SUBSTITUTE(Tabla1[[#This Row],[Dia de clases Inscrito]]," ","")&amp;"-"&amp;SUBSTITUTE(Tabla1[[#This Row],[Horario Inscrito]]," ","")&amp;"-"&amp;Tabla1[[#This Row],[Fecha Inicio grupo]])</f>
        <v/>
      </c>
      <c r="BF414" s="253" t="str">
        <f>IF(F414="","",Tabla1[[#This Row],[Curso]])</f>
        <v/>
      </c>
      <c r="BG414" s="254" t="str">
        <f>+IF(TRIM(F414)="","",$B$1&amp;"-"&amp;TRIM(Tabla1[[#This Row],[Mes Inscrito]])&amp;"-"&amp;TRIM(Tabla1[[#This Row],[Dia de clases Inscrito]])&amp;"-"&amp;TRIM(Tabla1[[#This Row],[Horario Inscrito]])&amp;"-"&amp;TRIM(Tabla1[[#This Row],[Fecha Inicio grupo]])&amp;"-"&amp;TRIM(Tabla1[[#This Row],[Tipo Incrito]]))</f>
        <v/>
      </c>
      <c r="BH414" s="319" t="str">
        <f>IF(F414="","",OR(IFERROR(SEARCH("CG",Tabla1[[#This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4" s="320" t="str">
        <f>IF(F414&lt;&gt;"",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4" s="320" t="str">
        <f>IF(F414&lt;&gt;"",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4" s="320" t="str">
        <f>IF(Tabla1[[#This Row],[Fecha Inicio grupo]]="","",IFERROR(VLOOKUP(Tabla1[[#This Row],[Mes de Alta como miembro]],Parámetros!$AM$2:$AN$16,2,0),"01/01/1900"))</f>
        <v/>
      </c>
    </row>
    <row r="415" spans="1:63" ht="14.45" hidden="1">
      <c r="A415" s="69">
        <v>410</v>
      </c>
      <c r="B415" s="30"/>
      <c r="C415" s="35"/>
      <c r="D415" s="43"/>
      <c r="E415" s="65"/>
      <c r="F415" s="46"/>
      <c r="G415" s="46"/>
      <c r="H415" s="165"/>
      <c r="I415" s="43"/>
      <c r="J415" s="29"/>
      <c r="K415" s="70"/>
      <c r="L415" s="69"/>
      <c r="M415" s="47"/>
      <c r="N415" s="240" t="str">
        <f ca="1">IF(Tabla1[[#This Row],[Fecha de nac]]="","",IF(Tabla1[[#This Row],[Fecha Finalización]] &gt;=TODAY(), DATEDIF(Tabla1[[#This Row],[Fecha de nac]],TODAY(),"y"), ROUNDDOWN((Tabla1[[#This Row],[Fecha Finalización]] -Tabla1[[#This Row],[Fecha de nac]])/365,0)))</f>
        <v/>
      </c>
      <c r="O415" s="171"/>
      <c r="P415" s="35"/>
      <c r="Q415" s="68"/>
      <c r="R415" s="68"/>
      <c r="S415" s="68"/>
      <c r="T415" s="68"/>
      <c r="U415" s="245" t="str">
        <f>IF(F415="","",Tabla1[[#This Row],[Fecha Inicio grupo]]+3*7-7)</f>
        <v/>
      </c>
      <c r="V415" s="246" t="str">
        <f>IF(F415="","",EDATE(Tabla1[[#This Row],[Fecha Inicio grupo]],3))</f>
        <v/>
      </c>
      <c r="W415" s="30"/>
      <c r="X415" s="30"/>
      <c r="Y415" s="77"/>
      <c r="Z415" s="77"/>
      <c r="AA415" s="77"/>
      <c r="AB415" s="77"/>
      <c r="AC415" s="77"/>
      <c r="AD415" s="77"/>
      <c r="AE415" s="77"/>
      <c r="AF415" s="77"/>
      <c r="AG415" s="77"/>
      <c r="AH415" s="77"/>
      <c r="AI415" s="77"/>
      <c r="AJ415" s="77"/>
      <c r="AK415" s="77"/>
      <c r="AL415" s="77"/>
      <c r="AM415" s="77"/>
      <c r="AN415" s="77"/>
      <c r="AO415" s="146"/>
      <c r="AP415" s="248" t="str">
        <f>IF(F415="","",IFERROR(VLOOKUP(SUBSTITUTE(SUBSTITUTE(Tabla1[[#This Row],[Uso Sistemas]],"T","P"),"N","F"),Parámetros!$M$2:$N$17,2,0),"Completar hasta 3ra sem. para evaluar a Probacionista"))</f>
        <v/>
      </c>
      <c r="AQ415" s="40"/>
      <c r="AR415" s="40"/>
      <c r="AS415" s="40"/>
      <c r="AT415" s="29"/>
      <c r="AU415" s="56"/>
      <c r="AV415" s="56"/>
      <c r="AW415" s="56"/>
      <c r="AX415" s="250" t="str">
        <f>IF(V415="","",EOMONTH(EDATE(Tabla1[[#This Row],[Fecha Finalización]],2),0))</f>
        <v/>
      </c>
      <c r="AY415" s="40"/>
      <c r="AZ415" s="251" t="str">
        <f>IF(V415="","",EOMONTH(EDATE(Tabla1[[#This Row],[Fecha Finalización]],3),0))</f>
        <v/>
      </c>
      <c r="BA415" s="40"/>
      <c r="BB415" s="40"/>
      <c r="BC415" s="237"/>
      <c r="BD415" s="235" t="str">
        <f>IF(F415="","",Tabla1[[#This Row],[sem 01]]&amp;Tabla1[[#This Row],[sem 02]]&amp;Tabla1[[#This Row],[sem 03]])</f>
        <v/>
      </c>
      <c r="BE415" s="236" t="str">
        <f>IF(TRIM(F415)="","",$B$1&amp;"-"&amp;SUBSTITUTE(Tabla1[[#This Row],[Mes Inscrito]]," ","")&amp;"-"&amp;SUBSTITUTE(Tabla1[[#This Row],[Dia de clases Inscrito]]," ","")&amp;"-"&amp;SUBSTITUTE(Tabla1[[#This Row],[Horario Inscrito]]," ","")&amp;"-"&amp;Tabla1[[#This Row],[Fecha Inicio grupo]])</f>
        <v/>
      </c>
      <c r="BF415" s="253" t="str">
        <f>IF(F415="","",Tabla1[[#This Row],[Curso]])</f>
        <v/>
      </c>
      <c r="BG415" s="254" t="str">
        <f>+IF(TRIM(F415)="","",$B$1&amp;"-"&amp;TRIM(Tabla1[[#This Row],[Mes Inscrito]])&amp;"-"&amp;TRIM(Tabla1[[#This Row],[Dia de clases Inscrito]])&amp;"-"&amp;TRIM(Tabla1[[#This Row],[Horario Inscrito]])&amp;"-"&amp;TRIM(Tabla1[[#This Row],[Fecha Inicio grupo]])&amp;"-"&amp;TRIM(Tabla1[[#This Row],[Tipo Incrito]]))</f>
        <v/>
      </c>
      <c r="BH415" s="319" t="str">
        <f>IF(F415="","",OR(IFERROR(SEARCH("CG",Tabla1[[#This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5" s="320" t="str">
        <f>IF(F415&lt;&gt;"",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5" s="320" t="str">
        <f>IF(F415&lt;&gt;"",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5" s="320" t="str">
        <f>IF(Tabla1[[#This Row],[Fecha Inicio grupo]]="","",IFERROR(VLOOKUP(Tabla1[[#This Row],[Mes de Alta como miembro]],Parámetros!$AM$2:$AN$16,2,0),"01/01/1900"))</f>
        <v/>
      </c>
    </row>
    <row r="416" spans="1:63" ht="14.45" hidden="1">
      <c r="A416" s="69">
        <v>411</v>
      </c>
      <c r="B416" s="30"/>
      <c r="C416" s="35"/>
      <c r="D416" s="43"/>
      <c r="E416" s="65"/>
      <c r="F416" s="46"/>
      <c r="G416" s="46"/>
      <c r="H416" s="165"/>
      <c r="I416" s="43"/>
      <c r="J416" s="29"/>
      <c r="K416" s="70"/>
      <c r="L416" s="69"/>
      <c r="M416" s="47"/>
      <c r="N416" s="240" t="str">
        <f ca="1">IF(Tabla1[[#This Row],[Fecha de nac]]="","",IF(Tabla1[[#This Row],[Fecha Finalización]] &gt;=TODAY(), DATEDIF(Tabla1[[#This Row],[Fecha de nac]],TODAY(),"y"), ROUNDDOWN((Tabla1[[#This Row],[Fecha Finalización]] -Tabla1[[#This Row],[Fecha de nac]])/365,0)))</f>
        <v/>
      </c>
      <c r="O416" s="171"/>
      <c r="P416" s="35"/>
      <c r="Q416" s="68"/>
      <c r="R416" s="68"/>
      <c r="S416" s="68"/>
      <c r="T416" s="68"/>
      <c r="U416" s="245" t="str">
        <f>IF(F416="","",Tabla1[[#This Row],[Fecha Inicio grupo]]+3*7-7)</f>
        <v/>
      </c>
      <c r="V416" s="246" t="str">
        <f>IF(F416="","",EDATE(Tabla1[[#This Row],[Fecha Inicio grupo]],3))</f>
        <v/>
      </c>
      <c r="W416" s="30"/>
      <c r="X416" s="30"/>
      <c r="Y416" s="77"/>
      <c r="Z416" s="77"/>
      <c r="AA416" s="77"/>
      <c r="AB416" s="77"/>
      <c r="AC416" s="77"/>
      <c r="AD416" s="77"/>
      <c r="AE416" s="77"/>
      <c r="AF416" s="77"/>
      <c r="AG416" s="77"/>
      <c r="AH416" s="77"/>
      <c r="AI416" s="77"/>
      <c r="AJ416" s="77"/>
      <c r="AK416" s="77"/>
      <c r="AL416" s="77"/>
      <c r="AM416" s="77"/>
      <c r="AN416" s="77"/>
      <c r="AO416" s="146"/>
      <c r="AP416" s="248" t="str">
        <f>IF(F416="","",IFERROR(VLOOKUP(SUBSTITUTE(SUBSTITUTE(Tabla1[[#This Row],[Uso Sistemas]],"T","P"),"N","F"),Parámetros!$M$2:$N$17,2,0),"Completar hasta 3ra sem. para evaluar a Probacionista"))</f>
        <v/>
      </c>
      <c r="AQ416" s="40"/>
      <c r="AR416" s="40"/>
      <c r="AS416" s="40"/>
      <c r="AT416" s="29"/>
      <c r="AU416" s="56"/>
      <c r="AV416" s="56"/>
      <c r="AW416" s="56"/>
      <c r="AX416" s="250" t="str">
        <f>IF(V416="","",EOMONTH(EDATE(Tabla1[[#This Row],[Fecha Finalización]],2),0))</f>
        <v/>
      </c>
      <c r="AY416" s="40"/>
      <c r="AZ416" s="251" t="str">
        <f>IF(V416="","",EOMONTH(EDATE(Tabla1[[#This Row],[Fecha Finalización]],3),0))</f>
        <v/>
      </c>
      <c r="BA416" s="40"/>
      <c r="BB416" s="40"/>
      <c r="BC416" s="237"/>
      <c r="BD416" s="235" t="str">
        <f>IF(F416="","",Tabla1[[#This Row],[sem 01]]&amp;Tabla1[[#This Row],[sem 02]]&amp;Tabla1[[#This Row],[sem 03]])</f>
        <v/>
      </c>
      <c r="BE416" s="236" t="str">
        <f>IF(TRIM(F416)="","",$B$1&amp;"-"&amp;SUBSTITUTE(Tabla1[[#This Row],[Mes Inscrito]]," ","")&amp;"-"&amp;SUBSTITUTE(Tabla1[[#This Row],[Dia de clases Inscrito]]," ","")&amp;"-"&amp;SUBSTITUTE(Tabla1[[#This Row],[Horario Inscrito]]," ","")&amp;"-"&amp;Tabla1[[#This Row],[Fecha Inicio grupo]])</f>
        <v/>
      </c>
      <c r="BF416" s="253" t="str">
        <f>IF(F416="","",Tabla1[[#This Row],[Curso]])</f>
        <v/>
      </c>
      <c r="BG416" s="254" t="str">
        <f>+IF(TRIM(F416)="","",$B$1&amp;"-"&amp;TRIM(Tabla1[[#This Row],[Mes Inscrito]])&amp;"-"&amp;TRIM(Tabla1[[#This Row],[Dia de clases Inscrito]])&amp;"-"&amp;TRIM(Tabla1[[#This Row],[Horario Inscrito]])&amp;"-"&amp;TRIM(Tabla1[[#This Row],[Fecha Inicio grupo]])&amp;"-"&amp;TRIM(Tabla1[[#This Row],[Tipo Incrito]]))</f>
        <v/>
      </c>
      <c r="BH416" s="319" t="str">
        <f>IF(F416="","",OR(IFERROR(SEARCH("CG",Tabla1[[#This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6" s="320" t="str">
        <f>IF(F416&lt;&gt;"",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6" s="320" t="str">
        <f>IF(F416&lt;&gt;"",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6" s="320" t="str">
        <f>IF(Tabla1[[#This Row],[Fecha Inicio grupo]]="","",IFERROR(VLOOKUP(Tabla1[[#This Row],[Mes de Alta como miembro]],Parámetros!$AM$2:$AN$16,2,0),"01/01/1900"))</f>
        <v/>
      </c>
    </row>
    <row r="417" spans="1:63" ht="14.45" hidden="1">
      <c r="A417" s="69">
        <v>412</v>
      </c>
      <c r="B417" s="30"/>
      <c r="C417" s="35"/>
      <c r="D417" s="43"/>
      <c r="E417" s="65"/>
      <c r="F417" s="46"/>
      <c r="G417" s="46"/>
      <c r="H417" s="165"/>
      <c r="I417" s="43"/>
      <c r="J417" s="29"/>
      <c r="K417" s="70"/>
      <c r="L417" s="69"/>
      <c r="M417" s="47"/>
      <c r="N417" s="240" t="str">
        <f ca="1">IF(Tabla1[[#This Row],[Fecha de nac]]="","",IF(Tabla1[[#This Row],[Fecha Finalización]] &gt;=TODAY(), DATEDIF(Tabla1[[#This Row],[Fecha de nac]],TODAY(),"y"), ROUNDDOWN((Tabla1[[#This Row],[Fecha Finalización]] -Tabla1[[#This Row],[Fecha de nac]])/365,0)))</f>
        <v/>
      </c>
      <c r="O417" s="171"/>
      <c r="P417" s="35"/>
      <c r="Q417" s="68"/>
      <c r="R417" s="68"/>
      <c r="S417" s="68"/>
      <c r="T417" s="68"/>
      <c r="U417" s="245" t="str">
        <f>IF(F417="","",Tabla1[[#This Row],[Fecha Inicio grupo]]+3*7-7)</f>
        <v/>
      </c>
      <c r="V417" s="246" t="str">
        <f>IF(F417="","",EDATE(Tabla1[[#This Row],[Fecha Inicio grupo]],3))</f>
        <v/>
      </c>
      <c r="W417" s="30"/>
      <c r="X417" s="30"/>
      <c r="Y417" s="77"/>
      <c r="Z417" s="77"/>
      <c r="AA417" s="77"/>
      <c r="AB417" s="77"/>
      <c r="AC417" s="77"/>
      <c r="AD417" s="77"/>
      <c r="AE417" s="77"/>
      <c r="AF417" s="77"/>
      <c r="AG417" s="77"/>
      <c r="AH417" s="77"/>
      <c r="AI417" s="77"/>
      <c r="AJ417" s="77"/>
      <c r="AK417" s="77"/>
      <c r="AL417" s="77"/>
      <c r="AM417" s="77"/>
      <c r="AN417" s="77"/>
      <c r="AO417" s="146"/>
      <c r="AP417" s="248" t="str">
        <f>IF(F417="","",IFERROR(VLOOKUP(SUBSTITUTE(SUBSTITUTE(Tabla1[[#This Row],[Uso Sistemas]],"T","P"),"N","F"),Parámetros!$M$2:$N$17,2,0),"Completar hasta 3ra sem. para evaluar a Probacionista"))</f>
        <v/>
      </c>
      <c r="AQ417" s="40"/>
      <c r="AR417" s="40"/>
      <c r="AS417" s="40"/>
      <c r="AT417" s="29"/>
      <c r="AU417" s="56"/>
      <c r="AV417" s="56"/>
      <c r="AW417" s="56"/>
      <c r="AX417" s="250" t="str">
        <f>IF(V417="","",EOMONTH(EDATE(Tabla1[[#This Row],[Fecha Finalización]],2),0))</f>
        <v/>
      </c>
      <c r="AY417" s="40"/>
      <c r="AZ417" s="251" t="str">
        <f>IF(V417="","",EOMONTH(EDATE(Tabla1[[#This Row],[Fecha Finalización]],3),0))</f>
        <v/>
      </c>
      <c r="BA417" s="40"/>
      <c r="BB417" s="40"/>
      <c r="BC417" s="237"/>
      <c r="BD417" s="235" t="str">
        <f>IF(F417="","",Tabla1[[#This Row],[sem 01]]&amp;Tabla1[[#This Row],[sem 02]]&amp;Tabla1[[#This Row],[sem 03]])</f>
        <v/>
      </c>
      <c r="BE417" s="236" t="str">
        <f>IF(TRIM(F417)="","",$B$1&amp;"-"&amp;SUBSTITUTE(Tabla1[[#This Row],[Mes Inscrito]]," ","")&amp;"-"&amp;SUBSTITUTE(Tabla1[[#This Row],[Dia de clases Inscrito]]," ","")&amp;"-"&amp;SUBSTITUTE(Tabla1[[#This Row],[Horario Inscrito]]," ","")&amp;"-"&amp;Tabla1[[#This Row],[Fecha Inicio grupo]])</f>
        <v/>
      </c>
      <c r="BF417" s="253" t="str">
        <f>IF(F417="","",Tabla1[[#This Row],[Curso]])</f>
        <v/>
      </c>
      <c r="BG417" s="254" t="str">
        <f>+IF(TRIM(F417)="","",$B$1&amp;"-"&amp;TRIM(Tabla1[[#This Row],[Mes Inscrito]])&amp;"-"&amp;TRIM(Tabla1[[#This Row],[Dia de clases Inscrito]])&amp;"-"&amp;TRIM(Tabla1[[#This Row],[Horario Inscrito]])&amp;"-"&amp;TRIM(Tabla1[[#This Row],[Fecha Inicio grupo]])&amp;"-"&amp;TRIM(Tabla1[[#This Row],[Tipo Incrito]]))</f>
        <v/>
      </c>
      <c r="BH417" s="319" t="str">
        <f>IF(F417="","",OR(IFERROR(SEARCH("CG",Tabla1[[#This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7" s="320" t="str">
        <f>IF(F417&lt;&gt;"",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7" s="320" t="str">
        <f>IF(F417&lt;&gt;"",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7" s="320" t="str">
        <f>IF(Tabla1[[#This Row],[Fecha Inicio grupo]]="","",IFERROR(VLOOKUP(Tabla1[[#This Row],[Mes de Alta como miembro]],Parámetros!$AM$2:$AN$16,2,0),"01/01/1900"))</f>
        <v/>
      </c>
    </row>
    <row r="418" spans="1:63" ht="14.45" hidden="1">
      <c r="A418" s="69">
        <v>413</v>
      </c>
      <c r="B418" s="30"/>
      <c r="C418" s="35"/>
      <c r="D418" s="43"/>
      <c r="E418" s="65"/>
      <c r="F418" s="46"/>
      <c r="G418" s="46"/>
      <c r="H418" s="165"/>
      <c r="I418" s="43"/>
      <c r="J418" s="29"/>
      <c r="K418" s="70"/>
      <c r="L418" s="69"/>
      <c r="M418" s="47"/>
      <c r="N418" s="240" t="str">
        <f ca="1">IF(Tabla1[[#This Row],[Fecha de nac]]="","",IF(Tabla1[[#This Row],[Fecha Finalización]] &gt;=TODAY(), DATEDIF(Tabla1[[#This Row],[Fecha de nac]],TODAY(),"y"), ROUNDDOWN((Tabla1[[#This Row],[Fecha Finalización]] -Tabla1[[#This Row],[Fecha de nac]])/365,0)))</f>
        <v/>
      </c>
      <c r="O418" s="171"/>
      <c r="P418" s="35"/>
      <c r="Q418" s="68"/>
      <c r="R418" s="68"/>
      <c r="S418" s="68"/>
      <c r="T418" s="68"/>
      <c r="U418" s="245" t="str">
        <f>IF(F418="","",Tabla1[[#This Row],[Fecha Inicio grupo]]+3*7-7)</f>
        <v/>
      </c>
      <c r="V418" s="246" t="str">
        <f>IF(F418="","",EDATE(Tabla1[[#This Row],[Fecha Inicio grupo]],3))</f>
        <v/>
      </c>
      <c r="W418" s="30"/>
      <c r="X418" s="30"/>
      <c r="Y418" s="77"/>
      <c r="Z418" s="77"/>
      <c r="AA418" s="77"/>
      <c r="AB418" s="77"/>
      <c r="AC418" s="77"/>
      <c r="AD418" s="77"/>
      <c r="AE418" s="77"/>
      <c r="AF418" s="77"/>
      <c r="AG418" s="77"/>
      <c r="AH418" s="77"/>
      <c r="AI418" s="77"/>
      <c r="AJ418" s="77"/>
      <c r="AK418" s="77"/>
      <c r="AL418" s="77"/>
      <c r="AM418" s="77"/>
      <c r="AN418" s="77"/>
      <c r="AO418" s="146"/>
      <c r="AP418" s="248" t="str">
        <f>IF(F418="","",IFERROR(VLOOKUP(SUBSTITUTE(SUBSTITUTE(Tabla1[[#This Row],[Uso Sistemas]],"T","P"),"N","F"),Parámetros!$M$2:$N$17,2,0),"Completar hasta 3ra sem. para evaluar a Probacionista"))</f>
        <v/>
      </c>
      <c r="AQ418" s="40"/>
      <c r="AR418" s="40"/>
      <c r="AS418" s="40"/>
      <c r="AT418" s="29"/>
      <c r="AU418" s="56"/>
      <c r="AV418" s="56"/>
      <c r="AW418" s="56"/>
      <c r="AX418" s="250" t="str">
        <f>IF(V418="","",EOMONTH(EDATE(Tabla1[[#This Row],[Fecha Finalización]],2),0))</f>
        <v/>
      </c>
      <c r="AY418" s="40"/>
      <c r="AZ418" s="251" t="str">
        <f>IF(V418="","",EOMONTH(EDATE(Tabla1[[#This Row],[Fecha Finalización]],3),0))</f>
        <v/>
      </c>
      <c r="BA418" s="40"/>
      <c r="BB418" s="40"/>
      <c r="BC418" s="237"/>
      <c r="BD418" s="235" t="str">
        <f>IF(F418="","",Tabla1[[#This Row],[sem 01]]&amp;Tabla1[[#This Row],[sem 02]]&amp;Tabla1[[#This Row],[sem 03]])</f>
        <v/>
      </c>
      <c r="BE418" s="236" t="str">
        <f>IF(TRIM(F418)="","",$B$1&amp;"-"&amp;SUBSTITUTE(Tabla1[[#This Row],[Mes Inscrito]]," ","")&amp;"-"&amp;SUBSTITUTE(Tabla1[[#This Row],[Dia de clases Inscrito]]," ","")&amp;"-"&amp;SUBSTITUTE(Tabla1[[#This Row],[Horario Inscrito]]," ","")&amp;"-"&amp;Tabla1[[#This Row],[Fecha Inicio grupo]])</f>
        <v/>
      </c>
      <c r="BF418" s="253" t="str">
        <f>IF(F418="","",Tabla1[[#This Row],[Curso]])</f>
        <v/>
      </c>
      <c r="BG418" s="254" t="str">
        <f>+IF(TRIM(F418)="","",$B$1&amp;"-"&amp;TRIM(Tabla1[[#This Row],[Mes Inscrito]])&amp;"-"&amp;TRIM(Tabla1[[#This Row],[Dia de clases Inscrito]])&amp;"-"&amp;TRIM(Tabla1[[#This Row],[Horario Inscrito]])&amp;"-"&amp;TRIM(Tabla1[[#This Row],[Fecha Inicio grupo]])&amp;"-"&amp;TRIM(Tabla1[[#This Row],[Tipo Incrito]]))</f>
        <v/>
      </c>
      <c r="BH418" s="319" t="str">
        <f>IF(F418="","",OR(IFERROR(SEARCH("CG",Tabla1[[#This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8" s="320" t="str">
        <f>IF(F418&lt;&gt;"",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8" s="320" t="str">
        <f>IF(F418&lt;&gt;"",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8" s="320" t="str">
        <f>IF(Tabla1[[#This Row],[Fecha Inicio grupo]]="","",IFERROR(VLOOKUP(Tabla1[[#This Row],[Mes de Alta como miembro]],Parámetros!$AM$2:$AN$16,2,0),"01/01/1900"))</f>
        <v/>
      </c>
    </row>
    <row r="419" spans="1:63" ht="14.45" hidden="1">
      <c r="A419" s="69">
        <v>414</v>
      </c>
      <c r="B419" s="30"/>
      <c r="C419" s="35"/>
      <c r="D419" s="43"/>
      <c r="E419" s="65"/>
      <c r="F419" s="46"/>
      <c r="G419" s="46"/>
      <c r="H419" s="165"/>
      <c r="I419" s="43"/>
      <c r="J419" s="29"/>
      <c r="K419" s="70"/>
      <c r="L419" s="69"/>
      <c r="M419" s="47"/>
      <c r="N419" s="240" t="str">
        <f ca="1">IF(Tabla1[[#This Row],[Fecha de nac]]="","",IF(Tabla1[[#This Row],[Fecha Finalización]] &gt;=TODAY(), DATEDIF(Tabla1[[#This Row],[Fecha de nac]],TODAY(),"y"), ROUNDDOWN((Tabla1[[#This Row],[Fecha Finalización]] -Tabla1[[#This Row],[Fecha de nac]])/365,0)))</f>
        <v/>
      </c>
      <c r="O419" s="171"/>
      <c r="P419" s="35"/>
      <c r="Q419" s="68"/>
      <c r="R419" s="68"/>
      <c r="S419" s="68"/>
      <c r="T419" s="68"/>
      <c r="U419" s="245" t="str">
        <f>IF(F419="","",Tabla1[[#This Row],[Fecha Inicio grupo]]+3*7-7)</f>
        <v/>
      </c>
      <c r="V419" s="246" t="str">
        <f>IF(F419="","",EDATE(Tabla1[[#This Row],[Fecha Inicio grupo]],3))</f>
        <v/>
      </c>
      <c r="W419" s="30"/>
      <c r="X419" s="30"/>
      <c r="Y419" s="77"/>
      <c r="Z419" s="77"/>
      <c r="AA419" s="77"/>
      <c r="AB419" s="77"/>
      <c r="AC419" s="77"/>
      <c r="AD419" s="77"/>
      <c r="AE419" s="77"/>
      <c r="AF419" s="77"/>
      <c r="AG419" s="77"/>
      <c r="AH419" s="77"/>
      <c r="AI419" s="77"/>
      <c r="AJ419" s="77"/>
      <c r="AK419" s="77"/>
      <c r="AL419" s="77"/>
      <c r="AM419" s="77"/>
      <c r="AN419" s="77"/>
      <c r="AO419" s="146"/>
      <c r="AP419" s="248" t="str">
        <f>IF(F419="","",IFERROR(VLOOKUP(SUBSTITUTE(SUBSTITUTE(Tabla1[[#This Row],[Uso Sistemas]],"T","P"),"N","F"),Parámetros!$M$2:$N$17,2,0),"Completar hasta 3ra sem. para evaluar a Probacionista"))</f>
        <v/>
      </c>
      <c r="AQ419" s="40"/>
      <c r="AR419" s="40"/>
      <c r="AS419" s="40"/>
      <c r="AT419" s="29"/>
      <c r="AU419" s="56"/>
      <c r="AV419" s="56"/>
      <c r="AW419" s="56"/>
      <c r="AX419" s="250" t="str">
        <f>IF(V419="","",EOMONTH(EDATE(Tabla1[[#This Row],[Fecha Finalización]],2),0))</f>
        <v/>
      </c>
      <c r="AY419" s="40"/>
      <c r="AZ419" s="251" t="str">
        <f>IF(V419="","",EOMONTH(EDATE(Tabla1[[#This Row],[Fecha Finalización]],3),0))</f>
        <v/>
      </c>
      <c r="BA419" s="40"/>
      <c r="BB419" s="40"/>
      <c r="BC419" s="237"/>
      <c r="BD419" s="235" t="str">
        <f>IF(F419="","",Tabla1[[#This Row],[sem 01]]&amp;Tabla1[[#This Row],[sem 02]]&amp;Tabla1[[#This Row],[sem 03]])</f>
        <v/>
      </c>
      <c r="BE419" s="236" t="str">
        <f>IF(TRIM(F419)="","",$B$1&amp;"-"&amp;SUBSTITUTE(Tabla1[[#This Row],[Mes Inscrito]]," ","")&amp;"-"&amp;SUBSTITUTE(Tabla1[[#This Row],[Dia de clases Inscrito]]," ","")&amp;"-"&amp;SUBSTITUTE(Tabla1[[#This Row],[Horario Inscrito]]," ","")&amp;"-"&amp;Tabla1[[#This Row],[Fecha Inicio grupo]])</f>
        <v/>
      </c>
      <c r="BF419" s="253" t="str">
        <f>IF(F419="","",Tabla1[[#This Row],[Curso]])</f>
        <v/>
      </c>
      <c r="BG419" s="254" t="str">
        <f>+IF(TRIM(F419)="","",$B$1&amp;"-"&amp;TRIM(Tabla1[[#This Row],[Mes Inscrito]])&amp;"-"&amp;TRIM(Tabla1[[#This Row],[Dia de clases Inscrito]])&amp;"-"&amp;TRIM(Tabla1[[#This Row],[Horario Inscrito]])&amp;"-"&amp;TRIM(Tabla1[[#This Row],[Fecha Inicio grupo]])&amp;"-"&amp;TRIM(Tabla1[[#This Row],[Tipo Incrito]]))</f>
        <v/>
      </c>
      <c r="BH419" s="319" t="str">
        <f>IF(F419="","",OR(IFERROR(SEARCH("CG",Tabla1[[#This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9" s="320" t="str">
        <f>IF(F419&lt;&gt;"",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9" s="320" t="str">
        <f>IF(F419&lt;&gt;"",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9" s="320" t="str">
        <f>IF(Tabla1[[#This Row],[Fecha Inicio grupo]]="","",IFERROR(VLOOKUP(Tabla1[[#This Row],[Mes de Alta como miembro]],Parámetros!$AM$2:$AN$16,2,0),"01/01/1900"))</f>
        <v/>
      </c>
    </row>
    <row r="420" spans="1:63" ht="14.45" hidden="1">
      <c r="A420" s="69">
        <v>415</v>
      </c>
      <c r="B420" s="30"/>
      <c r="C420" s="35"/>
      <c r="D420" s="43"/>
      <c r="E420" s="65"/>
      <c r="F420" s="46"/>
      <c r="G420" s="46"/>
      <c r="H420" s="165"/>
      <c r="I420" s="43"/>
      <c r="J420" s="29"/>
      <c r="K420" s="70"/>
      <c r="L420" s="69"/>
      <c r="M420" s="47"/>
      <c r="N420" s="240" t="str">
        <f ca="1">IF(Tabla1[[#This Row],[Fecha de nac]]="","",IF(Tabla1[[#This Row],[Fecha Finalización]] &gt;=TODAY(), DATEDIF(Tabla1[[#This Row],[Fecha de nac]],TODAY(),"y"), ROUNDDOWN((Tabla1[[#This Row],[Fecha Finalización]] -Tabla1[[#This Row],[Fecha de nac]])/365,0)))</f>
        <v/>
      </c>
      <c r="O420" s="171"/>
      <c r="P420" s="35"/>
      <c r="Q420" s="68"/>
      <c r="R420" s="68"/>
      <c r="S420" s="68"/>
      <c r="T420" s="68"/>
      <c r="U420" s="245" t="str">
        <f>IF(F420="","",Tabla1[[#This Row],[Fecha Inicio grupo]]+3*7-7)</f>
        <v/>
      </c>
      <c r="V420" s="246" t="str">
        <f>IF(F420="","",EDATE(Tabla1[[#This Row],[Fecha Inicio grupo]],3))</f>
        <v/>
      </c>
      <c r="W420" s="30"/>
      <c r="X420" s="30"/>
      <c r="Y420" s="77"/>
      <c r="Z420" s="77"/>
      <c r="AA420" s="77"/>
      <c r="AB420" s="77"/>
      <c r="AC420" s="77"/>
      <c r="AD420" s="77"/>
      <c r="AE420" s="77"/>
      <c r="AF420" s="77"/>
      <c r="AG420" s="77"/>
      <c r="AH420" s="77"/>
      <c r="AI420" s="77"/>
      <c r="AJ420" s="77"/>
      <c r="AK420" s="77"/>
      <c r="AL420" s="77"/>
      <c r="AM420" s="77"/>
      <c r="AN420" s="77"/>
      <c r="AO420" s="146"/>
      <c r="AP420" s="248" t="str">
        <f>IF(F420="","",IFERROR(VLOOKUP(SUBSTITUTE(SUBSTITUTE(Tabla1[[#This Row],[Uso Sistemas]],"T","P"),"N","F"),Parámetros!$M$2:$N$17,2,0),"Completar hasta 3ra sem. para evaluar a Probacionista"))</f>
        <v/>
      </c>
      <c r="AQ420" s="40"/>
      <c r="AR420" s="40"/>
      <c r="AS420" s="40"/>
      <c r="AT420" s="29"/>
      <c r="AU420" s="56"/>
      <c r="AV420" s="56"/>
      <c r="AW420" s="56"/>
      <c r="AX420" s="250" t="str">
        <f>IF(V420="","",EOMONTH(EDATE(Tabla1[[#This Row],[Fecha Finalización]],2),0))</f>
        <v/>
      </c>
      <c r="AY420" s="40"/>
      <c r="AZ420" s="251" t="str">
        <f>IF(V420="","",EOMONTH(EDATE(Tabla1[[#This Row],[Fecha Finalización]],3),0))</f>
        <v/>
      </c>
      <c r="BA420" s="40"/>
      <c r="BB420" s="40"/>
      <c r="BC420" s="237"/>
      <c r="BD420" s="235" t="str">
        <f>IF(F420="","",Tabla1[[#This Row],[sem 01]]&amp;Tabla1[[#This Row],[sem 02]]&amp;Tabla1[[#This Row],[sem 03]])</f>
        <v/>
      </c>
      <c r="BE420" s="236" t="str">
        <f>IF(TRIM(F420)="","",$B$1&amp;"-"&amp;SUBSTITUTE(Tabla1[[#This Row],[Mes Inscrito]]," ","")&amp;"-"&amp;SUBSTITUTE(Tabla1[[#This Row],[Dia de clases Inscrito]]," ","")&amp;"-"&amp;SUBSTITUTE(Tabla1[[#This Row],[Horario Inscrito]]," ","")&amp;"-"&amp;Tabla1[[#This Row],[Fecha Inicio grupo]])</f>
        <v/>
      </c>
      <c r="BF420" s="253" t="str">
        <f>IF(F420="","",Tabla1[[#This Row],[Curso]])</f>
        <v/>
      </c>
      <c r="BG420" s="254" t="str">
        <f>+IF(TRIM(F420)="","",$B$1&amp;"-"&amp;TRIM(Tabla1[[#This Row],[Mes Inscrito]])&amp;"-"&amp;TRIM(Tabla1[[#This Row],[Dia de clases Inscrito]])&amp;"-"&amp;TRIM(Tabla1[[#This Row],[Horario Inscrito]])&amp;"-"&amp;TRIM(Tabla1[[#This Row],[Fecha Inicio grupo]])&amp;"-"&amp;TRIM(Tabla1[[#This Row],[Tipo Incrito]]))</f>
        <v/>
      </c>
      <c r="BH420" s="319" t="str">
        <f>IF(F420="","",OR(IFERROR(SEARCH("CG",Tabla1[[#This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0" s="320" t="str">
        <f>IF(F420&lt;&gt;"",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0" s="320" t="str">
        <f>IF(F420&lt;&gt;"",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0" s="320" t="str">
        <f>IF(Tabla1[[#This Row],[Fecha Inicio grupo]]="","",IFERROR(VLOOKUP(Tabla1[[#This Row],[Mes de Alta como miembro]],Parámetros!$AM$2:$AN$16,2,0),"01/01/1900"))</f>
        <v/>
      </c>
    </row>
    <row r="421" spans="1:63" ht="14.45" hidden="1">
      <c r="A421" s="69">
        <v>416</v>
      </c>
      <c r="B421" s="30"/>
      <c r="C421" s="35"/>
      <c r="D421" s="43"/>
      <c r="E421" s="65"/>
      <c r="F421" s="46"/>
      <c r="G421" s="46"/>
      <c r="H421" s="165"/>
      <c r="I421" s="43"/>
      <c r="J421" s="29"/>
      <c r="K421" s="70"/>
      <c r="L421" s="69"/>
      <c r="M421" s="47"/>
      <c r="N421" s="240" t="str">
        <f ca="1">IF(Tabla1[[#This Row],[Fecha de nac]]="","",IF(Tabla1[[#This Row],[Fecha Finalización]] &gt;=TODAY(), DATEDIF(Tabla1[[#This Row],[Fecha de nac]],TODAY(),"y"), ROUNDDOWN((Tabla1[[#This Row],[Fecha Finalización]] -Tabla1[[#This Row],[Fecha de nac]])/365,0)))</f>
        <v/>
      </c>
      <c r="O421" s="171"/>
      <c r="P421" s="35"/>
      <c r="Q421" s="68"/>
      <c r="R421" s="68"/>
      <c r="S421" s="68"/>
      <c r="T421" s="68"/>
      <c r="U421" s="245" t="str">
        <f>IF(F421="","",Tabla1[[#This Row],[Fecha Inicio grupo]]+3*7-7)</f>
        <v/>
      </c>
      <c r="V421" s="246" t="str">
        <f>IF(F421="","",EDATE(Tabla1[[#This Row],[Fecha Inicio grupo]],3))</f>
        <v/>
      </c>
      <c r="W421" s="30"/>
      <c r="X421" s="30"/>
      <c r="Y421" s="77"/>
      <c r="Z421" s="77"/>
      <c r="AA421" s="77"/>
      <c r="AB421" s="77"/>
      <c r="AC421" s="77"/>
      <c r="AD421" s="77"/>
      <c r="AE421" s="77"/>
      <c r="AF421" s="77"/>
      <c r="AG421" s="77"/>
      <c r="AH421" s="77"/>
      <c r="AI421" s="77"/>
      <c r="AJ421" s="77"/>
      <c r="AK421" s="77"/>
      <c r="AL421" s="77"/>
      <c r="AM421" s="77"/>
      <c r="AN421" s="77"/>
      <c r="AO421" s="146"/>
      <c r="AP421" s="248" t="str">
        <f>IF(F421="","",IFERROR(VLOOKUP(SUBSTITUTE(SUBSTITUTE(Tabla1[[#This Row],[Uso Sistemas]],"T","P"),"N","F"),Parámetros!$M$2:$N$17,2,0),"Completar hasta 3ra sem. para evaluar a Probacionista"))</f>
        <v/>
      </c>
      <c r="AQ421" s="40"/>
      <c r="AR421" s="40"/>
      <c r="AS421" s="40"/>
      <c r="AT421" s="29"/>
      <c r="AU421" s="56"/>
      <c r="AV421" s="56"/>
      <c r="AW421" s="56"/>
      <c r="AX421" s="250" t="str">
        <f>IF(V421="","",EOMONTH(EDATE(Tabla1[[#This Row],[Fecha Finalización]],2),0))</f>
        <v/>
      </c>
      <c r="AY421" s="40"/>
      <c r="AZ421" s="251" t="str">
        <f>IF(V421="","",EOMONTH(EDATE(Tabla1[[#This Row],[Fecha Finalización]],3),0))</f>
        <v/>
      </c>
      <c r="BA421" s="40"/>
      <c r="BB421" s="40"/>
      <c r="BC421" s="237"/>
      <c r="BD421" s="235" t="str">
        <f>IF(F421="","",Tabla1[[#This Row],[sem 01]]&amp;Tabla1[[#This Row],[sem 02]]&amp;Tabla1[[#This Row],[sem 03]])</f>
        <v/>
      </c>
      <c r="BE421" s="236" t="str">
        <f>IF(TRIM(F421)="","",$B$1&amp;"-"&amp;SUBSTITUTE(Tabla1[[#This Row],[Mes Inscrito]]," ","")&amp;"-"&amp;SUBSTITUTE(Tabla1[[#This Row],[Dia de clases Inscrito]]," ","")&amp;"-"&amp;SUBSTITUTE(Tabla1[[#This Row],[Horario Inscrito]]," ","")&amp;"-"&amp;Tabla1[[#This Row],[Fecha Inicio grupo]])</f>
        <v/>
      </c>
      <c r="BF421" s="253" t="str">
        <f>IF(F421="","",Tabla1[[#This Row],[Curso]])</f>
        <v/>
      </c>
      <c r="BG421" s="254" t="str">
        <f>+IF(TRIM(F421)="","",$B$1&amp;"-"&amp;TRIM(Tabla1[[#This Row],[Mes Inscrito]])&amp;"-"&amp;TRIM(Tabla1[[#This Row],[Dia de clases Inscrito]])&amp;"-"&amp;TRIM(Tabla1[[#This Row],[Horario Inscrito]])&amp;"-"&amp;TRIM(Tabla1[[#This Row],[Fecha Inicio grupo]])&amp;"-"&amp;TRIM(Tabla1[[#This Row],[Tipo Incrito]]))</f>
        <v/>
      </c>
      <c r="BH421" s="319" t="str">
        <f>IF(F421="","",OR(IFERROR(SEARCH("CG",Tabla1[[#This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1" s="320" t="str">
        <f>IF(F421&lt;&gt;"",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1" s="320" t="str">
        <f>IF(F421&lt;&gt;"",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1" s="320" t="str">
        <f>IF(Tabla1[[#This Row],[Fecha Inicio grupo]]="","",IFERROR(VLOOKUP(Tabla1[[#This Row],[Mes de Alta como miembro]],Parámetros!$AM$2:$AN$16,2,0),"01/01/1900"))</f>
        <v/>
      </c>
    </row>
    <row r="422" spans="1:63" ht="14.45" hidden="1">
      <c r="A422" s="69">
        <v>417</v>
      </c>
      <c r="B422" s="30"/>
      <c r="C422" s="35"/>
      <c r="D422" s="43"/>
      <c r="E422" s="65"/>
      <c r="F422" s="46"/>
      <c r="G422" s="46"/>
      <c r="H422" s="165"/>
      <c r="I422" s="43"/>
      <c r="J422" s="29"/>
      <c r="K422" s="70"/>
      <c r="L422" s="69"/>
      <c r="M422" s="47"/>
      <c r="N422" s="240" t="str">
        <f ca="1">IF(Tabla1[[#This Row],[Fecha de nac]]="","",IF(Tabla1[[#This Row],[Fecha Finalización]] &gt;=TODAY(), DATEDIF(Tabla1[[#This Row],[Fecha de nac]],TODAY(),"y"), ROUNDDOWN((Tabla1[[#This Row],[Fecha Finalización]] -Tabla1[[#This Row],[Fecha de nac]])/365,0)))</f>
        <v/>
      </c>
      <c r="O422" s="171"/>
      <c r="P422" s="35"/>
      <c r="Q422" s="68"/>
      <c r="R422" s="68"/>
      <c r="S422" s="68"/>
      <c r="T422" s="68"/>
      <c r="U422" s="245" t="str">
        <f>IF(F422="","",Tabla1[[#This Row],[Fecha Inicio grupo]]+3*7-7)</f>
        <v/>
      </c>
      <c r="V422" s="246" t="str">
        <f>IF(F422="","",EDATE(Tabla1[[#This Row],[Fecha Inicio grupo]],3))</f>
        <v/>
      </c>
      <c r="W422" s="30"/>
      <c r="X422" s="30"/>
      <c r="Y422" s="77"/>
      <c r="Z422" s="77"/>
      <c r="AA422" s="77"/>
      <c r="AB422" s="77"/>
      <c r="AC422" s="77"/>
      <c r="AD422" s="77"/>
      <c r="AE422" s="77"/>
      <c r="AF422" s="77"/>
      <c r="AG422" s="77"/>
      <c r="AH422" s="77"/>
      <c r="AI422" s="77"/>
      <c r="AJ422" s="77"/>
      <c r="AK422" s="77"/>
      <c r="AL422" s="77"/>
      <c r="AM422" s="77"/>
      <c r="AN422" s="77"/>
      <c r="AO422" s="146"/>
      <c r="AP422" s="248" t="str">
        <f>IF(F422="","",IFERROR(VLOOKUP(SUBSTITUTE(SUBSTITUTE(Tabla1[[#This Row],[Uso Sistemas]],"T","P"),"N","F"),Parámetros!$M$2:$N$17,2,0),"Completar hasta 3ra sem. para evaluar a Probacionista"))</f>
        <v/>
      </c>
      <c r="AQ422" s="40"/>
      <c r="AR422" s="40"/>
      <c r="AS422" s="40"/>
      <c r="AT422" s="29"/>
      <c r="AU422" s="56"/>
      <c r="AV422" s="56"/>
      <c r="AW422" s="56"/>
      <c r="AX422" s="250" t="str">
        <f>IF(V422="","",EOMONTH(EDATE(Tabla1[[#This Row],[Fecha Finalización]],2),0))</f>
        <v/>
      </c>
      <c r="AY422" s="40"/>
      <c r="AZ422" s="251" t="str">
        <f>IF(V422="","",EOMONTH(EDATE(Tabla1[[#This Row],[Fecha Finalización]],3),0))</f>
        <v/>
      </c>
      <c r="BA422" s="40"/>
      <c r="BB422" s="40"/>
      <c r="BC422" s="237"/>
      <c r="BD422" s="235" t="str">
        <f>IF(F422="","",Tabla1[[#This Row],[sem 01]]&amp;Tabla1[[#This Row],[sem 02]]&amp;Tabla1[[#This Row],[sem 03]])</f>
        <v/>
      </c>
      <c r="BE422" s="236" t="str">
        <f>IF(TRIM(F422)="","",$B$1&amp;"-"&amp;SUBSTITUTE(Tabla1[[#This Row],[Mes Inscrito]]," ","")&amp;"-"&amp;SUBSTITUTE(Tabla1[[#This Row],[Dia de clases Inscrito]]," ","")&amp;"-"&amp;SUBSTITUTE(Tabla1[[#This Row],[Horario Inscrito]]," ","")&amp;"-"&amp;Tabla1[[#This Row],[Fecha Inicio grupo]])</f>
        <v/>
      </c>
      <c r="BF422" s="253" t="str">
        <f>IF(F422="","",Tabla1[[#This Row],[Curso]])</f>
        <v/>
      </c>
      <c r="BG422" s="254" t="str">
        <f>+IF(TRIM(F422)="","",$B$1&amp;"-"&amp;TRIM(Tabla1[[#This Row],[Mes Inscrito]])&amp;"-"&amp;TRIM(Tabla1[[#This Row],[Dia de clases Inscrito]])&amp;"-"&amp;TRIM(Tabla1[[#This Row],[Horario Inscrito]])&amp;"-"&amp;TRIM(Tabla1[[#This Row],[Fecha Inicio grupo]])&amp;"-"&amp;TRIM(Tabla1[[#This Row],[Tipo Incrito]]))</f>
        <v/>
      </c>
      <c r="BH422" s="319" t="str">
        <f>IF(F422="","",OR(IFERROR(SEARCH("CG",Tabla1[[#This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2" s="320" t="str">
        <f>IF(F422&lt;&gt;"",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2" s="320" t="str">
        <f>IF(F422&lt;&gt;"",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2" s="320" t="str">
        <f>IF(Tabla1[[#This Row],[Fecha Inicio grupo]]="","",IFERROR(VLOOKUP(Tabla1[[#This Row],[Mes de Alta como miembro]],Parámetros!$AM$2:$AN$16,2,0),"01/01/1900"))</f>
        <v/>
      </c>
    </row>
    <row r="423" spans="1:63" ht="14.45" hidden="1">
      <c r="A423" s="69">
        <v>418</v>
      </c>
      <c r="B423" s="30"/>
      <c r="C423" s="35"/>
      <c r="D423" s="43"/>
      <c r="E423" s="65"/>
      <c r="F423" s="46"/>
      <c r="G423" s="46"/>
      <c r="H423" s="165"/>
      <c r="I423" s="43"/>
      <c r="J423" s="29"/>
      <c r="K423" s="70"/>
      <c r="L423" s="69"/>
      <c r="M423" s="47"/>
      <c r="N423" s="240" t="str">
        <f ca="1">IF(Tabla1[[#This Row],[Fecha de nac]]="","",IF(Tabla1[[#This Row],[Fecha Finalización]] &gt;=TODAY(), DATEDIF(Tabla1[[#This Row],[Fecha de nac]],TODAY(),"y"), ROUNDDOWN((Tabla1[[#This Row],[Fecha Finalización]] -Tabla1[[#This Row],[Fecha de nac]])/365,0)))</f>
        <v/>
      </c>
      <c r="O423" s="171"/>
      <c r="P423" s="35"/>
      <c r="Q423" s="68"/>
      <c r="R423" s="68"/>
      <c r="S423" s="68"/>
      <c r="T423" s="68"/>
      <c r="U423" s="245" t="str">
        <f>IF(F423="","",Tabla1[[#This Row],[Fecha Inicio grupo]]+3*7-7)</f>
        <v/>
      </c>
      <c r="V423" s="246" t="str">
        <f>IF(F423="","",EDATE(Tabla1[[#This Row],[Fecha Inicio grupo]],3))</f>
        <v/>
      </c>
      <c r="W423" s="30"/>
      <c r="X423" s="30"/>
      <c r="Y423" s="77"/>
      <c r="Z423" s="77"/>
      <c r="AA423" s="77"/>
      <c r="AB423" s="77"/>
      <c r="AC423" s="77"/>
      <c r="AD423" s="77"/>
      <c r="AE423" s="77"/>
      <c r="AF423" s="77"/>
      <c r="AG423" s="77"/>
      <c r="AH423" s="77"/>
      <c r="AI423" s="77"/>
      <c r="AJ423" s="77"/>
      <c r="AK423" s="77"/>
      <c r="AL423" s="77"/>
      <c r="AM423" s="77"/>
      <c r="AN423" s="77"/>
      <c r="AO423" s="146"/>
      <c r="AP423" s="248" t="str">
        <f>IF(F423="","",IFERROR(VLOOKUP(SUBSTITUTE(SUBSTITUTE(Tabla1[[#This Row],[Uso Sistemas]],"T","P"),"N","F"),Parámetros!$M$2:$N$17,2,0),"Completar hasta 3ra sem. para evaluar a Probacionista"))</f>
        <v/>
      </c>
      <c r="AQ423" s="40"/>
      <c r="AR423" s="40"/>
      <c r="AS423" s="40"/>
      <c r="AT423" s="29"/>
      <c r="AU423" s="56"/>
      <c r="AV423" s="56"/>
      <c r="AW423" s="56"/>
      <c r="AX423" s="250" t="str">
        <f>IF(V423="","",EOMONTH(EDATE(Tabla1[[#This Row],[Fecha Finalización]],2),0))</f>
        <v/>
      </c>
      <c r="AY423" s="40"/>
      <c r="AZ423" s="251" t="str">
        <f>IF(V423="","",EOMONTH(EDATE(Tabla1[[#This Row],[Fecha Finalización]],3),0))</f>
        <v/>
      </c>
      <c r="BA423" s="40"/>
      <c r="BB423" s="40"/>
      <c r="BC423" s="237"/>
      <c r="BD423" s="235" t="str">
        <f>IF(F423="","",Tabla1[[#This Row],[sem 01]]&amp;Tabla1[[#This Row],[sem 02]]&amp;Tabla1[[#This Row],[sem 03]])</f>
        <v/>
      </c>
      <c r="BE423" s="236" t="str">
        <f>IF(TRIM(F423)="","",$B$1&amp;"-"&amp;SUBSTITUTE(Tabla1[[#This Row],[Mes Inscrito]]," ","")&amp;"-"&amp;SUBSTITUTE(Tabla1[[#This Row],[Dia de clases Inscrito]]," ","")&amp;"-"&amp;SUBSTITUTE(Tabla1[[#This Row],[Horario Inscrito]]," ","")&amp;"-"&amp;Tabla1[[#This Row],[Fecha Inicio grupo]])</f>
        <v/>
      </c>
      <c r="BF423" s="253" t="str">
        <f>IF(F423="","",Tabla1[[#This Row],[Curso]])</f>
        <v/>
      </c>
      <c r="BG423" s="254" t="str">
        <f>+IF(TRIM(F423)="","",$B$1&amp;"-"&amp;TRIM(Tabla1[[#This Row],[Mes Inscrito]])&amp;"-"&amp;TRIM(Tabla1[[#This Row],[Dia de clases Inscrito]])&amp;"-"&amp;TRIM(Tabla1[[#This Row],[Horario Inscrito]])&amp;"-"&amp;TRIM(Tabla1[[#This Row],[Fecha Inicio grupo]])&amp;"-"&amp;TRIM(Tabla1[[#This Row],[Tipo Incrito]]))</f>
        <v/>
      </c>
      <c r="BH423" s="319" t="str">
        <f>IF(F423="","",OR(IFERROR(SEARCH("CG",Tabla1[[#This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3" s="320" t="str">
        <f>IF(F423&lt;&gt;"",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3" s="320" t="str">
        <f>IF(F423&lt;&gt;"",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3" s="320" t="str">
        <f>IF(Tabla1[[#This Row],[Fecha Inicio grupo]]="","",IFERROR(VLOOKUP(Tabla1[[#This Row],[Mes de Alta como miembro]],Parámetros!$AM$2:$AN$16,2,0),"01/01/1900"))</f>
        <v/>
      </c>
    </row>
    <row r="424" spans="1:63" ht="14.45" hidden="1">
      <c r="A424" s="69">
        <v>419</v>
      </c>
      <c r="B424" s="30"/>
      <c r="C424" s="35"/>
      <c r="D424" s="43"/>
      <c r="E424" s="65"/>
      <c r="F424" s="46"/>
      <c r="G424" s="46"/>
      <c r="H424" s="165"/>
      <c r="I424" s="43"/>
      <c r="J424" s="29"/>
      <c r="K424" s="70"/>
      <c r="L424" s="69"/>
      <c r="M424" s="47"/>
      <c r="N424" s="240" t="str">
        <f ca="1">IF(Tabla1[[#This Row],[Fecha de nac]]="","",IF(Tabla1[[#This Row],[Fecha Finalización]] &gt;=TODAY(), DATEDIF(Tabla1[[#This Row],[Fecha de nac]],TODAY(),"y"), ROUNDDOWN((Tabla1[[#This Row],[Fecha Finalización]] -Tabla1[[#This Row],[Fecha de nac]])/365,0)))</f>
        <v/>
      </c>
      <c r="O424" s="171"/>
      <c r="P424" s="35"/>
      <c r="Q424" s="68"/>
      <c r="R424" s="68"/>
      <c r="S424" s="68"/>
      <c r="T424" s="68"/>
      <c r="U424" s="245" t="str">
        <f>IF(F424="","",Tabla1[[#This Row],[Fecha Inicio grupo]]+3*7-7)</f>
        <v/>
      </c>
      <c r="V424" s="246" t="str">
        <f>IF(F424="","",EDATE(Tabla1[[#This Row],[Fecha Inicio grupo]],3))</f>
        <v/>
      </c>
      <c r="W424" s="30"/>
      <c r="X424" s="30"/>
      <c r="Y424" s="77"/>
      <c r="Z424" s="77"/>
      <c r="AA424" s="77"/>
      <c r="AB424" s="77"/>
      <c r="AC424" s="77"/>
      <c r="AD424" s="77"/>
      <c r="AE424" s="77"/>
      <c r="AF424" s="77"/>
      <c r="AG424" s="77"/>
      <c r="AH424" s="77"/>
      <c r="AI424" s="77"/>
      <c r="AJ424" s="77"/>
      <c r="AK424" s="77"/>
      <c r="AL424" s="77"/>
      <c r="AM424" s="77"/>
      <c r="AN424" s="77"/>
      <c r="AO424" s="146"/>
      <c r="AP424" s="248" t="str">
        <f>IF(F424="","",IFERROR(VLOOKUP(SUBSTITUTE(SUBSTITUTE(Tabla1[[#This Row],[Uso Sistemas]],"T","P"),"N","F"),Parámetros!$M$2:$N$17,2,0),"Completar hasta 3ra sem. para evaluar a Probacionista"))</f>
        <v/>
      </c>
      <c r="AQ424" s="40"/>
      <c r="AR424" s="40"/>
      <c r="AS424" s="40"/>
      <c r="AT424" s="29"/>
      <c r="AU424" s="56"/>
      <c r="AV424" s="56"/>
      <c r="AW424" s="56"/>
      <c r="AX424" s="250" t="str">
        <f>IF(V424="","",EOMONTH(EDATE(Tabla1[[#This Row],[Fecha Finalización]],2),0))</f>
        <v/>
      </c>
      <c r="AY424" s="40"/>
      <c r="AZ424" s="251" t="str">
        <f>IF(V424="","",EOMONTH(EDATE(Tabla1[[#This Row],[Fecha Finalización]],3),0))</f>
        <v/>
      </c>
      <c r="BA424" s="40"/>
      <c r="BB424" s="40"/>
      <c r="BC424" s="237"/>
      <c r="BD424" s="235" t="str">
        <f>IF(F424="","",Tabla1[[#This Row],[sem 01]]&amp;Tabla1[[#This Row],[sem 02]]&amp;Tabla1[[#This Row],[sem 03]])</f>
        <v/>
      </c>
      <c r="BE424" s="236" t="str">
        <f>IF(TRIM(F424)="","",$B$1&amp;"-"&amp;SUBSTITUTE(Tabla1[[#This Row],[Mes Inscrito]]," ","")&amp;"-"&amp;SUBSTITUTE(Tabla1[[#This Row],[Dia de clases Inscrito]]," ","")&amp;"-"&amp;SUBSTITUTE(Tabla1[[#This Row],[Horario Inscrito]]," ","")&amp;"-"&amp;Tabla1[[#This Row],[Fecha Inicio grupo]])</f>
        <v/>
      </c>
      <c r="BF424" s="253" t="str">
        <f>IF(F424="","",Tabla1[[#This Row],[Curso]])</f>
        <v/>
      </c>
      <c r="BG424" s="254" t="str">
        <f>+IF(TRIM(F424)="","",$B$1&amp;"-"&amp;TRIM(Tabla1[[#This Row],[Mes Inscrito]])&amp;"-"&amp;TRIM(Tabla1[[#This Row],[Dia de clases Inscrito]])&amp;"-"&amp;TRIM(Tabla1[[#This Row],[Horario Inscrito]])&amp;"-"&amp;TRIM(Tabla1[[#This Row],[Fecha Inicio grupo]])&amp;"-"&amp;TRIM(Tabla1[[#This Row],[Tipo Incrito]]))</f>
        <v/>
      </c>
      <c r="BH424" s="319" t="str">
        <f>IF(F424="","",OR(IFERROR(SEARCH("CG",Tabla1[[#This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4" s="320" t="str">
        <f>IF(F424&lt;&gt;"",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4" s="320" t="str">
        <f>IF(F424&lt;&gt;"",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4" s="320" t="str">
        <f>IF(Tabla1[[#This Row],[Fecha Inicio grupo]]="","",IFERROR(VLOOKUP(Tabla1[[#This Row],[Mes de Alta como miembro]],Parámetros!$AM$2:$AN$16,2,0),"01/01/1900"))</f>
        <v/>
      </c>
    </row>
    <row r="425" spans="1:63" ht="14.45" hidden="1">
      <c r="A425" s="69">
        <v>420</v>
      </c>
      <c r="B425" s="30"/>
      <c r="C425" s="35"/>
      <c r="D425" s="43"/>
      <c r="E425" s="65"/>
      <c r="F425" s="46"/>
      <c r="G425" s="46"/>
      <c r="H425" s="165"/>
      <c r="I425" s="43"/>
      <c r="J425" s="29"/>
      <c r="K425" s="70"/>
      <c r="L425" s="69"/>
      <c r="M425" s="47"/>
      <c r="N425" s="240" t="str">
        <f ca="1">IF(Tabla1[[#This Row],[Fecha de nac]]="","",IF(Tabla1[[#This Row],[Fecha Finalización]] &gt;=TODAY(), DATEDIF(Tabla1[[#This Row],[Fecha de nac]],TODAY(),"y"), ROUNDDOWN((Tabla1[[#This Row],[Fecha Finalización]] -Tabla1[[#This Row],[Fecha de nac]])/365,0)))</f>
        <v/>
      </c>
      <c r="O425" s="171"/>
      <c r="P425" s="35"/>
      <c r="Q425" s="68"/>
      <c r="R425" s="68"/>
      <c r="S425" s="68"/>
      <c r="T425" s="68"/>
      <c r="U425" s="245" t="str">
        <f>IF(F425="","",Tabla1[[#This Row],[Fecha Inicio grupo]]+3*7-7)</f>
        <v/>
      </c>
      <c r="V425" s="246" t="str">
        <f>IF(F425="","",EDATE(Tabla1[[#This Row],[Fecha Inicio grupo]],3))</f>
        <v/>
      </c>
      <c r="W425" s="30"/>
      <c r="X425" s="30"/>
      <c r="Y425" s="77"/>
      <c r="Z425" s="77"/>
      <c r="AA425" s="77"/>
      <c r="AB425" s="77"/>
      <c r="AC425" s="77"/>
      <c r="AD425" s="77"/>
      <c r="AE425" s="77"/>
      <c r="AF425" s="77"/>
      <c r="AG425" s="77"/>
      <c r="AH425" s="77"/>
      <c r="AI425" s="77"/>
      <c r="AJ425" s="77"/>
      <c r="AK425" s="77"/>
      <c r="AL425" s="77"/>
      <c r="AM425" s="77"/>
      <c r="AN425" s="77"/>
      <c r="AO425" s="146"/>
      <c r="AP425" s="248" t="str">
        <f>IF(F425="","",IFERROR(VLOOKUP(SUBSTITUTE(SUBSTITUTE(Tabla1[[#This Row],[Uso Sistemas]],"T","P"),"N","F"),Parámetros!$M$2:$N$17,2,0),"Completar hasta 3ra sem. para evaluar a Probacionista"))</f>
        <v/>
      </c>
      <c r="AQ425" s="40"/>
      <c r="AR425" s="40"/>
      <c r="AS425" s="40"/>
      <c r="AT425" s="29"/>
      <c r="AU425" s="56"/>
      <c r="AV425" s="56"/>
      <c r="AW425" s="56"/>
      <c r="AX425" s="250" t="str">
        <f>IF(V425="","",EOMONTH(EDATE(Tabla1[[#This Row],[Fecha Finalización]],2),0))</f>
        <v/>
      </c>
      <c r="AY425" s="40"/>
      <c r="AZ425" s="251" t="str">
        <f>IF(V425="","",EOMONTH(EDATE(Tabla1[[#This Row],[Fecha Finalización]],3),0))</f>
        <v/>
      </c>
      <c r="BA425" s="40"/>
      <c r="BB425" s="40"/>
      <c r="BC425" s="237"/>
      <c r="BD425" s="235" t="str">
        <f>IF(F425="","",Tabla1[[#This Row],[sem 01]]&amp;Tabla1[[#This Row],[sem 02]]&amp;Tabla1[[#This Row],[sem 03]])</f>
        <v/>
      </c>
      <c r="BE425" s="236" t="str">
        <f>IF(TRIM(F425)="","",$B$1&amp;"-"&amp;SUBSTITUTE(Tabla1[[#This Row],[Mes Inscrito]]," ","")&amp;"-"&amp;SUBSTITUTE(Tabla1[[#This Row],[Dia de clases Inscrito]]," ","")&amp;"-"&amp;SUBSTITUTE(Tabla1[[#This Row],[Horario Inscrito]]," ","")&amp;"-"&amp;Tabla1[[#This Row],[Fecha Inicio grupo]])</f>
        <v/>
      </c>
      <c r="BF425" s="253" t="str">
        <f>IF(F425="","",Tabla1[[#This Row],[Curso]])</f>
        <v/>
      </c>
      <c r="BG425" s="254" t="str">
        <f>+IF(TRIM(F425)="","",$B$1&amp;"-"&amp;TRIM(Tabla1[[#This Row],[Mes Inscrito]])&amp;"-"&amp;TRIM(Tabla1[[#This Row],[Dia de clases Inscrito]])&amp;"-"&amp;TRIM(Tabla1[[#This Row],[Horario Inscrito]])&amp;"-"&amp;TRIM(Tabla1[[#This Row],[Fecha Inicio grupo]])&amp;"-"&amp;TRIM(Tabla1[[#This Row],[Tipo Incrito]]))</f>
        <v/>
      </c>
      <c r="BH425" s="319" t="str">
        <f>IF(F425="","",OR(IFERROR(SEARCH("CG",Tabla1[[#This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5" s="320" t="str">
        <f>IF(F425&lt;&gt;"",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5" s="320" t="str">
        <f>IF(F425&lt;&gt;"",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5" s="320" t="str">
        <f>IF(Tabla1[[#This Row],[Fecha Inicio grupo]]="","",IFERROR(VLOOKUP(Tabla1[[#This Row],[Mes de Alta como miembro]],Parámetros!$AM$2:$AN$16,2,0),"01/01/1900"))</f>
        <v/>
      </c>
    </row>
    <row r="426" spans="1:63" ht="14.45" hidden="1">
      <c r="A426" s="69">
        <v>421</v>
      </c>
      <c r="B426" s="30"/>
      <c r="C426" s="35"/>
      <c r="D426" s="43"/>
      <c r="E426" s="65"/>
      <c r="F426" s="46"/>
      <c r="G426" s="46"/>
      <c r="H426" s="165"/>
      <c r="I426" s="43"/>
      <c r="J426" s="29"/>
      <c r="K426" s="70"/>
      <c r="L426" s="69"/>
      <c r="M426" s="47"/>
      <c r="N426" s="240" t="str">
        <f ca="1">IF(Tabla1[[#This Row],[Fecha de nac]]="","",IF(Tabla1[[#This Row],[Fecha Finalización]] &gt;=TODAY(), DATEDIF(Tabla1[[#This Row],[Fecha de nac]],TODAY(),"y"), ROUNDDOWN((Tabla1[[#This Row],[Fecha Finalización]] -Tabla1[[#This Row],[Fecha de nac]])/365,0)))</f>
        <v/>
      </c>
      <c r="O426" s="171"/>
      <c r="P426" s="35"/>
      <c r="Q426" s="68"/>
      <c r="R426" s="68"/>
      <c r="S426" s="68"/>
      <c r="T426" s="68"/>
      <c r="U426" s="245" t="str">
        <f>IF(F426="","",Tabla1[[#This Row],[Fecha Inicio grupo]]+3*7-7)</f>
        <v/>
      </c>
      <c r="V426" s="246" t="str">
        <f>IF(F426="","",EDATE(Tabla1[[#This Row],[Fecha Inicio grupo]],3))</f>
        <v/>
      </c>
      <c r="W426" s="30"/>
      <c r="X426" s="30"/>
      <c r="Y426" s="77"/>
      <c r="Z426" s="77"/>
      <c r="AA426" s="77"/>
      <c r="AB426" s="77"/>
      <c r="AC426" s="77"/>
      <c r="AD426" s="77"/>
      <c r="AE426" s="77"/>
      <c r="AF426" s="77"/>
      <c r="AG426" s="77"/>
      <c r="AH426" s="77"/>
      <c r="AI426" s="77"/>
      <c r="AJ426" s="77"/>
      <c r="AK426" s="77"/>
      <c r="AL426" s="77"/>
      <c r="AM426" s="77"/>
      <c r="AN426" s="77"/>
      <c r="AO426" s="146"/>
      <c r="AP426" s="248" t="str">
        <f>IF(F426="","",IFERROR(VLOOKUP(SUBSTITUTE(SUBSTITUTE(Tabla1[[#This Row],[Uso Sistemas]],"T","P"),"N","F"),Parámetros!$M$2:$N$17,2,0),"Completar hasta 3ra sem. para evaluar a Probacionista"))</f>
        <v/>
      </c>
      <c r="AQ426" s="40"/>
      <c r="AR426" s="40"/>
      <c r="AS426" s="40"/>
      <c r="AT426" s="29"/>
      <c r="AU426" s="56"/>
      <c r="AV426" s="56"/>
      <c r="AW426" s="56"/>
      <c r="AX426" s="250" t="str">
        <f>IF(V426="","",EOMONTH(EDATE(Tabla1[[#This Row],[Fecha Finalización]],2),0))</f>
        <v/>
      </c>
      <c r="AY426" s="40"/>
      <c r="AZ426" s="251" t="str">
        <f>IF(V426="","",EOMONTH(EDATE(Tabla1[[#This Row],[Fecha Finalización]],3),0))</f>
        <v/>
      </c>
      <c r="BA426" s="40"/>
      <c r="BB426" s="40"/>
      <c r="BC426" s="237"/>
      <c r="BD426" s="235" t="str">
        <f>IF(F426="","",Tabla1[[#This Row],[sem 01]]&amp;Tabla1[[#This Row],[sem 02]]&amp;Tabla1[[#This Row],[sem 03]])</f>
        <v/>
      </c>
      <c r="BE426" s="236" t="str">
        <f>IF(TRIM(F426)="","",$B$1&amp;"-"&amp;SUBSTITUTE(Tabla1[[#This Row],[Mes Inscrito]]," ","")&amp;"-"&amp;SUBSTITUTE(Tabla1[[#This Row],[Dia de clases Inscrito]]," ","")&amp;"-"&amp;SUBSTITUTE(Tabla1[[#This Row],[Horario Inscrito]]," ","")&amp;"-"&amp;Tabla1[[#This Row],[Fecha Inicio grupo]])</f>
        <v/>
      </c>
      <c r="BF426" s="253" t="str">
        <f>IF(F426="","",Tabla1[[#This Row],[Curso]])</f>
        <v/>
      </c>
      <c r="BG426" s="254" t="str">
        <f>+IF(TRIM(F426)="","",$B$1&amp;"-"&amp;TRIM(Tabla1[[#This Row],[Mes Inscrito]])&amp;"-"&amp;TRIM(Tabla1[[#This Row],[Dia de clases Inscrito]])&amp;"-"&amp;TRIM(Tabla1[[#This Row],[Horario Inscrito]])&amp;"-"&amp;TRIM(Tabla1[[#This Row],[Fecha Inicio grupo]])&amp;"-"&amp;TRIM(Tabla1[[#This Row],[Tipo Incrito]]))</f>
        <v/>
      </c>
      <c r="BH426" s="319" t="str">
        <f>IF(F426="","",OR(IFERROR(SEARCH("CG",Tabla1[[#This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6" s="320" t="str">
        <f>IF(F426&lt;&gt;"",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6" s="320" t="str">
        <f>IF(F426&lt;&gt;"",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6" s="320" t="str">
        <f>IF(Tabla1[[#This Row],[Fecha Inicio grupo]]="","",IFERROR(VLOOKUP(Tabla1[[#This Row],[Mes de Alta como miembro]],Parámetros!$AM$2:$AN$16,2,0),"01/01/1900"))</f>
        <v/>
      </c>
    </row>
    <row r="427" spans="1:63" ht="14.45" hidden="1">
      <c r="A427" s="69">
        <v>422</v>
      </c>
      <c r="B427" s="30"/>
      <c r="C427" s="35"/>
      <c r="D427" s="43"/>
      <c r="E427" s="65"/>
      <c r="F427" s="46"/>
      <c r="G427" s="46"/>
      <c r="H427" s="165"/>
      <c r="I427" s="43"/>
      <c r="J427" s="29"/>
      <c r="K427" s="70"/>
      <c r="L427" s="69"/>
      <c r="M427" s="47"/>
      <c r="N427" s="240" t="str">
        <f ca="1">IF(Tabla1[[#This Row],[Fecha de nac]]="","",IF(Tabla1[[#This Row],[Fecha Finalización]] &gt;=TODAY(), DATEDIF(Tabla1[[#This Row],[Fecha de nac]],TODAY(),"y"), ROUNDDOWN((Tabla1[[#This Row],[Fecha Finalización]] -Tabla1[[#This Row],[Fecha de nac]])/365,0)))</f>
        <v/>
      </c>
      <c r="O427" s="171"/>
      <c r="P427" s="35"/>
      <c r="Q427" s="68"/>
      <c r="R427" s="68"/>
      <c r="S427" s="68"/>
      <c r="T427" s="68"/>
      <c r="U427" s="245" t="str">
        <f>IF(F427="","",Tabla1[[#This Row],[Fecha Inicio grupo]]+3*7-7)</f>
        <v/>
      </c>
      <c r="V427" s="246" t="str">
        <f>IF(F427="","",EDATE(Tabla1[[#This Row],[Fecha Inicio grupo]],3))</f>
        <v/>
      </c>
      <c r="W427" s="30"/>
      <c r="X427" s="30"/>
      <c r="Y427" s="77"/>
      <c r="Z427" s="77"/>
      <c r="AA427" s="77"/>
      <c r="AB427" s="77"/>
      <c r="AC427" s="77"/>
      <c r="AD427" s="77"/>
      <c r="AE427" s="77"/>
      <c r="AF427" s="77"/>
      <c r="AG427" s="77"/>
      <c r="AH427" s="77"/>
      <c r="AI427" s="77"/>
      <c r="AJ427" s="77"/>
      <c r="AK427" s="77"/>
      <c r="AL427" s="77"/>
      <c r="AM427" s="77"/>
      <c r="AN427" s="77"/>
      <c r="AO427" s="146"/>
      <c r="AP427" s="248" t="str">
        <f>IF(F427="","",IFERROR(VLOOKUP(SUBSTITUTE(SUBSTITUTE(Tabla1[[#This Row],[Uso Sistemas]],"T","P"),"N","F"),Parámetros!$M$2:$N$17,2,0),"Completar hasta 3ra sem. para evaluar a Probacionista"))</f>
        <v/>
      </c>
      <c r="AQ427" s="40"/>
      <c r="AR427" s="40"/>
      <c r="AS427" s="40"/>
      <c r="AT427" s="29"/>
      <c r="AU427" s="56"/>
      <c r="AV427" s="56"/>
      <c r="AW427" s="56"/>
      <c r="AX427" s="250" t="str">
        <f>IF(V427="","",EOMONTH(EDATE(Tabla1[[#This Row],[Fecha Finalización]],2),0))</f>
        <v/>
      </c>
      <c r="AY427" s="40"/>
      <c r="AZ427" s="251" t="str">
        <f>IF(V427="","",EOMONTH(EDATE(Tabla1[[#This Row],[Fecha Finalización]],3),0))</f>
        <v/>
      </c>
      <c r="BA427" s="40"/>
      <c r="BB427" s="40"/>
      <c r="BC427" s="237"/>
      <c r="BD427" s="235" t="str">
        <f>IF(F427="","",Tabla1[[#This Row],[sem 01]]&amp;Tabla1[[#This Row],[sem 02]]&amp;Tabla1[[#This Row],[sem 03]])</f>
        <v/>
      </c>
      <c r="BE427" s="236" t="str">
        <f>IF(TRIM(F427)="","",$B$1&amp;"-"&amp;SUBSTITUTE(Tabla1[[#This Row],[Mes Inscrito]]," ","")&amp;"-"&amp;SUBSTITUTE(Tabla1[[#This Row],[Dia de clases Inscrito]]," ","")&amp;"-"&amp;SUBSTITUTE(Tabla1[[#This Row],[Horario Inscrito]]," ","")&amp;"-"&amp;Tabla1[[#This Row],[Fecha Inicio grupo]])</f>
        <v/>
      </c>
      <c r="BF427" s="253" t="str">
        <f>IF(F427="","",Tabla1[[#This Row],[Curso]])</f>
        <v/>
      </c>
      <c r="BG427" s="254" t="str">
        <f>+IF(TRIM(F427)="","",$B$1&amp;"-"&amp;TRIM(Tabla1[[#This Row],[Mes Inscrito]])&amp;"-"&amp;TRIM(Tabla1[[#This Row],[Dia de clases Inscrito]])&amp;"-"&amp;TRIM(Tabla1[[#This Row],[Horario Inscrito]])&amp;"-"&amp;TRIM(Tabla1[[#This Row],[Fecha Inicio grupo]])&amp;"-"&amp;TRIM(Tabla1[[#This Row],[Tipo Incrito]]))</f>
        <v/>
      </c>
      <c r="BH427" s="319" t="str">
        <f>IF(F427="","",OR(IFERROR(SEARCH("CG",Tabla1[[#This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7" s="320" t="str">
        <f>IF(F427&lt;&gt;"",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7" s="320" t="str">
        <f>IF(F427&lt;&gt;"",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7" s="320" t="str">
        <f>IF(Tabla1[[#This Row],[Fecha Inicio grupo]]="","",IFERROR(VLOOKUP(Tabla1[[#This Row],[Mes de Alta como miembro]],Parámetros!$AM$2:$AN$16,2,0),"01/01/1900"))</f>
        <v/>
      </c>
    </row>
    <row r="428" spans="1:63" ht="14.45" hidden="1">
      <c r="A428" s="69">
        <v>423</v>
      </c>
      <c r="B428" s="30"/>
      <c r="C428" s="35"/>
      <c r="D428" s="43"/>
      <c r="E428" s="65"/>
      <c r="F428" s="46"/>
      <c r="G428" s="46"/>
      <c r="H428" s="165"/>
      <c r="I428" s="43"/>
      <c r="J428" s="29"/>
      <c r="K428" s="70"/>
      <c r="L428" s="69"/>
      <c r="M428" s="47"/>
      <c r="N428" s="240" t="str">
        <f ca="1">IF(Tabla1[[#This Row],[Fecha de nac]]="","",IF(Tabla1[[#This Row],[Fecha Finalización]] &gt;=TODAY(), DATEDIF(Tabla1[[#This Row],[Fecha de nac]],TODAY(),"y"), ROUNDDOWN((Tabla1[[#This Row],[Fecha Finalización]] -Tabla1[[#This Row],[Fecha de nac]])/365,0)))</f>
        <v/>
      </c>
      <c r="O428" s="171"/>
      <c r="P428" s="35"/>
      <c r="Q428" s="68"/>
      <c r="R428" s="68"/>
      <c r="S428" s="68"/>
      <c r="T428" s="68"/>
      <c r="U428" s="245" t="str">
        <f>IF(F428="","",Tabla1[[#This Row],[Fecha Inicio grupo]]+3*7-7)</f>
        <v/>
      </c>
      <c r="V428" s="246" t="str">
        <f>IF(F428="","",EDATE(Tabla1[[#This Row],[Fecha Inicio grupo]],3))</f>
        <v/>
      </c>
      <c r="W428" s="30"/>
      <c r="X428" s="30"/>
      <c r="Y428" s="77"/>
      <c r="Z428" s="77"/>
      <c r="AA428" s="77"/>
      <c r="AB428" s="77"/>
      <c r="AC428" s="77"/>
      <c r="AD428" s="77"/>
      <c r="AE428" s="77"/>
      <c r="AF428" s="77"/>
      <c r="AG428" s="77"/>
      <c r="AH428" s="77"/>
      <c r="AI428" s="77"/>
      <c r="AJ428" s="77"/>
      <c r="AK428" s="77"/>
      <c r="AL428" s="77"/>
      <c r="AM428" s="77"/>
      <c r="AN428" s="77"/>
      <c r="AO428" s="146"/>
      <c r="AP428" s="248" t="str">
        <f>IF(F428="","",IFERROR(VLOOKUP(SUBSTITUTE(SUBSTITUTE(Tabla1[[#This Row],[Uso Sistemas]],"T","P"),"N","F"),Parámetros!$M$2:$N$17,2,0),"Completar hasta 3ra sem. para evaluar a Probacionista"))</f>
        <v/>
      </c>
      <c r="AQ428" s="40"/>
      <c r="AR428" s="40"/>
      <c r="AS428" s="40"/>
      <c r="AT428" s="29"/>
      <c r="AU428" s="56"/>
      <c r="AV428" s="56"/>
      <c r="AW428" s="56"/>
      <c r="AX428" s="250" t="str">
        <f>IF(V428="","",EOMONTH(EDATE(Tabla1[[#This Row],[Fecha Finalización]],2),0))</f>
        <v/>
      </c>
      <c r="AY428" s="40"/>
      <c r="AZ428" s="251" t="str">
        <f>IF(V428="","",EOMONTH(EDATE(Tabla1[[#This Row],[Fecha Finalización]],3),0))</f>
        <v/>
      </c>
      <c r="BA428" s="40"/>
      <c r="BB428" s="40"/>
      <c r="BC428" s="237"/>
      <c r="BD428" s="235" t="str">
        <f>IF(F428="","",Tabla1[[#This Row],[sem 01]]&amp;Tabla1[[#This Row],[sem 02]]&amp;Tabla1[[#This Row],[sem 03]])</f>
        <v/>
      </c>
      <c r="BE428" s="236" t="str">
        <f>IF(TRIM(F428)="","",$B$1&amp;"-"&amp;SUBSTITUTE(Tabla1[[#This Row],[Mes Inscrito]]," ","")&amp;"-"&amp;SUBSTITUTE(Tabla1[[#This Row],[Dia de clases Inscrito]]," ","")&amp;"-"&amp;SUBSTITUTE(Tabla1[[#This Row],[Horario Inscrito]]," ","")&amp;"-"&amp;Tabla1[[#This Row],[Fecha Inicio grupo]])</f>
        <v/>
      </c>
      <c r="BF428" s="253" t="str">
        <f>IF(F428="","",Tabla1[[#This Row],[Curso]])</f>
        <v/>
      </c>
      <c r="BG428" s="254" t="str">
        <f>+IF(TRIM(F428)="","",$B$1&amp;"-"&amp;TRIM(Tabla1[[#This Row],[Mes Inscrito]])&amp;"-"&amp;TRIM(Tabla1[[#This Row],[Dia de clases Inscrito]])&amp;"-"&amp;TRIM(Tabla1[[#This Row],[Horario Inscrito]])&amp;"-"&amp;TRIM(Tabla1[[#This Row],[Fecha Inicio grupo]])&amp;"-"&amp;TRIM(Tabla1[[#This Row],[Tipo Incrito]]))</f>
        <v/>
      </c>
      <c r="BH428" s="319" t="str">
        <f>IF(F428="","",OR(IFERROR(SEARCH("CG",Tabla1[[#This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8" s="320" t="str">
        <f>IF(F428&lt;&gt;"",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8" s="320" t="str">
        <f>IF(F428&lt;&gt;"",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8" s="320" t="str">
        <f>IF(Tabla1[[#This Row],[Fecha Inicio grupo]]="","",IFERROR(VLOOKUP(Tabla1[[#This Row],[Mes de Alta como miembro]],Parámetros!$AM$2:$AN$16,2,0),"01/01/1900"))</f>
        <v/>
      </c>
    </row>
    <row r="429" spans="1:63" ht="14.45" hidden="1">
      <c r="A429" s="69">
        <v>424</v>
      </c>
      <c r="B429" s="30"/>
      <c r="C429" s="35"/>
      <c r="D429" s="43"/>
      <c r="E429" s="65"/>
      <c r="F429" s="46"/>
      <c r="G429" s="46"/>
      <c r="H429" s="165"/>
      <c r="I429" s="43"/>
      <c r="J429" s="29"/>
      <c r="K429" s="70"/>
      <c r="L429" s="69"/>
      <c r="M429" s="47"/>
      <c r="N429" s="240" t="str">
        <f ca="1">IF(Tabla1[[#This Row],[Fecha de nac]]="","",IF(Tabla1[[#This Row],[Fecha Finalización]] &gt;=TODAY(), DATEDIF(Tabla1[[#This Row],[Fecha de nac]],TODAY(),"y"), ROUNDDOWN((Tabla1[[#This Row],[Fecha Finalización]] -Tabla1[[#This Row],[Fecha de nac]])/365,0)))</f>
        <v/>
      </c>
      <c r="O429" s="171"/>
      <c r="P429" s="35"/>
      <c r="Q429" s="68"/>
      <c r="R429" s="68"/>
      <c r="S429" s="68"/>
      <c r="T429" s="68"/>
      <c r="U429" s="245" t="str">
        <f>IF(F429="","",Tabla1[[#This Row],[Fecha Inicio grupo]]+3*7-7)</f>
        <v/>
      </c>
      <c r="V429" s="246" t="str">
        <f>IF(F429="","",EDATE(Tabla1[[#This Row],[Fecha Inicio grupo]],3))</f>
        <v/>
      </c>
      <c r="W429" s="30"/>
      <c r="X429" s="30"/>
      <c r="Y429" s="77"/>
      <c r="Z429" s="77"/>
      <c r="AA429" s="77"/>
      <c r="AB429" s="77"/>
      <c r="AC429" s="77"/>
      <c r="AD429" s="77"/>
      <c r="AE429" s="77"/>
      <c r="AF429" s="77"/>
      <c r="AG429" s="77"/>
      <c r="AH429" s="77"/>
      <c r="AI429" s="77"/>
      <c r="AJ429" s="77"/>
      <c r="AK429" s="77"/>
      <c r="AL429" s="77"/>
      <c r="AM429" s="77"/>
      <c r="AN429" s="77"/>
      <c r="AO429" s="146"/>
      <c r="AP429" s="248" t="str">
        <f>IF(F429="","",IFERROR(VLOOKUP(SUBSTITUTE(SUBSTITUTE(Tabla1[[#This Row],[Uso Sistemas]],"T","P"),"N","F"),Parámetros!$M$2:$N$17,2,0),"Completar hasta 3ra sem. para evaluar a Probacionista"))</f>
        <v/>
      </c>
      <c r="AQ429" s="40"/>
      <c r="AR429" s="40"/>
      <c r="AS429" s="40"/>
      <c r="AT429" s="29"/>
      <c r="AU429" s="56"/>
      <c r="AV429" s="56"/>
      <c r="AW429" s="56"/>
      <c r="AX429" s="250" t="str">
        <f>IF(V429="","",EOMONTH(EDATE(Tabla1[[#This Row],[Fecha Finalización]],2),0))</f>
        <v/>
      </c>
      <c r="AY429" s="40"/>
      <c r="AZ429" s="251" t="str">
        <f>IF(V429="","",EOMONTH(EDATE(Tabla1[[#This Row],[Fecha Finalización]],3),0))</f>
        <v/>
      </c>
      <c r="BA429" s="40"/>
      <c r="BB429" s="40"/>
      <c r="BC429" s="237"/>
      <c r="BD429" s="235" t="str">
        <f>IF(F429="","",Tabla1[[#This Row],[sem 01]]&amp;Tabla1[[#This Row],[sem 02]]&amp;Tabla1[[#This Row],[sem 03]])</f>
        <v/>
      </c>
      <c r="BE429" s="236" t="str">
        <f>IF(TRIM(F429)="","",$B$1&amp;"-"&amp;SUBSTITUTE(Tabla1[[#This Row],[Mes Inscrito]]," ","")&amp;"-"&amp;SUBSTITUTE(Tabla1[[#This Row],[Dia de clases Inscrito]]," ","")&amp;"-"&amp;SUBSTITUTE(Tabla1[[#This Row],[Horario Inscrito]]," ","")&amp;"-"&amp;Tabla1[[#This Row],[Fecha Inicio grupo]])</f>
        <v/>
      </c>
      <c r="BF429" s="253" t="str">
        <f>IF(F429="","",Tabla1[[#This Row],[Curso]])</f>
        <v/>
      </c>
      <c r="BG429" s="254" t="str">
        <f>+IF(TRIM(F429)="","",$B$1&amp;"-"&amp;TRIM(Tabla1[[#This Row],[Mes Inscrito]])&amp;"-"&amp;TRIM(Tabla1[[#This Row],[Dia de clases Inscrito]])&amp;"-"&amp;TRIM(Tabla1[[#This Row],[Horario Inscrito]])&amp;"-"&amp;TRIM(Tabla1[[#This Row],[Fecha Inicio grupo]])&amp;"-"&amp;TRIM(Tabla1[[#This Row],[Tipo Incrito]]))</f>
        <v/>
      </c>
      <c r="BH429" s="319" t="str">
        <f>IF(F429="","",OR(IFERROR(SEARCH("CG",Tabla1[[#This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9" s="320" t="str">
        <f>IF(F429&lt;&gt;"",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9" s="320" t="str">
        <f>IF(F429&lt;&gt;"",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9" s="320" t="str">
        <f>IF(Tabla1[[#This Row],[Fecha Inicio grupo]]="","",IFERROR(VLOOKUP(Tabla1[[#This Row],[Mes de Alta como miembro]],Parámetros!$AM$2:$AN$16,2,0),"01/01/1900"))</f>
        <v/>
      </c>
    </row>
    <row r="430" spans="1:63" ht="14.45" hidden="1">
      <c r="A430" s="69">
        <v>425</v>
      </c>
      <c r="B430" s="30"/>
      <c r="C430" s="35"/>
      <c r="D430" s="43"/>
      <c r="E430" s="65"/>
      <c r="F430" s="46"/>
      <c r="G430" s="46"/>
      <c r="H430" s="165"/>
      <c r="I430" s="43"/>
      <c r="J430" s="29"/>
      <c r="K430" s="70"/>
      <c r="L430" s="69"/>
      <c r="M430" s="47"/>
      <c r="N430" s="240" t="str">
        <f ca="1">IF(Tabla1[[#This Row],[Fecha de nac]]="","",IF(Tabla1[[#This Row],[Fecha Finalización]] &gt;=TODAY(), DATEDIF(Tabla1[[#This Row],[Fecha de nac]],TODAY(),"y"), ROUNDDOWN((Tabla1[[#This Row],[Fecha Finalización]] -Tabla1[[#This Row],[Fecha de nac]])/365,0)))</f>
        <v/>
      </c>
      <c r="O430" s="171"/>
      <c r="P430" s="35"/>
      <c r="Q430" s="68"/>
      <c r="R430" s="68"/>
      <c r="S430" s="68"/>
      <c r="T430" s="68"/>
      <c r="U430" s="245" t="str">
        <f>IF(F430="","",Tabla1[[#This Row],[Fecha Inicio grupo]]+3*7-7)</f>
        <v/>
      </c>
      <c r="V430" s="246" t="str">
        <f>IF(F430="","",EDATE(Tabla1[[#This Row],[Fecha Inicio grupo]],3))</f>
        <v/>
      </c>
      <c r="W430" s="30"/>
      <c r="X430" s="30"/>
      <c r="Y430" s="77"/>
      <c r="Z430" s="77"/>
      <c r="AA430" s="77"/>
      <c r="AB430" s="77"/>
      <c r="AC430" s="77"/>
      <c r="AD430" s="77"/>
      <c r="AE430" s="77"/>
      <c r="AF430" s="77"/>
      <c r="AG430" s="77"/>
      <c r="AH430" s="77"/>
      <c r="AI430" s="77"/>
      <c r="AJ430" s="77"/>
      <c r="AK430" s="77"/>
      <c r="AL430" s="77"/>
      <c r="AM430" s="77"/>
      <c r="AN430" s="77"/>
      <c r="AO430" s="146"/>
      <c r="AP430" s="248" t="str">
        <f>IF(F430="","",IFERROR(VLOOKUP(SUBSTITUTE(SUBSTITUTE(Tabla1[[#This Row],[Uso Sistemas]],"T","P"),"N","F"),Parámetros!$M$2:$N$17,2,0),"Completar hasta 3ra sem. para evaluar a Probacionista"))</f>
        <v/>
      </c>
      <c r="AQ430" s="40"/>
      <c r="AR430" s="40"/>
      <c r="AS430" s="40"/>
      <c r="AT430" s="29"/>
      <c r="AU430" s="56"/>
      <c r="AV430" s="56"/>
      <c r="AW430" s="56"/>
      <c r="AX430" s="250" t="str">
        <f>IF(V430="","",EOMONTH(EDATE(Tabla1[[#This Row],[Fecha Finalización]],2),0))</f>
        <v/>
      </c>
      <c r="AY430" s="40"/>
      <c r="AZ430" s="251" t="str">
        <f>IF(V430="","",EOMONTH(EDATE(Tabla1[[#This Row],[Fecha Finalización]],3),0))</f>
        <v/>
      </c>
      <c r="BA430" s="40"/>
      <c r="BB430" s="40"/>
      <c r="BC430" s="237"/>
      <c r="BD430" s="235" t="str">
        <f>IF(F430="","",Tabla1[[#This Row],[sem 01]]&amp;Tabla1[[#This Row],[sem 02]]&amp;Tabla1[[#This Row],[sem 03]])</f>
        <v/>
      </c>
      <c r="BE430" s="236" t="str">
        <f>IF(TRIM(F430)="","",$B$1&amp;"-"&amp;SUBSTITUTE(Tabla1[[#This Row],[Mes Inscrito]]," ","")&amp;"-"&amp;SUBSTITUTE(Tabla1[[#This Row],[Dia de clases Inscrito]]," ","")&amp;"-"&amp;SUBSTITUTE(Tabla1[[#This Row],[Horario Inscrito]]," ","")&amp;"-"&amp;Tabla1[[#This Row],[Fecha Inicio grupo]])</f>
        <v/>
      </c>
      <c r="BF430" s="253" t="str">
        <f>IF(F430="","",Tabla1[[#This Row],[Curso]])</f>
        <v/>
      </c>
      <c r="BG430" s="254" t="str">
        <f>+IF(TRIM(F430)="","",$B$1&amp;"-"&amp;TRIM(Tabla1[[#This Row],[Mes Inscrito]])&amp;"-"&amp;TRIM(Tabla1[[#This Row],[Dia de clases Inscrito]])&amp;"-"&amp;TRIM(Tabla1[[#This Row],[Horario Inscrito]])&amp;"-"&amp;TRIM(Tabla1[[#This Row],[Fecha Inicio grupo]])&amp;"-"&amp;TRIM(Tabla1[[#This Row],[Tipo Incrito]]))</f>
        <v/>
      </c>
      <c r="BH430" s="319" t="str">
        <f>IF(F430="","",OR(IFERROR(SEARCH("CG",Tabla1[[#This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0" s="320" t="str">
        <f>IF(F430&lt;&gt;"",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0" s="320" t="str">
        <f>IF(F430&lt;&gt;"",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0" s="320" t="str">
        <f>IF(Tabla1[[#This Row],[Fecha Inicio grupo]]="","",IFERROR(VLOOKUP(Tabla1[[#This Row],[Mes de Alta como miembro]],Parámetros!$AM$2:$AN$16,2,0),"01/01/1900"))</f>
        <v/>
      </c>
    </row>
    <row r="431" spans="1:63" ht="14.45" hidden="1">
      <c r="A431" s="69">
        <v>426</v>
      </c>
      <c r="B431" s="30"/>
      <c r="C431" s="35"/>
      <c r="D431" s="43"/>
      <c r="E431" s="65"/>
      <c r="F431" s="46"/>
      <c r="G431" s="46"/>
      <c r="H431" s="165"/>
      <c r="I431" s="43"/>
      <c r="J431" s="29"/>
      <c r="K431" s="70"/>
      <c r="L431" s="69"/>
      <c r="M431" s="47"/>
      <c r="N431" s="240" t="str">
        <f ca="1">IF(Tabla1[[#This Row],[Fecha de nac]]="","",IF(Tabla1[[#This Row],[Fecha Finalización]] &gt;=TODAY(), DATEDIF(Tabla1[[#This Row],[Fecha de nac]],TODAY(),"y"), ROUNDDOWN((Tabla1[[#This Row],[Fecha Finalización]] -Tabla1[[#This Row],[Fecha de nac]])/365,0)))</f>
        <v/>
      </c>
      <c r="O431" s="171"/>
      <c r="P431" s="35"/>
      <c r="Q431" s="68"/>
      <c r="R431" s="68"/>
      <c r="S431" s="68"/>
      <c r="T431" s="68"/>
      <c r="U431" s="245" t="str">
        <f>IF(F431="","",Tabla1[[#This Row],[Fecha Inicio grupo]]+3*7-7)</f>
        <v/>
      </c>
      <c r="V431" s="246" t="str">
        <f>IF(F431="","",EDATE(Tabla1[[#This Row],[Fecha Inicio grupo]],3))</f>
        <v/>
      </c>
      <c r="W431" s="30"/>
      <c r="X431" s="30"/>
      <c r="Y431" s="77"/>
      <c r="Z431" s="77"/>
      <c r="AA431" s="77"/>
      <c r="AB431" s="77"/>
      <c r="AC431" s="77"/>
      <c r="AD431" s="77"/>
      <c r="AE431" s="77"/>
      <c r="AF431" s="77"/>
      <c r="AG431" s="77"/>
      <c r="AH431" s="77"/>
      <c r="AI431" s="77"/>
      <c r="AJ431" s="77"/>
      <c r="AK431" s="77"/>
      <c r="AL431" s="77"/>
      <c r="AM431" s="77"/>
      <c r="AN431" s="77"/>
      <c r="AO431" s="146"/>
      <c r="AP431" s="248" t="str">
        <f>IF(F431="","",IFERROR(VLOOKUP(SUBSTITUTE(SUBSTITUTE(Tabla1[[#This Row],[Uso Sistemas]],"T","P"),"N","F"),Parámetros!$M$2:$N$17,2,0),"Completar hasta 3ra sem. para evaluar a Probacionista"))</f>
        <v/>
      </c>
      <c r="AQ431" s="40"/>
      <c r="AR431" s="40"/>
      <c r="AS431" s="40"/>
      <c r="AT431" s="29"/>
      <c r="AU431" s="56"/>
      <c r="AV431" s="56"/>
      <c r="AW431" s="56"/>
      <c r="AX431" s="250" t="str">
        <f>IF(V431="","",EOMONTH(EDATE(Tabla1[[#This Row],[Fecha Finalización]],2),0))</f>
        <v/>
      </c>
      <c r="AY431" s="40"/>
      <c r="AZ431" s="251" t="str">
        <f>IF(V431="","",EOMONTH(EDATE(Tabla1[[#This Row],[Fecha Finalización]],3),0))</f>
        <v/>
      </c>
      <c r="BA431" s="40"/>
      <c r="BB431" s="40"/>
      <c r="BC431" s="237"/>
      <c r="BD431" s="235" t="str">
        <f>IF(F431="","",Tabla1[[#This Row],[sem 01]]&amp;Tabla1[[#This Row],[sem 02]]&amp;Tabla1[[#This Row],[sem 03]])</f>
        <v/>
      </c>
      <c r="BE431" s="236" t="str">
        <f>IF(TRIM(F431)="","",$B$1&amp;"-"&amp;SUBSTITUTE(Tabla1[[#This Row],[Mes Inscrito]]," ","")&amp;"-"&amp;SUBSTITUTE(Tabla1[[#This Row],[Dia de clases Inscrito]]," ","")&amp;"-"&amp;SUBSTITUTE(Tabla1[[#This Row],[Horario Inscrito]]," ","")&amp;"-"&amp;Tabla1[[#This Row],[Fecha Inicio grupo]])</f>
        <v/>
      </c>
      <c r="BF431" s="253" t="str">
        <f>IF(F431="","",Tabla1[[#This Row],[Curso]])</f>
        <v/>
      </c>
      <c r="BG431" s="254" t="str">
        <f>+IF(TRIM(F431)="","",$B$1&amp;"-"&amp;TRIM(Tabla1[[#This Row],[Mes Inscrito]])&amp;"-"&amp;TRIM(Tabla1[[#This Row],[Dia de clases Inscrito]])&amp;"-"&amp;TRIM(Tabla1[[#This Row],[Horario Inscrito]])&amp;"-"&amp;TRIM(Tabla1[[#This Row],[Fecha Inicio grupo]])&amp;"-"&amp;TRIM(Tabla1[[#This Row],[Tipo Incrito]]))</f>
        <v/>
      </c>
      <c r="BH431" s="319" t="str">
        <f>IF(F431="","",OR(IFERROR(SEARCH("CG",Tabla1[[#This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1" s="320" t="str">
        <f>IF(F431&lt;&gt;"",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1" s="320" t="str">
        <f>IF(F431&lt;&gt;"",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1" s="320" t="str">
        <f>IF(Tabla1[[#This Row],[Fecha Inicio grupo]]="","",IFERROR(VLOOKUP(Tabla1[[#This Row],[Mes de Alta como miembro]],Parámetros!$AM$2:$AN$16,2,0),"01/01/1900"))</f>
        <v/>
      </c>
    </row>
    <row r="432" spans="1:63" ht="14.45" hidden="1">
      <c r="A432" s="69">
        <v>427</v>
      </c>
      <c r="B432" s="30"/>
      <c r="C432" s="35"/>
      <c r="D432" s="43"/>
      <c r="E432" s="65"/>
      <c r="F432" s="46"/>
      <c r="G432" s="46"/>
      <c r="H432" s="165"/>
      <c r="I432" s="43"/>
      <c r="J432" s="29"/>
      <c r="K432" s="70"/>
      <c r="L432" s="69"/>
      <c r="M432" s="47"/>
      <c r="N432" s="240" t="str">
        <f ca="1">IF(Tabla1[[#This Row],[Fecha de nac]]="","",IF(Tabla1[[#This Row],[Fecha Finalización]] &gt;=TODAY(), DATEDIF(Tabla1[[#This Row],[Fecha de nac]],TODAY(),"y"), ROUNDDOWN((Tabla1[[#This Row],[Fecha Finalización]] -Tabla1[[#This Row],[Fecha de nac]])/365,0)))</f>
        <v/>
      </c>
      <c r="O432" s="171"/>
      <c r="P432" s="35"/>
      <c r="Q432" s="68"/>
      <c r="R432" s="68"/>
      <c r="S432" s="68"/>
      <c r="T432" s="68"/>
      <c r="U432" s="245" t="str">
        <f>IF(F432="","",Tabla1[[#This Row],[Fecha Inicio grupo]]+3*7-7)</f>
        <v/>
      </c>
      <c r="V432" s="246" t="str">
        <f>IF(F432="","",EDATE(Tabla1[[#This Row],[Fecha Inicio grupo]],3))</f>
        <v/>
      </c>
      <c r="W432" s="30"/>
      <c r="X432" s="30"/>
      <c r="Y432" s="77"/>
      <c r="Z432" s="77"/>
      <c r="AA432" s="77"/>
      <c r="AB432" s="77"/>
      <c r="AC432" s="77"/>
      <c r="AD432" s="77"/>
      <c r="AE432" s="77"/>
      <c r="AF432" s="77"/>
      <c r="AG432" s="77"/>
      <c r="AH432" s="77"/>
      <c r="AI432" s="77"/>
      <c r="AJ432" s="77"/>
      <c r="AK432" s="77"/>
      <c r="AL432" s="77"/>
      <c r="AM432" s="77"/>
      <c r="AN432" s="77"/>
      <c r="AO432" s="146"/>
      <c r="AP432" s="248" t="str">
        <f>IF(F432="","",IFERROR(VLOOKUP(SUBSTITUTE(SUBSTITUTE(Tabla1[[#This Row],[Uso Sistemas]],"T","P"),"N","F"),Parámetros!$M$2:$N$17,2,0),"Completar hasta 3ra sem. para evaluar a Probacionista"))</f>
        <v/>
      </c>
      <c r="AQ432" s="40"/>
      <c r="AR432" s="40"/>
      <c r="AS432" s="40"/>
      <c r="AT432" s="29"/>
      <c r="AU432" s="56"/>
      <c r="AV432" s="56"/>
      <c r="AW432" s="56"/>
      <c r="AX432" s="250" t="str">
        <f>IF(V432="","",EOMONTH(EDATE(Tabla1[[#This Row],[Fecha Finalización]],2),0))</f>
        <v/>
      </c>
      <c r="AY432" s="40"/>
      <c r="AZ432" s="251" t="str">
        <f>IF(V432="","",EOMONTH(EDATE(Tabla1[[#This Row],[Fecha Finalización]],3),0))</f>
        <v/>
      </c>
      <c r="BA432" s="40"/>
      <c r="BB432" s="40"/>
      <c r="BC432" s="237"/>
      <c r="BD432" s="235" t="str">
        <f>IF(F432="","",Tabla1[[#This Row],[sem 01]]&amp;Tabla1[[#This Row],[sem 02]]&amp;Tabla1[[#This Row],[sem 03]])</f>
        <v/>
      </c>
      <c r="BE432" s="236" t="str">
        <f>IF(TRIM(F432)="","",$B$1&amp;"-"&amp;SUBSTITUTE(Tabla1[[#This Row],[Mes Inscrito]]," ","")&amp;"-"&amp;SUBSTITUTE(Tabla1[[#This Row],[Dia de clases Inscrito]]," ","")&amp;"-"&amp;SUBSTITUTE(Tabla1[[#This Row],[Horario Inscrito]]," ","")&amp;"-"&amp;Tabla1[[#This Row],[Fecha Inicio grupo]])</f>
        <v/>
      </c>
      <c r="BF432" s="253" t="str">
        <f>IF(F432="","",Tabla1[[#This Row],[Curso]])</f>
        <v/>
      </c>
      <c r="BG432" s="254" t="str">
        <f>+IF(TRIM(F432)="","",$B$1&amp;"-"&amp;TRIM(Tabla1[[#This Row],[Mes Inscrito]])&amp;"-"&amp;TRIM(Tabla1[[#This Row],[Dia de clases Inscrito]])&amp;"-"&amp;TRIM(Tabla1[[#This Row],[Horario Inscrito]])&amp;"-"&amp;TRIM(Tabla1[[#This Row],[Fecha Inicio grupo]])&amp;"-"&amp;TRIM(Tabla1[[#This Row],[Tipo Incrito]]))</f>
        <v/>
      </c>
      <c r="BH432" s="319" t="str">
        <f>IF(F432="","",OR(IFERROR(SEARCH("CG",Tabla1[[#This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2" s="320" t="str">
        <f>IF(F432&lt;&gt;"",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2" s="320" t="str">
        <f>IF(F432&lt;&gt;"",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2" s="320" t="str">
        <f>IF(Tabla1[[#This Row],[Fecha Inicio grupo]]="","",IFERROR(VLOOKUP(Tabla1[[#This Row],[Mes de Alta como miembro]],Parámetros!$AM$2:$AN$16,2,0),"01/01/1900"))</f>
        <v/>
      </c>
    </row>
    <row r="433" spans="1:63" ht="14.45" hidden="1">
      <c r="A433" s="69">
        <v>428</v>
      </c>
      <c r="B433" s="30"/>
      <c r="C433" s="35"/>
      <c r="D433" s="43"/>
      <c r="E433" s="65"/>
      <c r="F433" s="46"/>
      <c r="G433" s="46"/>
      <c r="H433" s="165"/>
      <c r="I433" s="43"/>
      <c r="J433" s="29"/>
      <c r="K433" s="70"/>
      <c r="L433" s="69"/>
      <c r="M433" s="47"/>
      <c r="N433" s="240" t="str">
        <f ca="1">IF(Tabla1[[#This Row],[Fecha de nac]]="","",IF(Tabla1[[#This Row],[Fecha Finalización]] &gt;=TODAY(), DATEDIF(Tabla1[[#This Row],[Fecha de nac]],TODAY(),"y"), ROUNDDOWN((Tabla1[[#This Row],[Fecha Finalización]] -Tabla1[[#This Row],[Fecha de nac]])/365,0)))</f>
        <v/>
      </c>
      <c r="O433" s="171"/>
      <c r="P433" s="35"/>
      <c r="Q433" s="68"/>
      <c r="R433" s="68"/>
      <c r="S433" s="68"/>
      <c r="T433" s="68"/>
      <c r="U433" s="245" t="str">
        <f>IF(F433="","",Tabla1[[#This Row],[Fecha Inicio grupo]]+3*7-7)</f>
        <v/>
      </c>
      <c r="V433" s="246" t="str">
        <f>IF(F433="","",EDATE(Tabla1[[#This Row],[Fecha Inicio grupo]],3))</f>
        <v/>
      </c>
      <c r="W433" s="30"/>
      <c r="X433" s="30"/>
      <c r="Y433" s="77"/>
      <c r="Z433" s="77"/>
      <c r="AA433" s="77"/>
      <c r="AB433" s="77"/>
      <c r="AC433" s="77"/>
      <c r="AD433" s="77"/>
      <c r="AE433" s="77"/>
      <c r="AF433" s="77"/>
      <c r="AG433" s="77"/>
      <c r="AH433" s="77"/>
      <c r="AI433" s="77"/>
      <c r="AJ433" s="77"/>
      <c r="AK433" s="77"/>
      <c r="AL433" s="77"/>
      <c r="AM433" s="77"/>
      <c r="AN433" s="77"/>
      <c r="AO433" s="146"/>
      <c r="AP433" s="248" t="str">
        <f>IF(F433="","",IFERROR(VLOOKUP(SUBSTITUTE(SUBSTITUTE(Tabla1[[#This Row],[Uso Sistemas]],"T","P"),"N","F"),Parámetros!$M$2:$N$17,2,0),"Completar hasta 3ra sem. para evaluar a Probacionista"))</f>
        <v/>
      </c>
      <c r="AQ433" s="40"/>
      <c r="AR433" s="40"/>
      <c r="AS433" s="40"/>
      <c r="AT433" s="29"/>
      <c r="AU433" s="56"/>
      <c r="AV433" s="56"/>
      <c r="AW433" s="56"/>
      <c r="AX433" s="250" t="str">
        <f>IF(V433="","",EOMONTH(EDATE(Tabla1[[#This Row],[Fecha Finalización]],2),0))</f>
        <v/>
      </c>
      <c r="AY433" s="40"/>
      <c r="AZ433" s="251" t="str">
        <f>IF(V433="","",EOMONTH(EDATE(Tabla1[[#This Row],[Fecha Finalización]],3),0))</f>
        <v/>
      </c>
      <c r="BA433" s="40"/>
      <c r="BB433" s="40"/>
      <c r="BC433" s="237"/>
      <c r="BD433" s="235" t="str">
        <f>IF(F433="","",Tabla1[[#This Row],[sem 01]]&amp;Tabla1[[#This Row],[sem 02]]&amp;Tabla1[[#This Row],[sem 03]])</f>
        <v/>
      </c>
      <c r="BE433" s="236" t="str">
        <f>IF(TRIM(F433)="","",$B$1&amp;"-"&amp;SUBSTITUTE(Tabla1[[#This Row],[Mes Inscrito]]," ","")&amp;"-"&amp;SUBSTITUTE(Tabla1[[#This Row],[Dia de clases Inscrito]]," ","")&amp;"-"&amp;SUBSTITUTE(Tabla1[[#This Row],[Horario Inscrito]]," ","")&amp;"-"&amp;Tabla1[[#This Row],[Fecha Inicio grupo]])</f>
        <v/>
      </c>
      <c r="BF433" s="253" t="str">
        <f>IF(F433="","",Tabla1[[#This Row],[Curso]])</f>
        <v/>
      </c>
      <c r="BG433" s="254" t="str">
        <f>+IF(TRIM(F433)="","",$B$1&amp;"-"&amp;TRIM(Tabla1[[#This Row],[Mes Inscrito]])&amp;"-"&amp;TRIM(Tabla1[[#This Row],[Dia de clases Inscrito]])&amp;"-"&amp;TRIM(Tabla1[[#This Row],[Horario Inscrito]])&amp;"-"&amp;TRIM(Tabla1[[#This Row],[Fecha Inicio grupo]])&amp;"-"&amp;TRIM(Tabla1[[#This Row],[Tipo Incrito]]))</f>
        <v/>
      </c>
      <c r="BH433" s="319" t="str">
        <f>IF(F433="","",OR(IFERROR(SEARCH("CG",Tabla1[[#This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3" s="320" t="str">
        <f>IF(F433&lt;&gt;"",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3" s="320" t="str">
        <f>IF(F433&lt;&gt;"",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3" s="320" t="str">
        <f>IF(Tabla1[[#This Row],[Fecha Inicio grupo]]="","",IFERROR(VLOOKUP(Tabla1[[#This Row],[Mes de Alta como miembro]],Parámetros!$AM$2:$AN$16,2,0),"01/01/1900"))</f>
        <v/>
      </c>
    </row>
    <row r="434" spans="1:63" ht="14.45" hidden="1">
      <c r="A434" s="69">
        <v>429</v>
      </c>
      <c r="B434" s="30"/>
      <c r="C434" s="35"/>
      <c r="D434" s="43"/>
      <c r="E434" s="65"/>
      <c r="F434" s="46"/>
      <c r="G434" s="46"/>
      <c r="H434" s="165"/>
      <c r="I434" s="43"/>
      <c r="J434" s="29"/>
      <c r="K434" s="70"/>
      <c r="L434" s="69"/>
      <c r="M434" s="47"/>
      <c r="N434" s="240" t="str">
        <f ca="1">IF(Tabla1[[#This Row],[Fecha de nac]]="","",IF(Tabla1[[#This Row],[Fecha Finalización]] &gt;=TODAY(), DATEDIF(Tabla1[[#This Row],[Fecha de nac]],TODAY(),"y"), ROUNDDOWN((Tabla1[[#This Row],[Fecha Finalización]] -Tabla1[[#This Row],[Fecha de nac]])/365,0)))</f>
        <v/>
      </c>
      <c r="O434" s="171"/>
      <c r="P434" s="35"/>
      <c r="Q434" s="68"/>
      <c r="R434" s="68"/>
      <c r="S434" s="68"/>
      <c r="T434" s="68"/>
      <c r="U434" s="245" t="str">
        <f>IF(F434="","",Tabla1[[#This Row],[Fecha Inicio grupo]]+3*7-7)</f>
        <v/>
      </c>
      <c r="V434" s="246" t="str">
        <f>IF(F434="","",EDATE(Tabla1[[#This Row],[Fecha Inicio grupo]],3))</f>
        <v/>
      </c>
      <c r="W434" s="30"/>
      <c r="X434" s="30"/>
      <c r="Y434" s="77"/>
      <c r="Z434" s="77"/>
      <c r="AA434" s="77"/>
      <c r="AB434" s="77"/>
      <c r="AC434" s="77"/>
      <c r="AD434" s="77"/>
      <c r="AE434" s="77"/>
      <c r="AF434" s="77"/>
      <c r="AG434" s="77"/>
      <c r="AH434" s="77"/>
      <c r="AI434" s="77"/>
      <c r="AJ434" s="77"/>
      <c r="AK434" s="77"/>
      <c r="AL434" s="77"/>
      <c r="AM434" s="77"/>
      <c r="AN434" s="77"/>
      <c r="AO434" s="146"/>
      <c r="AP434" s="248" t="str">
        <f>IF(F434="","",IFERROR(VLOOKUP(SUBSTITUTE(SUBSTITUTE(Tabla1[[#This Row],[Uso Sistemas]],"T","P"),"N","F"),Parámetros!$M$2:$N$17,2,0),"Completar hasta 3ra sem. para evaluar a Probacionista"))</f>
        <v/>
      </c>
      <c r="AQ434" s="40"/>
      <c r="AR434" s="40"/>
      <c r="AS434" s="40"/>
      <c r="AT434" s="29"/>
      <c r="AU434" s="56"/>
      <c r="AV434" s="56"/>
      <c r="AW434" s="56"/>
      <c r="AX434" s="250" t="str">
        <f>IF(V434="","",EOMONTH(EDATE(Tabla1[[#This Row],[Fecha Finalización]],2),0))</f>
        <v/>
      </c>
      <c r="AY434" s="40"/>
      <c r="AZ434" s="251" t="str">
        <f>IF(V434="","",EOMONTH(EDATE(Tabla1[[#This Row],[Fecha Finalización]],3),0))</f>
        <v/>
      </c>
      <c r="BA434" s="40"/>
      <c r="BB434" s="40"/>
      <c r="BC434" s="237"/>
      <c r="BD434" s="235" t="str">
        <f>IF(F434="","",Tabla1[[#This Row],[sem 01]]&amp;Tabla1[[#This Row],[sem 02]]&amp;Tabla1[[#This Row],[sem 03]])</f>
        <v/>
      </c>
      <c r="BE434" s="236" t="str">
        <f>IF(TRIM(F434)="","",$B$1&amp;"-"&amp;SUBSTITUTE(Tabla1[[#This Row],[Mes Inscrito]]," ","")&amp;"-"&amp;SUBSTITUTE(Tabla1[[#This Row],[Dia de clases Inscrito]]," ","")&amp;"-"&amp;SUBSTITUTE(Tabla1[[#This Row],[Horario Inscrito]]," ","")&amp;"-"&amp;Tabla1[[#This Row],[Fecha Inicio grupo]])</f>
        <v/>
      </c>
      <c r="BF434" s="253" t="str">
        <f>IF(F434="","",Tabla1[[#This Row],[Curso]])</f>
        <v/>
      </c>
      <c r="BG434" s="254" t="str">
        <f>+IF(TRIM(F434)="","",$B$1&amp;"-"&amp;TRIM(Tabla1[[#This Row],[Mes Inscrito]])&amp;"-"&amp;TRIM(Tabla1[[#This Row],[Dia de clases Inscrito]])&amp;"-"&amp;TRIM(Tabla1[[#This Row],[Horario Inscrito]])&amp;"-"&amp;TRIM(Tabla1[[#This Row],[Fecha Inicio grupo]])&amp;"-"&amp;TRIM(Tabla1[[#This Row],[Tipo Incrito]]))</f>
        <v/>
      </c>
      <c r="BH434" s="319" t="str">
        <f>IF(F434="","",OR(IFERROR(SEARCH("CG",Tabla1[[#This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4" s="320" t="str">
        <f>IF(F434&lt;&gt;"",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4" s="320" t="str">
        <f>IF(F434&lt;&gt;"",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4" s="320" t="str">
        <f>IF(Tabla1[[#This Row],[Fecha Inicio grupo]]="","",IFERROR(VLOOKUP(Tabla1[[#This Row],[Mes de Alta como miembro]],Parámetros!$AM$2:$AN$16,2,0),"01/01/1900"))</f>
        <v/>
      </c>
    </row>
    <row r="435" spans="1:63" ht="14.45" hidden="1">
      <c r="A435" s="69">
        <v>430</v>
      </c>
      <c r="B435" s="30"/>
      <c r="C435" s="35"/>
      <c r="D435" s="43"/>
      <c r="E435" s="65"/>
      <c r="F435" s="46"/>
      <c r="G435" s="46"/>
      <c r="H435" s="165"/>
      <c r="I435" s="43"/>
      <c r="J435" s="29"/>
      <c r="K435" s="70"/>
      <c r="L435" s="69"/>
      <c r="M435" s="47"/>
      <c r="N435" s="240" t="str">
        <f ca="1">IF(Tabla1[[#This Row],[Fecha de nac]]="","",IF(Tabla1[[#This Row],[Fecha Finalización]] &gt;=TODAY(), DATEDIF(Tabla1[[#This Row],[Fecha de nac]],TODAY(),"y"), ROUNDDOWN((Tabla1[[#This Row],[Fecha Finalización]] -Tabla1[[#This Row],[Fecha de nac]])/365,0)))</f>
        <v/>
      </c>
      <c r="O435" s="171"/>
      <c r="P435" s="35"/>
      <c r="Q435" s="68"/>
      <c r="R435" s="68"/>
      <c r="S435" s="68"/>
      <c r="T435" s="68"/>
      <c r="U435" s="245" t="str">
        <f>IF(F435="","",Tabla1[[#This Row],[Fecha Inicio grupo]]+3*7-7)</f>
        <v/>
      </c>
      <c r="V435" s="246" t="str">
        <f>IF(F435="","",EDATE(Tabla1[[#This Row],[Fecha Inicio grupo]],3))</f>
        <v/>
      </c>
      <c r="W435" s="30"/>
      <c r="X435" s="30"/>
      <c r="Y435" s="77"/>
      <c r="Z435" s="77"/>
      <c r="AA435" s="77"/>
      <c r="AB435" s="77"/>
      <c r="AC435" s="77"/>
      <c r="AD435" s="77"/>
      <c r="AE435" s="77"/>
      <c r="AF435" s="77"/>
      <c r="AG435" s="77"/>
      <c r="AH435" s="77"/>
      <c r="AI435" s="77"/>
      <c r="AJ435" s="77"/>
      <c r="AK435" s="77"/>
      <c r="AL435" s="77"/>
      <c r="AM435" s="77"/>
      <c r="AN435" s="77"/>
      <c r="AO435" s="146"/>
      <c r="AP435" s="248" t="str">
        <f>IF(F435="","",IFERROR(VLOOKUP(SUBSTITUTE(SUBSTITUTE(Tabla1[[#This Row],[Uso Sistemas]],"T","P"),"N","F"),Parámetros!$M$2:$N$17,2,0),"Completar hasta 3ra sem. para evaluar a Probacionista"))</f>
        <v/>
      </c>
      <c r="AQ435" s="40"/>
      <c r="AR435" s="40"/>
      <c r="AS435" s="40"/>
      <c r="AT435" s="29"/>
      <c r="AU435" s="56"/>
      <c r="AV435" s="56"/>
      <c r="AW435" s="56"/>
      <c r="AX435" s="250" t="str">
        <f>IF(V435="","",EOMONTH(EDATE(Tabla1[[#This Row],[Fecha Finalización]],2),0))</f>
        <v/>
      </c>
      <c r="AY435" s="40"/>
      <c r="AZ435" s="251" t="str">
        <f>IF(V435="","",EOMONTH(EDATE(Tabla1[[#This Row],[Fecha Finalización]],3),0))</f>
        <v/>
      </c>
      <c r="BA435" s="40"/>
      <c r="BB435" s="40"/>
      <c r="BC435" s="237"/>
      <c r="BD435" s="235" t="str">
        <f>IF(F435="","",Tabla1[[#This Row],[sem 01]]&amp;Tabla1[[#This Row],[sem 02]]&amp;Tabla1[[#This Row],[sem 03]])</f>
        <v/>
      </c>
      <c r="BE435" s="236" t="str">
        <f>IF(TRIM(F435)="","",$B$1&amp;"-"&amp;SUBSTITUTE(Tabla1[[#This Row],[Mes Inscrito]]," ","")&amp;"-"&amp;SUBSTITUTE(Tabla1[[#This Row],[Dia de clases Inscrito]]," ","")&amp;"-"&amp;SUBSTITUTE(Tabla1[[#This Row],[Horario Inscrito]]," ","")&amp;"-"&amp;Tabla1[[#This Row],[Fecha Inicio grupo]])</f>
        <v/>
      </c>
      <c r="BF435" s="253" t="str">
        <f>IF(F435="","",Tabla1[[#This Row],[Curso]])</f>
        <v/>
      </c>
      <c r="BG435" s="254" t="str">
        <f>+IF(TRIM(F435)="","",$B$1&amp;"-"&amp;TRIM(Tabla1[[#This Row],[Mes Inscrito]])&amp;"-"&amp;TRIM(Tabla1[[#This Row],[Dia de clases Inscrito]])&amp;"-"&amp;TRIM(Tabla1[[#This Row],[Horario Inscrito]])&amp;"-"&amp;TRIM(Tabla1[[#This Row],[Fecha Inicio grupo]])&amp;"-"&amp;TRIM(Tabla1[[#This Row],[Tipo Incrito]]))</f>
        <v/>
      </c>
      <c r="BH435" s="319" t="str">
        <f>IF(F435="","",OR(IFERROR(SEARCH("CG",Tabla1[[#This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5" s="320" t="str">
        <f>IF(F435&lt;&gt;"",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5" s="320" t="str">
        <f>IF(F435&lt;&gt;"",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5" s="320" t="str">
        <f>IF(Tabla1[[#This Row],[Fecha Inicio grupo]]="","",IFERROR(VLOOKUP(Tabla1[[#This Row],[Mes de Alta como miembro]],Parámetros!$AM$2:$AN$16,2,0),"01/01/1900"))</f>
        <v/>
      </c>
    </row>
    <row r="436" spans="1:63" ht="14.45" hidden="1">
      <c r="A436" s="69">
        <v>431</v>
      </c>
      <c r="B436" s="30"/>
      <c r="C436" s="35"/>
      <c r="D436" s="43"/>
      <c r="E436" s="65"/>
      <c r="F436" s="46"/>
      <c r="G436" s="46"/>
      <c r="H436" s="165"/>
      <c r="I436" s="43"/>
      <c r="J436" s="29"/>
      <c r="K436" s="70"/>
      <c r="L436" s="69"/>
      <c r="M436" s="47"/>
      <c r="N436" s="240" t="str">
        <f ca="1">IF(Tabla1[[#This Row],[Fecha de nac]]="","",IF(Tabla1[[#This Row],[Fecha Finalización]] &gt;=TODAY(), DATEDIF(Tabla1[[#This Row],[Fecha de nac]],TODAY(),"y"), ROUNDDOWN((Tabla1[[#This Row],[Fecha Finalización]] -Tabla1[[#This Row],[Fecha de nac]])/365,0)))</f>
        <v/>
      </c>
      <c r="O436" s="171"/>
      <c r="P436" s="35"/>
      <c r="Q436" s="68"/>
      <c r="R436" s="68"/>
      <c r="S436" s="68"/>
      <c r="T436" s="68"/>
      <c r="U436" s="245" t="str">
        <f>IF(F436="","",Tabla1[[#This Row],[Fecha Inicio grupo]]+3*7-7)</f>
        <v/>
      </c>
      <c r="V436" s="246" t="str">
        <f>IF(F436="","",EDATE(Tabla1[[#This Row],[Fecha Inicio grupo]],3))</f>
        <v/>
      </c>
      <c r="W436" s="30"/>
      <c r="X436" s="30"/>
      <c r="Y436" s="77"/>
      <c r="Z436" s="77"/>
      <c r="AA436" s="77"/>
      <c r="AB436" s="77"/>
      <c r="AC436" s="77"/>
      <c r="AD436" s="77"/>
      <c r="AE436" s="77"/>
      <c r="AF436" s="77"/>
      <c r="AG436" s="77"/>
      <c r="AH436" s="77"/>
      <c r="AI436" s="77"/>
      <c r="AJ436" s="77"/>
      <c r="AK436" s="77"/>
      <c r="AL436" s="77"/>
      <c r="AM436" s="77"/>
      <c r="AN436" s="77"/>
      <c r="AO436" s="146"/>
      <c r="AP436" s="248" t="str">
        <f>IF(F436="","",IFERROR(VLOOKUP(SUBSTITUTE(SUBSTITUTE(Tabla1[[#This Row],[Uso Sistemas]],"T","P"),"N","F"),Parámetros!$M$2:$N$17,2,0),"Completar hasta 3ra sem. para evaluar a Probacionista"))</f>
        <v/>
      </c>
      <c r="AQ436" s="40"/>
      <c r="AR436" s="40"/>
      <c r="AS436" s="40"/>
      <c r="AT436" s="29"/>
      <c r="AU436" s="56"/>
      <c r="AV436" s="56"/>
      <c r="AW436" s="56"/>
      <c r="AX436" s="250" t="str">
        <f>IF(V436="","",EOMONTH(EDATE(Tabla1[[#This Row],[Fecha Finalización]],2),0))</f>
        <v/>
      </c>
      <c r="AY436" s="40"/>
      <c r="AZ436" s="251" t="str">
        <f>IF(V436="","",EOMONTH(EDATE(Tabla1[[#This Row],[Fecha Finalización]],3),0))</f>
        <v/>
      </c>
      <c r="BA436" s="40"/>
      <c r="BB436" s="40"/>
      <c r="BC436" s="237"/>
      <c r="BD436" s="235" t="str">
        <f>IF(F436="","",Tabla1[[#This Row],[sem 01]]&amp;Tabla1[[#This Row],[sem 02]]&amp;Tabla1[[#This Row],[sem 03]])</f>
        <v/>
      </c>
      <c r="BE436" s="236" t="str">
        <f>IF(TRIM(F436)="","",$B$1&amp;"-"&amp;SUBSTITUTE(Tabla1[[#This Row],[Mes Inscrito]]," ","")&amp;"-"&amp;SUBSTITUTE(Tabla1[[#This Row],[Dia de clases Inscrito]]," ","")&amp;"-"&amp;SUBSTITUTE(Tabla1[[#This Row],[Horario Inscrito]]," ","")&amp;"-"&amp;Tabla1[[#This Row],[Fecha Inicio grupo]])</f>
        <v/>
      </c>
      <c r="BF436" s="253" t="str">
        <f>IF(F436="","",Tabla1[[#This Row],[Curso]])</f>
        <v/>
      </c>
      <c r="BG436" s="254" t="str">
        <f>+IF(TRIM(F436)="","",$B$1&amp;"-"&amp;TRIM(Tabla1[[#This Row],[Mes Inscrito]])&amp;"-"&amp;TRIM(Tabla1[[#This Row],[Dia de clases Inscrito]])&amp;"-"&amp;TRIM(Tabla1[[#This Row],[Horario Inscrito]])&amp;"-"&amp;TRIM(Tabla1[[#This Row],[Fecha Inicio grupo]])&amp;"-"&amp;TRIM(Tabla1[[#This Row],[Tipo Incrito]]))</f>
        <v/>
      </c>
      <c r="BH436" s="319" t="str">
        <f>IF(F436="","",OR(IFERROR(SEARCH("CG",Tabla1[[#This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6" s="320" t="str">
        <f>IF(F436&lt;&gt;"",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6" s="320" t="str">
        <f>IF(F436&lt;&gt;"",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6" s="320" t="str">
        <f>IF(Tabla1[[#This Row],[Fecha Inicio grupo]]="","",IFERROR(VLOOKUP(Tabla1[[#This Row],[Mes de Alta como miembro]],Parámetros!$AM$2:$AN$16,2,0),"01/01/1900"))</f>
        <v/>
      </c>
    </row>
    <row r="437" spans="1:63" ht="14.45" hidden="1">
      <c r="A437" s="69">
        <v>432</v>
      </c>
      <c r="B437" s="30"/>
      <c r="C437" s="35"/>
      <c r="D437" s="43"/>
      <c r="E437" s="65"/>
      <c r="F437" s="46"/>
      <c r="G437" s="46"/>
      <c r="H437" s="165"/>
      <c r="I437" s="43"/>
      <c r="J437" s="29"/>
      <c r="K437" s="70"/>
      <c r="L437" s="69"/>
      <c r="M437" s="47"/>
      <c r="N437" s="240" t="str">
        <f ca="1">IF(Tabla1[[#This Row],[Fecha de nac]]="","",IF(Tabla1[[#This Row],[Fecha Finalización]] &gt;=TODAY(), DATEDIF(Tabla1[[#This Row],[Fecha de nac]],TODAY(),"y"), ROUNDDOWN((Tabla1[[#This Row],[Fecha Finalización]] -Tabla1[[#This Row],[Fecha de nac]])/365,0)))</f>
        <v/>
      </c>
      <c r="O437" s="171"/>
      <c r="P437" s="35"/>
      <c r="Q437" s="68"/>
      <c r="R437" s="68"/>
      <c r="S437" s="68"/>
      <c r="T437" s="68"/>
      <c r="U437" s="245" t="str">
        <f>IF(F437="","",Tabla1[[#This Row],[Fecha Inicio grupo]]+3*7-7)</f>
        <v/>
      </c>
      <c r="V437" s="246" t="str">
        <f>IF(F437="","",EDATE(Tabla1[[#This Row],[Fecha Inicio grupo]],3))</f>
        <v/>
      </c>
      <c r="W437" s="30"/>
      <c r="X437" s="30"/>
      <c r="Y437" s="77"/>
      <c r="Z437" s="77"/>
      <c r="AA437" s="77"/>
      <c r="AB437" s="77"/>
      <c r="AC437" s="77"/>
      <c r="AD437" s="77"/>
      <c r="AE437" s="77"/>
      <c r="AF437" s="77"/>
      <c r="AG437" s="77"/>
      <c r="AH437" s="77"/>
      <c r="AI437" s="77"/>
      <c r="AJ437" s="77"/>
      <c r="AK437" s="77"/>
      <c r="AL437" s="77"/>
      <c r="AM437" s="77"/>
      <c r="AN437" s="77"/>
      <c r="AO437" s="146"/>
      <c r="AP437" s="248" t="str">
        <f>IF(F437="","",IFERROR(VLOOKUP(SUBSTITUTE(SUBSTITUTE(Tabla1[[#This Row],[Uso Sistemas]],"T","P"),"N","F"),Parámetros!$M$2:$N$17,2,0),"Completar hasta 3ra sem. para evaluar a Probacionista"))</f>
        <v/>
      </c>
      <c r="AQ437" s="40"/>
      <c r="AR437" s="40"/>
      <c r="AS437" s="40"/>
      <c r="AT437" s="29"/>
      <c r="AU437" s="56"/>
      <c r="AV437" s="56"/>
      <c r="AW437" s="56"/>
      <c r="AX437" s="250" t="str">
        <f>IF(V437="","",EOMONTH(EDATE(Tabla1[[#This Row],[Fecha Finalización]],2),0))</f>
        <v/>
      </c>
      <c r="AY437" s="40"/>
      <c r="AZ437" s="251" t="str">
        <f>IF(V437="","",EOMONTH(EDATE(Tabla1[[#This Row],[Fecha Finalización]],3),0))</f>
        <v/>
      </c>
      <c r="BA437" s="40"/>
      <c r="BB437" s="40"/>
      <c r="BC437" s="237"/>
      <c r="BD437" s="235" t="str">
        <f>IF(F437="","",Tabla1[[#This Row],[sem 01]]&amp;Tabla1[[#This Row],[sem 02]]&amp;Tabla1[[#This Row],[sem 03]])</f>
        <v/>
      </c>
      <c r="BE437" s="236" t="str">
        <f>IF(TRIM(F437)="","",$B$1&amp;"-"&amp;SUBSTITUTE(Tabla1[[#This Row],[Mes Inscrito]]," ","")&amp;"-"&amp;SUBSTITUTE(Tabla1[[#This Row],[Dia de clases Inscrito]]," ","")&amp;"-"&amp;SUBSTITUTE(Tabla1[[#This Row],[Horario Inscrito]]," ","")&amp;"-"&amp;Tabla1[[#This Row],[Fecha Inicio grupo]])</f>
        <v/>
      </c>
      <c r="BF437" s="253" t="str">
        <f>IF(F437="","",Tabla1[[#This Row],[Curso]])</f>
        <v/>
      </c>
      <c r="BG437" s="254" t="str">
        <f>+IF(TRIM(F437)="","",$B$1&amp;"-"&amp;TRIM(Tabla1[[#This Row],[Mes Inscrito]])&amp;"-"&amp;TRIM(Tabla1[[#This Row],[Dia de clases Inscrito]])&amp;"-"&amp;TRIM(Tabla1[[#This Row],[Horario Inscrito]])&amp;"-"&amp;TRIM(Tabla1[[#This Row],[Fecha Inicio grupo]])&amp;"-"&amp;TRIM(Tabla1[[#This Row],[Tipo Incrito]]))</f>
        <v/>
      </c>
      <c r="BH437" s="319" t="str">
        <f>IF(F437="","",OR(IFERROR(SEARCH("CG",Tabla1[[#This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7" s="320" t="str">
        <f>IF(F437&lt;&gt;"",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7" s="320" t="str">
        <f>IF(F437&lt;&gt;"",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7" s="320" t="str">
        <f>IF(Tabla1[[#This Row],[Fecha Inicio grupo]]="","",IFERROR(VLOOKUP(Tabla1[[#This Row],[Mes de Alta como miembro]],Parámetros!$AM$2:$AN$16,2,0),"01/01/1900"))</f>
        <v/>
      </c>
    </row>
    <row r="438" spans="1:63" ht="14.45" hidden="1">
      <c r="A438" s="69">
        <v>433</v>
      </c>
      <c r="B438" s="30"/>
      <c r="C438" s="35"/>
      <c r="D438" s="43"/>
      <c r="E438" s="65"/>
      <c r="F438" s="46"/>
      <c r="G438" s="46"/>
      <c r="H438" s="165"/>
      <c r="I438" s="43"/>
      <c r="J438" s="29"/>
      <c r="K438" s="70"/>
      <c r="L438" s="69"/>
      <c r="M438" s="47"/>
      <c r="N438" s="240" t="str">
        <f ca="1">IF(Tabla1[[#This Row],[Fecha de nac]]="","",IF(Tabla1[[#This Row],[Fecha Finalización]] &gt;=TODAY(), DATEDIF(Tabla1[[#This Row],[Fecha de nac]],TODAY(),"y"), ROUNDDOWN((Tabla1[[#This Row],[Fecha Finalización]] -Tabla1[[#This Row],[Fecha de nac]])/365,0)))</f>
        <v/>
      </c>
      <c r="O438" s="171"/>
      <c r="P438" s="35"/>
      <c r="Q438" s="68"/>
      <c r="R438" s="68"/>
      <c r="S438" s="68"/>
      <c r="T438" s="68"/>
      <c r="U438" s="245" t="str">
        <f>IF(F438="","",Tabla1[[#This Row],[Fecha Inicio grupo]]+3*7-7)</f>
        <v/>
      </c>
      <c r="V438" s="246" t="str">
        <f>IF(F438="","",EDATE(Tabla1[[#This Row],[Fecha Inicio grupo]],3))</f>
        <v/>
      </c>
      <c r="W438" s="30"/>
      <c r="X438" s="30"/>
      <c r="Y438" s="77"/>
      <c r="Z438" s="77"/>
      <c r="AA438" s="77"/>
      <c r="AB438" s="77"/>
      <c r="AC438" s="77"/>
      <c r="AD438" s="77"/>
      <c r="AE438" s="77"/>
      <c r="AF438" s="77"/>
      <c r="AG438" s="77"/>
      <c r="AH438" s="77"/>
      <c r="AI438" s="77"/>
      <c r="AJ438" s="77"/>
      <c r="AK438" s="77"/>
      <c r="AL438" s="77"/>
      <c r="AM438" s="77"/>
      <c r="AN438" s="77"/>
      <c r="AO438" s="146"/>
      <c r="AP438" s="248" t="str">
        <f>IF(F438="","",IFERROR(VLOOKUP(SUBSTITUTE(SUBSTITUTE(Tabla1[[#This Row],[Uso Sistemas]],"T","P"),"N","F"),Parámetros!$M$2:$N$17,2,0),"Completar hasta 3ra sem. para evaluar a Probacionista"))</f>
        <v/>
      </c>
      <c r="AQ438" s="40"/>
      <c r="AR438" s="40"/>
      <c r="AS438" s="40"/>
      <c r="AT438" s="29"/>
      <c r="AU438" s="56"/>
      <c r="AV438" s="56"/>
      <c r="AW438" s="56"/>
      <c r="AX438" s="250" t="str">
        <f>IF(V438="","",EOMONTH(EDATE(Tabla1[[#This Row],[Fecha Finalización]],2),0))</f>
        <v/>
      </c>
      <c r="AY438" s="40"/>
      <c r="AZ438" s="251" t="str">
        <f>IF(V438="","",EOMONTH(EDATE(Tabla1[[#This Row],[Fecha Finalización]],3),0))</f>
        <v/>
      </c>
      <c r="BA438" s="40"/>
      <c r="BB438" s="40"/>
      <c r="BC438" s="237"/>
      <c r="BD438" s="235" t="str">
        <f>IF(F438="","",Tabla1[[#This Row],[sem 01]]&amp;Tabla1[[#This Row],[sem 02]]&amp;Tabla1[[#This Row],[sem 03]])</f>
        <v/>
      </c>
      <c r="BE438" s="236" t="str">
        <f>IF(TRIM(F438)="","",$B$1&amp;"-"&amp;SUBSTITUTE(Tabla1[[#This Row],[Mes Inscrito]]," ","")&amp;"-"&amp;SUBSTITUTE(Tabla1[[#This Row],[Dia de clases Inscrito]]," ","")&amp;"-"&amp;SUBSTITUTE(Tabla1[[#This Row],[Horario Inscrito]]," ","")&amp;"-"&amp;Tabla1[[#This Row],[Fecha Inicio grupo]])</f>
        <v/>
      </c>
      <c r="BF438" s="253" t="str">
        <f>IF(F438="","",Tabla1[[#This Row],[Curso]])</f>
        <v/>
      </c>
      <c r="BG438" s="254" t="str">
        <f>+IF(TRIM(F438)="","",$B$1&amp;"-"&amp;TRIM(Tabla1[[#This Row],[Mes Inscrito]])&amp;"-"&amp;TRIM(Tabla1[[#This Row],[Dia de clases Inscrito]])&amp;"-"&amp;TRIM(Tabla1[[#This Row],[Horario Inscrito]])&amp;"-"&amp;TRIM(Tabla1[[#This Row],[Fecha Inicio grupo]])&amp;"-"&amp;TRIM(Tabla1[[#This Row],[Tipo Incrito]]))</f>
        <v/>
      </c>
      <c r="BH438" s="319" t="str">
        <f>IF(F438="","",OR(IFERROR(SEARCH("CG",Tabla1[[#This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8" s="320" t="str">
        <f>IF(F438&lt;&gt;"",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8" s="320" t="str">
        <f>IF(F438&lt;&gt;"",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8" s="320" t="str">
        <f>IF(Tabla1[[#This Row],[Fecha Inicio grupo]]="","",IFERROR(VLOOKUP(Tabla1[[#This Row],[Mes de Alta como miembro]],Parámetros!$AM$2:$AN$16,2,0),"01/01/1900"))</f>
        <v/>
      </c>
    </row>
    <row r="439" spans="1:63" ht="14.45" hidden="1">
      <c r="A439" s="69">
        <v>434</v>
      </c>
      <c r="B439" s="30"/>
      <c r="C439" s="35"/>
      <c r="D439" s="43"/>
      <c r="E439" s="65"/>
      <c r="F439" s="46"/>
      <c r="G439" s="46"/>
      <c r="H439" s="165"/>
      <c r="I439" s="43"/>
      <c r="J439" s="29"/>
      <c r="K439" s="70"/>
      <c r="L439" s="69"/>
      <c r="M439" s="47"/>
      <c r="N439" s="240" t="str">
        <f ca="1">IF(Tabla1[[#This Row],[Fecha de nac]]="","",IF(Tabla1[[#This Row],[Fecha Finalización]] &gt;=TODAY(), DATEDIF(Tabla1[[#This Row],[Fecha de nac]],TODAY(),"y"), ROUNDDOWN((Tabla1[[#This Row],[Fecha Finalización]] -Tabla1[[#This Row],[Fecha de nac]])/365,0)))</f>
        <v/>
      </c>
      <c r="O439" s="171"/>
      <c r="P439" s="35"/>
      <c r="Q439" s="68"/>
      <c r="R439" s="68"/>
      <c r="S439" s="68"/>
      <c r="T439" s="68"/>
      <c r="U439" s="245" t="str">
        <f>IF(F439="","",Tabla1[[#This Row],[Fecha Inicio grupo]]+3*7-7)</f>
        <v/>
      </c>
      <c r="V439" s="246" t="str">
        <f>IF(F439="","",EDATE(Tabla1[[#This Row],[Fecha Inicio grupo]],3))</f>
        <v/>
      </c>
      <c r="W439" s="30"/>
      <c r="X439" s="30"/>
      <c r="Y439" s="77"/>
      <c r="Z439" s="77"/>
      <c r="AA439" s="77"/>
      <c r="AB439" s="77"/>
      <c r="AC439" s="77"/>
      <c r="AD439" s="77"/>
      <c r="AE439" s="77"/>
      <c r="AF439" s="77"/>
      <c r="AG439" s="77"/>
      <c r="AH439" s="77"/>
      <c r="AI439" s="77"/>
      <c r="AJ439" s="77"/>
      <c r="AK439" s="77"/>
      <c r="AL439" s="77"/>
      <c r="AM439" s="77"/>
      <c r="AN439" s="77"/>
      <c r="AO439" s="146"/>
      <c r="AP439" s="248" t="str">
        <f>IF(F439="","",IFERROR(VLOOKUP(SUBSTITUTE(SUBSTITUTE(Tabla1[[#This Row],[Uso Sistemas]],"T","P"),"N","F"),Parámetros!$M$2:$N$17,2,0),"Completar hasta 3ra sem. para evaluar a Probacionista"))</f>
        <v/>
      </c>
      <c r="AQ439" s="40"/>
      <c r="AR439" s="40"/>
      <c r="AS439" s="40"/>
      <c r="AT439" s="29"/>
      <c r="AU439" s="56"/>
      <c r="AV439" s="56"/>
      <c r="AW439" s="56"/>
      <c r="AX439" s="250" t="str">
        <f>IF(V439="","",EOMONTH(EDATE(Tabla1[[#This Row],[Fecha Finalización]],2),0))</f>
        <v/>
      </c>
      <c r="AY439" s="40"/>
      <c r="AZ439" s="251" t="str">
        <f>IF(V439="","",EOMONTH(EDATE(Tabla1[[#This Row],[Fecha Finalización]],3),0))</f>
        <v/>
      </c>
      <c r="BA439" s="40"/>
      <c r="BB439" s="40"/>
      <c r="BC439" s="237"/>
      <c r="BD439" s="235" t="str">
        <f>IF(F439="","",Tabla1[[#This Row],[sem 01]]&amp;Tabla1[[#This Row],[sem 02]]&amp;Tabla1[[#This Row],[sem 03]])</f>
        <v/>
      </c>
      <c r="BE439" s="236" t="str">
        <f>IF(TRIM(F439)="","",$B$1&amp;"-"&amp;SUBSTITUTE(Tabla1[[#This Row],[Mes Inscrito]]," ","")&amp;"-"&amp;SUBSTITUTE(Tabla1[[#This Row],[Dia de clases Inscrito]]," ","")&amp;"-"&amp;SUBSTITUTE(Tabla1[[#This Row],[Horario Inscrito]]," ","")&amp;"-"&amp;Tabla1[[#This Row],[Fecha Inicio grupo]])</f>
        <v/>
      </c>
      <c r="BF439" s="253" t="str">
        <f>IF(F439="","",Tabla1[[#This Row],[Curso]])</f>
        <v/>
      </c>
      <c r="BG439" s="254" t="str">
        <f>+IF(TRIM(F439)="","",$B$1&amp;"-"&amp;TRIM(Tabla1[[#This Row],[Mes Inscrito]])&amp;"-"&amp;TRIM(Tabla1[[#This Row],[Dia de clases Inscrito]])&amp;"-"&amp;TRIM(Tabla1[[#This Row],[Horario Inscrito]])&amp;"-"&amp;TRIM(Tabla1[[#This Row],[Fecha Inicio grupo]])&amp;"-"&amp;TRIM(Tabla1[[#This Row],[Tipo Incrito]]))</f>
        <v/>
      </c>
      <c r="BH439" s="319" t="str">
        <f>IF(F439="","",OR(IFERROR(SEARCH("CG",Tabla1[[#This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9" s="320" t="str">
        <f>IF(F439&lt;&gt;"",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9" s="320" t="str">
        <f>IF(F439&lt;&gt;"",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9" s="320" t="str">
        <f>IF(Tabla1[[#This Row],[Fecha Inicio grupo]]="","",IFERROR(VLOOKUP(Tabla1[[#This Row],[Mes de Alta como miembro]],Parámetros!$AM$2:$AN$16,2,0),"01/01/1900"))</f>
        <v/>
      </c>
    </row>
    <row r="440" spans="1:63" ht="14.45" hidden="1">
      <c r="A440" s="69">
        <v>435</v>
      </c>
      <c r="B440" s="30"/>
      <c r="C440" s="35"/>
      <c r="D440" s="43"/>
      <c r="E440" s="65"/>
      <c r="F440" s="46"/>
      <c r="G440" s="46"/>
      <c r="H440" s="165"/>
      <c r="I440" s="43"/>
      <c r="J440" s="29"/>
      <c r="K440" s="70"/>
      <c r="L440" s="69"/>
      <c r="M440" s="47"/>
      <c r="N440" s="240" t="str">
        <f ca="1">IF(Tabla1[[#This Row],[Fecha de nac]]="","",IF(Tabla1[[#This Row],[Fecha Finalización]] &gt;=TODAY(), DATEDIF(Tabla1[[#This Row],[Fecha de nac]],TODAY(),"y"), ROUNDDOWN((Tabla1[[#This Row],[Fecha Finalización]] -Tabla1[[#This Row],[Fecha de nac]])/365,0)))</f>
        <v/>
      </c>
      <c r="O440" s="171"/>
      <c r="P440" s="35"/>
      <c r="Q440" s="68"/>
      <c r="R440" s="68"/>
      <c r="S440" s="68"/>
      <c r="T440" s="68"/>
      <c r="U440" s="245" t="str">
        <f>IF(F440="","",Tabla1[[#This Row],[Fecha Inicio grupo]]+3*7-7)</f>
        <v/>
      </c>
      <c r="V440" s="246" t="str">
        <f>IF(F440="","",EDATE(Tabla1[[#This Row],[Fecha Inicio grupo]],3))</f>
        <v/>
      </c>
      <c r="W440" s="30"/>
      <c r="X440" s="30"/>
      <c r="Y440" s="77"/>
      <c r="Z440" s="77"/>
      <c r="AA440" s="77"/>
      <c r="AB440" s="77"/>
      <c r="AC440" s="77"/>
      <c r="AD440" s="77"/>
      <c r="AE440" s="77"/>
      <c r="AF440" s="77"/>
      <c r="AG440" s="77"/>
      <c r="AH440" s="77"/>
      <c r="AI440" s="77"/>
      <c r="AJ440" s="77"/>
      <c r="AK440" s="77"/>
      <c r="AL440" s="77"/>
      <c r="AM440" s="77"/>
      <c r="AN440" s="77"/>
      <c r="AO440" s="146"/>
      <c r="AP440" s="248" t="str">
        <f>IF(F440="","",IFERROR(VLOOKUP(SUBSTITUTE(SUBSTITUTE(Tabla1[[#This Row],[Uso Sistemas]],"T","P"),"N","F"),Parámetros!$M$2:$N$17,2,0),"Completar hasta 3ra sem. para evaluar a Probacionista"))</f>
        <v/>
      </c>
      <c r="AQ440" s="40"/>
      <c r="AR440" s="40"/>
      <c r="AS440" s="40"/>
      <c r="AT440" s="29"/>
      <c r="AU440" s="56"/>
      <c r="AV440" s="56"/>
      <c r="AW440" s="56"/>
      <c r="AX440" s="250" t="str">
        <f>IF(V440="","",EOMONTH(EDATE(Tabla1[[#This Row],[Fecha Finalización]],2),0))</f>
        <v/>
      </c>
      <c r="AY440" s="40"/>
      <c r="AZ440" s="251" t="str">
        <f>IF(V440="","",EOMONTH(EDATE(Tabla1[[#This Row],[Fecha Finalización]],3),0))</f>
        <v/>
      </c>
      <c r="BA440" s="40"/>
      <c r="BB440" s="40"/>
      <c r="BC440" s="237"/>
      <c r="BD440" s="235" t="str">
        <f>IF(F440="","",Tabla1[[#This Row],[sem 01]]&amp;Tabla1[[#This Row],[sem 02]]&amp;Tabla1[[#This Row],[sem 03]])</f>
        <v/>
      </c>
      <c r="BE440" s="236" t="str">
        <f>IF(TRIM(F440)="","",$B$1&amp;"-"&amp;SUBSTITUTE(Tabla1[[#This Row],[Mes Inscrito]]," ","")&amp;"-"&amp;SUBSTITUTE(Tabla1[[#This Row],[Dia de clases Inscrito]]," ","")&amp;"-"&amp;SUBSTITUTE(Tabla1[[#This Row],[Horario Inscrito]]," ","")&amp;"-"&amp;Tabla1[[#This Row],[Fecha Inicio grupo]])</f>
        <v/>
      </c>
      <c r="BF440" s="253" t="str">
        <f>IF(F440="","",Tabla1[[#This Row],[Curso]])</f>
        <v/>
      </c>
      <c r="BG440" s="254" t="str">
        <f>+IF(TRIM(F440)="","",$B$1&amp;"-"&amp;TRIM(Tabla1[[#This Row],[Mes Inscrito]])&amp;"-"&amp;TRIM(Tabla1[[#This Row],[Dia de clases Inscrito]])&amp;"-"&amp;TRIM(Tabla1[[#This Row],[Horario Inscrito]])&amp;"-"&amp;TRIM(Tabla1[[#This Row],[Fecha Inicio grupo]])&amp;"-"&amp;TRIM(Tabla1[[#This Row],[Tipo Incrito]]))</f>
        <v/>
      </c>
      <c r="BH440" s="319" t="str">
        <f>IF(F440="","",OR(IFERROR(SEARCH("CG",Tabla1[[#This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0" s="320" t="str">
        <f>IF(F440&lt;&gt;"",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0" s="320" t="str">
        <f>IF(F440&lt;&gt;"",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0" s="320" t="str">
        <f>IF(Tabla1[[#This Row],[Fecha Inicio grupo]]="","",IFERROR(VLOOKUP(Tabla1[[#This Row],[Mes de Alta como miembro]],Parámetros!$AM$2:$AN$16,2,0),"01/01/1900"))</f>
        <v/>
      </c>
    </row>
    <row r="441" spans="1:63" ht="14.45" hidden="1">
      <c r="A441" s="69">
        <v>436</v>
      </c>
      <c r="B441" s="30"/>
      <c r="C441" s="35"/>
      <c r="D441" s="43"/>
      <c r="E441" s="65"/>
      <c r="F441" s="46"/>
      <c r="G441" s="46"/>
      <c r="H441" s="165"/>
      <c r="I441" s="43"/>
      <c r="J441" s="29"/>
      <c r="K441" s="70"/>
      <c r="L441" s="69"/>
      <c r="M441" s="47"/>
      <c r="N441" s="240" t="str">
        <f ca="1">IF(Tabla1[[#This Row],[Fecha de nac]]="","",IF(Tabla1[[#This Row],[Fecha Finalización]] &gt;=TODAY(), DATEDIF(Tabla1[[#This Row],[Fecha de nac]],TODAY(),"y"), ROUNDDOWN((Tabla1[[#This Row],[Fecha Finalización]] -Tabla1[[#This Row],[Fecha de nac]])/365,0)))</f>
        <v/>
      </c>
      <c r="O441" s="171"/>
      <c r="P441" s="35"/>
      <c r="Q441" s="68"/>
      <c r="R441" s="68"/>
      <c r="S441" s="68"/>
      <c r="T441" s="68"/>
      <c r="U441" s="245" t="str">
        <f>IF(F441="","",Tabla1[[#This Row],[Fecha Inicio grupo]]+3*7-7)</f>
        <v/>
      </c>
      <c r="V441" s="246" t="str">
        <f>IF(F441="","",EDATE(Tabla1[[#This Row],[Fecha Inicio grupo]],3))</f>
        <v/>
      </c>
      <c r="W441" s="30"/>
      <c r="X441" s="30"/>
      <c r="Y441" s="77"/>
      <c r="Z441" s="77"/>
      <c r="AA441" s="77"/>
      <c r="AB441" s="77"/>
      <c r="AC441" s="77"/>
      <c r="AD441" s="77"/>
      <c r="AE441" s="77"/>
      <c r="AF441" s="77"/>
      <c r="AG441" s="77"/>
      <c r="AH441" s="77"/>
      <c r="AI441" s="77"/>
      <c r="AJ441" s="77"/>
      <c r="AK441" s="77"/>
      <c r="AL441" s="77"/>
      <c r="AM441" s="77"/>
      <c r="AN441" s="77"/>
      <c r="AO441" s="146"/>
      <c r="AP441" s="248" t="str">
        <f>IF(F441="","",IFERROR(VLOOKUP(SUBSTITUTE(SUBSTITUTE(Tabla1[[#This Row],[Uso Sistemas]],"T","P"),"N","F"),Parámetros!$M$2:$N$17,2,0),"Completar hasta 3ra sem. para evaluar a Probacionista"))</f>
        <v/>
      </c>
      <c r="AQ441" s="40"/>
      <c r="AR441" s="40"/>
      <c r="AS441" s="40"/>
      <c r="AT441" s="29"/>
      <c r="AU441" s="56"/>
      <c r="AV441" s="56"/>
      <c r="AW441" s="56"/>
      <c r="AX441" s="250" t="str">
        <f>IF(V441="","",EOMONTH(EDATE(Tabla1[[#This Row],[Fecha Finalización]],2),0))</f>
        <v/>
      </c>
      <c r="AY441" s="40"/>
      <c r="AZ441" s="251" t="str">
        <f>IF(V441="","",EOMONTH(EDATE(Tabla1[[#This Row],[Fecha Finalización]],3),0))</f>
        <v/>
      </c>
      <c r="BA441" s="40"/>
      <c r="BB441" s="40"/>
      <c r="BC441" s="237"/>
      <c r="BD441" s="235" t="str">
        <f>IF(F441="","",Tabla1[[#This Row],[sem 01]]&amp;Tabla1[[#This Row],[sem 02]]&amp;Tabla1[[#This Row],[sem 03]])</f>
        <v/>
      </c>
      <c r="BE441" s="236" t="str">
        <f>IF(TRIM(F441)="","",$B$1&amp;"-"&amp;SUBSTITUTE(Tabla1[[#This Row],[Mes Inscrito]]," ","")&amp;"-"&amp;SUBSTITUTE(Tabla1[[#This Row],[Dia de clases Inscrito]]," ","")&amp;"-"&amp;SUBSTITUTE(Tabla1[[#This Row],[Horario Inscrito]]," ","")&amp;"-"&amp;Tabla1[[#This Row],[Fecha Inicio grupo]])</f>
        <v/>
      </c>
      <c r="BF441" s="253" t="str">
        <f>IF(F441="","",Tabla1[[#This Row],[Curso]])</f>
        <v/>
      </c>
      <c r="BG441" s="254" t="str">
        <f>+IF(TRIM(F441)="","",$B$1&amp;"-"&amp;TRIM(Tabla1[[#This Row],[Mes Inscrito]])&amp;"-"&amp;TRIM(Tabla1[[#This Row],[Dia de clases Inscrito]])&amp;"-"&amp;TRIM(Tabla1[[#This Row],[Horario Inscrito]])&amp;"-"&amp;TRIM(Tabla1[[#This Row],[Fecha Inicio grupo]])&amp;"-"&amp;TRIM(Tabla1[[#This Row],[Tipo Incrito]]))</f>
        <v/>
      </c>
      <c r="BH441" s="319" t="str">
        <f>IF(F441="","",OR(IFERROR(SEARCH("CG",Tabla1[[#This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1" s="320" t="str">
        <f>IF(F441&lt;&gt;"",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1" s="320" t="str">
        <f>IF(F441&lt;&gt;"",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1" s="320" t="str">
        <f>IF(Tabla1[[#This Row],[Fecha Inicio grupo]]="","",IFERROR(VLOOKUP(Tabla1[[#This Row],[Mes de Alta como miembro]],Parámetros!$AM$2:$AN$16,2,0),"01/01/1900"))</f>
        <v/>
      </c>
    </row>
    <row r="442" spans="1:63" ht="14.45" hidden="1">
      <c r="A442" s="69">
        <v>437</v>
      </c>
      <c r="B442" s="30"/>
      <c r="C442" s="35"/>
      <c r="D442" s="43"/>
      <c r="E442" s="65"/>
      <c r="F442" s="46"/>
      <c r="G442" s="46"/>
      <c r="H442" s="165"/>
      <c r="I442" s="43"/>
      <c r="J442" s="29"/>
      <c r="K442" s="70"/>
      <c r="L442" s="69"/>
      <c r="M442" s="47"/>
      <c r="N442" s="240" t="str">
        <f ca="1">IF(Tabla1[[#This Row],[Fecha de nac]]="","",IF(Tabla1[[#This Row],[Fecha Finalización]] &gt;=TODAY(), DATEDIF(Tabla1[[#This Row],[Fecha de nac]],TODAY(),"y"), ROUNDDOWN((Tabla1[[#This Row],[Fecha Finalización]] -Tabla1[[#This Row],[Fecha de nac]])/365,0)))</f>
        <v/>
      </c>
      <c r="O442" s="171"/>
      <c r="P442" s="35"/>
      <c r="Q442" s="68"/>
      <c r="R442" s="68"/>
      <c r="S442" s="68"/>
      <c r="T442" s="68"/>
      <c r="U442" s="245" t="str">
        <f>IF(F442="","",Tabla1[[#This Row],[Fecha Inicio grupo]]+3*7-7)</f>
        <v/>
      </c>
      <c r="V442" s="246" t="str">
        <f>IF(F442="","",EDATE(Tabla1[[#This Row],[Fecha Inicio grupo]],3))</f>
        <v/>
      </c>
      <c r="W442" s="30"/>
      <c r="X442" s="30"/>
      <c r="Y442" s="77"/>
      <c r="Z442" s="77"/>
      <c r="AA442" s="77"/>
      <c r="AB442" s="77"/>
      <c r="AC442" s="77"/>
      <c r="AD442" s="77"/>
      <c r="AE442" s="77"/>
      <c r="AF442" s="77"/>
      <c r="AG442" s="77"/>
      <c r="AH442" s="77"/>
      <c r="AI442" s="77"/>
      <c r="AJ442" s="77"/>
      <c r="AK442" s="77"/>
      <c r="AL442" s="77"/>
      <c r="AM442" s="77"/>
      <c r="AN442" s="77"/>
      <c r="AO442" s="146"/>
      <c r="AP442" s="248" t="str">
        <f>IF(F442="","",IFERROR(VLOOKUP(SUBSTITUTE(SUBSTITUTE(Tabla1[[#This Row],[Uso Sistemas]],"T","P"),"N","F"),Parámetros!$M$2:$N$17,2,0),"Completar hasta 3ra sem. para evaluar a Probacionista"))</f>
        <v/>
      </c>
      <c r="AQ442" s="40"/>
      <c r="AR442" s="40"/>
      <c r="AS442" s="40"/>
      <c r="AT442" s="29"/>
      <c r="AU442" s="56"/>
      <c r="AV442" s="56"/>
      <c r="AW442" s="56"/>
      <c r="AX442" s="250" t="str">
        <f>IF(V442="","",EOMONTH(EDATE(Tabla1[[#This Row],[Fecha Finalización]],2),0))</f>
        <v/>
      </c>
      <c r="AY442" s="40"/>
      <c r="AZ442" s="251" t="str">
        <f>IF(V442="","",EOMONTH(EDATE(Tabla1[[#This Row],[Fecha Finalización]],3),0))</f>
        <v/>
      </c>
      <c r="BA442" s="40"/>
      <c r="BB442" s="40"/>
      <c r="BC442" s="237"/>
      <c r="BD442" s="235" t="str">
        <f>IF(F442="","",Tabla1[[#This Row],[sem 01]]&amp;Tabla1[[#This Row],[sem 02]]&amp;Tabla1[[#This Row],[sem 03]])</f>
        <v/>
      </c>
      <c r="BE442" s="236" t="str">
        <f>IF(TRIM(F442)="","",$B$1&amp;"-"&amp;SUBSTITUTE(Tabla1[[#This Row],[Mes Inscrito]]," ","")&amp;"-"&amp;SUBSTITUTE(Tabla1[[#This Row],[Dia de clases Inscrito]]," ","")&amp;"-"&amp;SUBSTITUTE(Tabla1[[#This Row],[Horario Inscrito]]," ","")&amp;"-"&amp;Tabla1[[#This Row],[Fecha Inicio grupo]])</f>
        <v/>
      </c>
      <c r="BF442" s="253" t="str">
        <f>IF(F442="","",Tabla1[[#This Row],[Curso]])</f>
        <v/>
      </c>
      <c r="BG442" s="254" t="str">
        <f>+IF(TRIM(F442)="","",$B$1&amp;"-"&amp;TRIM(Tabla1[[#This Row],[Mes Inscrito]])&amp;"-"&amp;TRIM(Tabla1[[#This Row],[Dia de clases Inscrito]])&amp;"-"&amp;TRIM(Tabla1[[#This Row],[Horario Inscrito]])&amp;"-"&amp;TRIM(Tabla1[[#This Row],[Fecha Inicio grupo]])&amp;"-"&amp;TRIM(Tabla1[[#This Row],[Tipo Incrito]]))</f>
        <v/>
      </c>
      <c r="BH442" s="319" t="str">
        <f>IF(F442="","",OR(IFERROR(SEARCH("CG",Tabla1[[#This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2" s="320" t="str">
        <f>IF(F442&lt;&gt;"",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2" s="320" t="str">
        <f>IF(F442&lt;&gt;"",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2" s="320" t="str">
        <f>IF(Tabla1[[#This Row],[Fecha Inicio grupo]]="","",IFERROR(VLOOKUP(Tabla1[[#This Row],[Mes de Alta como miembro]],Parámetros!$AM$2:$AN$16,2,0),"01/01/1900"))</f>
        <v/>
      </c>
    </row>
    <row r="443" spans="1:63" ht="14.45" hidden="1">
      <c r="A443" s="69">
        <v>438</v>
      </c>
      <c r="B443" s="30"/>
      <c r="C443" s="35"/>
      <c r="D443" s="43"/>
      <c r="E443" s="65"/>
      <c r="F443" s="46"/>
      <c r="G443" s="46"/>
      <c r="H443" s="165"/>
      <c r="I443" s="43"/>
      <c r="J443" s="29"/>
      <c r="K443" s="70"/>
      <c r="L443" s="69"/>
      <c r="M443" s="47"/>
      <c r="N443" s="240" t="str">
        <f ca="1">IF(Tabla1[[#This Row],[Fecha de nac]]="","",IF(Tabla1[[#This Row],[Fecha Finalización]] &gt;=TODAY(), DATEDIF(Tabla1[[#This Row],[Fecha de nac]],TODAY(),"y"), ROUNDDOWN((Tabla1[[#This Row],[Fecha Finalización]] -Tabla1[[#This Row],[Fecha de nac]])/365,0)))</f>
        <v/>
      </c>
      <c r="O443" s="171"/>
      <c r="P443" s="35"/>
      <c r="Q443" s="68"/>
      <c r="R443" s="68"/>
      <c r="S443" s="68"/>
      <c r="T443" s="68"/>
      <c r="U443" s="245" t="str">
        <f>IF(F443="","",Tabla1[[#This Row],[Fecha Inicio grupo]]+3*7-7)</f>
        <v/>
      </c>
      <c r="V443" s="246" t="str">
        <f>IF(F443="","",EDATE(Tabla1[[#This Row],[Fecha Inicio grupo]],3))</f>
        <v/>
      </c>
      <c r="W443" s="30"/>
      <c r="X443" s="30"/>
      <c r="Y443" s="77"/>
      <c r="Z443" s="77"/>
      <c r="AA443" s="77"/>
      <c r="AB443" s="77"/>
      <c r="AC443" s="77"/>
      <c r="AD443" s="77"/>
      <c r="AE443" s="77"/>
      <c r="AF443" s="77"/>
      <c r="AG443" s="77"/>
      <c r="AH443" s="77"/>
      <c r="AI443" s="77"/>
      <c r="AJ443" s="77"/>
      <c r="AK443" s="77"/>
      <c r="AL443" s="77"/>
      <c r="AM443" s="77"/>
      <c r="AN443" s="77"/>
      <c r="AO443" s="146"/>
      <c r="AP443" s="248" t="str">
        <f>IF(F443="","",IFERROR(VLOOKUP(SUBSTITUTE(SUBSTITUTE(Tabla1[[#This Row],[Uso Sistemas]],"T","P"),"N","F"),Parámetros!$M$2:$N$17,2,0),"Completar hasta 3ra sem. para evaluar a Probacionista"))</f>
        <v/>
      </c>
      <c r="AQ443" s="40"/>
      <c r="AR443" s="40"/>
      <c r="AS443" s="40"/>
      <c r="AT443" s="29"/>
      <c r="AU443" s="56"/>
      <c r="AV443" s="56"/>
      <c r="AW443" s="56"/>
      <c r="AX443" s="250" t="str">
        <f>IF(V443="","",EOMONTH(EDATE(Tabla1[[#This Row],[Fecha Finalización]],2),0))</f>
        <v/>
      </c>
      <c r="AY443" s="40"/>
      <c r="AZ443" s="251" t="str">
        <f>IF(V443="","",EOMONTH(EDATE(Tabla1[[#This Row],[Fecha Finalización]],3),0))</f>
        <v/>
      </c>
      <c r="BA443" s="40"/>
      <c r="BB443" s="40"/>
      <c r="BC443" s="237"/>
      <c r="BD443" s="235" t="str">
        <f>IF(F443="","",Tabla1[[#This Row],[sem 01]]&amp;Tabla1[[#This Row],[sem 02]]&amp;Tabla1[[#This Row],[sem 03]])</f>
        <v/>
      </c>
      <c r="BE443" s="236" t="str">
        <f>IF(TRIM(F443)="","",$B$1&amp;"-"&amp;SUBSTITUTE(Tabla1[[#This Row],[Mes Inscrito]]," ","")&amp;"-"&amp;SUBSTITUTE(Tabla1[[#This Row],[Dia de clases Inscrito]]," ","")&amp;"-"&amp;SUBSTITUTE(Tabla1[[#This Row],[Horario Inscrito]]," ","")&amp;"-"&amp;Tabla1[[#This Row],[Fecha Inicio grupo]])</f>
        <v/>
      </c>
      <c r="BF443" s="253" t="str">
        <f>IF(F443="","",Tabla1[[#This Row],[Curso]])</f>
        <v/>
      </c>
      <c r="BG443" s="254" t="str">
        <f>+IF(TRIM(F443)="","",$B$1&amp;"-"&amp;TRIM(Tabla1[[#This Row],[Mes Inscrito]])&amp;"-"&amp;TRIM(Tabla1[[#This Row],[Dia de clases Inscrito]])&amp;"-"&amp;TRIM(Tabla1[[#This Row],[Horario Inscrito]])&amp;"-"&amp;TRIM(Tabla1[[#This Row],[Fecha Inicio grupo]])&amp;"-"&amp;TRIM(Tabla1[[#This Row],[Tipo Incrito]]))</f>
        <v/>
      </c>
      <c r="BH443" s="319" t="str">
        <f>IF(F443="","",OR(IFERROR(SEARCH("CG",Tabla1[[#This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3" s="320" t="str">
        <f>IF(F443&lt;&gt;"",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3" s="320" t="str">
        <f>IF(F443&lt;&gt;"",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3" s="320" t="str">
        <f>IF(Tabla1[[#This Row],[Fecha Inicio grupo]]="","",IFERROR(VLOOKUP(Tabla1[[#This Row],[Mes de Alta como miembro]],Parámetros!$AM$2:$AN$16,2,0),"01/01/1900"))</f>
        <v/>
      </c>
    </row>
    <row r="444" spans="1:63" ht="14.45" hidden="1">
      <c r="A444" s="69">
        <v>439</v>
      </c>
      <c r="B444" s="30"/>
      <c r="C444" s="35"/>
      <c r="D444" s="43"/>
      <c r="E444" s="65"/>
      <c r="F444" s="46"/>
      <c r="G444" s="46"/>
      <c r="H444" s="165"/>
      <c r="I444" s="43"/>
      <c r="J444" s="29"/>
      <c r="K444" s="70"/>
      <c r="L444" s="69"/>
      <c r="M444" s="47"/>
      <c r="N444" s="240" t="str">
        <f ca="1">IF(Tabla1[[#This Row],[Fecha de nac]]="","",IF(Tabla1[[#This Row],[Fecha Finalización]] &gt;=TODAY(), DATEDIF(Tabla1[[#This Row],[Fecha de nac]],TODAY(),"y"), ROUNDDOWN((Tabla1[[#This Row],[Fecha Finalización]] -Tabla1[[#This Row],[Fecha de nac]])/365,0)))</f>
        <v/>
      </c>
      <c r="O444" s="171"/>
      <c r="P444" s="35"/>
      <c r="Q444" s="68"/>
      <c r="R444" s="68"/>
      <c r="S444" s="68"/>
      <c r="T444" s="68"/>
      <c r="U444" s="245" t="str">
        <f>IF(F444="","",Tabla1[[#This Row],[Fecha Inicio grupo]]+3*7-7)</f>
        <v/>
      </c>
      <c r="V444" s="246" t="str">
        <f>IF(F444="","",EDATE(Tabla1[[#This Row],[Fecha Inicio grupo]],3))</f>
        <v/>
      </c>
      <c r="W444" s="30"/>
      <c r="X444" s="30"/>
      <c r="Y444" s="77"/>
      <c r="Z444" s="77"/>
      <c r="AA444" s="77"/>
      <c r="AB444" s="77"/>
      <c r="AC444" s="77"/>
      <c r="AD444" s="77"/>
      <c r="AE444" s="77"/>
      <c r="AF444" s="77"/>
      <c r="AG444" s="77"/>
      <c r="AH444" s="77"/>
      <c r="AI444" s="77"/>
      <c r="AJ444" s="77"/>
      <c r="AK444" s="77"/>
      <c r="AL444" s="77"/>
      <c r="AM444" s="77"/>
      <c r="AN444" s="77"/>
      <c r="AO444" s="146"/>
      <c r="AP444" s="248" t="str">
        <f>IF(F444="","",IFERROR(VLOOKUP(SUBSTITUTE(SUBSTITUTE(Tabla1[[#This Row],[Uso Sistemas]],"T","P"),"N","F"),Parámetros!$M$2:$N$17,2,0),"Completar hasta 3ra sem. para evaluar a Probacionista"))</f>
        <v/>
      </c>
      <c r="AQ444" s="40"/>
      <c r="AR444" s="40"/>
      <c r="AS444" s="40"/>
      <c r="AT444" s="29"/>
      <c r="AU444" s="56"/>
      <c r="AV444" s="56"/>
      <c r="AW444" s="56"/>
      <c r="AX444" s="250" t="str">
        <f>IF(V444="","",EOMONTH(EDATE(Tabla1[[#This Row],[Fecha Finalización]],2),0))</f>
        <v/>
      </c>
      <c r="AY444" s="40"/>
      <c r="AZ444" s="251" t="str">
        <f>IF(V444="","",EOMONTH(EDATE(Tabla1[[#This Row],[Fecha Finalización]],3),0))</f>
        <v/>
      </c>
      <c r="BA444" s="40"/>
      <c r="BB444" s="40"/>
      <c r="BC444" s="237"/>
      <c r="BD444" s="235" t="str">
        <f>IF(F444="","",Tabla1[[#This Row],[sem 01]]&amp;Tabla1[[#This Row],[sem 02]]&amp;Tabla1[[#This Row],[sem 03]])</f>
        <v/>
      </c>
      <c r="BE444" s="236" t="str">
        <f>IF(TRIM(F444)="","",$B$1&amp;"-"&amp;SUBSTITUTE(Tabla1[[#This Row],[Mes Inscrito]]," ","")&amp;"-"&amp;SUBSTITUTE(Tabla1[[#This Row],[Dia de clases Inscrito]]," ","")&amp;"-"&amp;SUBSTITUTE(Tabla1[[#This Row],[Horario Inscrito]]," ","")&amp;"-"&amp;Tabla1[[#This Row],[Fecha Inicio grupo]])</f>
        <v/>
      </c>
      <c r="BF444" s="253" t="str">
        <f>IF(F444="","",Tabla1[[#This Row],[Curso]])</f>
        <v/>
      </c>
      <c r="BG444" s="254" t="str">
        <f>+IF(TRIM(F444)="","",$B$1&amp;"-"&amp;TRIM(Tabla1[[#This Row],[Mes Inscrito]])&amp;"-"&amp;TRIM(Tabla1[[#This Row],[Dia de clases Inscrito]])&amp;"-"&amp;TRIM(Tabla1[[#This Row],[Horario Inscrito]])&amp;"-"&amp;TRIM(Tabla1[[#This Row],[Fecha Inicio grupo]])&amp;"-"&amp;TRIM(Tabla1[[#This Row],[Tipo Incrito]]))</f>
        <v/>
      </c>
      <c r="BH444" s="319" t="str">
        <f>IF(F444="","",OR(IFERROR(SEARCH("CG",Tabla1[[#This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4" s="320" t="str">
        <f>IF(F444&lt;&gt;"",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4" s="320" t="str">
        <f>IF(F444&lt;&gt;"",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4" s="320" t="str">
        <f>IF(Tabla1[[#This Row],[Fecha Inicio grupo]]="","",IFERROR(VLOOKUP(Tabla1[[#This Row],[Mes de Alta como miembro]],Parámetros!$AM$2:$AN$16,2,0),"01/01/1900"))</f>
        <v/>
      </c>
    </row>
    <row r="445" spans="1:63" ht="14.45" hidden="1">
      <c r="A445" s="69">
        <v>440</v>
      </c>
      <c r="B445" s="30"/>
      <c r="C445" s="35"/>
      <c r="D445" s="43"/>
      <c r="E445" s="65"/>
      <c r="F445" s="46"/>
      <c r="G445" s="46"/>
      <c r="H445" s="165"/>
      <c r="I445" s="43"/>
      <c r="J445" s="29"/>
      <c r="K445" s="70"/>
      <c r="L445" s="69"/>
      <c r="M445" s="47"/>
      <c r="N445" s="240" t="str">
        <f ca="1">IF(Tabla1[[#This Row],[Fecha de nac]]="","",IF(Tabla1[[#This Row],[Fecha Finalización]] &gt;=TODAY(), DATEDIF(Tabla1[[#This Row],[Fecha de nac]],TODAY(),"y"), ROUNDDOWN((Tabla1[[#This Row],[Fecha Finalización]] -Tabla1[[#This Row],[Fecha de nac]])/365,0)))</f>
        <v/>
      </c>
      <c r="O445" s="171"/>
      <c r="P445" s="35"/>
      <c r="Q445" s="68"/>
      <c r="R445" s="68"/>
      <c r="S445" s="68"/>
      <c r="T445" s="68"/>
      <c r="U445" s="245" t="str">
        <f>IF(F445="","",Tabla1[[#This Row],[Fecha Inicio grupo]]+3*7-7)</f>
        <v/>
      </c>
      <c r="V445" s="246" t="str">
        <f>IF(F445="","",EDATE(Tabla1[[#This Row],[Fecha Inicio grupo]],3))</f>
        <v/>
      </c>
      <c r="W445" s="30"/>
      <c r="X445" s="30"/>
      <c r="Y445" s="77"/>
      <c r="Z445" s="77"/>
      <c r="AA445" s="77"/>
      <c r="AB445" s="77"/>
      <c r="AC445" s="77"/>
      <c r="AD445" s="77"/>
      <c r="AE445" s="77"/>
      <c r="AF445" s="77"/>
      <c r="AG445" s="77"/>
      <c r="AH445" s="77"/>
      <c r="AI445" s="77"/>
      <c r="AJ445" s="77"/>
      <c r="AK445" s="77"/>
      <c r="AL445" s="77"/>
      <c r="AM445" s="77"/>
      <c r="AN445" s="77"/>
      <c r="AO445" s="146"/>
      <c r="AP445" s="248" t="str">
        <f>IF(F445="","",IFERROR(VLOOKUP(SUBSTITUTE(SUBSTITUTE(Tabla1[[#This Row],[Uso Sistemas]],"T","P"),"N","F"),Parámetros!$M$2:$N$17,2,0),"Completar hasta 3ra sem. para evaluar a Probacionista"))</f>
        <v/>
      </c>
      <c r="AQ445" s="40"/>
      <c r="AR445" s="40"/>
      <c r="AS445" s="40"/>
      <c r="AT445" s="29"/>
      <c r="AU445" s="56"/>
      <c r="AV445" s="56"/>
      <c r="AW445" s="56"/>
      <c r="AX445" s="250" t="str">
        <f>IF(V445="","",EOMONTH(EDATE(Tabla1[[#This Row],[Fecha Finalización]],2),0))</f>
        <v/>
      </c>
      <c r="AY445" s="40"/>
      <c r="AZ445" s="251" t="str">
        <f>IF(V445="","",EOMONTH(EDATE(Tabla1[[#This Row],[Fecha Finalización]],3),0))</f>
        <v/>
      </c>
      <c r="BA445" s="40"/>
      <c r="BB445" s="40"/>
      <c r="BC445" s="237"/>
      <c r="BD445" s="235" t="str">
        <f>IF(F445="","",Tabla1[[#This Row],[sem 01]]&amp;Tabla1[[#This Row],[sem 02]]&amp;Tabla1[[#This Row],[sem 03]])</f>
        <v/>
      </c>
      <c r="BE445" s="236" t="str">
        <f>IF(TRIM(F445)="","",$B$1&amp;"-"&amp;SUBSTITUTE(Tabla1[[#This Row],[Mes Inscrito]]," ","")&amp;"-"&amp;SUBSTITUTE(Tabla1[[#This Row],[Dia de clases Inscrito]]," ","")&amp;"-"&amp;SUBSTITUTE(Tabla1[[#This Row],[Horario Inscrito]]," ","")&amp;"-"&amp;Tabla1[[#This Row],[Fecha Inicio grupo]])</f>
        <v/>
      </c>
      <c r="BF445" s="253" t="str">
        <f>IF(F445="","",Tabla1[[#This Row],[Curso]])</f>
        <v/>
      </c>
      <c r="BG445" s="254" t="str">
        <f>+IF(TRIM(F445)="","",$B$1&amp;"-"&amp;TRIM(Tabla1[[#This Row],[Mes Inscrito]])&amp;"-"&amp;TRIM(Tabla1[[#This Row],[Dia de clases Inscrito]])&amp;"-"&amp;TRIM(Tabla1[[#This Row],[Horario Inscrito]])&amp;"-"&amp;TRIM(Tabla1[[#This Row],[Fecha Inicio grupo]])&amp;"-"&amp;TRIM(Tabla1[[#This Row],[Tipo Incrito]]))</f>
        <v/>
      </c>
      <c r="BH445" s="319" t="str">
        <f>IF(F445="","",OR(IFERROR(SEARCH("CG",Tabla1[[#This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5" s="320" t="str">
        <f>IF(F445&lt;&gt;"",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5" s="320" t="str">
        <f>IF(F445&lt;&gt;"",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5" s="320" t="str">
        <f>IF(Tabla1[[#This Row],[Fecha Inicio grupo]]="","",IFERROR(VLOOKUP(Tabla1[[#This Row],[Mes de Alta como miembro]],Parámetros!$AM$2:$AN$16,2,0),"01/01/1900"))</f>
        <v/>
      </c>
    </row>
    <row r="446" spans="1:63" ht="14.45" hidden="1">
      <c r="A446" s="69">
        <v>441</v>
      </c>
      <c r="B446" s="30"/>
      <c r="C446" s="35"/>
      <c r="D446" s="43"/>
      <c r="E446" s="65"/>
      <c r="F446" s="46"/>
      <c r="G446" s="46"/>
      <c r="H446" s="165"/>
      <c r="I446" s="43"/>
      <c r="J446" s="29"/>
      <c r="K446" s="70"/>
      <c r="L446" s="69"/>
      <c r="M446" s="47"/>
      <c r="N446" s="240" t="str">
        <f ca="1">IF(Tabla1[[#This Row],[Fecha de nac]]="","",IF(Tabla1[[#This Row],[Fecha Finalización]] &gt;=TODAY(), DATEDIF(Tabla1[[#This Row],[Fecha de nac]],TODAY(),"y"), ROUNDDOWN((Tabla1[[#This Row],[Fecha Finalización]] -Tabla1[[#This Row],[Fecha de nac]])/365,0)))</f>
        <v/>
      </c>
      <c r="O446" s="171"/>
      <c r="P446" s="35"/>
      <c r="Q446" s="68"/>
      <c r="R446" s="68"/>
      <c r="S446" s="68"/>
      <c r="T446" s="68"/>
      <c r="U446" s="245" t="str">
        <f>IF(F446="","",Tabla1[[#This Row],[Fecha Inicio grupo]]+3*7-7)</f>
        <v/>
      </c>
      <c r="V446" s="246" t="str">
        <f>IF(F446="","",EDATE(Tabla1[[#This Row],[Fecha Inicio grupo]],3))</f>
        <v/>
      </c>
      <c r="W446" s="30"/>
      <c r="X446" s="30"/>
      <c r="Y446" s="77"/>
      <c r="Z446" s="77"/>
      <c r="AA446" s="77"/>
      <c r="AB446" s="77"/>
      <c r="AC446" s="77"/>
      <c r="AD446" s="77"/>
      <c r="AE446" s="77"/>
      <c r="AF446" s="77"/>
      <c r="AG446" s="77"/>
      <c r="AH446" s="77"/>
      <c r="AI446" s="77"/>
      <c r="AJ446" s="77"/>
      <c r="AK446" s="77"/>
      <c r="AL446" s="77"/>
      <c r="AM446" s="77"/>
      <c r="AN446" s="77"/>
      <c r="AO446" s="146"/>
      <c r="AP446" s="248" t="str">
        <f>IF(F446="","",IFERROR(VLOOKUP(SUBSTITUTE(SUBSTITUTE(Tabla1[[#This Row],[Uso Sistemas]],"T","P"),"N","F"),Parámetros!$M$2:$N$17,2,0),"Completar hasta 3ra sem. para evaluar a Probacionista"))</f>
        <v/>
      </c>
      <c r="AQ446" s="40"/>
      <c r="AR446" s="40"/>
      <c r="AS446" s="40"/>
      <c r="AT446" s="29"/>
      <c r="AU446" s="56"/>
      <c r="AV446" s="56"/>
      <c r="AW446" s="56"/>
      <c r="AX446" s="250" t="str">
        <f>IF(V446="","",EOMONTH(EDATE(Tabla1[[#This Row],[Fecha Finalización]],2),0))</f>
        <v/>
      </c>
      <c r="AY446" s="40"/>
      <c r="AZ446" s="251" t="str">
        <f>IF(V446="","",EOMONTH(EDATE(Tabla1[[#This Row],[Fecha Finalización]],3),0))</f>
        <v/>
      </c>
      <c r="BA446" s="40"/>
      <c r="BB446" s="40"/>
      <c r="BC446" s="237"/>
      <c r="BD446" s="235" t="str">
        <f>IF(F446="","",Tabla1[[#This Row],[sem 01]]&amp;Tabla1[[#This Row],[sem 02]]&amp;Tabla1[[#This Row],[sem 03]])</f>
        <v/>
      </c>
      <c r="BE446" s="236" t="str">
        <f>IF(TRIM(F446)="","",$B$1&amp;"-"&amp;SUBSTITUTE(Tabla1[[#This Row],[Mes Inscrito]]," ","")&amp;"-"&amp;SUBSTITUTE(Tabla1[[#This Row],[Dia de clases Inscrito]]," ","")&amp;"-"&amp;SUBSTITUTE(Tabla1[[#This Row],[Horario Inscrito]]," ","")&amp;"-"&amp;Tabla1[[#This Row],[Fecha Inicio grupo]])</f>
        <v/>
      </c>
      <c r="BF446" s="253" t="str">
        <f>IF(F446="","",Tabla1[[#This Row],[Curso]])</f>
        <v/>
      </c>
      <c r="BG446" s="254" t="str">
        <f>+IF(TRIM(F446)="","",$B$1&amp;"-"&amp;TRIM(Tabla1[[#This Row],[Mes Inscrito]])&amp;"-"&amp;TRIM(Tabla1[[#This Row],[Dia de clases Inscrito]])&amp;"-"&amp;TRIM(Tabla1[[#This Row],[Horario Inscrito]])&amp;"-"&amp;TRIM(Tabla1[[#This Row],[Fecha Inicio grupo]])&amp;"-"&amp;TRIM(Tabla1[[#This Row],[Tipo Incrito]]))</f>
        <v/>
      </c>
      <c r="BH446" s="319" t="str">
        <f>IF(F446="","",OR(IFERROR(SEARCH("CG",Tabla1[[#This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6" s="320" t="str">
        <f>IF(F446&lt;&gt;"",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6" s="320" t="str">
        <f>IF(F446&lt;&gt;"",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6" s="320" t="str">
        <f>IF(Tabla1[[#This Row],[Fecha Inicio grupo]]="","",IFERROR(VLOOKUP(Tabla1[[#This Row],[Mes de Alta como miembro]],Parámetros!$AM$2:$AN$16,2,0),"01/01/1900"))</f>
        <v/>
      </c>
    </row>
    <row r="447" spans="1:63" ht="14.45" hidden="1">
      <c r="A447" s="69">
        <v>442</v>
      </c>
      <c r="B447" s="30"/>
      <c r="C447" s="35"/>
      <c r="D447" s="43"/>
      <c r="E447" s="65"/>
      <c r="F447" s="46"/>
      <c r="G447" s="46"/>
      <c r="H447" s="165"/>
      <c r="I447" s="43"/>
      <c r="J447" s="29"/>
      <c r="K447" s="70"/>
      <c r="L447" s="69"/>
      <c r="M447" s="47"/>
      <c r="N447" s="240" t="str">
        <f ca="1">IF(Tabla1[[#This Row],[Fecha de nac]]="","",IF(Tabla1[[#This Row],[Fecha Finalización]] &gt;=TODAY(), DATEDIF(Tabla1[[#This Row],[Fecha de nac]],TODAY(),"y"), ROUNDDOWN((Tabla1[[#This Row],[Fecha Finalización]] -Tabla1[[#This Row],[Fecha de nac]])/365,0)))</f>
        <v/>
      </c>
      <c r="O447" s="171"/>
      <c r="P447" s="35"/>
      <c r="Q447" s="68"/>
      <c r="R447" s="68"/>
      <c r="S447" s="68"/>
      <c r="T447" s="68"/>
      <c r="U447" s="245" t="str">
        <f>IF(F447="","",Tabla1[[#This Row],[Fecha Inicio grupo]]+3*7-7)</f>
        <v/>
      </c>
      <c r="V447" s="246" t="str">
        <f>IF(F447="","",EDATE(Tabla1[[#This Row],[Fecha Inicio grupo]],3))</f>
        <v/>
      </c>
      <c r="W447" s="30"/>
      <c r="X447" s="30"/>
      <c r="Y447" s="77"/>
      <c r="Z447" s="77"/>
      <c r="AA447" s="77"/>
      <c r="AB447" s="77"/>
      <c r="AC447" s="77"/>
      <c r="AD447" s="77"/>
      <c r="AE447" s="77"/>
      <c r="AF447" s="77"/>
      <c r="AG447" s="77"/>
      <c r="AH447" s="77"/>
      <c r="AI447" s="77"/>
      <c r="AJ447" s="77"/>
      <c r="AK447" s="77"/>
      <c r="AL447" s="77"/>
      <c r="AM447" s="77"/>
      <c r="AN447" s="77"/>
      <c r="AO447" s="146"/>
      <c r="AP447" s="248" t="str">
        <f>IF(F447="","",IFERROR(VLOOKUP(SUBSTITUTE(SUBSTITUTE(Tabla1[[#This Row],[Uso Sistemas]],"T","P"),"N","F"),Parámetros!$M$2:$N$17,2,0),"Completar hasta 3ra sem. para evaluar a Probacionista"))</f>
        <v/>
      </c>
      <c r="AQ447" s="40"/>
      <c r="AR447" s="40"/>
      <c r="AS447" s="40"/>
      <c r="AT447" s="29"/>
      <c r="AU447" s="56"/>
      <c r="AV447" s="56"/>
      <c r="AW447" s="56"/>
      <c r="AX447" s="250" t="str">
        <f>IF(V447="","",EOMONTH(EDATE(Tabla1[[#This Row],[Fecha Finalización]],2),0))</f>
        <v/>
      </c>
      <c r="AY447" s="40"/>
      <c r="AZ447" s="251" t="str">
        <f>IF(V447="","",EOMONTH(EDATE(Tabla1[[#This Row],[Fecha Finalización]],3),0))</f>
        <v/>
      </c>
      <c r="BA447" s="40"/>
      <c r="BB447" s="40"/>
      <c r="BC447" s="237"/>
      <c r="BD447" s="235" t="str">
        <f>IF(F447="","",Tabla1[[#This Row],[sem 01]]&amp;Tabla1[[#This Row],[sem 02]]&amp;Tabla1[[#This Row],[sem 03]])</f>
        <v/>
      </c>
      <c r="BE447" s="236" t="str">
        <f>IF(TRIM(F447)="","",$B$1&amp;"-"&amp;SUBSTITUTE(Tabla1[[#This Row],[Mes Inscrito]]," ","")&amp;"-"&amp;SUBSTITUTE(Tabla1[[#This Row],[Dia de clases Inscrito]]," ","")&amp;"-"&amp;SUBSTITUTE(Tabla1[[#This Row],[Horario Inscrito]]," ","")&amp;"-"&amp;Tabla1[[#This Row],[Fecha Inicio grupo]])</f>
        <v/>
      </c>
      <c r="BF447" s="253" t="str">
        <f>IF(F447="","",Tabla1[[#This Row],[Curso]])</f>
        <v/>
      </c>
      <c r="BG447" s="254" t="str">
        <f>+IF(TRIM(F447)="","",$B$1&amp;"-"&amp;TRIM(Tabla1[[#This Row],[Mes Inscrito]])&amp;"-"&amp;TRIM(Tabla1[[#This Row],[Dia de clases Inscrito]])&amp;"-"&amp;TRIM(Tabla1[[#This Row],[Horario Inscrito]])&amp;"-"&amp;TRIM(Tabla1[[#This Row],[Fecha Inicio grupo]])&amp;"-"&amp;TRIM(Tabla1[[#This Row],[Tipo Incrito]]))</f>
        <v/>
      </c>
      <c r="BH447" s="319" t="str">
        <f>IF(F447="","",OR(IFERROR(SEARCH("CG",Tabla1[[#This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7" s="320" t="str">
        <f>IF(F447&lt;&gt;"",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7" s="320" t="str">
        <f>IF(F447&lt;&gt;"",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7" s="320" t="str">
        <f>IF(Tabla1[[#This Row],[Fecha Inicio grupo]]="","",IFERROR(VLOOKUP(Tabla1[[#This Row],[Mes de Alta como miembro]],Parámetros!$AM$2:$AN$16,2,0),"01/01/1900"))</f>
        <v/>
      </c>
    </row>
    <row r="448" spans="1:63" ht="14.45" hidden="1">
      <c r="A448" s="69">
        <v>443</v>
      </c>
      <c r="B448" s="30"/>
      <c r="C448" s="35"/>
      <c r="D448" s="43"/>
      <c r="E448" s="65"/>
      <c r="F448" s="46"/>
      <c r="G448" s="46"/>
      <c r="H448" s="165"/>
      <c r="I448" s="43"/>
      <c r="J448" s="29"/>
      <c r="K448" s="70"/>
      <c r="L448" s="69"/>
      <c r="M448" s="47"/>
      <c r="N448" s="240" t="str">
        <f ca="1">IF(Tabla1[[#This Row],[Fecha de nac]]="","",IF(Tabla1[[#This Row],[Fecha Finalización]] &gt;=TODAY(), DATEDIF(Tabla1[[#This Row],[Fecha de nac]],TODAY(),"y"), ROUNDDOWN((Tabla1[[#This Row],[Fecha Finalización]] -Tabla1[[#This Row],[Fecha de nac]])/365,0)))</f>
        <v/>
      </c>
      <c r="O448" s="171"/>
      <c r="P448" s="35"/>
      <c r="Q448" s="68"/>
      <c r="R448" s="68"/>
      <c r="S448" s="68"/>
      <c r="T448" s="68"/>
      <c r="U448" s="245" t="str">
        <f>IF(F448="","",Tabla1[[#This Row],[Fecha Inicio grupo]]+3*7-7)</f>
        <v/>
      </c>
      <c r="V448" s="246" t="str">
        <f>IF(F448="","",EDATE(Tabla1[[#This Row],[Fecha Inicio grupo]],3))</f>
        <v/>
      </c>
      <c r="W448" s="30"/>
      <c r="X448" s="30"/>
      <c r="Y448" s="77"/>
      <c r="Z448" s="77"/>
      <c r="AA448" s="77"/>
      <c r="AB448" s="77"/>
      <c r="AC448" s="77"/>
      <c r="AD448" s="77"/>
      <c r="AE448" s="77"/>
      <c r="AF448" s="77"/>
      <c r="AG448" s="77"/>
      <c r="AH448" s="77"/>
      <c r="AI448" s="77"/>
      <c r="AJ448" s="77"/>
      <c r="AK448" s="77"/>
      <c r="AL448" s="77"/>
      <c r="AM448" s="77"/>
      <c r="AN448" s="77"/>
      <c r="AO448" s="146"/>
      <c r="AP448" s="248" t="str">
        <f>IF(F448="","",IFERROR(VLOOKUP(SUBSTITUTE(SUBSTITUTE(Tabla1[[#This Row],[Uso Sistemas]],"T","P"),"N","F"),Parámetros!$M$2:$N$17,2,0),"Completar hasta 3ra sem. para evaluar a Probacionista"))</f>
        <v/>
      </c>
      <c r="AQ448" s="40"/>
      <c r="AR448" s="40"/>
      <c r="AS448" s="40"/>
      <c r="AT448" s="29"/>
      <c r="AU448" s="56"/>
      <c r="AV448" s="56"/>
      <c r="AW448" s="56"/>
      <c r="AX448" s="250" t="str">
        <f>IF(V448="","",EOMONTH(EDATE(Tabla1[[#This Row],[Fecha Finalización]],2),0))</f>
        <v/>
      </c>
      <c r="AY448" s="40"/>
      <c r="AZ448" s="251" t="str">
        <f>IF(V448="","",EOMONTH(EDATE(Tabla1[[#This Row],[Fecha Finalización]],3),0))</f>
        <v/>
      </c>
      <c r="BA448" s="40"/>
      <c r="BB448" s="40"/>
      <c r="BC448" s="237"/>
      <c r="BD448" s="235" t="str">
        <f>IF(F448="","",Tabla1[[#This Row],[sem 01]]&amp;Tabla1[[#This Row],[sem 02]]&amp;Tabla1[[#This Row],[sem 03]])</f>
        <v/>
      </c>
      <c r="BE448" s="236" t="str">
        <f>IF(TRIM(F448)="","",$B$1&amp;"-"&amp;SUBSTITUTE(Tabla1[[#This Row],[Mes Inscrito]]," ","")&amp;"-"&amp;SUBSTITUTE(Tabla1[[#This Row],[Dia de clases Inscrito]]," ","")&amp;"-"&amp;SUBSTITUTE(Tabla1[[#This Row],[Horario Inscrito]]," ","")&amp;"-"&amp;Tabla1[[#This Row],[Fecha Inicio grupo]])</f>
        <v/>
      </c>
      <c r="BF448" s="253" t="str">
        <f>IF(F448="","",Tabla1[[#This Row],[Curso]])</f>
        <v/>
      </c>
      <c r="BG448" s="254" t="str">
        <f>+IF(TRIM(F448)="","",$B$1&amp;"-"&amp;TRIM(Tabla1[[#This Row],[Mes Inscrito]])&amp;"-"&amp;TRIM(Tabla1[[#This Row],[Dia de clases Inscrito]])&amp;"-"&amp;TRIM(Tabla1[[#This Row],[Horario Inscrito]])&amp;"-"&amp;TRIM(Tabla1[[#This Row],[Fecha Inicio grupo]])&amp;"-"&amp;TRIM(Tabla1[[#This Row],[Tipo Incrito]]))</f>
        <v/>
      </c>
      <c r="BH448" s="319" t="str">
        <f>IF(F448="","",OR(IFERROR(SEARCH("CG",Tabla1[[#This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8" s="320" t="str">
        <f>IF(F448&lt;&gt;"",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8" s="320" t="str">
        <f>IF(F448&lt;&gt;"",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8" s="320" t="str">
        <f>IF(Tabla1[[#This Row],[Fecha Inicio grupo]]="","",IFERROR(VLOOKUP(Tabla1[[#This Row],[Mes de Alta como miembro]],Parámetros!$AM$2:$AN$16,2,0),"01/01/1900"))</f>
        <v/>
      </c>
    </row>
    <row r="449" spans="1:63" ht="14.45" hidden="1">
      <c r="A449" s="69">
        <v>444</v>
      </c>
      <c r="B449" s="30"/>
      <c r="C449" s="35"/>
      <c r="D449" s="43"/>
      <c r="E449" s="65"/>
      <c r="F449" s="46"/>
      <c r="G449" s="46"/>
      <c r="H449" s="165"/>
      <c r="I449" s="43"/>
      <c r="J449" s="29"/>
      <c r="K449" s="70"/>
      <c r="L449" s="69"/>
      <c r="M449" s="47"/>
      <c r="N449" s="240" t="str">
        <f ca="1">IF(Tabla1[[#This Row],[Fecha de nac]]="","",IF(Tabla1[[#This Row],[Fecha Finalización]] &gt;=TODAY(), DATEDIF(Tabla1[[#This Row],[Fecha de nac]],TODAY(),"y"), ROUNDDOWN((Tabla1[[#This Row],[Fecha Finalización]] -Tabla1[[#This Row],[Fecha de nac]])/365,0)))</f>
        <v/>
      </c>
      <c r="O449" s="171"/>
      <c r="P449" s="35"/>
      <c r="Q449" s="68"/>
      <c r="R449" s="68"/>
      <c r="S449" s="68"/>
      <c r="T449" s="68"/>
      <c r="U449" s="245" t="str">
        <f>IF(F449="","",Tabla1[[#This Row],[Fecha Inicio grupo]]+3*7-7)</f>
        <v/>
      </c>
      <c r="V449" s="246" t="str">
        <f>IF(F449="","",EDATE(Tabla1[[#This Row],[Fecha Inicio grupo]],3))</f>
        <v/>
      </c>
      <c r="W449" s="30"/>
      <c r="X449" s="30"/>
      <c r="Y449" s="77"/>
      <c r="Z449" s="77"/>
      <c r="AA449" s="77"/>
      <c r="AB449" s="77"/>
      <c r="AC449" s="77"/>
      <c r="AD449" s="77"/>
      <c r="AE449" s="77"/>
      <c r="AF449" s="77"/>
      <c r="AG449" s="77"/>
      <c r="AH449" s="77"/>
      <c r="AI449" s="77"/>
      <c r="AJ449" s="77"/>
      <c r="AK449" s="77"/>
      <c r="AL449" s="77"/>
      <c r="AM449" s="77"/>
      <c r="AN449" s="77"/>
      <c r="AO449" s="146"/>
      <c r="AP449" s="248" t="str">
        <f>IF(F449="","",IFERROR(VLOOKUP(SUBSTITUTE(SUBSTITUTE(Tabla1[[#This Row],[Uso Sistemas]],"T","P"),"N","F"),Parámetros!$M$2:$N$17,2,0),"Completar hasta 3ra sem. para evaluar a Probacionista"))</f>
        <v/>
      </c>
      <c r="AQ449" s="40"/>
      <c r="AR449" s="40"/>
      <c r="AS449" s="40"/>
      <c r="AT449" s="29"/>
      <c r="AU449" s="56"/>
      <c r="AV449" s="56"/>
      <c r="AW449" s="56"/>
      <c r="AX449" s="250" t="str">
        <f>IF(V449="","",EOMONTH(EDATE(Tabla1[[#This Row],[Fecha Finalización]],2),0))</f>
        <v/>
      </c>
      <c r="AY449" s="40"/>
      <c r="AZ449" s="251" t="str">
        <f>IF(V449="","",EOMONTH(EDATE(Tabla1[[#This Row],[Fecha Finalización]],3),0))</f>
        <v/>
      </c>
      <c r="BA449" s="40"/>
      <c r="BB449" s="40"/>
      <c r="BC449" s="237"/>
      <c r="BD449" s="235" t="str">
        <f>IF(F449="","",Tabla1[[#This Row],[sem 01]]&amp;Tabla1[[#This Row],[sem 02]]&amp;Tabla1[[#This Row],[sem 03]])</f>
        <v/>
      </c>
      <c r="BE449" s="236" t="str">
        <f>IF(TRIM(F449)="","",$B$1&amp;"-"&amp;SUBSTITUTE(Tabla1[[#This Row],[Mes Inscrito]]," ","")&amp;"-"&amp;SUBSTITUTE(Tabla1[[#This Row],[Dia de clases Inscrito]]," ","")&amp;"-"&amp;SUBSTITUTE(Tabla1[[#This Row],[Horario Inscrito]]," ","")&amp;"-"&amp;Tabla1[[#This Row],[Fecha Inicio grupo]])</f>
        <v/>
      </c>
      <c r="BF449" s="253" t="str">
        <f>IF(F449="","",Tabla1[[#This Row],[Curso]])</f>
        <v/>
      </c>
      <c r="BG449" s="254" t="str">
        <f>+IF(TRIM(F449)="","",$B$1&amp;"-"&amp;TRIM(Tabla1[[#This Row],[Mes Inscrito]])&amp;"-"&amp;TRIM(Tabla1[[#This Row],[Dia de clases Inscrito]])&amp;"-"&amp;TRIM(Tabla1[[#This Row],[Horario Inscrito]])&amp;"-"&amp;TRIM(Tabla1[[#This Row],[Fecha Inicio grupo]])&amp;"-"&amp;TRIM(Tabla1[[#This Row],[Tipo Incrito]]))</f>
        <v/>
      </c>
      <c r="BH449" s="319" t="str">
        <f>IF(F449="","",OR(IFERROR(SEARCH("CG",Tabla1[[#This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9" s="320" t="str">
        <f>IF(F449&lt;&gt;"",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9" s="320" t="str">
        <f>IF(F449&lt;&gt;"",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9" s="320" t="str">
        <f>IF(Tabla1[[#This Row],[Fecha Inicio grupo]]="","",IFERROR(VLOOKUP(Tabla1[[#This Row],[Mes de Alta como miembro]],Parámetros!$AM$2:$AN$16,2,0),"01/01/1900"))</f>
        <v/>
      </c>
    </row>
    <row r="450" spans="1:63" ht="14.45" hidden="1">
      <c r="A450" s="69">
        <v>445</v>
      </c>
      <c r="B450" s="30"/>
      <c r="C450" s="35"/>
      <c r="D450" s="43"/>
      <c r="E450" s="65"/>
      <c r="F450" s="46"/>
      <c r="G450" s="46"/>
      <c r="H450" s="165"/>
      <c r="I450" s="43"/>
      <c r="J450" s="29"/>
      <c r="K450" s="70"/>
      <c r="L450" s="69"/>
      <c r="M450" s="47"/>
      <c r="N450" s="240" t="str">
        <f ca="1">IF(Tabla1[[#This Row],[Fecha de nac]]="","",IF(Tabla1[[#This Row],[Fecha Finalización]] &gt;=TODAY(), DATEDIF(Tabla1[[#This Row],[Fecha de nac]],TODAY(),"y"), ROUNDDOWN((Tabla1[[#This Row],[Fecha Finalización]] -Tabla1[[#This Row],[Fecha de nac]])/365,0)))</f>
        <v/>
      </c>
      <c r="O450" s="171"/>
      <c r="P450" s="35"/>
      <c r="Q450" s="68"/>
      <c r="R450" s="68"/>
      <c r="S450" s="68"/>
      <c r="T450" s="68"/>
      <c r="U450" s="245" t="str">
        <f>IF(F450="","",Tabla1[[#This Row],[Fecha Inicio grupo]]+3*7-7)</f>
        <v/>
      </c>
      <c r="V450" s="246" t="str">
        <f>IF(F450="","",EDATE(Tabla1[[#This Row],[Fecha Inicio grupo]],3))</f>
        <v/>
      </c>
      <c r="W450" s="30"/>
      <c r="X450" s="30"/>
      <c r="Y450" s="77"/>
      <c r="Z450" s="77"/>
      <c r="AA450" s="77"/>
      <c r="AB450" s="77"/>
      <c r="AC450" s="77"/>
      <c r="AD450" s="77"/>
      <c r="AE450" s="77"/>
      <c r="AF450" s="77"/>
      <c r="AG450" s="77"/>
      <c r="AH450" s="77"/>
      <c r="AI450" s="77"/>
      <c r="AJ450" s="77"/>
      <c r="AK450" s="77"/>
      <c r="AL450" s="77"/>
      <c r="AM450" s="77"/>
      <c r="AN450" s="77"/>
      <c r="AO450" s="146"/>
      <c r="AP450" s="248" t="str">
        <f>IF(F450="","",IFERROR(VLOOKUP(SUBSTITUTE(SUBSTITUTE(Tabla1[[#This Row],[Uso Sistemas]],"T","P"),"N","F"),Parámetros!$M$2:$N$17,2,0),"Completar hasta 3ra sem. para evaluar a Probacionista"))</f>
        <v/>
      </c>
      <c r="AQ450" s="40"/>
      <c r="AR450" s="40"/>
      <c r="AS450" s="40"/>
      <c r="AT450" s="29"/>
      <c r="AU450" s="56"/>
      <c r="AV450" s="56"/>
      <c r="AW450" s="56"/>
      <c r="AX450" s="250" t="str">
        <f>IF(V450="","",EOMONTH(EDATE(Tabla1[[#This Row],[Fecha Finalización]],2),0))</f>
        <v/>
      </c>
      <c r="AY450" s="40"/>
      <c r="AZ450" s="251" t="str">
        <f>IF(V450="","",EOMONTH(EDATE(Tabla1[[#This Row],[Fecha Finalización]],3),0))</f>
        <v/>
      </c>
      <c r="BA450" s="40"/>
      <c r="BB450" s="40"/>
      <c r="BC450" s="237"/>
      <c r="BD450" s="235" t="str">
        <f>IF(F450="","",Tabla1[[#This Row],[sem 01]]&amp;Tabla1[[#This Row],[sem 02]]&amp;Tabla1[[#This Row],[sem 03]])</f>
        <v/>
      </c>
      <c r="BE450" s="236" t="str">
        <f>IF(TRIM(F450)="","",$B$1&amp;"-"&amp;SUBSTITUTE(Tabla1[[#This Row],[Mes Inscrito]]," ","")&amp;"-"&amp;SUBSTITUTE(Tabla1[[#This Row],[Dia de clases Inscrito]]," ","")&amp;"-"&amp;SUBSTITUTE(Tabla1[[#This Row],[Horario Inscrito]]," ","")&amp;"-"&amp;Tabla1[[#This Row],[Fecha Inicio grupo]])</f>
        <v/>
      </c>
      <c r="BF450" s="253" t="str">
        <f>IF(F450="","",Tabla1[[#This Row],[Curso]])</f>
        <v/>
      </c>
      <c r="BG450" s="254" t="str">
        <f>+IF(TRIM(F450)="","",$B$1&amp;"-"&amp;TRIM(Tabla1[[#This Row],[Mes Inscrito]])&amp;"-"&amp;TRIM(Tabla1[[#This Row],[Dia de clases Inscrito]])&amp;"-"&amp;TRIM(Tabla1[[#This Row],[Horario Inscrito]])&amp;"-"&amp;TRIM(Tabla1[[#This Row],[Fecha Inicio grupo]])&amp;"-"&amp;TRIM(Tabla1[[#This Row],[Tipo Incrito]]))</f>
        <v/>
      </c>
      <c r="BH450" s="319" t="str">
        <f>IF(F450="","",OR(IFERROR(SEARCH("CG",Tabla1[[#This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0" s="320" t="str">
        <f>IF(F450&lt;&gt;"",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0" s="320" t="str">
        <f>IF(F450&lt;&gt;"",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0" s="320" t="str">
        <f>IF(Tabla1[[#This Row],[Fecha Inicio grupo]]="","",IFERROR(VLOOKUP(Tabla1[[#This Row],[Mes de Alta como miembro]],Parámetros!$AM$2:$AN$16,2,0),"01/01/1900"))</f>
        <v/>
      </c>
    </row>
    <row r="451" spans="1:63" ht="14.45" hidden="1">
      <c r="A451" s="69">
        <v>446</v>
      </c>
      <c r="B451" s="30"/>
      <c r="C451" s="35"/>
      <c r="D451" s="43"/>
      <c r="E451" s="65"/>
      <c r="F451" s="46"/>
      <c r="G451" s="46"/>
      <c r="H451" s="165"/>
      <c r="I451" s="43"/>
      <c r="J451" s="29"/>
      <c r="K451" s="70"/>
      <c r="L451" s="69"/>
      <c r="M451" s="47"/>
      <c r="N451" s="240" t="str">
        <f ca="1">IF(Tabla1[[#This Row],[Fecha de nac]]="","",IF(Tabla1[[#This Row],[Fecha Finalización]] &gt;=TODAY(), DATEDIF(Tabla1[[#This Row],[Fecha de nac]],TODAY(),"y"), ROUNDDOWN((Tabla1[[#This Row],[Fecha Finalización]] -Tabla1[[#This Row],[Fecha de nac]])/365,0)))</f>
        <v/>
      </c>
      <c r="O451" s="171"/>
      <c r="P451" s="35"/>
      <c r="Q451" s="68"/>
      <c r="R451" s="68"/>
      <c r="S451" s="68"/>
      <c r="T451" s="68"/>
      <c r="U451" s="245" t="str">
        <f>IF(F451="","",Tabla1[[#This Row],[Fecha Inicio grupo]]+3*7-7)</f>
        <v/>
      </c>
      <c r="V451" s="246" t="str">
        <f>IF(F451="","",EDATE(Tabla1[[#This Row],[Fecha Inicio grupo]],3))</f>
        <v/>
      </c>
      <c r="W451" s="30"/>
      <c r="X451" s="30"/>
      <c r="Y451" s="77"/>
      <c r="Z451" s="77"/>
      <c r="AA451" s="77"/>
      <c r="AB451" s="77"/>
      <c r="AC451" s="77"/>
      <c r="AD451" s="77"/>
      <c r="AE451" s="77"/>
      <c r="AF451" s="77"/>
      <c r="AG451" s="77"/>
      <c r="AH451" s="77"/>
      <c r="AI451" s="77"/>
      <c r="AJ451" s="77"/>
      <c r="AK451" s="77"/>
      <c r="AL451" s="77"/>
      <c r="AM451" s="77"/>
      <c r="AN451" s="77"/>
      <c r="AO451" s="146"/>
      <c r="AP451" s="248" t="str">
        <f>IF(F451="","",IFERROR(VLOOKUP(SUBSTITUTE(SUBSTITUTE(Tabla1[[#This Row],[Uso Sistemas]],"T","P"),"N","F"),Parámetros!$M$2:$N$17,2,0),"Completar hasta 3ra sem. para evaluar a Probacionista"))</f>
        <v/>
      </c>
      <c r="AQ451" s="40"/>
      <c r="AR451" s="40"/>
      <c r="AS451" s="40"/>
      <c r="AT451" s="29"/>
      <c r="AU451" s="56"/>
      <c r="AV451" s="56"/>
      <c r="AW451" s="56"/>
      <c r="AX451" s="250" t="str">
        <f>IF(V451="","",EOMONTH(EDATE(Tabla1[[#This Row],[Fecha Finalización]],2),0))</f>
        <v/>
      </c>
      <c r="AY451" s="40"/>
      <c r="AZ451" s="251" t="str">
        <f>IF(V451="","",EOMONTH(EDATE(Tabla1[[#This Row],[Fecha Finalización]],3),0))</f>
        <v/>
      </c>
      <c r="BA451" s="40"/>
      <c r="BB451" s="40"/>
      <c r="BC451" s="237"/>
      <c r="BD451" s="235" t="str">
        <f>IF(F451="","",Tabla1[[#This Row],[sem 01]]&amp;Tabla1[[#This Row],[sem 02]]&amp;Tabla1[[#This Row],[sem 03]])</f>
        <v/>
      </c>
      <c r="BE451" s="236" t="str">
        <f>IF(TRIM(F451)="","",$B$1&amp;"-"&amp;SUBSTITUTE(Tabla1[[#This Row],[Mes Inscrito]]," ","")&amp;"-"&amp;SUBSTITUTE(Tabla1[[#This Row],[Dia de clases Inscrito]]," ","")&amp;"-"&amp;SUBSTITUTE(Tabla1[[#This Row],[Horario Inscrito]]," ","")&amp;"-"&amp;Tabla1[[#This Row],[Fecha Inicio grupo]])</f>
        <v/>
      </c>
      <c r="BF451" s="253" t="str">
        <f>IF(F451="","",Tabla1[[#This Row],[Curso]])</f>
        <v/>
      </c>
      <c r="BG451" s="254" t="str">
        <f>+IF(TRIM(F451)="","",$B$1&amp;"-"&amp;TRIM(Tabla1[[#This Row],[Mes Inscrito]])&amp;"-"&amp;TRIM(Tabla1[[#This Row],[Dia de clases Inscrito]])&amp;"-"&amp;TRIM(Tabla1[[#This Row],[Horario Inscrito]])&amp;"-"&amp;TRIM(Tabla1[[#This Row],[Fecha Inicio grupo]])&amp;"-"&amp;TRIM(Tabla1[[#This Row],[Tipo Incrito]]))</f>
        <v/>
      </c>
      <c r="BH451" s="319" t="str">
        <f>IF(F451="","",OR(IFERROR(SEARCH("CG",Tabla1[[#This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1" s="320" t="str">
        <f>IF(F451&lt;&gt;"",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1" s="320" t="str">
        <f>IF(F451&lt;&gt;"",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1" s="320" t="str">
        <f>IF(Tabla1[[#This Row],[Fecha Inicio grupo]]="","",IFERROR(VLOOKUP(Tabla1[[#This Row],[Mes de Alta como miembro]],Parámetros!$AM$2:$AN$16,2,0),"01/01/1900"))</f>
        <v/>
      </c>
    </row>
    <row r="452" spans="1:63" ht="14.45" hidden="1">
      <c r="A452" s="69">
        <v>447</v>
      </c>
      <c r="B452" s="30"/>
      <c r="C452" s="35"/>
      <c r="D452" s="43"/>
      <c r="E452" s="65"/>
      <c r="F452" s="46"/>
      <c r="G452" s="46"/>
      <c r="H452" s="165"/>
      <c r="I452" s="43"/>
      <c r="J452" s="29"/>
      <c r="K452" s="70"/>
      <c r="L452" s="69"/>
      <c r="M452" s="47"/>
      <c r="N452" s="240" t="str">
        <f ca="1">IF(Tabla1[[#This Row],[Fecha de nac]]="","",IF(Tabla1[[#This Row],[Fecha Finalización]] &gt;=TODAY(), DATEDIF(Tabla1[[#This Row],[Fecha de nac]],TODAY(),"y"), ROUNDDOWN((Tabla1[[#This Row],[Fecha Finalización]] -Tabla1[[#This Row],[Fecha de nac]])/365,0)))</f>
        <v/>
      </c>
      <c r="O452" s="171"/>
      <c r="P452" s="35"/>
      <c r="Q452" s="68"/>
      <c r="R452" s="68"/>
      <c r="S452" s="68"/>
      <c r="T452" s="68"/>
      <c r="U452" s="245" t="str">
        <f>IF(F452="","",Tabla1[[#This Row],[Fecha Inicio grupo]]+3*7-7)</f>
        <v/>
      </c>
      <c r="V452" s="246" t="str">
        <f>IF(F452="","",EDATE(Tabla1[[#This Row],[Fecha Inicio grupo]],3))</f>
        <v/>
      </c>
      <c r="W452" s="30"/>
      <c r="X452" s="30"/>
      <c r="Y452" s="77"/>
      <c r="Z452" s="77"/>
      <c r="AA452" s="77"/>
      <c r="AB452" s="77"/>
      <c r="AC452" s="77"/>
      <c r="AD452" s="77"/>
      <c r="AE452" s="77"/>
      <c r="AF452" s="77"/>
      <c r="AG452" s="77"/>
      <c r="AH452" s="77"/>
      <c r="AI452" s="77"/>
      <c r="AJ452" s="77"/>
      <c r="AK452" s="77"/>
      <c r="AL452" s="77"/>
      <c r="AM452" s="77"/>
      <c r="AN452" s="77"/>
      <c r="AO452" s="146"/>
      <c r="AP452" s="248" t="str">
        <f>IF(F452="","",IFERROR(VLOOKUP(SUBSTITUTE(SUBSTITUTE(Tabla1[[#This Row],[Uso Sistemas]],"T","P"),"N","F"),Parámetros!$M$2:$N$17,2,0),"Completar hasta 3ra sem. para evaluar a Probacionista"))</f>
        <v/>
      </c>
      <c r="AQ452" s="40"/>
      <c r="AR452" s="40"/>
      <c r="AS452" s="40"/>
      <c r="AT452" s="29"/>
      <c r="AU452" s="56"/>
      <c r="AV452" s="56"/>
      <c r="AW452" s="56"/>
      <c r="AX452" s="250" t="str">
        <f>IF(V452="","",EOMONTH(EDATE(Tabla1[[#This Row],[Fecha Finalización]],2),0))</f>
        <v/>
      </c>
      <c r="AY452" s="40"/>
      <c r="AZ452" s="251" t="str">
        <f>IF(V452="","",EOMONTH(EDATE(Tabla1[[#This Row],[Fecha Finalización]],3),0))</f>
        <v/>
      </c>
      <c r="BA452" s="40"/>
      <c r="BB452" s="40"/>
      <c r="BC452" s="237"/>
      <c r="BD452" s="235" t="str">
        <f>IF(F452="","",Tabla1[[#This Row],[sem 01]]&amp;Tabla1[[#This Row],[sem 02]]&amp;Tabla1[[#This Row],[sem 03]])</f>
        <v/>
      </c>
      <c r="BE452" s="236" t="str">
        <f>IF(TRIM(F452)="","",$B$1&amp;"-"&amp;SUBSTITUTE(Tabla1[[#This Row],[Mes Inscrito]]," ","")&amp;"-"&amp;SUBSTITUTE(Tabla1[[#This Row],[Dia de clases Inscrito]]," ","")&amp;"-"&amp;SUBSTITUTE(Tabla1[[#This Row],[Horario Inscrito]]," ","")&amp;"-"&amp;Tabla1[[#This Row],[Fecha Inicio grupo]])</f>
        <v/>
      </c>
      <c r="BF452" s="253" t="str">
        <f>IF(F452="","",Tabla1[[#This Row],[Curso]])</f>
        <v/>
      </c>
      <c r="BG452" s="254" t="str">
        <f>+IF(TRIM(F452)="","",$B$1&amp;"-"&amp;TRIM(Tabla1[[#This Row],[Mes Inscrito]])&amp;"-"&amp;TRIM(Tabla1[[#This Row],[Dia de clases Inscrito]])&amp;"-"&amp;TRIM(Tabla1[[#This Row],[Horario Inscrito]])&amp;"-"&amp;TRIM(Tabla1[[#This Row],[Fecha Inicio grupo]])&amp;"-"&amp;TRIM(Tabla1[[#This Row],[Tipo Incrito]]))</f>
        <v/>
      </c>
      <c r="BH452" s="319" t="str">
        <f>IF(F452="","",OR(IFERROR(SEARCH("CG",Tabla1[[#This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2" s="320" t="str">
        <f>IF(F452&lt;&gt;"",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2" s="320" t="str">
        <f>IF(F452&lt;&gt;"",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2" s="320" t="str">
        <f>IF(Tabla1[[#This Row],[Fecha Inicio grupo]]="","",IFERROR(VLOOKUP(Tabla1[[#This Row],[Mes de Alta como miembro]],Parámetros!$AM$2:$AN$16,2,0),"01/01/1900"))</f>
        <v/>
      </c>
    </row>
    <row r="453" spans="1:63" ht="14.45" hidden="1">
      <c r="A453" s="69">
        <v>448</v>
      </c>
      <c r="B453" s="30"/>
      <c r="C453" s="35"/>
      <c r="D453" s="43"/>
      <c r="E453" s="65"/>
      <c r="F453" s="46"/>
      <c r="G453" s="46"/>
      <c r="H453" s="165"/>
      <c r="I453" s="43"/>
      <c r="J453" s="29"/>
      <c r="K453" s="70"/>
      <c r="L453" s="69"/>
      <c r="M453" s="47"/>
      <c r="N453" s="240" t="str">
        <f ca="1">IF(Tabla1[[#This Row],[Fecha de nac]]="","",IF(Tabla1[[#This Row],[Fecha Finalización]] &gt;=TODAY(), DATEDIF(Tabla1[[#This Row],[Fecha de nac]],TODAY(),"y"), ROUNDDOWN((Tabla1[[#This Row],[Fecha Finalización]] -Tabla1[[#This Row],[Fecha de nac]])/365,0)))</f>
        <v/>
      </c>
      <c r="O453" s="171"/>
      <c r="P453" s="35"/>
      <c r="Q453" s="68"/>
      <c r="R453" s="68"/>
      <c r="S453" s="68"/>
      <c r="T453" s="68"/>
      <c r="U453" s="245" t="str">
        <f>IF(F453="","",Tabla1[[#This Row],[Fecha Inicio grupo]]+3*7-7)</f>
        <v/>
      </c>
      <c r="V453" s="246" t="str">
        <f>IF(F453="","",EDATE(Tabla1[[#This Row],[Fecha Inicio grupo]],3))</f>
        <v/>
      </c>
      <c r="W453" s="30"/>
      <c r="X453" s="30"/>
      <c r="Y453" s="77"/>
      <c r="Z453" s="77"/>
      <c r="AA453" s="77"/>
      <c r="AB453" s="77"/>
      <c r="AC453" s="77"/>
      <c r="AD453" s="77"/>
      <c r="AE453" s="77"/>
      <c r="AF453" s="77"/>
      <c r="AG453" s="77"/>
      <c r="AH453" s="77"/>
      <c r="AI453" s="77"/>
      <c r="AJ453" s="77"/>
      <c r="AK453" s="77"/>
      <c r="AL453" s="77"/>
      <c r="AM453" s="77"/>
      <c r="AN453" s="77"/>
      <c r="AO453" s="146"/>
      <c r="AP453" s="248" t="str">
        <f>IF(F453="","",IFERROR(VLOOKUP(SUBSTITUTE(SUBSTITUTE(Tabla1[[#This Row],[Uso Sistemas]],"T","P"),"N","F"),Parámetros!$M$2:$N$17,2,0),"Completar hasta 3ra sem. para evaluar a Probacionista"))</f>
        <v/>
      </c>
      <c r="AQ453" s="40"/>
      <c r="AR453" s="40"/>
      <c r="AS453" s="40"/>
      <c r="AT453" s="29"/>
      <c r="AU453" s="56"/>
      <c r="AV453" s="56"/>
      <c r="AW453" s="56"/>
      <c r="AX453" s="250" t="str">
        <f>IF(V453="","",EOMONTH(EDATE(Tabla1[[#This Row],[Fecha Finalización]],2),0))</f>
        <v/>
      </c>
      <c r="AY453" s="40"/>
      <c r="AZ453" s="251" t="str">
        <f>IF(V453="","",EOMONTH(EDATE(Tabla1[[#This Row],[Fecha Finalización]],3),0))</f>
        <v/>
      </c>
      <c r="BA453" s="40"/>
      <c r="BB453" s="40"/>
      <c r="BC453" s="237"/>
      <c r="BD453" s="235" t="str">
        <f>IF(F453="","",Tabla1[[#This Row],[sem 01]]&amp;Tabla1[[#This Row],[sem 02]]&amp;Tabla1[[#This Row],[sem 03]])</f>
        <v/>
      </c>
      <c r="BE453" s="236" t="str">
        <f>IF(TRIM(F453)="","",$B$1&amp;"-"&amp;SUBSTITUTE(Tabla1[[#This Row],[Mes Inscrito]]," ","")&amp;"-"&amp;SUBSTITUTE(Tabla1[[#This Row],[Dia de clases Inscrito]]," ","")&amp;"-"&amp;SUBSTITUTE(Tabla1[[#This Row],[Horario Inscrito]]," ","")&amp;"-"&amp;Tabla1[[#This Row],[Fecha Inicio grupo]])</f>
        <v/>
      </c>
      <c r="BF453" s="253" t="str">
        <f>IF(F453="","",Tabla1[[#This Row],[Curso]])</f>
        <v/>
      </c>
      <c r="BG453" s="254" t="str">
        <f>+IF(TRIM(F453)="","",$B$1&amp;"-"&amp;TRIM(Tabla1[[#This Row],[Mes Inscrito]])&amp;"-"&amp;TRIM(Tabla1[[#This Row],[Dia de clases Inscrito]])&amp;"-"&amp;TRIM(Tabla1[[#This Row],[Horario Inscrito]])&amp;"-"&amp;TRIM(Tabla1[[#This Row],[Fecha Inicio grupo]])&amp;"-"&amp;TRIM(Tabla1[[#This Row],[Tipo Incrito]]))</f>
        <v/>
      </c>
      <c r="BH453" s="319" t="str">
        <f>IF(F453="","",OR(IFERROR(SEARCH("CG",Tabla1[[#This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3" s="320" t="str">
        <f>IF(F453&lt;&gt;"",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3" s="320" t="str">
        <f>IF(F453&lt;&gt;"",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3" s="320" t="str">
        <f>IF(Tabla1[[#This Row],[Fecha Inicio grupo]]="","",IFERROR(VLOOKUP(Tabla1[[#This Row],[Mes de Alta como miembro]],Parámetros!$AM$2:$AN$16,2,0),"01/01/1900"))</f>
        <v/>
      </c>
    </row>
    <row r="454" spans="1:63" ht="14.45" hidden="1">
      <c r="A454" s="69">
        <v>449</v>
      </c>
      <c r="B454" s="30"/>
      <c r="C454" s="35"/>
      <c r="D454" s="43"/>
      <c r="E454" s="65"/>
      <c r="F454" s="46"/>
      <c r="G454" s="46"/>
      <c r="H454" s="165"/>
      <c r="I454" s="43"/>
      <c r="J454" s="29"/>
      <c r="K454" s="70"/>
      <c r="L454" s="69"/>
      <c r="M454" s="47"/>
      <c r="N454" s="240" t="str">
        <f ca="1">IF(Tabla1[[#This Row],[Fecha de nac]]="","",IF(Tabla1[[#This Row],[Fecha Finalización]] &gt;=TODAY(), DATEDIF(Tabla1[[#This Row],[Fecha de nac]],TODAY(),"y"), ROUNDDOWN((Tabla1[[#This Row],[Fecha Finalización]] -Tabla1[[#This Row],[Fecha de nac]])/365,0)))</f>
        <v/>
      </c>
      <c r="O454" s="171"/>
      <c r="P454" s="35"/>
      <c r="Q454" s="68"/>
      <c r="R454" s="68"/>
      <c r="S454" s="68"/>
      <c r="T454" s="68"/>
      <c r="U454" s="245" t="str">
        <f>IF(F454="","",Tabla1[[#This Row],[Fecha Inicio grupo]]+3*7-7)</f>
        <v/>
      </c>
      <c r="V454" s="246" t="str">
        <f>IF(F454="","",EDATE(Tabla1[[#This Row],[Fecha Inicio grupo]],3))</f>
        <v/>
      </c>
      <c r="W454" s="30"/>
      <c r="X454" s="30"/>
      <c r="Y454" s="77"/>
      <c r="Z454" s="77"/>
      <c r="AA454" s="77"/>
      <c r="AB454" s="77"/>
      <c r="AC454" s="77"/>
      <c r="AD454" s="77"/>
      <c r="AE454" s="77"/>
      <c r="AF454" s="77"/>
      <c r="AG454" s="77"/>
      <c r="AH454" s="77"/>
      <c r="AI454" s="77"/>
      <c r="AJ454" s="77"/>
      <c r="AK454" s="77"/>
      <c r="AL454" s="77"/>
      <c r="AM454" s="77"/>
      <c r="AN454" s="77"/>
      <c r="AO454" s="146"/>
      <c r="AP454" s="248" t="str">
        <f>IF(F454="","",IFERROR(VLOOKUP(SUBSTITUTE(SUBSTITUTE(Tabla1[[#This Row],[Uso Sistemas]],"T","P"),"N","F"),Parámetros!$M$2:$N$17,2,0),"Completar hasta 3ra sem. para evaluar a Probacionista"))</f>
        <v/>
      </c>
      <c r="AQ454" s="40"/>
      <c r="AR454" s="40"/>
      <c r="AS454" s="40"/>
      <c r="AT454" s="29"/>
      <c r="AU454" s="56"/>
      <c r="AV454" s="56"/>
      <c r="AW454" s="56"/>
      <c r="AX454" s="250" t="str">
        <f>IF(V454="","",EOMONTH(EDATE(Tabla1[[#This Row],[Fecha Finalización]],2),0))</f>
        <v/>
      </c>
      <c r="AY454" s="40"/>
      <c r="AZ454" s="251" t="str">
        <f>IF(V454="","",EOMONTH(EDATE(Tabla1[[#This Row],[Fecha Finalización]],3),0))</f>
        <v/>
      </c>
      <c r="BA454" s="40"/>
      <c r="BB454" s="40"/>
      <c r="BC454" s="237"/>
      <c r="BD454" s="235" t="str">
        <f>IF(F454="","",Tabla1[[#This Row],[sem 01]]&amp;Tabla1[[#This Row],[sem 02]]&amp;Tabla1[[#This Row],[sem 03]])</f>
        <v/>
      </c>
      <c r="BE454" s="236" t="str">
        <f>IF(TRIM(F454)="","",$B$1&amp;"-"&amp;SUBSTITUTE(Tabla1[[#This Row],[Mes Inscrito]]," ","")&amp;"-"&amp;SUBSTITUTE(Tabla1[[#This Row],[Dia de clases Inscrito]]," ","")&amp;"-"&amp;SUBSTITUTE(Tabla1[[#This Row],[Horario Inscrito]]," ","")&amp;"-"&amp;Tabla1[[#This Row],[Fecha Inicio grupo]])</f>
        <v/>
      </c>
      <c r="BF454" s="253" t="str">
        <f>IF(F454="","",Tabla1[[#This Row],[Curso]])</f>
        <v/>
      </c>
      <c r="BG454" s="254" t="str">
        <f>+IF(TRIM(F454)="","",$B$1&amp;"-"&amp;TRIM(Tabla1[[#This Row],[Mes Inscrito]])&amp;"-"&amp;TRIM(Tabla1[[#This Row],[Dia de clases Inscrito]])&amp;"-"&amp;TRIM(Tabla1[[#This Row],[Horario Inscrito]])&amp;"-"&amp;TRIM(Tabla1[[#This Row],[Fecha Inicio grupo]])&amp;"-"&amp;TRIM(Tabla1[[#This Row],[Tipo Incrito]]))</f>
        <v/>
      </c>
      <c r="BH454" s="319" t="str">
        <f>IF(F454="","",OR(IFERROR(SEARCH("CG",Tabla1[[#This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4" s="320" t="str">
        <f>IF(F454&lt;&gt;"",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4" s="320" t="str">
        <f>IF(F454&lt;&gt;"",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4" s="320" t="str">
        <f>IF(Tabla1[[#This Row],[Fecha Inicio grupo]]="","",IFERROR(VLOOKUP(Tabla1[[#This Row],[Mes de Alta como miembro]],Parámetros!$AM$2:$AN$16,2,0),"01/01/1900"))</f>
        <v/>
      </c>
    </row>
    <row r="455" spans="1:63" ht="14.45" hidden="1">
      <c r="A455" s="69">
        <v>450</v>
      </c>
      <c r="B455" s="30"/>
      <c r="C455" s="35"/>
      <c r="D455" s="43"/>
      <c r="E455" s="65"/>
      <c r="F455" s="46"/>
      <c r="G455" s="46"/>
      <c r="H455" s="165"/>
      <c r="I455" s="43"/>
      <c r="J455" s="29"/>
      <c r="K455" s="70"/>
      <c r="L455" s="69"/>
      <c r="M455" s="47"/>
      <c r="N455" s="240" t="str">
        <f ca="1">IF(Tabla1[[#This Row],[Fecha de nac]]="","",IF(Tabla1[[#This Row],[Fecha Finalización]] &gt;=TODAY(), DATEDIF(Tabla1[[#This Row],[Fecha de nac]],TODAY(),"y"), ROUNDDOWN((Tabla1[[#This Row],[Fecha Finalización]] -Tabla1[[#This Row],[Fecha de nac]])/365,0)))</f>
        <v/>
      </c>
      <c r="O455" s="171"/>
      <c r="P455" s="35"/>
      <c r="Q455" s="68"/>
      <c r="R455" s="68"/>
      <c r="S455" s="68"/>
      <c r="T455" s="68"/>
      <c r="U455" s="245" t="str">
        <f>IF(F455="","",Tabla1[[#This Row],[Fecha Inicio grupo]]+3*7-7)</f>
        <v/>
      </c>
      <c r="V455" s="246" t="str">
        <f>IF(F455="","",EDATE(Tabla1[[#This Row],[Fecha Inicio grupo]],3))</f>
        <v/>
      </c>
      <c r="W455" s="30"/>
      <c r="X455" s="30"/>
      <c r="Y455" s="77"/>
      <c r="Z455" s="77"/>
      <c r="AA455" s="77"/>
      <c r="AB455" s="77"/>
      <c r="AC455" s="77"/>
      <c r="AD455" s="77"/>
      <c r="AE455" s="77"/>
      <c r="AF455" s="77"/>
      <c r="AG455" s="77"/>
      <c r="AH455" s="77"/>
      <c r="AI455" s="77"/>
      <c r="AJ455" s="77"/>
      <c r="AK455" s="77"/>
      <c r="AL455" s="77"/>
      <c r="AM455" s="77"/>
      <c r="AN455" s="77"/>
      <c r="AO455" s="146"/>
      <c r="AP455" s="248" t="str">
        <f>IF(F455="","",IFERROR(VLOOKUP(SUBSTITUTE(SUBSTITUTE(Tabla1[[#This Row],[Uso Sistemas]],"T","P"),"N","F"),Parámetros!$M$2:$N$17,2,0),"Completar hasta 3ra sem. para evaluar a Probacionista"))</f>
        <v/>
      </c>
      <c r="AQ455" s="40"/>
      <c r="AR455" s="40"/>
      <c r="AS455" s="40"/>
      <c r="AT455" s="29"/>
      <c r="AU455" s="56"/>
      <c r="AV455" s="56"/>
      <c r="AW455" s="56"/>
      <c r="AX455" s="250" t="str">
        <f>IF(V455="","",EOMONTH(EDATE(Tabla1[[#This Row],[Fecha Finalización]],2),0))</f>
        <v/>
      </c>
      <c r="AY455" s="40"/>
      <c r="AZ455" s="251" t="str">
        <f>IF(V455="","",EOMONTH(EDATE(Tabla1[[#This Row],[Fecha Finalización]],3),0))</f>
        <v/>
      </c>
      <c r="BA455" s="40"/>
      <c r="BB455" s="40"/>
      <c r="BC455" s="237"/>
      <c r="BD455" s="235" t="str">
        <f>IF(F455="","",Tabla1[[#This Row],[sem 01]]&amp;Tabla1[[#This Row],[sem 02]]&amp;Tabla1[[#This Row],[sem 03]])</f>
        <v/>
      </c>
      <c r="BE455" s="236" t="str">
        <f>IF(TRIM(F455)="","",$B$1&amp;"-"&amp;SUBSTITUTE(Tabla1[[#This Row],[Mes Inscrito]]," ","")&amp;"-"&amp;SUBSTITUTE(Tabla1[[#This Row],[Dia de clases Inscrito]]," ","")&amp;"-"&amp;SUBSTITUTE(Tabla1[[#This Row],[Horario Inscrito]]," ","")&amp;"-"&amp;Tabla1[[#This Row],[Fecha Inicio grupo]])</f>
        <v/>
      </c>
      <c r="BF455" s="253" t="str">
        <f>IF(F455="","",Tabla1[[#This Row],[Curso]])</f>
        <v/>
      </c>
      <c r="BG455" s="254" t="str">
        <f>+IF(TRIM(F455)="","",$B$1&amp;"-"&amp;TRIM(Tabla1[[#This Row],[Mes Inscrito]])&amp;"-"&amp;TRIM(Tabla1[[#This Row],[Dia de clases Inscrito]])&amp;"-"&amp;TRIM(Tabla1[[#This Row],[Horario Inscrito]])&amp;"-"&amp;TRIM(Tabla1[[#This Row],[Fecha Inicio grupo]])&amp;"-"&amp;TRIM(Tabla1[[#This Row],[Tipo Incrito]]))</f>
        <v/>
      </c>
      <c r="BH455" s="319" t="str">
        <f>IF(F455="","",OR(IFERROR(SEARCH("CG",Tabla1[[#This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5" s="320" t="str">
        <f>IF(F455&lt;&gt;"",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5" s="320" t="str">
        <f>IF(F455&lt;&gt;"",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5" s="320" t="str">
        <f>IF(Tabla1[[#This Row],[Fecha Inicio grupo]]="","",IFERROR(VLOOKUP(Tabla1[[#This Row],[Mes de Alta como miembro]],Parámetros!$AM$2:$AN$16,2,0),"01/01/1900"))</f>
        <v/>
      </c>
    </row>
    <row r="456" spans="1:63" ht="14.45" hidden="1">
      <c r="A456" s="69">
        <v>451</v>
      </c>
      <c r="B456" s="30"/>
      <c r="C456" s="35"/>
      <c r="D456" s="43"/>
      <c r="E456" s="65"/>
      <c r="F456" s="46"/>
      <c r="G456" s="46"/>
      <c r="H456" s="165"/>
      <c r="I456" s="43"/>
      <c r="J456" s="29"/>
      <c r="K456" s="70"/>
      <c r="L456" s="69"/>
      <c r="M456" s="47"/>
      <c r="N456" s="240" t="str">
        <f ca="1">IF(Tabla1[[#This Row],[Fecha de nac]]="","",IF(Tabla1[[#This Row],[Fecha Finalización]] &gt;=TODAY(), DATEDIF(Tabla1[[#This Row],[Fecha de nac]],TODAY(),"y"), ROUNDDOWN((Tabla1[[#This Row],[Fecha Finalización]] -Tabla1[[#This Row],[Fecha de nac]])/365,0)))</f>
        <v/>
      </c>
      <c r="O456" s="171"/>
      <c r="P456" s="35"/>
      <c r="Q456" s="68"/>
      <c r="R456" s="68"/>
      <c r="S456" s="68"/>
      <c r="T456" s="68"/>
      <c r="U456" s="245" t="str">
        <f>IF(F456="","",Tabla1[[#This Row],[Fecha Inicio grupo]]+3*7-7)</f>
        <v/>
      </c>
      <c r="V456" s="246" t="str">
        <f>IF(F456="","",EDATE(Tabla1[[#This Row],[Fecha Inicio grupo]],3))</f>
        <v/>
      </c>
      <c r="W456" s="30"/>
      <c r="X456" s="30"/>
      <c r="Y456" s="77"/>
      <c r="Z456" s="77"/>
      <c r="AA456" s="77"/>
      <c r="AB456" s="77"/>
      <c r="AC456" s="77"/>
      <c r="AD456" s="77"/>
      <c r="AE456" s="77"/>
      <c r="AF456" s="77"/>
      <c r="AG456" s="77"/>
      <c r="AH456" s="77"/>
      <c r="AI456" s="77"/>
      <c r="AJ456" s="77"/>
      <c r="AK456" s="77"/>
      <c r="AL456" s="77"/>
      <c r="AM456" s="77"/>
      <c r="AN456" s="77"/>
      <c r="AO456" s="146"/>
      <c r="AP456" s="248" t="str">
        <f>IF(F456="","",IFERROR(VLOOKUP(SUBSTITUTE(SUBSTITUTE(Tabla1[[#This Row],[Uso Sistemas]],"T","P"),"N","F"),Parámetros!$M$2:$N$17,2,0),"Completar hasta 3ra sem. para evaluar a Probacionista"))</f>
        <v/>
      </c>
      <c r="AQ456" s="40"/>
      <c r="AR456" s="40"/>
      <c r="AS456" s="40"/>
      <c r="AT456" s="29"/>
      <c r="AU456" s="56"/>
      <c r="AV456" s="56"/>
      <c r="AW456" s="56"/>
      <c r="AX456" s="250" t="str">
        <f>IF(V456="","",EOMONTH(EDATE(Tabla1[[#This Row],[Fecha Finalización]],2),0))</f>
        <v/>
      </c>
      <c r="AY456" s="40"/>
      <c r="AZ456" s="251" t="str">
        <f>IF(V456="","",EOMONTH(EDATE(Tabla1[[#This Row],[Fecha Finalización]],3),0))</f>
        <v/>
      </c>
      <c r="BA456" s="40"/>
      <c r="BB456" s="40"/>
      <c r="BC456" s="237"/>
      <c r="BD456" s="235" t="str">
        <f>IF(F456="","",Tabla1[[#This Row],[sem 01]]&amp;Tabla1[[#This Row],[sem 02]]&amp;Tabla1[[#This Row],[sem 03]])</f>
        <v/>
      </c>
      <c r="BE456" s="236" t="str">
        <f>IF(TRIM(F456)="","",$B$1&amp;"-"&amp;SUBSTITUTE(Tabla1[[#This Row],[Mes Inscrito]]," ","")&amp;"-"&amp;SUBSTITUTE(Tabla1[[#This Row],[Dia de clases Inscrito]]," ","")&amp;"-"&amp;SUBSTITUTE(Tabla1[[#This Row],[Horario Inscrito]]," ","")&amp;"-"&amp;Tabla1[[#This Row],[Fecha Inicio grupo]])</f>
        <v/>
      </c>
      <c r="BF456" s="253" t="str">
        <f>IF(F456="","",Tabla1[[#This Row],[Curso]])</f>
        <v/>
      </c>
      <c r="BG456" s="254" t="str">
        <f>+IF(TRIM(F456)="","",$B$1&amp;"-"&amp;TRIM(Tabla1[[#This Row],[Mes Inscrito]])&amp;"-"&amp;TRIM(Tabla1[[#This Row],[Dia de clases Inscrito]])&amp;"-"&amp;TRIM(Tabla1[[#This Row],[Horario Inscrito]])&amp;"-"&amp;TRIM(Tabla1[[#This Row],[Fecha Inicio grupo]])&amp;"-"&amp;TRIM(Tabla1[[#This Row],[Tipo Incrito]]))</f>
        <v/>
      </c>
      <c r="BH456" s="319" t="str">
        <f>IF(F456="","",OR(IFERROR(SEARCH("CG",Tabla1[[#This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6" s="320" t="str">
        <f>IF(F456&lt;&gt;"",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6" s="320" t="str">
        <f>IF(F456&lt;&gt;"",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6" s="320" t="str">
        <f>IF(Tabla1[[#This Row],[Fecha Inicio grupo]]="","",IFERROR(VLOOKUP(Tabla1[[#This Row],[Mes de Alta como miembro]],Parámetros!$AM$2:$AN$16,2,0),"01/01/1900"))</f>
        <v/>
      </c>
    </row>
    <row r="457" spans="1:63" ht="14.45" hidden="1">
      <c r="A457" s="69">
        <v>452</v>
      </c>
      <c r="B457" s="30"/>
      <c r="C457" s="35"/>
      <c r="D457" s="43"/>
      <c r="E457" s="65"/>
      <c r="F457" s="46"/>
      <c r="G457" s="46"/>
      <c r="H457" s="165"/>
      <c r="I457" s="43"/>
      <c r="J457" s="29"/>
      <c r="K457" s="70"/>
      <c r="L457" s="69"/>
      <c r="M457" s="47"/>
      <c r="N457" s="240" t="str">
        <f ca="1">IF(Tabla1[[#This Row],[Fecha de nac]]="","",IF(Tabla1[[#This Row],[Fecha Finalización]] &gt;=TODAY(), DATEDIF(Tabla1[[#This Row],[Fecha de nac]],TODAY(),"y"), ROUNDDOWN((Tabla1[[#This Row],[Fecha Finalización]] -Tabla1[[#This Row],[Fecha de nac]])/365,0)))</f>
        <v/>
      </c>
      <c r="O457" s="171"/>
      <c r="P457" s="35"/>
      <c r="Q457" s="68"/>
      <c r="R457" s="68"/>
      <c r="S457" s="68"/>
      <c r="T457" s="68"/>
      <c r="U457" s="245" t="str">
        <f>IF(F457="","",Tabla1[[#This Row],[Fecha Inicio grupo]]+3*7-7)</f>
        <v/>
      </c>
      <c r="V457" s="246" t="str">
        <f>IF(F457="","",EDATE(Tabla1[[#This Row],[Fecha Inicio grupo]],3))</f>
        <v/>
      </c>
      <c r="W457" s="30"/>
      <c r="X457" s="30"/>
      <c r="Y457" s="77"/>
      <c r="Z457" s="77"/>
      <c r="AA457" s="77"/>
      <c r="AB457" s="77"/>
      <c r="AC457" s="77"/>
      <c r="AD457" s="77"/>
      <c r="AE457" s="77"/>
      <c r="AF457" s="77"/>
      <c r="AG457" s="77"/>
      <c r="AH457" s="77"/>
      <c r="AI457" s="77"/>
      <c r="AJ457" s="77"/>
      <c r="AK457" s="77"/>
      <c r="AL457" s="77"/>
      <c r="AM457" s="77"/>
      <c r="AN457" s="77"/>
      <c r="AO457" s="146"/>
      <c r="AP457" s="248" t="str">
        <f>IF(F457="","",IFERROR(VLOOKUP(SUBSTITUTE(SUBSTITUTE(Tabla1[[#This Row],[Uso Sistemas]],"T","P"),"N","F"),Parámetros!$M$2:$N$17,2,0),"Completar hasta 3ra sem. para evaluar a Probacionista"))</f>
        <v/>
      </c>
      <c r="AQ457" s="40"/>
      <c r="AR457" s="40"/>
      <c r="AS457" s="40"/>
      <c r="AT457" s="29"/>
      <c r="AU457" s="56"/>
      <c r="AV457" s="56"/>
      <c r="AW457" s="56"/>
      <c r="AX457" s="250" t="str">
        <f>IF(V457="","",EOMONTH(EDATE(Tabla1[[#This Row],[Fecha Finalización]],2),0))</f>
        <v/>
      </c>
      <c r="AY457" s="40"/>
      <c r="AZ457" s="251" t="str">
        <f>IF(V457="","",EOMONTH(EDATE(Tabla1[[#This Row],[Fecha Finalización]],3),0))</f>
        <v/>
      </c>
      <c r="BA457" s="40"/>
      <c r="BB457" s="40"/>
      <c r="BC457" s="237"/>
      <c r="BD457" s="235" t="str">
        <f>IF(F457="","",Tabla1[[#This Row],[sem 01]]&amp;Tabla1[[#This Row],[sem 02]]&amp;Tabla1[[#This Row],[sem 03]])</f>
        <v/>
      </c>
      <c r="BE457" s="236" t="str">
        <f>IF(TRIM(F457)="","",$B$1&amp;"-"&amp;SUBSTITUTE(Tabla1[[#This Row],[Mes Inscrito]]," ","")&amp;"-"&amp;SUBSTITUTE(Tabla1[[#This Row],[Dia de clases Inscrito]]," ","")&amp;"-"&amp;SUBSTITUTE(Tabla1[[#This Row],[Horario Inscrito]]," ","")&amp;"-"&amp;Tabla1[[#This Row],[Fecha Inicio grupo]])</f>
        <v/>
      </c>
      <c r="BF457" s="253" t="str">
        <f>IF(F457="","",Tabla1[[#This Row],[Curso]])</f>
        <v/>
      </c>
      <c r="BG457" s="254" t="str">
        <f>+IF(TRIM(F457)="","",$B$1&amp;"-"&amp;TRIM(Tabla1[[#This Row],[Mes Inscrito]])&amp;"-"&amp;TRIM(Tabla1[[#This Row],[Dia de clases Inscrito]])&amp;"-"&amp;TRIM(Tabla1[[#This Row],[Horario Inscrito]])&amp;"-"&amp;TRIM(Tabla1[[#This Row],[Fecha Inicio grupo]])&amp;"-"&amp;TRIM(Tabla1[[#This Row],[Tipo Incrito]]))</f>
        <v/>
      </c>
      <c r="BH457" s="319" t="str">
        <f>IF(F457="","",OR(IFERROR(SEARCH("CG",Tabla1[[#This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7" s="320" t="str">
        <f>IF(F457&lt;&gt;"",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7" s="320" t="str">
        <f>IF(F457&lt;&gt;"",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7" s="320" t="str">
        <f>IF(Tabla1[[#This Row],[Fecha Inicio grupo]]="","",IFERROR(VLOOKUP(Tabla1[[#This Row],[Mes de Alta como miembro]],Parámetros!$AM$2:$AN$16,2,0),"01/01/1900"))</f>
        <v/>
      </c>
    </row>
    <row r="458" spans="1:63" ht="14.45" hidden="1">
      <c r="A458" s="69">
        <v>453</v>
      </c>
      <c r="B458" s="30"/>
      <c r="C458" s="35"/>
      <c r="D458" s="43"/>
      <c r="E458" s="65"/>
      <c r="F458" s="46"/>
      <c r="G458" s="46"/>
      <c r="H458" s="165"/>
      <c r="I458" s="43"/>
      <c r="J458" s="29"/>
      <c r="K458" s="70"/>
      <c r="L458" s="69"/>
      <c r="M458" s="47"/>
      <c r="N458" s="240" t="str">
        <f ca="1">IF(Tabla1[[#This Row],[Fecha de nac]]="","",IF(Tabla1[[#This Row],[Fecha Finalización]] &gt;=TODAY(), DATEDIF(Tabla1[[#This Row],[Fecha de nac]],TODAY(),"y"), ROUNDDOWN((Tabla1[[#This Row],[Fecha Finalización]] -Tabla1[[#This Row],[Fecha de nac]])/365,0)))</f>
        <v/>
      </c>
      <c r="O458" s="171"/>
      <c r="P458" s="35"/>
      <c r="Q458" s="68"/>
      <c r="R458" s="68"/>
      <c r="S458" s="68"/>
      <c r="T458" s="68"/>
      <c r="U458" s="245" t="str">
        <f>IF(F458="","",Tabla1[[#This Row],[Fecha Inicio grupo]]+3*7-7)</f>
        <v/>
      </c>
      <c r="V458" s="246" t="str">
        <f>IF(F458="","",EDATE(Tabla1[[#This Row],[Fecha Inicio grupo]],3))</f>
        <v/>
      </c>
      <c r="W458" s="30"/>
      <c r="X458" s="30"/>
      <c r="Y458" s="77"/>
      <c r="Z458" s="77"/>
      <c r="AA458" s="77"/>
      <c r="AB458" s="77"/>
      <c r="AC458" s="77"/>
      <c r="AD458" s="77"/>
      <c r="AE458" s="77"/>
      <c r="AF458" s="77"/>
      <c r="AG458" s="77"/>
      <c r="AH458" s="77"/>
      <c r="AI458" s="77"/>
      <c r="AJ458" s="77"/>
      <c r="AK458" s="77"/>
      <c r="AL458" s="77"/>
      <c r="AM458" s="77"/>
      <c r="AN458" s="77"/>
      <c r="AO458" s="146"/>
      <c r="AP458" s="248" t="str">
        <f>IF(F458="","",IFERROR(VLOOKUP(SUBSTITUTE(SUBSTITUTE(Tabla1[[#This Row],[Uso Sistemas]],"T","P"),"N","F"),Parámetros!$M$2:$N$17,2,0),"Completar hasta 3ra sem. para evaluar a Probacionista"))</f>
        <v/>
      </c>
      <c r="AQ458" s="40"/>
      <c r="AR458" s="40"/>
      <c r="AS458" s="40"/>
      <c r="AT458" s="29"/>
      <c r="AU458" s="56"/>
      <c r="AV458" s="56"/>
      <c r="AW458" s="56"/>
      <c r="AX458" s="250" t="str">
        <f>IF(V458="","",EOMONTH(EDATE(Tabla1[[#This Row],[Fecha Finalización]],2),0))</f>
        <v/>
      </c>
      <c r="AY458" s="40"/>
      <c r="AZ458" s="251" t="str">
        <f>IF(V458="","",EOMONTH(EDATE(Tabla1[[#This Row],[Fecha Finalización]],3),0))</f>
        <v/>
      </c>
      <c r="BA458" s="40"/>
      <c r="BB458" s="40"/>
      <c r="BC458" s="237"/>
      <c r="BD458" s="235" t="str">
        <f>IF(F458="","",Tabla1[[#This Row],[sem 01]]&amp;Tabla1[[#This Row],[sem 02]]&amp;Tabla1[[#This Row],[sem 03]])</f>
        <v/>
      </c>
      <c r="BE458" s="236" t="str">
        <f>IF(TRIM(F458)="","",$B$1&amp;"-"&amp;SUBSTITUTE(Tabla1[[#This Row],[Mes Inscrito]]," ","")&amp;"-"&amp;SUBSTITUTE(Tabla1[[#This Row],[Dia de clases Inscrito]]," ","")&amp;"-"&amp;SUBSTITUTE(Tabla1[[#This Row],[Horario Inscrito]]," ","")&amp;"-"&amp;Tabla1[[#This Row],[Fecha Inicio grupo]])</f>
        <v/>
      </c>
      <c r="BF458" s="253" t="str">
        <f>IF(F458="","",Tabla1[[#This Row],[Curso]])</f>
        <v/>
      </c>
      <c r="BG458" s="254" t="str">
        <f>+IF(TRIM(F458)="","",$B$1&amp;"-"&amp;TRIM(Tabla1[[#This Row],[Mes Inscrito]])&amp;"-"&amp;TRIM(Tabla1[[#This Row],[Dia de clases Inscrito]])&amp;"-"&amp;TRIM(Tabla1[[#This Row],[Horario Inscrito]])&amp;"-"&amp;TRIM(Tabla1[[#This Row],[Fecha Inicio grupo]])&amp;"-"&amp;TRIM(Tabla1[[#This Row],[Tipo Incrito]]))</f>
        <v/>
      </c>
      <c r="BH458" s="319" t="str">
        <f>IF(F458="","",OR(IFERROR(SEARCH("CG",Tabla1[[#This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8" s="320" t="str">
        <f>IF(F458&lt;&gt;"",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8" s="320" t="str">
        <f>IF(F458&lt;&gt;"",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8" s="320" t="str">
        <f>IF(Tabla1[[#This Row],[Fecha Inicio grupo]]="","",IFERROR(VLOOKUP(Tabla1[[#This Row],[Mes de Alta como miembro]],Parámetros!$AM$2:$AN$16,2,0),"01/01/1900"))</f>
        <v/>
      </c>
    </row>
    <row r="459" spans="1:63" ht="14.45" hidden="1">
      <c r="A459" s="69">
        <v>454</v>
      </c>
      <c r="B459" s="30"/>
      <c r="C459" s="35"/>
      <c r="D459" s="43"/>
      <c r="E459" s="65"/>
      <c r="F459" s="46"/>
      <c r="G459" s="46"/>
      <c r="H459" s="165"/>
      <c r="I459" s="43"/>
      <c r="J459" s="29"/>
      <c r="K459" s="70"/>
      <c r="L459" s="69"/>
      <c r="M459" s="47"/>
      <c r="N459" s="240" t="str">
        <f ca="1">IF(Tabla1[[#This Row],[Fecha de nac]]="","",IF(Tabla1[[#This Row],[Fecha Finalización]] &gt;=TODAY(), DATEDIF(Tabla1[[#This Row],[Fecha de nac]],TODAY(),"y"), ROUNDDOWN((Tabla1[[#This Row],[Fecha Finalización]] -Tabla1[[#This Row],[Fecha de nac]])/365,0)))</f>
        <v/>
      </c>
      <c r="O459" s="171"/>
      <c r="P459" s="35"/>
      <c r="Q459" s="68"/>
      <c r="R459" s="68"/>
      <c r="S459" s="68"/>
      <c r="T459" s="68"/>
      <c r="U459" s="245" t="str">
        <f>IF(F459="","",Tabla1[[#This Row],[Fecha Inicio grupo]]+3*7-7)</f>
        <v/>
      </c>
      <c r="V459" s="246" t="str">
        <f>IF(F459="","",EDATE(Tabla1[[#This Row],[Fecha Inicio grupo]],3))</f>
        <v/>
      </c>
      <c r="W459" s="30"/>
      <c r="X459" s="30"/>
      <c r="Y459" s="77"/>
      <c r="Z459" s="77"/>
      <c r="AA459" s="77"/>
      <c r="AB459" s="77"/>
      <c r="AC459" s="77"/>
      <c r="AD459" s="77"/>
      <c r="AE459" s="77"/>
      <c r="AF459" s="77"/>
      <c r="AG459" s="77"/>
      <c r="AH459" s="77"/>
      <c r="AI459" s="77"/>
      <c r="AJ459" s="77"/>
      <c r="AK459" s="77"/>
      <c r="AL459" s="77"/>
      <c r="AM459" s="77"/>
      <c r="AN459" s="77"/>
      <c r="AO459" s="146"/>
      <c r="AP459" s="248" t="str">
        <f>IF(F459="","",IFERROR(VLOOKUP(SUBSTITUTE(SUBSTITUTE(Tabla1[[#This Row],[Uso Sistemas]],"T","P"),"N","F"),Parámetros!$M$2:$N$17,2,0),"Completar hasta 3ra sem. para evaluar a Probacionista"))</f>
        <v/>
      </c>
      <c r="AQ459" s="40"/>
      <c r="AR459" s="40"/>
      <c r="AS459" s="40"/>
      <c r="AT459" s="29"/>
      <c r="AU459" s="56"/>
      <c r="AV459" s="56"/>
      <c r="AW459" s="56"/>
      <c r="AX459" s="250" t="str">
        <f>IF(V459="","",EOMONTH(EDATE(Tabla1[[#This Row],[Fecha Finalización]],2),0))</f>
        <v/>
      </c>
      <c r="AY459" s="40"/>
      <c r="AZ459" s="251" t="str">
        <f>IF(V459="","",EOMONTH(EDATE(Tabla1[[#This Row],[Fecha Finalización]],3),0))</f>
        <v/>
      </c>
      <c r="BA459" s="40"/>
      <c r="BB459" s="40"/>
      <c r="BC459" s="237"/>
      <c r="BD459" s="235" t="str">
        <f>IF(F459="","",Tabla1[[#This Row],[sem 01]]&amp;Tabla1[[#This Row],[sem 02]]&amp;Tabla1[[#This Row],[sem 03]])</f>
        <v/>
      </c>
      <c r="BE459" s="236" t="str">
        <f>IF(TRIM(F459)="","",$B$1&amp;"-"&amp;SUBSTITUTE(Tabla1[[#This Row],[Mes Inscrito]]," ","")&amp;"-"&amp;SUBSTITUTE(Tabla1[[#This Row],[Dia de clases Inscrito]]," ","")&amp;"-"&amp;SUBSTITUTE(Tabla1[[#This Row],[Horario Inscrito]]," ","")&amp;"-"&amp;Tabla1[[#This Row],[Fecha Inicio grupo]])</f>
        <v/>
      </c>
      <c r="BF459" s="253" t="str">
        <f>IF(F459="","",Tabla1[[#This Row],[Curso]])</f>
        <v/>
      </c>
      <c r="BG459" s="254" t="str">
        <f>+IF(TRIM(F459)="","",$B$1&amp;"-"&amp;TRIM(Tabla1[[#This Row],[Mes Inscrito]])&amp;"-"&amp;TRIM(Tabla1[[#This Row],[Dia de clases Inscrito]])&amp;"-"&amp;TRIM(Tabla1[[#This Row],[Horario Inscrito]])&amp;"-"&amp;TRIM(Tabla1[[#This Row],[Fecha Inicio grupo]])&amp;"-"&amp;TRIM(Tabla1[[#This Row],[Tipo Incrito]]))</f>
        <v/>
      </c>
      <c r="BH459" s="319" t="str">
        <f>IF(F459="","",OR(IFERROR(SEARCH("CG",Tabla1[[#This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9" s="320" t="str">
        <f>IF(F459&lt;&gt;"",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9" s="320" t="str">
        <f>IF(F459&lt;&gt;"",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9" s="320" t="str">
        <f>IF(Tabla1[[#This Row],[Fecha Inicio grupo]]="","",IFERROR(VLOOKUP(Tabla1[[#This Row],[Mes de Alta como miembro]],Parámetros!$AM$2:$AN$16,2,0),"01/01/1900"))</f>
        <v/>
      </c>
    </row>
    <row r="460" spans="1:63" ht="14.45" hidden="1">
      <c r="A460" s="69">
        <v>455</v>
      </c>
      <c r="B460" s="30"/>
      <c r="C460" s="35"/>
      <c r="D460" s="43"/>
      <c r="E460" s="65"/>
      <c r="F460" s="46"/>
      <c r="G460" s="46"/>
      <c r="H460" s="165"/>
      <c r="I460" s="43"/>
      <c r="J460" s="29"/>
      <c r="K460" s="70"/>
      <c r="L460" s="69"/>
      <c r="M460" s="47"/>
      <c r="N460" s="240" t="str">
        <f ca="1">IF(Tabla1[[#This Row],[Fecha de nac]]="","",IF(Tabla1[[#This Row],[Fecha Finalización]] &gt;=TODAY(), DATEDIF(Tabla1[[#This Row],[Fecha de nac]],TODAY(),"y"), ROUNDDOWN((Tabla1[[#This Row],[Fecha Finalización]] -Tabla1[[#This Row],[Fecha de nac]])/365,0)))</f>
        <v/>
      </c>
      <c r="O460" s="171"/>
      <c r="P460" s="35"/>
      <c r="Q460" s="68"/>
      <c r="R460" s="68"/>
      <c r="S460" s="68"/>
      <c r="T460" s="68"/>
      <c r="U460" s="245" t="str">
        <f>IF(F460="","",Tabla1[[#This Row],[Fecha Inicio grupo]]+3*7-7)</f>
        <v/>
      </c>
      <c r="V460" s="246" t="str">
        <f>IF(F460="","",EDATE(Tabla1[[#This Row],[Fecha Inicio grupo]],3))</f>
        <v/>
      </c>
      <c r="W460" s="30"/>
      <c r="X460" s="30"/>
      <c r="Y460" s="77"/>
      <c r="Z460" s="77"/>
      <c r="AA460" s="77"/>
      <c r="AB460" s="77"/>
      <c r="AC460" s="77"/>
      <c r="AD460" s="77"/>
      <c r="AE460" s="77"/>
      <c r="AF460" s="77"/>
      <c r="AG460" s="77"/>
      <c r="AH460" s="77"/>
      <c r="AI460" s="77"/>
      <c r="AJ460" s="77"/>
      <c r="AK460" s="77"/>
      <c r="AL460" s="77"/>
      <c r="AM460" s="77"/>
      <c r="AN460" s="77"/>
      <c r="AO460" s="146"/>
      <c r="AP460" s="248" t="str">
        <f>IF(F460="","",IFERROR(VLOOKUP(SUBSTITUTE(SUBSTITUTE(Tabla1[[#This Row],[Uso Sistemas]],"T","P"),"N","F"),Parámetros!$M$2:$N$17,2,0),"Completar hasta 3ra sem. para evaluar a Probacionista"))</f>
        <v/>
      </c>
      <c r="AQ460" s="40"/>
      <c r="AR460" s="40"/>
      <c r="AS460" s="40"/>
      <c r="AT460" s="29"/>
      <c r="AU460" s="56"/>
      <c r="AV460" s="56"/>
      <c r="AW460" s="56"/>
      <c r="AX460" s="250" t="str">
        <f>IF(V460="","",EOMONTH(EDATE(Tabla1[[#This Row],[Fecha Finalización]],2),0))</f>
        <v/>
      </c>
      <c r="AY460" s="40"/>
      <c r="AZ460" s="251" t="str">
        <f>IF(V460="","",EOMONTH(EDATE(Tabla1[[#This Row],[Fecha Finalización]],3),0))</f>
        <v/>
      </c>
      <c r="BA460" s="40"/>
      <c r="BB460" s="40"/>
      <c r="BC460" s="237"/>
      <c r="BD460" s="235" t="str">
        <f>IF(F460="","",Tabla1[[#This Row],[sem 01]]&amp;Tabla1[[#This Row],[sem 02]]&amp;Tabla1[[#This Row],[sem 03]])</f>
        <v/>
      </c>
      <c r="BE460" s="236" t="str">
        <f>IF(TRIM(F460)="","",$B$1&amp;"-"&amp;SUBSTITUTE(Tabla1[[#This Row],[Mes Inscrito]]," ","")&amp;"-"&amp;SUBSTITUTE(Tabla1[[#This Row],[Dia de clases Inscrito]]," ","")&amp;"-"&amp;SUBSTITUTE(Tabla1[[#This Row],[Horario Inscrito]]," ","")&amp;"-"&amp;Tabla1[[#This Row],[Fecha Inicio grupo]])</f>
        <v/>
      </c>
      <c r="BF460" s="253" t="str">
        <f>IF(F460="","",Tabla1[[#This Row],[Curso]])</f>
        <v/>
      </c>
      <c r="BG460" s="254" t="str">
        <f>+IF(TRIM(F460)="","",$B$1&amp;"-"&amp;TRIM(Tabla1[[#This Row],[Mes Inscrito]])&amp;"-"&amp;TRIM(Tabla1[[#This Row],[Dia de clases Inscrito]])&amp;"-"&amp;TRIM(Tabla1[[#This Row],[Horario Inscrito]])&amp;"-"&amp;TRIM(Tabla1[[#This Row],[Fecha Inicio grupo]])&amp;"-"&amp;TRIM(Tabla1[[#This Row],[Tipo Incrito]]))</f>
        <v/>
      </c>
      <c r="BH460" s="319" t="str">
        <f>IF(F460="","",OR(IFERROR(SEARCH("CG",Tabla1[[#This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0" s="320" t="str">
        <f>IF(F460&lt;&gt;"",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0" s="320" t="str">
        <f>IF(F460&lt;&gt;"",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0" s="320" t="str">
        <f>IF(Tabla1[[#This Row],[Fecha Inicio grupo]]="","",IFERROR(VLOOKUP(Tabla1[[#This Row],[Mes de Alta como miembro]],Parámetros!$AM$2:$AN$16,2,0),"01/01/1900"))</f>
        <v/>
      </c>
    </row>
    <row r="461" spans="1:63" ht="14.45" hidden="1">
      <c r="A461" s="69">
        <v>456</v>
      </c>
      <c r="B461" s="30"/>
      <c r="C461" s="35"/>
      <c r="D461" s="43"/>
      <c r="E461" s="65"/>
      <c r="F461" s="46"/>
      <c r="G461" s="46"/>
      <c r="H461" s="165"/>
      <c r="I461" s="43"/>
      <c r="J461" s="29"/>
      <c r="K461" s="70"/>
      <c r="L461" s="69"/>
      <c r="M461" s="47"/>
      <c r="N461" s="240" t="str">
        <f ca="1">IF(Tabla1[[#This Row],[Fecha de nac]]="","",IF(Tabla1[[#This Row],[Fecha Finalización]] &gt;=TODAY(), DATEDIF(Tabla1[[#This Row],[Fecha de nac]],TODAY(),"y"), ROUNDDOWN((Tabla1[[#This Row],[Fecha Finalización]] -Tabla1[[#This Row],[Fecha de nac]])/365,0)))</f>
        <v/>
      </c>
      <c r="O461" s="171"/>
      <c r="P461" s="35"/>
      <c r="Q461" s="68"/>
      <c r="R461" s="68"/>
      <c r="S461" s="68"/>
      <c r="T461" s="68"/>
      <c r="U461" s="245" t="str">
        <f>IF(F461="","",Tabla1[[#This Row],[Fecha Inicio grupo]]+3*7-7)</f>
        <v/>
      </c>
      <c r="V461" s="246" t="str">
        <f>IF(F461="","",EDATE(Tabla1[[#This Row],[Fecha Inicio grupo]],3))</f>
        <v/>
      </c>
      <c r="W461" s="30"/>
      <c r="X461" s="30"/>
      <c r="Y461" s="77"/>
      <c r="Z461" s="77"/>
      <c r="AA461" s="77"/>
      <c r="AB461" s="77"/>
      <c r="AC461" s="77"/>
      <c r="AD461" s="77"/>
      <c r="AE461" s="77"/>
      <c r="AF461" s="77"/>
      <c r="AG461" s="77"/>
      <c r="AH461" s="77"/>
      <c r="AI461" s="77"/>
      <c r="AJ461" s="77"/>
      <c r="AK461" s="77"/>
      <c r="AL461" s="77"/>
      <c r="AM461" s="77"/>
      <c r="AN461" s="77"/>
      <c r="AO461" s="146"/>
      <c r="AP461" s="248" t="str">
        <f>IF(F461="","",IFERROR(VLOOKUP(SUBSTITUTE(SUBSTITUTE(Tabla1[[#This Row],[Uso Sistemas]],"T","P"),"N","F"),Parámetros!$M$2:$N$17,2,0),"Completar hasta 3ra sem. para evaluar a Probacionista"))</f>
        <v/>
      </c>
      <c r="AQ461" s="40"/>
      <c r="AR461" s="40"/>
      <c r="AS461" s="40"/>
      <c r="AT461" s="29"/>
      <c r="AU461" s="56"/>
      <c r="AV461" s="56"/>
      <c r="AW461" s="56"/>
      <c r="AX461" s="250" t="str">
        <f>IF(V461="","",EOMONTH(EDATE(Tabla1[[#This Row],[Fecha Finalización]],2),0))</f>
        <v/>
      </c>
      <c r="AY461" s="40"/>
      <c r="AZ461" s="251" t="str">
        <f>IF(V461="","",EOMONTH(EDATE(Tabla1[[#This Row],[Fecha Finalización]],3),0))</f>
        <v/>
      </c>
      <c r="BA461" s="40"/>
      <c r="BB461" s="40"/>
      <c r="BC461" s="237"/>
      <c r="BD461" s="235" t="str">
        <f>IF(F461="","",Tabla1[[#This Row],[sem 01]]&amp;Tabla1[[#This Row],[sem 02]]&amp;Tabla1[[#This Row],[sem 03]])</f>
        <v/>
      </c>
      <c r="BE461" s="236" t="str">
        <f>IF(TRIM(F461)="","",$B$1&amp;"-"&amp;SUBSTITUTE(Tabla1[[#This Row],[Mes Inscrito]]," ","")&amp;"-"&amp;SUBSTITUTE(Tabla1[[#This Row],[Dia de clases Inscrito]]," ","")&amp;"-"&amp;SUBSTITUTE(Tabla1[[#This Row],[Horario Inscrito]]," ","")&amp;"-"&amp;Tabla1[[#This Row],[Fecha Inicio grupo]])</f>
        <v/>
      </c>
      <c r="BF461" s="253" t="str">
        <f>IF(F461="","",Tabla1[[#This Row],[Curso]])</f>
        <v/>
      </c>
      <c r="BG461" s="254" t="str">
        <f>+IF(TRIM(F461)="","",$B$1&amp;"-"&amp;TRIM(Tabla1[[#This Row],[Mes Inscrito]])&amp;"-"&amp;TRIM(Tabla1[[#This Row],[Dia de clases Inscrito]])&amp;"-"&amp;TRIM(Tabla1[[#This Row],[Horario Inscrito]])&amp;"-"&amp;TRIM(Tabla1[[#This Row],[Fecha Inicio grupo]])&amp;"-"&amp;TRIM(Tabla1[[#This Row],[Tipo Incrito]]))</f>
        <v/>
      </c>
      <c r="BH461" s="319" t="str">
        <f>IF(F461="","",OR(IFERROR(SEARCH("CG",Tabla1[[#This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1" s="320" t="str">
        <f>IF(F461&lt;&gt;"",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1" s="320" t="str">
        <f>IF(F461&lt;&gt;"",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1" s="320" t="str">
        <f>IF(Tabla1[[#This Row],[Fecha Inicio grupo]]="","",IFERROR(VLOOKUP(Tabla1[[#This Row],[Mes de Alta como miembro]],Parámetros!$AM$2:$AN$16,2,0),"01/01/1900"))</f>
        <v/>
      </c>
    </row>
    <row r="462" spans="1:63" ht="14.45" hidden="1">
      <c r="A462" s="69">
        <v>457</v>
      </c>
      <c r="B462" s="30"/>
      <c r="C462" s="35"/>
      <c r="D462" s="43"/>
      <c r="E462" s="65"/>
      <c r="F462" s="46"/>
      <c r="G462" s="46"/>
      <c r="H462" s="165"/>
      <c r="I462" s="43"/>
      <c r="J462" s="29"/>
      <c r="K462" s="70"/>
      <c r="L462" s="69"/>
      <c r="M462" s="47"/>
      <c r="N462" s="240" t="str">
        <f ca="1">IF(Tabla1[[#This Row],[Fecha de nac]]="","",IF(Tabla1[[#This Row],[Fecha Finalización]] &gt;=TODAY(), DATEDIF(Tabla1[[#This Row],[Fecha de nac]],TODAY(),"y"), ROUNDDOWN((Tabla1[[#This Row],[Fecha Finalización]] -Tabla1[[#This Row],[Fecha de nac]])/365,0)))</f>
        <v/>
      </c>
      <c r="O462" s="171"/>
      <c r="P462" s="35"/>
      <c r="Q462" s="68"/>
      <c r="R462" s="68"/>
      <c r="S462" s="68"/>
      <c r="T462" s="68"/>
      <c r="U462" s="245" t="str">
        <f>IF(F462="","",Tabla1[[#This Row],[Fecha Inicio grupo]]+3*7-7)</f>
        <v/>
      </c>
      <c r="V462" s="246" t="str">
        <f>IF(F462="","",EDATE(Tabla1[[#This Row],[Fecha Inicio grupo]],3))</f>
        <v/>
      </c>
      <c r="W462" s="30"/>
      <c r="X462" s="30"/>
      <c r="Y462" s="77"/>
      <c r="Z462" s="77"/>
      <c r="AA462" s="77"/>
      <c r="AB462" s="77"/>
      <c r="AC462" s="77"/>
      <c r="AD462" s="77"/>
      <c r="AE462" s="77"/>
      <c r="AF462" s="77"/>
      <c r="AG462" s="77"/>
      <c r="AH462" s="77"/>
      <c r="AI462" s="77"/>
      <c r="AJ462" s="77"/>
      <c r="AK462" s="77"/>
      <c r="AL462" s="77"/>
      <c r="AM462" s="77"/>
      <c r="AN462" s="77"/>
      <c r="AO462" s="146"/>
      <c r="AP462" s="248" t="str">
        <f>IF(F462="","",IFERROR(VLOOKUP(SUBSTITUTE(SUBSTITUTE(Tabla1[[#This Row],[Uso Sistemas]],"T","P"),"N","F"),Parámetros!$M$2:$N$17,2,0),"Completar hasta 3ra sem. para evaluar a Probacionista"))</f>
        <v/>
      </c>
      <c r="AQ462" s="40"/>
      <c r="AR462" s="40"/>
      <c r="AS462" s="40"/>
      <c r="AT462" s="29"/>
      <c r="AU462" s="56"/>
      <c r="AV462" s="56"/>
      <c r="AW462" s="56"/>
      <c r="AX462" s="250" t="str">
        <f>IF(V462="","",EOMONTH(EDATE(Tabla1[[#This Row],[Fecha Finalización]],2),0))</f>
        <v/>
      </c>
      <c r="AY462" s="40"/>
      <c r="AZ462" s="251" t="str">
        <f>IF(V462="","",EOMONTH(EDATE(Tabla1[[#This Row],[Fecha Finalización]],3),0))</f>
        <v/>
      </c>
      <c r="BA462" s="40"/>
      <c r="BB462" s="40"/>
      <c r="BC462" s="237"/>
      <c r="BD462" s="235" t="str">
        <f>IF(F462="","",Tabla1[[#This Row],[sem 01]]&amp;Tabla1[[#This Row],[sem 02]]&amp;Tabla1[[#This Row],[sem 03]])</f>
        <v/>
      </c>
      <c r="BE462" s="236" t="str">
        <f>IF(TRIM(F462)="","",$B$1&amp;"-"&amp;SUBSTITUTE(Tabla1[[#This Row],[Mes Inscrito]]," ","")&amp;"-"&amp;SUBSTITUTE(Tabla1[[#This Row],[Dia de clases Inscrito]]," ","")&amp;"-"&amp;SUBSTITUTE(Tabla1[[#This Row],[Horario Inscrito]]," ","")&amp;"-"&amp;Tabla1[[#This Row],[Fecha Inicio grupo]])</f>
        <v/>
      </c>
      <c r="BF462" s="253" t="str">
        <f>IF(F462="","",Tabla1[[#This Row],[Curso]])</f>
        <v/>
      </c>
      <c r="BG462" s="254" t="str">
        <f>+IF(TRIM(F462)="","",$B$1&amp;"-"&amp;TRIM(Tabla1[[#This Row],[Mes Inscrito]])&amp;"-"&amp;TRIM(Tabla1[[#This Row],[Dia de clases Inscrito]])&amp;"-"&amp;TRIM(Tabla1[[#This Row],[Horario Inscrito]])&amp;"-"&amp;TRIM(Tabla1[[#This Row],[Fecha Inicio grupo]])&amp;"-"&amp;TRIM(Tabla1[[#This Row],[Tipo Incrito]]))</f>
        <v/>
      </c>
      <c r="BH462" s="319" t="str">
        <f>IF(F462="","",OR(IFERROR(SEARCH("CG",Tabla1[[#This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2" s="320" t="str">
        <f>IF(F462&lt;&gt;"",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2" s="320" t="str">
        <f>IF(F462&lt;&gt;"",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2" s="320" t="str">
        <f>IF(Tabla1[[#This Row],[Fecha Inicio grupo]]="","",IFERROR(VLOOKUP(Tabla1[[#This Row],[Mes de Alta como miembro]],Parámetros!$AM$2:$AN$16,2,0),"01/01/1900"))</f>
        <v/>
      </c>
    </row>
    <row r="463" spans="1:63" ht="14.45" hidden="1">
      <c r="A463" s="69">
        <v>458</v>
      </c>
      <c r="B463" s="30"/>
      <c r="C463" s="35"/>
      <c r="D463" s="43"/>
      <c r="E463" s="65"/>
      <c r="F463" s="46"/>
      <c r="G463" s="46"/>
      <c r="H463" s="165"/>
      <c r="I463" s="43"/>
      <c r="J463" s="29"/>
      <c r="K463" s="70"/>
      <c r="L463" s="69"/>
      <c r="M463" s="47"/>
      <c r="N463" s="240" t="str">
        <f ca="1">IF(Tabla1[[#This Row],[Fecha de nac]]="","",IF(Tabla1[[#This Row],[Fecha Finalización]] &gt;=TODAY(), DATEDIF(Tabla1[[#This Row],[Fecha de nac]],TODAY(),"y"), ROUNDDOWN((Tabla1[[#This Row],[Fecha Finalización]] -Tabla1[[#This Row],[Fecha de nac]])/365,0)))</f>
        <v/>
      </c>
      <c r="O463" s="171"/>
      <c r="P463" s="35"/>
      <c r="Q463" s="68"/>
      <c r="R463" s="68"/>
      <c r="S463" s="68"/>
      <c r="T463" s="68"/>
      <c r="U463" s="245" t="str">
        <f>IF(F463="","",Tabla1[[#This Row],[Fecha Inicio grupo]]+3*7-7)</f>
        <v/>
      </c>
      <c r="V463" s="246" t="str">
        <f>IF(F463="","",EDATE(Tabla1[[#This Row],[Fecha Inicio grupo]],3))</f>
        <v/>
      </c>
      <c r="W463" s="30"/>
      <c r="X463" s="30"/>
      <c r="Y463" s="77"/>
      <c r="Z463" s="77"/>
      <c r="AA463" s="77"/>
      <c r="AB463" s="77"/>
      <c r="AC463" s="77"/>
      <c r="AD463" s="77"/>
      <c r="AE463" s="77"/>
      <c r="AF463" s="77"/>
      <c r="AG463" s="77"/>
      <c r="AH463" s="77"/>
      <c r="AI463" s="77"/>
      <c r="AJ463" s="77"/>
      <c r="AK463" s="77"/>
      <c r="AL463" s="77"/>
      <c r="AM463" s="77"/>
      <c r="AN463" s="77"/>
      <c r="AO463" s="146"/>
      <c r="AP463" s="248" t="str">
        <f>IF(F463="","",IFERROR(VLOOKUP(SUBSTITUTE(SUBSTITUTE(Tabla1[[#This Row],[Uso Sistemas]],"T","P"),"N","F"),Parámetros!$M$2:$N$17,2,0),"Completar hasta 3ra sem. para evaluar a Probacionista"))</f>
        <v/>
      </c>
      <c r="AQ463" s="40"/>
      <c r="AR463" s="40"/>
      <c r="AS463" s="40"/>
      <c r="AT463" s="29"/>
      <c r="AU463" s="56"/>
      <c r="AV463" s="56"/>
      <c r="AW463" s="56"/>
      <c r="AX463" s="250" t="str">
        <f>IF(V463="","",EOMONTH(EDATE(Tabla1[[#This Row],[Fecha Finalización]],2),0))</f>
        <v/>
      </c>
      <c r="AY463" s="40"/>
      <c r="AZ463" s="251" t="str">
        <f>IF(V463="","",EOMONTH(EDATE(Tabla1[[#This Row],[Fecha Finalización]],3),0))</f>
        <v/>
      </c>
      <c r="BA463" s="40"/>
      <c r="BB463" s="40"/>
      <c r="BC463" s="237"/>
      <c r="BD463" s="235" t="str">
        <f>IF(F463="","",Tabla1[[#This Row],[sem 01]]&amp;Tabla1[[#This Row],[sem 02]]&amp;Tabla1[[#This Row],[sem 03]])</f>
        <v/>
      </c>
      <c r="BE463" s="236" t="str">
        <f>IF(TRIM(F463)="","",$B$1&amp;"-"&amp;SUBSTITUTE(Tabla1[[#This Row],[Mes Inscrito]]," ","")&amp;"-"&amp;SUBSTITUTE(Tabla1[[#This Row],[Dia de clases Inscrito]]," ","")&amp;"-"&amp;SUBSTITUTE(Tabla1[[#This Row],[Horario Inscrito]]," ","")&amp;"-"&amp;Tabla1[[#This Row],[Fecha Inicio grupo]])</f>
        <v/>
      </c>
      <c r="BF463" s="253" t="str">
        <f>IF(F463="","",Tabla1[[#This Row],[Curso]])</f>
        <v/>
      </c>
      <c r="BG463" s="254" t="str">
        <f>+IF(TRIM(F463)="","",$B$1&amp;"-"&amp;TRIM(Tabla1[[#This Row],[Mes Inscrito]])&amp;"-"&amp;TRIM(Tabla1[[#This Row],[Dia de clases Inscrito]])&amp;"-"&amp;TRIM(Tabla1[[#This Row],[Horario Inscrito]])&amp;"-"&amp;TRIM(Tabla1[[#This Row],[Fecha Inicio grupo]])&amp;"-"&amp;TRIM(Tabla1[[#This Row],[Tipo Incrito]]))</f>
        <v/>
      </c>
      <c r="BH463" s="319" t="str">
        <f>IF(F463="","",OR(IFERROR(SEARCH("CG",Tabla1[[#This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3" s="320" t="str">
        <f>IF(F463&lt;&gt;"",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3" s="320" t="str">
        <f>IF(F463&lt;&gt;"",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3" s="320" t="str">
        <f>IF(Tabla1[[#This Row],[Fecha Inicio grupo]]="","",IFERROR(VLOOKUP(Tabla1[[#This Row],[Mes de Alta como miembro]],Parámetros!$AM$2:$AN$16,2,0),"01/01/1900"))</f>
        <v/>
      </c>
    </row>
    <row r="464" spans="1:63" ht="14.45" hidden="1">
      <c r="A464" s="69">
        <v>459</v>
      </c>
      <c r="B464" s="30"/>
      <c r="C464" s="35"/>
      <c r="D464" s="43"/>
      <c r="E464" s="65"/>
      <c r="F464" s="46"/>
      <c r="G464" s="46"/>
      <c r="H464" s="165"/>
      <c r="I464" s="43"/>
      <c r="J464" s="29"/>
      <c r="K464" s="70"/>
      <c r="L464" s="69"/>
      <c r="M464" s="47"/>
      <c r="N464" s="240" t="str">
        <f ca="1">IF(Tabla1[[#This Row],[Fecha de nac]]="","",IF(Tabla1[[#This Row],[Fecha Finalización]] &gt;=TODAY(), DATEDIF(Tabla1[[#This Row],[Fecha de nac]],TODAY(),"y"), ROUNDDOWN((Tabla1[[#This Row],[Fecha Finalización]] -Tabla1[[#This Row],[Fecha de nac]])/365,0)))</f>
        <v/>
      </c>
      <c r="O464" s="171"/>
      <c r="P464" s="35"/>
      <c r="Q464" s="68"/>
      <c r="R464" s="68"/>
      <c r="S464" s="68"/>
      <c r="T464" s="68"/>
      <c r="U464" s="245" t="str">
        <f>IF(F464="","",Tabla1[[#This Row],[Fecha Inicio grupo]]+3*7-7)</f>
        <v/>
      </c>
      <c r="V464" s="246" t="str">
        <f>IF(F464="","",EDATE(Tabla1[[#This Row],[Fecha Inicio grupo]],3))</f>
        <v/>
      </c>
      <c r="W464" s="30"/>
      <c r="X464" s="30"/>
      <c r="Y464" s="77"/>
      <c r="Z464" s="77"/>
      <c r="AA464" s="77"/>
      <c r="AB464" s="77"/>
      <c r="AC464" s="77"/>
      <c r="AD464" s="77"/>
      <c r="AE464" s="77"/>
      <c r="AF464" s="77"/>
      <c r="AG464" s="77"/>
      <c r="AH464" s="77"/>
      <c r="AI464" s="77"/>
      <c r="AJ464" s="77"/>
      <c r="AK464" s="77"/>
      <c r="AL464" s="77"/>
      <c r="AM464" s="77"/>
      <c r="AN464" s="77"/>
      <c r="AO464" s="146"/>
      <c r="AP464" s="248" t="str">
        <f>IF(F464="","",IFERROR(VLOOKUP(SUBSTITUTE(SUBSTITUTE(Tabla1[[#This Row],[Uso Sistemas]],"T","P"),"N","F"),Parámetros!$M$2:$N$17,2,0),"Completar hasta 3ra sem. para evaluar a Probacionista"))</f>
        <v/>
      </c>
      <c r="AQ464" s="40"/>
      <c r="AR464" s="40"/>
      <c r="AS464" s="40"/>
      <c r="AT464" s="29"/>
      <c r="AU464" s="56"/>
      <c r="AV464" s="56"/>
      <c r="AW464" s="56"/>
      <c r="AX464" s="250" t="str">
        <f>IF(V464="","",EOMONTH(EDATE(Tabla1[[#This Row],[Fecha Finalización]],2),0))</f>
        <v/>
      </c>
      <c r="AY464" s="40"/>
      <c r="AZ464" s="251" t="str">
        <f>IF(V464="","",EOMONTH(EDATE(Tabla1[[#This Row],[Fecha Finalización]],3),0))</f>
        <v/>
      </c>
      <c r="BA464" s="40"/>
      <c r="BB464" s="40"/>
      <c r="BC464" s="237"/>
      <c r="BD464" s="235" t="str">
        <f>IF(F464="","",Tabla1[[#This Row],[sem 01]]&amp;Tabla1[[#This Row],[sem 02]]&amp;Tabla1[[#This Row],[sem 03]])</f>
        <v/>
      </c>
      <c r="BE464" s="236" t="str">
        <f>IF(TRIM(F464)="","",$B$1&amp;"-"&amp;SUBSTITUTE(Tabla1[[#This Row],[Mes Inscrito]]," ","")&amp;"-"&amp;SUBSTITUTE(Tabla1[[#This Row],[Dia de clases Inscrito]]," ","")&amp;"-"&amp;SUBSTITUTE(Tabla1[[#This Row],[Horario Inscrito]]," ","")&amp;"-"&amp;Tabla1[[#This Row],[Fecha Inicio grupo]])</f>
        <v/>
      </c>
      <c r="BF464" s="253" t="str">
        <f>IF(F464="","",Tabla1[[#This Row],[Curso]])</f>
        <v/>
      </c>
      <c r="BG464" s="254" t="str">
        <f>+IF(TRIM(F464)="","",$B$1&amp;"-"&amp;TRIM(Tabla1[[#This Row],[Mes Inscrito]])&amp;"-"&amp;TRIM(Tabla1[[#This Row],[Dia de clases Inscrito]])&amp;"-"&amp;TRIM(Tabla1[[#This Row],[Horario Inscrito]])&amp;"-"&amp;TRIM(Tabla1[[#This Row],[Fecha Inicio grupo]])&amp;"-"&amp;TRIM(Tabla1[[#This Row],[Tipo Incrito]]))</f>
        <v/>
      </c>
      <c r="BH464" s="319" t="str">
        <f>IF(F464="","",OR(IFERROR(SEARCH("CG",Tabla1[[#This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4" s="320" t="str">
        <f>IF(F464&lt;&gt;"",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4" s="320" t="str">
        <f>IF(F464&lt;&gt;"",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4" s="320" t="str">
        <f>IF(Tabla1[[#This Row],[Fecha Inicio grupo]]="","",IFERROR(VLOOKUP(Tabla1[[#This Row],[Mes de Alta como miembro]],Parámetros!$AM$2:$AN$16,2,0),"01/01/1900"))</f>
        <v/>
      </c>
    </row>
    <row r="465" spans="1:63" ht="14.45" hidden="1">
      <c r="A465" s="69">
        <v>460</v>
      </c>
      <c r="B465" s="30"/>
      <c r="C465" s="35"/>
      <c r="D465" s="43"/>
      <c r="E465" s="65"/>
      <c r="F465" s="46"/>
      <c r="G465" s="46"/>
      <c r="H465" s="165"/>
      <c r="I465" s="43"/>
      <c r="J465" s="29"/>
      <c r="K465" s="70"/>
      <c r="L465" s="69"/>
      <c r="M465" s="47"/>
      <c r="N465" s="240" t="str">
        <f ca="1">IF(Tabla1[[#This Row],[Fecha de nac]]="","",IF(Tabla1[[#This Row],[Fecha Finalización]] &gt;=TODAY(), DATEDIF(Tabla1[[#This Row],[Fecha de nac]],TODAY(),"y"), ROUNDDOWN((Tabla1[[#This Row],[Fecha Finalización]] -Tabla1[[#This Row],[Fecha de nac]])/365,0)))</f>
        <v/>
      </c>
      <c r="O465" s="171"/>
      <c r="P465" s="35"/>
      <c r="Q465" s="68"/>
      <c r="R465" s="68"/>
      <c r="S465" s="68"/>
      <c r="T465" s="68"/>
      <c r="U465" s="245" t="str">
        <f>IF(F465="","",Tabla1[[#This Row],[Fecha Inicio grupo]]+3*7-7)</f>
        <v/>
      </c>
      <c r="V465" s="246" t="str">
        <f>IF(F465="","",EDATE(Tabla1[[#This Row],[Fecha Inicio grupo]],3))</f>
        <v/>
      </c>
      <c r="W465" s="30"/>
      <c r="X465" s="30"/>
      <c r="Y465" s="77"/>
      <c r="Z465" s="77"/>
      <c r="AA465" s="77"/>
      <c r="AB465" s="77"/>
      <c r="AC465" s="77"/>
      <c r="AD465" s="77"/>
      <c r="AE465" s="77"/>
      <c r="AF465" s="77"/>
      <c r="AG465" s="77"/>
      <c r="AH465" s="77"/>
      <c r="AI465" s="77"/>
      <c r="AJ465" s="77"/>
      <c r="AK465" s="77"/>
      <c r="AL465" s="77"/>
      <c r="AM465" s="77"/>
      <c r="AN465" s="77"/>
      <c r="AO465" s="146"/>
      <c r="AP465" s="248" t="str">
        <f>IF(F465="","",IFERROR(VLOOKUP(SUBSTITUTE(SUBSTITUTE(Tabla1[[#This Row],[Uso Sistemas]],"T","P"),"N","F"),Parámetros!$M$2:$N$17,2,0),"Completar hasta 3ra sem. para evaluar a Probacionista"))</f>
        <v/>
      </c>
      <c r="AQ465" s="40"/>
      <c r="AR465" s="40"/>
      <c r="AS465" s="40"/>
      <c r="AT465" s="29"/>
      <c r="AU465" s="56"/>
      <c r="AV465" s="56"/>
      <c r="AW465" s="56"/>
      <c r="AX465" s="250" t="str">
        <f>IF(V465="","",EOMONTH(EDATE(Tabla1[[#This Row],[Fecha Finalización]],2),0))</f>
        <v/>
      </c>
      <c r="AY465" s="40"/>
      <c r="AZ465" s="251" t="str">
        <f>IF(V465="","",EOMONTH(EDATE(Tabla1[[#This Row],[Fecha Finalización]],3),0))</f>
        <v/>
      </c>
      <c r="BA465" s="40"/>
      <c r="BB465" s="40"/>
      <c r="BC465" s="237"/>
      <c r="BD465" s="235" t="str">
        <f>IF(F465="","",Tabla1[[#This Row],[sem 01]]&amp;Tabla1[[#This Row],[sem 02]]&amp;Tabla1[[#This Row],[sem 03]])</f>
        <v/>
      </c>
      <c r="BE465" s="236" t="str">
        <f>IF(TRIM(F465)="","",$B$1&amp;"-"&amp;SUBSTITUTE(Tabla1[[#This Row],[Mes Inscrito]]," ","")&amp;"-"&amp;SUBSTITUTE(Tabla1[[#This Row],[Dia de clases Inscrito]]," ","")&amp;"-"&amp;SUBSTITUTE(Tabla1[[#This Row],[Horario Inscrito]]," ","")&amp;"-"&amp;Tabla1[[#This Row],[Fecha Inicio grupo]])</f>
        <v/>
      </c>
      <c r="BF465" s="253" t="str">
        <f>IF(F465="","",Tabla1[[#This Row],[Curso]])</f>
        <v/>
      </c>
      <c r="BG465" s="254" t="str">
        <f>+IF(TRIM(F465)="","",$B$1&amp;"-"&amp;TRIM(Tabla1[[#This Row],[Mes Inscrito]])&amp;"-"&amp;TRIM(Tabla1[[#This Row],[Dia de clases Inscrito]])&amp;"-"&amp;TRIM(Tabla1[[#This Row],[Horario Inscrito]])&amp;"-"&amp;TRIM(Tabla1[[#This Row],[Fecha Inicio grupo]])&amp;"-"&amp;TRIM(Tabla1[[#This Row],[Tipo Incrito]]))</f>
        <v/>
      </c>
      <c r="BH465" s="319" t="str">
        <f>IF(F465="","",OR(IFERROR(SEARCH("CG",Tabla1[[#This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5" s="320" t="str">
        <f>IF(F465&lt;&gt;"",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5" s="320" t="str">
        <f>IF(F465&lt;&gt;"",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5" s="320" t="str">
        <f>IF(Tabla1[[#This Row],[Fecha Inicio grupo]]="","",IFERROR(VLOOKUP(Tabla1[[#This Row],[Mes de Alta como miembro]],Parámetros!$AM$2:$AN$16,2,0),"01/01/1900"))</f>
        <v/>
      </c>
    </row>
    <row r="466" spans="1:63" ht="14.45" hidden="1">
      <c r="A466" s="69">
        <v>461</v>
      </c>
      <c r="B466" s="30"/>
      <c r="C466" s="35"/>
      <c r="D466" s="43"/>
      <c r="E466" s="65"/>
      <c r="F466" s="46"/>
      <c r="G466" s="46"/>
      <c r="H466" s="165"/>
      <c r="I466" s="43"/>
      <c r="J466" s="29"/>
      <c r="K466" s="70"/>
      <c r="L466" s="69"/>
      <c r="M466" s="47"/>
      <c r="N466" s="240" t="str">
        <f ca="1">IF(Tabla1[[#This Row],[Fecha de nac]]="","",IF(Tabla1[[#This Row],[Fecha Finalización]] &gt;=TODAY(), DATEDIF(Tabla1[[#This Row],[Fecha de nac]],TODAY(),"y"), ROUNDDOWN((Tabla1[[#This Row],[Fecha Finalización]] -Tabla1[[#This Row],[Fecha de nac]])/365,0)))</f>
        <v/>
      </c>
      <c r="O466" s="171"/>
      <c r="P466" s="35"/>
      <c r="Q466" s="68"/>
      <c r="R466" s="68"/>
      <c r="S466" s="68"/>
      <c r="T466" s="68"/>
      <c r="U466" s="245" t="str">
        <f>IF(F466="","",Tabla1[[#This Row],[Fecha Inicio grupo]]+3*7-7)</f>
        <v/>
      </c>
      <c r="V466" s="246" t="str">
        <f>IF(F466="","",EDATE(Tabla1[[#This Row],[Fecha Inicio grupo]],3))</f>
        <v/>
      </c>
      <c r="W466" s="30"/>
      <c r="X466" s="30"/>
      <c r="Y466" s="77"/>
      <c r="Z466" s="77"/>
      <c r="AA466" s="77"/>
      <c r="AB466" s="77"/>
      <c r="AC466" s="77"/>
      <c r="AD466" s="77"/>
      <c r="AE466" s="77"/>
      <c r="AF466" s="77"/>
      <c r="AG466" s="77"/>
      <c r="AH466" s="77"/>
      <c r="AI466" s="77"/>
      <c r="AJ466" s="77"/>
      <c r="AK466" s="77"/>
      <c r="AL466" s="77"/>
      <c r="AM466" s="77"/>
      <c r="AN466" s="77"/>
      <c r="AO466" s="146"/>
      <c r="AP466" s="248" t="str">
        <f>IF(F466="","",IFERROR(VLOOKUP(SUBSTITUTE(SUBSTITUTE(Tabla1[[#This Row],[Uso Sistemas]],"T","P"),"N","F"),Parámetros!$M$2:$N$17,2,0),"Completar hasta 3ra sem. para evaluar a Probacionista"))</f>
        <v/>
      </c>
      <c r="AQ466" s="40"/>
      <c r="AR466" s="40"/>
      <c r="AS466" s="40"/>
      <c r="AT466" s="29"/>
      <c r="AU466" s="56"/>
      <c r="AV466" s="56"/>
      <c r="AW466" s="56"/>
      <c r="AX466" s="250" t="str">
        <f>IF(V466="","",EOMONTH(EDATE(Tabla1[[#This Row],[Fecha Finalización]],2),0))</f>
        <v/>
      </c>
      <c r="AY466" s="40"/>
      <c r="AZ466" s="251" t="str">
        <f>IF(V466="","",EOMONTH(EDATE(Tabla1[[#This Row],[Fecha Finalización]],3),0))</f>
        <v/>
      </c>
      <c r="BA466" s="40"/>
      <c r="BB466" s="40"/>
      <c r="BC466" s="237"/>
      <c r="BD466" s="235" t="str">
        <f>IF(F466="","",Tabla1[[#This Row],[sem 01]]&amp;Tabla1[[#This Row],[sem 02]]&amp;Tabla1[[#This Row],[sem 03]])</f>
        <v/>
      </c>
      <c r="BE466" s="236" t="str">
        <f>IF(TRIM(F466)="","",$B$1&amp;"-"&amp;SUBSTITUTE(Tabla1[[#This Row],[Mes Inscrito]]," ","")&amp;"-"&amp;SUBSTITUTE(Tabla1[[#This Row],[Dia de clases Inscrito]]," ","")&amp;"-"&amp;SUBSTITUTE(Tabla1[[#This Row],[Horario Inscrito]]," ","")&amp;"-"&amp;Tabla1[[#This Row],[Fecha Inicio grupo]])</f>
        <v/>
      </c>
      <c r="BF466" s="253" t="str">
        <f>IF(F466="","",Tabla1[[#This Row],[Curso]])</f>
        <v/>
      </c>
      <c r="BG466" s="254" t="str">
        <f>+IF(TRIM(F466)="","",$B$1&amp;"-"&amp;TRIM(Tabla1[[#This Row],[Mes Inscrito]])&amp;"-"&amp;TRIM(Tabla1[[#This Row],[Dia de clases Inscrito]])&amp;"-"&amp;TRIM(Tabla1[[#This Row],[Horario Inscrito]])&amp;"-"&amp;TRIM(Tabla1[[#This Row],[Fecha Inicio grupo]])&amp;"-"&amp;TRIM(Tabla1[[#This Row],[Tipo Incrito]]))</f>
        <v/>
      </c>
      <c r="BH466" s="319" t="str">
        <f>IF(F466="","",OR(IFERROR(SEARCH("CG",Tabla1[[#This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6" s="320" t="str">
        <f>IF(F466&lt;&gt;"",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6" s="320" t="str">
        <f>IF(F466&lt;&gt;"",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6" s="320" t="str">
        <f>IF(Tabla1[[#This Row],[Fecha Inicio grupo]]="","",IFERROR(VLOOKUP(Tabla1[[#This Row],[Mes de Alta como miembro]],Parámetros!$AM$2:$AN$16,2,0),"01/01/1900"))</f>
        <v/>
      </c>
    </row>
    <row r="467" spans="1:63" ht="14.45" hidden="1">
      <c r="A467" s="69">
        <v>462</v>
      </c>
      <c r="B467" s="30"/>
      <c r="C467" s="35"/>
      <c r="D467" s="43"/>
      <c r="E467" s="65"/>
      <c r="F467" s="46"/>
      <c r="G467" s="46"/>
      <c r="H467" s="165"/>
      <c r="I467" s="43"/>
      <c r="J467" s="29"/>
      <c r="K467" s="70"/>
      <c r="L467" s="69"/>
      <c r="M467" s="47"/>
      <c r="N467" s="240" t="str">
        <f ca="1">IF(Tabla1[[#This Row],[Fecha de nac]]="","",IF(Tabla1[[#This Row],[Fecha Finalización]] &gt;=TODAY(), DATEDIF(Tabla1[[#This Row],[Fecha de nac]],TODAY(),"y"), ROUNDDOWN((Tabla1[[#This Row],[Fecha Finalización]] -Tabla1[[#This Row],[Fecha de nac]])/365,0)))</f>
        <v/>
      </c>
      <c r="O467" s="171"/>
      <c r="P467" s="35"/>
      <c r="Q467" s="68"/>
      <c r="R467" s="68"/>
      <c r="S467" s="68"/>
      <c r="T467" s="68"/>
      <c r="U467" s="245" t="str">
        <f>IF(F467="","",Tabla1[[#This Row],[Fecha Inicio grupo]]+3*7-7)</f>
        <v/>
      </c>
      <c r="V467" s="246" t="str">
        <f>IF(F467="","",EDATE(Tabla1[[#This Row],[Fecha Inicio grupo]],3))</f>
        <v/>
      </c>
      <c r="W467" s="30"/>
      <c r="X467" s="30"/>
      <c r="Y467" s="77"/>
      <c r="Z467" s="77"/>
      <c r="AA467" s="77"/>
      <c r="AB467" s="77"/>
      <c r="AC467" s="77"/>
      <c r="AD467" s="77"/>
      <c r="AE467" s="77"/>
      <c r="AF467" s="77"/>
      <c r="AG467" s="77"/>
      <c r="AH467" s="77"/>
      <c r="AI467" s="77"/>
      <c r="AJ467" s="77"/>
      <c r="AK467" s="77"/>
      <c r="AL467" s="77"/>
      <c r="AM467" s="77"/>
      <c r="AN467" s="77"/>
      <c r="AO467" s="146"/>
      <c r="AP467" s="248" t="str">
        <f>IF(F467="","",IFERROR(VLOOKUP(SUBSTITUTE(SUBSTITUTE(Tabla1[[#This Row],[Uso Sistemas]],"T","P"),"N","F"),Parámetros!$M$2:$N$17,2,0),"Completar hasta 3ra sem. para evaluar a Probacionista"))</f>
        <v/>
      </c>
      <c r="AQ467" s="40"/>
      <c r="AR467" s="40"/>
      <c r="AS467" s="40"/>
      <c r="AT467" s="29"/>
      <c r="AU467" s="56"/>
      <c r="AV467" s="56"/>
      <c r="AW467" s="56"/>
      <c r="AX467" s="250" t="str">
        <f>IF(V467="","",EOMONTH(EDATE(Tabla1[[#This Row],[Fecha Finalización]],2),0))</f>
        <v/>
      </c>
      <c r="AY467" s="40"/>
      <c r="AZ467" s="251" t="str">
        <f>IF(V467="","",EOMONTH(EDATE(Tabla1[[#This Row],[Fecha Finalización]],3),0))</f>
        <v/>
      </c>
      <c r="BA467" s="40"/>
      <c r="BB467" s="40"/>
      <c r="BC467" s="237"/>
      <c r="BD467" s="235" t="str">
        <f>IF(F467="","",Tabla1[[#This Row],[sem 01]]&amp;Tabla1[[#This Row],[sem 02]]&amp;Tabla1[[#This Row],[sem 03]])</f>
        <v/>
      </c>
      <c r="BE467" s="236" t="str">
        <f>IF(TRIM(F467)="","",$B$1&amp;"-"&amp;SUBSTITUTE(Tabla1[[#This Row],[Mes Inscrito]]," ","")&amp;"-"&amp;SUBSTITUTE(Tabla1[[#This Row],[Dia de clases Inscrito]]," ","")&amp;"-"&amp;SUBSTITUTE(Tabla1[[#This Row],[Horario Inscrito]]," ","")&amp;"-"&amp;Tabla1[[#This Row],[Fecha Inicio grupo]])</f>
        <v/>
      </c>
      <c r="BF467" s="253" t="str">
        <f>IF(F467="","",Tabla1[[#This Row],[Curso]])</f>
        <v/>
      </c>
      <c r="BG467" s="254" t="str">
        <f>+IF(TRIM(F467)="","",$B$1&amp;"-"&amp;TRIM(Tabla1[[#This Row],[Mes Inscrito]])&amp;"-"&amp;TRIM(Tabla1[[#This Row],[Dia de clases Inscrito]])&amp;"-"&amp;TRIM(Tabla1[[#This Row],[Horario Inscrito]])&amp;"-"&amp;TRIM(Tabla1[[#This Row],[Fecha Inicio grupo]])&amp;"-"&amp;TRIM(Tabla1[[#This Row],[Tipo Incrito]]))</f>
        <v/>
      </c>
      <c r="BH467" s="319" t="str">
        <f>IF(F467="","",OR(IFERROR(SEARCH("CG",Tabla1[[#This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7" s="320" t="str">
        <f>IF(F467&lt;&gt;"",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7" s="320" t="str">
        <f>IF(F467&lt;&gt;"",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7" s="320" t="str">
        <f>IF(Tabla1[[#This Row],[Fecha Inicio grupo]]="","",IFERROR(VLOOKUP(Tabla1[[#This Row],[Mes de Alta como miembro]],Parámetros!$AM$2:$AN$16,2,0),"01/01/1900"))</f>
        <v/>
      </c>
    </row>
    <row r="468" spans="1:63" ht="14.45" hidden="1">
      <c r="A468" s="69">
        <v>463</v>
      </c>
      <c r="B468" s="30"/>
      <c r="C468" s="35"/>
      <c r="D468" s="43"/>
      <c r="E468" s="65"/>
      <c r="F468" s="46"/>
      <c r="G468" s="46"/>
      <c r="H468" s="165"/>
      <c r="I468" s="43"/>
      <c r="J468" s="29"/>
      <c r="K468" s="70"/>
      <c r="L468" s="69"/>
      <c r="M468" s="47"/>
      <c r="N468" s="240" t="str">
        <f ca="1">IF(Tabla1[[#This Row],[Fecha de nac]]="","",IF(Tabla1[[#This Row],[Fecha Finalización]] &gt;=TODAY(), DATEDIF(Tabla1[[#This Row],[Fecha de nac]],TODAY(),"y"), ROUNDDOWN((Tabla1[[#This Row],[Fecha Finalización]] -Tabla1[[#This Row],[Fecha de nac]])/365,0)))</f>
        <v/>
      </c>
      <c r="O468" s="171"/>
      <c r="P468" s="35"/>
      <c r="Q468" s="68"/>
      <c r="R468" s="68"/>
      <c r="S468" s="68"/>
      <c r="T468" s="68"/>
      <c r="U468" s="245" t="str">
        <f>IF(F468="","",Tabla1[[#This Row],[Fecha Inicio grupo]]+3*7-7)</f>
        <v/>
      </c>
      <c r="V468" s="246" t="str">
        <f>IF(F468="","",EDATE(Tabla1[[#This Row],[Fecha Inicio grupo]],3))</f>
        <v/>
      </c>
      <c r="W468" s="30"/>
      <c r="X468" s="30"/>
      <c r="Y468" s="77"/>
      <c r="Z468" s="77"/>
      <c r="AA468" s="77"/>
      <c r="AB468" s="77"/>
      <c r="AC468" s="77"/>
      <c r="AD468" s="77"/>
      <c r="AE468" s="77"/>
      <c r="AF468" s="77"/>
      <c r="AG468" s="77"/>
      <c r="AH468" s="77"/>
      <c r="AI468" s="77"/>
      <c r="AJ468" s="77"/>
      <c r="AK468" s="77"/>
      <c r="AL468" s="77"/>
      <c r="AM468" s="77"/>
      <c r="AN468" s="77"/>
      <c r="AO468" s="146"/>
      <c r="AP468" s="248" t="str">
        <f>IF(F468="","",IFERROR(VLOOKUP(SUBSTITUTE(SUBSTITUTE(Tabla1[[#This Row],[Uso Sistemas]],"T","P"),"N","F"),Parámetros!$M$2:$N$17,2,0),"Completar hasta 3ra sem. para evaluar a Probacionista"))</f>
        <v/>
      </c>
      <c r="AQ468" s="40"/>
      <c r="AR468" s="40"/>
      <c r="AS468" s="40"/>
      <c r="AT468" s="29"/>
      <c r="AU468" s="56"/>
      <c r="AV468" s="56"/>
      <c r="AW468" s="56"/>
      <c r="AX468" s="250" t="str">
        <f>IF(V468="","",EOMONTH(EDATE(Tabla1[[#This Row],[Fecha Finalización]],2),0))</f>
        <v/>
      </c>
      <c r="AY468" s="40"/>
      <c r="AZ468" s="251" t="str">
        <f>IF(V468="","",EOMONTH(EDATE(Tabla1[[#This Row],[Fecha Finalización]],3),0))</f>
        <v/>
      </c>
      <c r="BA468" s="40"/>
      <c r="BB468" s="40"/>
      <c r="BC468" s="237"/>
      <c r="BD468" s="235" t="str">
        <f>IF(F468="","",Tabla1[[#This Row],[sem 01]]&amp;Tabla1[[#This Row],[sem 02]]&amp;Tabla1[[#This Row],[sem 03]])</f>
        <v/>
      </c>
      <c r="BE468" s="236" t="str">
        <f>IF(TRIM(F468)="","",$B$1&amp;"-"&amp;SUBSTITUTE(Tabla1[[#This Row],[Mes Inscrito]]," ","")&amp;"-"&amp;SUBSTITUTE(Tabla1[[#This Row],[Dia de clases Inscrito]]," ","")&amp;"-"&amp;SUBSTITUTE(Tabla1[[#This Row],[Horario Inscrito]]," ","")&amp;"-"&amp;Tabla1[[#This Row],[Fecha Inicio grupo]])</f>
        <v/>
      </c>
      <c r="BF468" s="253" t="str">
        <f>IF(F468="","",Tabla1[[#This Row],[Curso]])</f>
        <v/>
      </c>
      <c r="BG468" s="254" t="str">
        <f>+IF(TRIM(F468)="","",$B$1&amp;"-"&amp;TRIM(Tabla1[[#This Row],[Mes Inscrito]])&amp;"-"&amp;TRIM(Tabla1[[#This Row],[Dia de clases Inscrito]])&amp;"-"&amp;TRIM(Tabla1[[#This Row],[Horario Inscrito]])&amp;"-"&amp;TRIM(Tabla1[[#This Row],[Fecha Inicio grupo]])&amp;"-"&amp;TRIM(Tabla1[[#This Row],[Tipo Incrito]]))</f>
        <v/>
      </c>
      <c r="BH468" s="319" t="str">
        <f>IF(F468="","",OR(IFERROR(SEARCH("CG",Tabla1[[#This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8" s="320" t="str">
        <f>IF(F468&lt;&gt;"",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8" s="320" t="str">
        <f>IF(F468&lt;&gt;"",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8" s="320" t="str">
        <f>IF(Tabla1[[#This Row],[Fecha Inicio grupo]]="","",IFERROR(VLOOKUP(Tabla1[[#This Row],[Mes de Alta como miembro]],Parámetros!$AM$2:$AN$16,2,0),"01/01/1900"))</f>
        <v/>
      </c>
    </row>
    <row r="469" spans="1:63" ht="14.45" hidden="1">
      <c r="A469" s="69">
        <v>464</v>
      </c>
      <c r="B469" s="30"/>
      <c r="C469" s="35"/>
      <c r="D469" s="43"/>
      <c r="E469" s="65"/>
      <c r="F469" s="46"/>
      <c r="G469" s="46"/>
      <c r="H469" s="165"/>
      <c r="I469" s="43"/>
      <c r="J469" s="29"/>
      <c r="K469" s="70"/>
      <c r="L469" s="69"/>
      <c r="M469" s="47"/>
      <c r="N469" s="240" t="str">
        <f ca="1">IF(Tabla1[[#This Row],[Fecha de nac]]="","",IF(Tabla1[[#This Row],[Fecha Finalización]] &gt;=TODAY(), DATEDIF(Tabla1[[#This Row],[Fecha de nac]],TODAY(),"y"), ROUNDDOWN((Tabla1[[#This Row],[Fecha Finalización]] -Tabla1[[#This Row],[Fecha de nac]])/365,0)))</f>
        <v/>
      </c>
      <c r="O469" s="171"/>
      <c r="P469" s="35"/>
      <c r="Q469" s="68"/>
      <c r="R469" s="68"/>
      <c r="S469" s="68"/>
      <c r="T469" s="68"/>
      <c r="U469" s="245" t="str">
        <f>IF(F469="","",Tabla1[[#This Row],[Fecha Inicio grupo]]+3*7-7)</f>
        <v/>
      </c>
      <c r="V469" s="246" t="str">
        <f>IF(F469="","",EDATE(Tabla1[[#This Row],[Fecha Inicio grupo]],3))</f>
        <v/>
      </c>
      <c r="W469" s="30"/>
      <c r="X469" s="30"/>
      <c r="Y469" s="77"/>
      <c r="Z469" s="77"/>
      <c r="AA469" s="77"/>
      <c r="AB469" s="77"/>
      <c r="AC469" s="77"/>
      <c r="AD469" s="77"/>
      <c r="AE469" s="77"/>
      <c r="AF469" s="77"/>
      <c r="AG469" s="77"/>
      <c r="AH469" s="77"/>
      <c r="AI469" s="77"/>
      <c r="AJ469" s="77"/>
      <c r="AK469" s="77"/>
      <c r="AL469" s="77"/>
      <c r="AM469" s="77"/>
      <c r="AN469" s="77"/>
      <c r="AO469" s="146"/>
      <c r="AP469" s="248" t="str">
        <f>IF(F469="","",IFERROR(VLOOKUP(SUBSTITUTE(SUBSTITUTE(Tabla1[[#This Row],[Uso Sistemas]],"T","P"),"N","F"),Parámetros!$M$2:$N$17,2,0),"Completar hasta 3ra sem. para evaluar a Probacionista"))</f>
        <v/>
      </c>
      <c r="AQ469" s="40"/>
      <c r="AR469" s="40"/>
      <c r="AS469" s="40"/>
      <c r="AT469" s="29"/>
      <c r="AU469" s="56"/>
      <c r="AV469" s="56"/>
      <c r="AW469" s="56"/>
      <c r="AX469" s="250" t="str">
        <f>IF(V469="","",EOMONTH(EDATE(Tabla1[[#This Row],[Fecha Finalización]],2),0))</f>
        <v/>
      </c>
      <c r="AY469" s="40"/>
      <c r="AZ469" s="251" t="str">
        <f>IF(V469="","",EOMONTH(EDATE(Tabla1[[#This Row],[Fecha Finalización]],3),0))</f>
        <v/>
      </c>
      <c r="BA469" s="40"/>
      <c r="BB469" s="40"/>
      <c r="BC469" s="237"/>
      <c r="BD469" s="235" t="str">
        <f>IF(F469="","",Tabla1[[#This Row],[sem 01]]&amp;Tabla1[[#This Row],[sem 02]]&amp;Tabla1[[#This Row],[sem 03]])</f>
        <v/>
      </c>
      <c r="BE469" s="236" t="str">
        <f>IF(TRIM(F469)="","",$B$1&amp;"-"&amp;SUBSTITUTE(Tabla1[[#This Row],[Mes Inscrito]]," ","")&amp;"-"&amp;SUBSTITUTE(Tabla1[[#This Row],[Dia de clases Inscrito]]," ","")&amp;"-"&amp;SUBSTITUTE(Tabla1[[#This Row],[Horario Inscrito]]," ","")&amp;"-"&amp;Tabla1[[#This Row],[Fecha Inicio grupo]])</f>
        <v/>
      </c>
      <c r="BF469" s="253" t="str">
        <f>IF(F469="","",Tabla1[[#This Row],[Curso]])</f>
        <v/>
      </c>
      <c r="BG469" s="254" t="str">
        <f>+IF(TRIM(F469)="","",$B$1&amp;"-"&amp;TRIM(Tabla1[[#This Row],[Mes Inscrito]])&amp;"-"&amp;TRIM(Tabla1[[#This Row],[Dia de clases Inscrito]])&amp;"-"&amp;TRIM(Tabla1[[#This Row],[Horario Inscrito]])&amp;"-"&amp;TRIM(Tabla1[[#This Row],[Fecha Inicio grupo]])&amp;"-"&amp;TRIM(Tabla1[[#This Row],[Tipo Incrito]]))</f>
        <v/>
      </c>
      <c r="BH469" s="319" t="str">
        <f>IF(F469="","",OR(IFERROR(SEARCH("CG",Tabla1[[#This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9" s="320" t="str">
        <f>IF(F469&lt;&gt;"",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9" s="320" t="str">
        <f>IF(F469&lt;&gt;"",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9" s="320" t="str">
        <f>IF(Tabla1[[#This Row],[Fecha Inicio grupo]]="","",IFERROR(VLOOKUP(Tabla1[[#This Row],[Mes de Alta como miembro]],Parámetros!$AM$2:$AN$16,2,0),"01/01/1900"))</f>
        <v/>
      </c>
    </row>
    <row r="470" spans="1:63" ht="14.45" hidden="1">
      <c r="A470" s="69">
        <v>465</v>
      </c>
      <c r="B470" s="30"/>
      <c r="C470" s="35"/>
      <c r="D470" s="43"/>
      <c r="E470" s="65"/>
      <c r="F470" s="46"/>
      <c r="G470" s="46"/>
      <c r="H470" s="165"/>
      <c r="I470" s="43"/>
      <c r="J470" s="29"/>
      <c r="K470" s="70"/>
      <c r="L470" s="69"/>
      <c r="M470" s="47"/>
      <c r="N470" s="240" t="str">
        <f ca="1">IF(Tabla1[[#This Row],[Fecha de nac]]="","",IF(Tabla1[[#This Row],[Fecha Finalización]] &gt;=TODAY(), DATEDIF(Tabla1[[#This Row],[Fecha de nac]],TODAY(),"y"), ROUNDDOWN((Tabla1[[#This Row],[Fecha Finalización]] -Tabla1[[#This Row],[Fecha de nac]])/365,0)))</f>
        <v/>
      </c>
      <c r="O470" s="171"/>
      <c r="P470" s="35"/>
      <c r="Q470" s="68"/>
      <c r="R470" s="68"/>
      <c r="S470" s="68"/>
      <c r="T470" s="68"/>
      <c r="U470" s="245" t="str">
        <f>IF(F470="","",Tabla1[[#This Row],[Fecha Inicio grupo]]+3*7-7)</f>
        <v/>
      </c>
      <c r="V470" s="246" t="str">
        <f>IF(F470="","",EDATE(Tabla1[[#This Row],[Fecha Inicio grupo]],3))</f>
        <v/>
      </c>
      <c r="W470" s="30"/>
      <c r="X470" s="30"/>
      <c r="Y470" s="77"/>
      <c r="Z470" s="77"/>
      <c r="AA470" s="77"/>
      <c r="AB470" s="77"/>
      <c r="AC470" s="77"/>
      <c r="AD470" s="77"/>
      <c r="AE470" s="77"/>
      <c r="AF470" s="77"/>
      <c r="AG470" s="77"/>
      <c r="AH470" s="77"/>
      <c r="AI470" s="77"/>
      <c r="AJ470" s="77"/>
      <c r="AK470" s="77"/>
      <c r="AL470" s="77"/>
      <c r="AM470" s="77"/>
      <c r="AN470" s="77"/>
      <c r="AO470" s="146"/>
      <c r="AP470" s="248" t="str">
        <f>IF(F470="","",IFERROR(VLOOKUP(SUBSTITUTE(SUBSTITUTE(Tabla1[[#This Row],[Uso Sistemas]],"T","P"),"N","F"),Parámetros!$M$2:$N$17,2,0),"Completar hasta 3ra sem. para evaluar a Probacionista"))</f>
        <v/>
      </c>
      <c r="AQ470" s="40"/>
      <c r="AR470" s="40"/>
      <c r="AS470" s="40"/>
      <c r="AT470" s="29"/>
      <c r="AU470" s="56"/>
      <c r="AV470" s="56"/>
      <c r="AW470" s="56"/>
      <c r="AX470" s="250" t="str">
        <f>IF(V470="","",EOMONTH(EDATE(Tabla1[[#This Row],[Fecha Finalización]],2),0))</f>
        <v/>
      </c>
      <c r="AY470" s="40"/>
      <c r="AZ470" s="251" t="str">
        <f>IF(V470="","",EOMONTH(EDATE(Tabla1[[#This Row],[Fecha Finalización]],3),0))</f>
        <v/>
      </c>
      <c r="BA470" s="40"/>
      <c r="BB470" s="40"/>
      <c r="BC470" s="237"/>
      <c r="BD470" s="235" t="str">
        <f>IF(F470="","",Tabla1[[#This Row],[sem 01]]&amp;Tabla1[[#This Row],[sem 02]]&amp;Tabla1[[#This Row],[sem 03]])</f>
        <v/>
      </c>
      <c r="BE470" s="236" t="str">
        <f>IF(TRIM(F470)="","",$B$1&amp;"-"&amp;SUBSTITUTE(Tabla1[[#This Row],[Mes Inscrito]]," ","")&amp;"-"&amp;SUBSTITUTE(Tabla1[[#This Row],[Dia de clases Inscrito]]," ","")&amp;"-"&amp;SUBSTITUTE(Tabla1[[#This Row],[Horario Inscrito]]," ","")&amp;"-"&amp;Tabla1[[#This Row],[Fecha Inicio grupo]])</f>
        <v/>
      </c>
      <c r="BF470" s="253" t="str">
        <f>IF(F470="","",Tabla1[[#This Row],[Curso]])</f>
        <v/>
      </c>
      <c r="BG470" s="254" t="str">
        <f>+IF(TRIM(F470)="","",$B$1&amp;"-"&amp;TRIM(Tabla1[[#This Row],[Mes Inscrito]])&amp;"-"&amp;TRIM(Tabla1[[#This Row],[Dia de clases Inscrito]])&amp;"-"&amp;TRIM(Tabla1[[#This Row],[Horario Inscrito]])&amp;"-"&amp;TRIM(Tabla1[[#This Row],[Fecha Inicio grupo]])&amp;"-"&amp;TRIM(Tabla1[[#This Row],[Tipo Incrito]]))</f>
        <v/>
      </c>
      <c r="BH470" s="319" t="str">
        <f>IF(F470="","",OR(IFERROR(SEARCH("CG",Tabla1[[#This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0" s="320" t="str">
        <f>IF(F470&lt;&gt;"",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0" s="320" t="str">
        <f>IF(F470&lt;&gt;"",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0" s="320" t="str">
        <f>IF(Tabla1[[#This Row],[Fecha Inicio grupo]]="","",IFERROR(VLOOKUP(Tabla1[[#This Row],[Mes de Alta como miembro]],Parámetros!$AM$2:$AN$16,2,0),"01/01/1900"))</f>
        <v/>
      </c>
    </row>
    <row r="471" spans="1:63" ht="14.45" hidden="1">
      <c r="A471" s="69">
        <v>466</v>
      </c>
      <c r="B471" s="30"/>
      <c r="C471" s="35"/>
      <c r="D471" s="43"/>
      <c r="E471" s="65"/>
      <c r="F471" s="46"/>
      <c r="G471" s="46"/>
      <c r="H471" s="165"/>
      <c r="I471" s="43"/>
      <c r="J471" s="29"/>
      <c r="K471" s="70"/>
      <c r="L471" s="69"/>
      <c r="M471" s="47"/>
      <c r="N471" s="240" t="str">
        <f ca="1">IF(Tabla1[[#This Row],[Fecha de nac]]="","",IF(Tabla1[[#This Row],[Fecha Finalización]] &gt;=TODAY(), DATEDIF(Tabla1[[#This Row],[Fecha de nac]],TODAY(),"y"), ROUNDDOWN((Tabla1[[#This Row],[Fecha Finalización]] -Tabla1[[#This Row],[Fecha de nac]])/365,0)))</f>
        <v/>
      </c>
      <c r="O471" s="171"/>
      <c r="P471" s="35"/>
      <c r="Q471" s="68"/>
      <c r="R471" s="68"/>
      <c r="S471" s="68"/>
      <c r="T471" s="68"/>
      <c r="U471" s="245" t="str">
        <f>IF(F471="","",Tabla1[[#This Row],[Fecha Inicio grupo]]+3*7-7)</f>
        <v/>
      </c>
      <c r="V471" s="246" t="str">
        <f>IF(F471="","",EDATE(Tabla1[[#This Row],[Fecha Inicio grupo]],3))</f>
        <v/>
      </c>
      <c r="W471" s="30"/>
      <c r="X471" s="30"/>
      <c r="Y471" s="77"/>
      <c r="Z471" s="77"/>
      <c r="AA471" s="77"/>
      <c r="AB471" s="77"/>
      <c r="AC471" s="77"/>
      <c r="AD471" s="77"/>
      <c r="AE471" s="77"/>
      <c r="AF471" s="77"/>
      <c r="AG471" s="77"/>
      <c r="AH471" s="77"/>
      <c r="AI471" s="77"/>
      <c r="AJ471" s="77"/>
      <c r="AK471" s="77"/>
      <c r="AL471" s="77"/>
      <c r="AM471" s="77"/>
      <c r="AN471" s="77"/>
      <c r="AO471" s="146"/>
      <c r="AP471" s="248" t="str">
        <f>IF(F471="","",IFERROR(VLOOKUP(SUBSTITUTE(SUBSTITUTE(Tabla1[[#This Row],[Uso Sistemas]],"T","P"),"N","F"),Parámetros!$M$2:$N$17,2,0),"Completar hasta 3ra sem. para evaluar a Probacionista"))</f>
        <v/>
      </c>
      <c r="AQ471" s="40"/>
      <c r="AR471" s="40"/>
      <c r="AS471" s="40"/>
      <c r="AT471" s="29"/>
      <c r="AU471" s="56"/>
      <c r="AV471" s="56"/>
      <c r="AW471" s="56"/>
      <c r="AX471" s="250" t="str">
        <f>IF(V471="","",EOMONTH(EDATE(Tabla1[[#This Row],[Fecha Finalización]],2),0))</f>
        <v/>
      </c>
      <c r="AY471" s="40"/>
      <c r="AZ471" s="251" t="str">
        <f>IF(V471="","",EOMONTH(EDATE(Tabla1[[#This Row],[Fecha Finalización]],3),0))</f>
        <v/>
      </c>
      <c r="BA471" s="40"/>
      <c r="BB471" s="40"/>
      <c r="BC471" s="237"/>
      <c r="BD471" s="235" t="str">
        <f>IF(F471="","",Tabla1[[#This Row],[sem 01]]&amp;Tabla1[[#This Row],[sem 02]]&amp;Tabla1[[#This Row],[sem 03]])</f>
        <v/>
      </c>
      <c r="BE471" s="236" t="str">
        <f>IF(TRIM(F471)="","",$B$1&amp;"-"&amp;SUBSTITUTE(Tabla1[[#This Row],[Mes Inscrito]]," ","")&amp;"-"&amp;SUBSTITUTE(Tabla1[[#This Row],[Dia de clases Inscrito]]," ","")&amp;"-"&amp;SUBSTITUTE(Tabla1[[#This Row],[Horario Inscrito]]," ","")&amp;"-"&amp;Tabla1[[#This Row],[Fecha Inicio grupo]])</f>
        <v/>
      </c>
      <c r="BF471" s="253" t="str">
        <f>IF(F471="","",Tabla1[[#This Row],[Curso]])</f>
        <v/>
      </c>
      <c r="BG471" s="254" t="str">
        <f>+IF(TRIM(F471)="","",$B$1&amp;"-"&amp;TRIM(Tabla1[[#This Row],[Mes Inscrito]])&amp;"-"&amp;TRIM(Tabla1[[#This Row],[Dia de clases Inscrito]])&amp;"-"&amp;TRIM(Tabla1[[#This Row],[Horario Inscrito]])&amp;"-"&amp;TRIM(Tabla1[[#This Row],[Fecha Inicio grupo]])&amp;"-"&amp;TRIM(Tabla1[[#This Row],[Tipo Incrito]]))</f>
        <v/>
      </c>
      <c r="BH471" s="319" t="str">
        <f>IF(F471="","",OR(IFERROR(SEARCH("CG",Tabla1[[#This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1" s="320" t="str">
        <f>IF(F471&lt;&gt;"",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1" s="320" t="str">
        <f>IF(F471&lt;&gt;"",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1" s="320" t="str">
        <f>IF(Tabla1[[#This Row],[Fecha Inicio grupo]]="","",IFERROR(VLOOKUP(Tabla1[[#This Row],[Mes de Alta como miembro]],Parámetros!$AM$2:$AN$16,2,0),"01/01/1900"))</f>
        <v/>
      </c>
    </row>
    <row r="472" spans="1:63" ht="14.45" hidden="1">
      <c r="A472" s="69">
        <v>467</v>
      </c>
      <c r="B472" s="30"/>
      <c r="C472" s="35"/>
      <c r="D472" s="43"/>
      <c r="E472" s="65"/>
      <c r="F472" s="46"/>
      <c r="G472" s="46"/>
      <c r="H472" s="165"/>
      <c r="I472" s="43"/>
      <c r="J472" s="29"/>
      <c r="K472" s="70"/>
      <c r="L472" s="69"/>
      <c r="M472" s="47"/>
      <c r="N472" s="240" t="str">
        <f ca="1">IF(Tabla1[[#This Row],[Fecha de nac]]="","",IF(Tabla1[[#This Row],[Fecha Finalización]] &gt;=TODAY(), DATEDIF(Tabla1[[#This Row],[Fecha de nac]],TODAY(),"y"), ROUNDDOWN((Tabla1[[#This Row],[Fecha Finalización]] -Tabla1[[#This Row],[Fecha de nac]])/365,0)))</f>
        <v/>
      </c>
      <c r="O472" s="171"/>
      <c r="P472" s="35"/>
      <c r="Q472" s="68"/>
      <c r="R472" s="68"/>
      <c r="S472" s="68"/>
      <c r="T472" s="68"/>
      <c r="U472" s="245" t="str">
        <f>IF(F472="","",Tabla1[[#This Row],[Fecha Inicio grupo]]+3*7-7)</f>
        <v/>
      </c>
      <c r="V472" s="246" t="str">
        <f>IF(F472="","",EDATE(Tabla1[[#This Row],[Fecha Inicio grupo]],3))</f>
        <v/>
      </c>
      <c r="W472" s="30"/>
      <c r="X472" s="30"/>
      <c r="Y472" s="77"/>
      <c r="Z472" s="77"/>
      <c r="AA472" s="77"/>
      <c r="AB472" s="77"/>
      <c r="AC472" s="77"/>
      <c r="AD472" s="77"/>
      <c r="AE472" s="77"/>
      <c r="AF472" s="77"/>
      <c r="AG472" s="77"/>
      <c r="AH472" s="77"/>
      <c r="AI472" s="77"/>
      <c r="AJ472" s="77"/>
      <c r="AK472" s="77"/>
      <c r="AL472" s="77"/>
      <c r="AM472" s="77"/>
      <c r="AN472" s="77"/>
      <c r="AO472" s="146"/>
      <c r="AP472" s="248" t="str">
        <f>IF(F472="","",IFERROR(VLOOKUP(SUBSTITUTE(SUBSTITUTE(Tabla1[[#This Row],[Uso Sistemas]],"T","P"),"N","F"),Parámetros!$M$2:$N$17,2,0),"Completar hasta 3ra sem. para evaluar a Probacionista"))</f>
        <v/>
      </c>
      <c r="AQ472" s="40"/>
      <c r="AR472" s="40"/>
      <c r="AS472" s="40"/>
      <c r="AT472" s="29"/>
      <c r="AU472" s="56"/>
      <c r="AV472" s="56"/>
      <c r="AW472" s="56"/>
      <c r="AX472" s="250" t="str">
        <f>IF(V472="","",EOMONTH(EDATE(Tabla1[[#This Row],[Fecha Finalización]],2),0))</f>
        <v/>
      </c>
      <c r="AY472" s="40"/>
      <c r="AZ472" s="251" t="str">
        <f>IF(V472="","",EOMONTH(EDATE(Tabla1[[#This Row],[Fecha Finalización]],3),0))</f>
        <v/>
      </c>
      <c r="BA472" s="40"/>
      <c r="BB472" s="40"/>
      <c r="BC472" s="237"/>
      <c r="BD472" s="235" t="str">
        <f>IF(F472="","",Tabla1[[#This Row],[sem 01]]&amp;Tabla1[[#This Row],[sem 02]]&amp;Tabla1[[#This Row],[sem 03]])</f>
        <v/>
      </c>
      <c r="BE472" s="236" t="str">
        <f>IF(TRIM(F472)="","",$B$1&amp;"-"&amp;SUBSTITUTE(Tabla1[[#This Row],[Mes Inscrito]]," ","")&amp;"-"&amp;SUBSTITUTE(Tabla1[[#This Row],[Dia de clases Inscrito]]," ","")&amp;"-"&amp;SUBSTITUTE(Tabla1[[#This Row],[Horario Inscrito]]," ","")&amp;"-"&amp;Tabla1[[#This Row],[Fecha Inicio grupo]])</f>
        <v/>
      </c>
      <c r="BF472" s="253" t="str">
        <f>IF(F472="","",Tabla1[[#This Row],[Curso]])</f>
        <v/>
      </c>
      <c r="BG472" s="254" t="str">
        <f>+IF(TRIM(F472)="","",$B$1&amp;"-"&amp;TRIM(Tabla1[[#This Row],[Mes Inscrito]])&amp;"-"&amp;TRIM(Tabla1[[#This Row],[Dia de clases Inscrito]])&amp;"-"&amp;TRIM(Tabla1[[#This Row],[Horario Inscrito]])&amp;"-"&amp;TRIM(Tabla1[[#This Row],[Fecha Inicio grupo]])&amp;"-"&amp;TRIM(Tabla1[[#This Row],[Tipo Incrito]]))</f>
        <v/>
      </c>
      <c r="BH472" s="319" t="str">
        <f>IF(F472="","",OR(IFERROR(SEARCH("CG",Tabla1[[#This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2" s="320" t="str">
        <f>IF(F472&lt;&gt;"",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2" s="320" t="str">
        <f>IF(F472&lt;&gt;"",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2" s="320" t="str">
        <f>IF(Tabla1[[#This Row],[Fecha Inicio grupo]]="","",IFERROR(VLOOKUP(Tabla1[[#This Row],[Mes de Alta como miembro]],Parámetros!$AM$2:$AN$16,2,0),"01/01/1900"))</f>
        <v/>
      </c>
    </row>
    <row r="473" spans="1:63" ht="14.45" hidden="1">
      <c r="A473" s="69">
        <v>468</v>
      </c>
      <c r="B473" s="30"/>
      <c r="C473" s="35"/>
      <c r="D473" s="43"/>
      <c r="E473" s="65"/>
      <c r="F473" s="46"/>
      <c r="G473" s="46"/>
      <c r="H473" s="165"/>
      <c r="I473" s="43"/>
      <c r="J473" s="29"/>
      <c r="K473" s="70"/>
      <c r="L473" s="69"/>
      <c r="M473" s="47"/>
      <c r="N473" s="240" t="str">
        <f ca="1">IF(Tabla1[[#This Row],[Fecha de nac]]="","",IF(Tabla1[[#This Row],[Fecha Finalización]] &gt;=TODAY(), DATEDIF(Tabla1[[#This Row],[Fecha de nac]],TODAY(),"y"), ROUNDDOWN((Tabla1[[#This Row],[Fecha Finalización]] -Tabla1[[#This Row],[Fecha de nac]])/365,0)))</f>
        <v/>
      </c>
      <c r="O473" s="171"/>
      <c r="P473" s="35"/>
      <c r="Q473" s="68"/>
      <c r="R473" s="68"/>
      <c r="S473" s="68"/>
      <c r="T473" s="68"/>
      <c r="U473" s="245" t="str">
        <f>IF(F473="","",Tabla1[[#This Row],[Fecha Inicio grupo]]+3*7-7)</f>
        <v/>
      </c>
      <c r="V473" s="246" t="str">
        <f>IF(F473="","",EDATE(Tabla1[[#This Row],[Fecha Inicio grupo]],3))</f>
        <v/>
      </c>
      <c r="W473" s="30"/>
      <c r="X473" s="30"/>
      <c r="Y473" s="77"/>
      <c r="Z473" s="77"/>
      <c r="AA473" s="77"/>
      <c r="AB473" s="77"/>
      <c r="AC473" s="77"/>
      <c r="AD473" s="77"/>
      <c r="AE473" s="77"/>
      <c r="AF473" s="77"/>
      <c r="AG473" s="77"/>
      <c r="AH473" s="77"/>
      <c r="AI473" s="77"/>
      <c r="AJ473" s="77"/>
      <c r="AK473" s="77"/>
      <c r="AL473" s="77"/>
      <c r="AM473" s="77"/>
      <c r="AN473" s="77"/>
      <c r="AO473" s="146"/>
      <c r="AP473" s="248" t="str">
        <f>IF(F473="","",IFERROR(VLOOKUP(SUBSTITUTE(SUBSTITUTE(Tabla1[[#This Row],[Uso Sistemas]],"T","P"),"N","F"),Parámetros!$M$2:$N$17,2,0),"Completar hasta 3ra sem. para evaluar a Probacionista"))</f>
        <v/>
      </c>
      <c r="AQ473" s="40"/>
      <c r="AR473" s="40"/>
      <c r="AS473" s="40"/>
      <c r="AT473" s="29"/>
      <c r="AU473" s="56"/>
      <c r="AV473" s="56"/>
      <c r="AW473" s="56"/>
      <c r="AX473" s="250" t="str">
        <f>IF(V473="","",EOMONTH(EDATE(Tabla1[[#This Row],[Fecha Finalización]],2),0))</f>
        <v/>
      </c>
      <c r="AY473" s="40"/>
      <c r="AZ473" s="251" t="str">
        <f>IF(V473="","",EOMONTH(EDATE(Tabla1[[#This Row],[Fecha Finalización]],3),0))</f>
        <v/>
      </c>
      <c r="BA473" s="40"/>
      <c r="BB473" s="40"/>
      <c r="BC473" s="237"/>
      <c r="BD473" s="235" t="str">
        <f>IF(F473="","",Tabla1[[#This Row],[sem 01]]&amp;Tabla1[[#This Row],[sem 02]]&amp;Tabla1[[#This Row],[sem 03]])</f>
        <v/>
      </c>
      <c r="BE473" s="236" t="str">
        <f>IF(TRIM(F473)="","",$B$1&amp;"-"&amp;SUBSTITUTE(Tabla1[[#This Row],[Mes Inscrito]]," ","")&amp;"-"&amp;SUBSTITUTE(Tabla1[[#This Row],[Dia de clases Inscrito]]," ","")&amp;"-"&amp;SUBSTITUTE(Tabla1[[#This Row],[Horario Inscrito]]," ","")&amp;"-"&amp;Tabla1[[#This Row],[Fecha Inicio grupo]])</f>
        <v/>
      </c>
      <c r="BF473" s="253" t="str">
        <f>IF(F473="","",Tabla1[[#This Row],[Curso]])</f>
        <v/>
      </c>
      <c r="BG473" s="254" t="str">
        <f>+IF(TRIM(F473)="","",$B$1&amp;"-"&amp;TRIM(Tabla1[[#This Row],[Mes Inscrito]])&amp;"-"&amp;TRIM(Tabla1[[#This Row],[Dia de clases Inscrito]])&amp;"-"&amp;TRIM(Tabla1[[#This Row],[Horario Inscrito]])&amp;"-"&amp;TRIM(Tabla1[[#This Row],[Fecha Inicio grupo]])&amp;"-"&amp;TRIM(Tabla1[[#This Row],[Tipo Incrito]]))</f>
        <v/>
      </c>
      <c r="BH473" s="319" t="str">
        <f>IF(F473="","",OR(IFERROR(SEARCH("CG",Tabla1[[#This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3" s="320" t="str">
        <f>IF(F473&lt;&gt;"",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3" s="320" t="str">
        <f>IF(F473&lt;&gt;"",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3" s="320" t="str">
        <f>IF(Tabla1[[#This Row],[Fecha Inicio grupo]]="","",IFERROR(VLOOKUP(Tabla1[[#This Row],[Mes de Alta como miembro]],Parámetros!$AM$2:$AN$16,2,0),"01/01/1900"))</f>
        <v/>
      </c>
    </row>
    <row r="474" spans="1:63" ht="14.45" hidden="1">
      <c r="A474" s="69">
        <v>469</v>
      </c>
      <c r="B474" s="30"/>
      <c r="C474" s="35"/>
      <c r="D474" s="43"/>
      <c r="E474" s="65"/>
      <c r="F474" s="46"/>
      <c r="G474" s="46"/>
      <c r="H474" s="165"/>
      <c r="I474" s="43"/>
      <c r="J474" s="29"/>
      <c r="K474" s="70"/>
      <c r="L474" s="69"/>
      <c r="M474" s="47"/>
      <c r="N474" s="240" t="str">
        <f ca="1">IF(Tabla1[[#This Row],[Fecha de nac]]="","",IF(Tabla1[[#This Row],[Fecha Finalización]] &gt;=TODAY(), DATEDIF(Tabla1[[#This Row],[Fecha de nac]],TODAY(),"y"), ROUNDDOWN((Tabla1[[#This Row],[Fecha Finalización]] -Tabla1[[#This Row],[Fecha de nac]])/365,0)))</f>
        <v/>
      </c>
      <c r="O474" s="171"/>
      <c r="P474" s="35"/>
      <c r="Q474" s="68"/>
      <c r="R474" s="68"/>
      <c r="S474" s="68"/>
      <c r="T474" s="68"/>
      <c r="U474" s="245" t="str">
        <f>IF(F474="","",Tabla1[[#This Row],[Fecha Inicio grupo]]+3*7-7)</f>
        <v/>
      </c>
      <c r="V474" s="246" t="str">
        <f>IF(F474="","",EDATE(Tabla1[[#This Row],[Fecha Inicio grupo]],3))</f>
        <v/>
      </c>
      <c r="W474" s="30"/>
      <c r="X474" s="30"/>
      <c r="Y474" s="77"/>
      <c r="Z474" s="77"/>
      <c r="AA474" s="77"/>
      <c r="AB474" s="77"/>
      <c r="AC474" s="77"/>
      <c r="AD474" s="77"/>
      <c r="AE474" s="77"/>
      <c r="AF474" s="77"/>
      <c r="AG474" s="77"/>
      <c r="AH474" s="77"/>
      <c r="AI474" s="77"/>
      <c r="AJ474" s="77"/>
      <c r="AK474" s="77"/>
      <c r="AL474" s="77"/>
      <c r="AM474" s="77"/>
      <c r="AN474" s="77"/>
      <c r="AO474" s="146"/>
      <c r="AP474" s="248" t="str">
        <f>IF(F474="","",IFERROR(VLOOKUP(SUBSTITUTE(SUBSTITUTE(Tabla1[[#This Row],[Uso Sistemas]],"T","P"),"N","F"),Parámetros!$M$2:$N$17,2,0),"Completar hasta 3ra sem. para evaluar a Probacionista"))</f>
        <v/>
      </c>
      <c r="AQ474" s="40"/>
      <c r="AR474" s="40"/>
      <c r="AS474" s="40"/>
      <c r="AT474" s="29"/>
      <c r="AU474" s="56"/>
      <c r="AV474" s="56"/>
      <c r="AW474" s="56"/>
      <c r="AX474" s="250" t="str">
        <f>IF(V474="","",EOMONTH(EDATE(Tabla1[[#This Row],[Fecha Finalización]],2),0))</f>
        <v/>
      </c>
      <c r="AY474" s="40"/>
      <c r="AZ474" s="251" t="str">
        <f>IF(V474="","",EOMONTH(EDATE(Tabla1[[#This Row],[Fecha Finalización]],3),0))</f>
        <v/>
      </c>
      <c r="BA474" s="40"/>
      <c r="BB474" s="40"/>
      <c r="BC474" s="237"/>
      <c r="BD474" s="235" t="str">
        <f>IF(F474="","",Tabla1[[#This Row],[sem 01]]&amp;Tabla1[[#This Row],[sem 02]]&amp;Tabla1[[#This Row],[sem 03]])</f>
        <v/>
      </c>
      <c r="BE474" s="236" t="str">
        <f>IF(TRIM(F474)="","",$B$1&amp;"-"&amp;SUBSTITUTE(Tabla1[[#This Row],[Mes Inscrito]]," ","")&amp;"-"&amp;SUBSTITUTE(Tabla1[[#This Row],[Dia de clases Inscrito]]," ","")&amp;"-"&amp;SUBSTITUTE(Tabla1[[#This Row],[Horario Inscrito]]," ","")&amp;"-"&amp;Tabla1[[#This Row],[Fecha Inicio grupo]])</f>
        <v/>
      </c>
      <c r="BF474" s="253" t="str">
        <f>IF(F474="","",Tabla1[[#This Row],[Curso]])</f>
        <v/>
      </c>
      <c r="BG474" s="254" t="str">
        <f>+IF(TRIM(F474)="","",$B$1&amp;"-"&amp;TRIM(Tabla1[[#This Row],[Mes Inscrito]])&amp;"-"&amp;TRIM(Tabla1[[#This Row],[Dia de clases Inscrito]])&amp;"-"&amp;TRIM(Tabla1[[#This Row],[Horario Inscrito]])&amp;"-"&amp;TRIM(Tabla1[[#This Row],[Fecha Inicio grupo]])&amp;"-"&amp;TRIM(Tabla1[[#This Row],[Tipo Incrito]]))</f>
        <v/>
      </c>
      <c r="BH474" s="319" t="str">
        <f>IF(F474="","",OR(IFERROR(SEARCH("CG",Tabla1[[#This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4" s="320" t="str">
        <f>IF(F474&lt;&gt;"",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4" s="320" t="str">
        <f>IF(F474&lt;&gt;"",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4" s="320" t="str">
        <f>IF(Tabla1[[#This Row],[Fecha Inicio grupo]]="","",IFERROR(VLOOKUP(Tabla1[[#This Row],[Mes de Alta como miembro]],Parámetros!$AM$2:$AN$16,2,0),"01/01/1900"))</f>
        <v/>
      </c>
    </row>
    <row r="475" spans="1:63" ht="14.45" hidden="1">
      <c r="A475" s="69">
        <v>470</v>
      </c>
      <c r="B475" s="30"/>
      <c r="C475" s="35"/>
      <c r="D475" s="43"/>
      <c r="E475" s="65"/>
      <c r="F475" s="46"/>
      <c r="G475" s="46"/>
      <c r="H475" s="165"/>
      <c r="I475" s="43"/>
      <c r="J475" s="29"/>
      <c r="K475" s="70"/>
      <c r="L475" s="69"/>
      <c r="M475" s="47"/>
      <c r="N475" s="240" t="str">
        <f ca="1">IF(Tabla1[[#This Row],[Fecha de nac]]="","",IF(Tabla1[[#This Row],[Fecha Finalización]] &gt;=TODAY(), DATEDIF(Tabla1[[#This Row],[Fecha de nac]],TODAY(),"y"), ROUNDDOWN((Tabla1[[#This Row],[Fecha Finalización]] -Tabla1[[#This Row],[Fecha de nac]])/365,0)))</f>
        <v/>
      </c>
      <c r="O475" s="171"/>
      <c r="P475" s="35"/>
      <c r="Q475" s="68"/>
      <c r="R475" s="68"/>
      <c r="S475" s="68"/>
      <c r="T475" s="68"/>
      <c r="U475" s="245" t="str">
        <f>IF(F475="","",Tabla1[[#This Row],[Fecha Inicio grupo]]+3*7-7)</f>
        <v/>
      </c>
      <c r="V475" s="246" t="str">
        <f>IF(F475="","",EDATE(Tabla1[[#This Row],[Fecha Inicio grupo]],3))</f>
        <v/>
      </c>
      <c r="W475" s="30"/>
      <c r="X475" s="30"/>
      <c r="Y475" s="77"/>
      <c r="Z475" s="77"/>
      <c r="AA475" s="77"/>
      <c r="AB475" s="77"/>
      <c r="AC475" s="77"/>
      <c r="AD475" s="77"/>
      <c r="AE475" s="77"/>
      <c r="AF475" s="77"/>
      <c r="AG475" s="77"/>
      <c r="AH475" s="77"/>
      <c r="AI475" s="77"/>
      <c r="AJ475" s="77"/>
      <c r="AK475" s="77"/>
      <c r="AL475" s="77"/>
      <c r="AM475" s="77"/>
      <c r="AN475" s="77"/>
      <c r="AO475" s="146"/>
      <c r="AP475" s="248" t="str">
        <f>IF(F475="","",IFERROR(VLOOKUP(SUBSTITUTE(SUBSTITUTE(Tabla1[[#This Row],[Uso Sistemas]],"T","P"),"N","F"),Parámetros!$M$2:$N$17,2,0),"Completar hasta 3ra sem. para evaluar a Probacionista"))</f>
        <v/>
      </c>
      <c r="AQ475" s="40"/>
      <c r="AR475" s="40"/>
      <c r="AS475" s="40"/>
      <c r="AT475" s="29"/>
      <c r="AU475" s="56"/>
      <c r="AV475" s="56"/>
      <c r="AW475" s="56"/>
      <c r="AX475" s="250" t="str">
        <f>IF(V475="","",EOMONTH(EDATE(Tabla1[[#This Row],[Fecha Finalización]],2),0))</f>
        <v/>
      </c>
      <c r="AY475" s="40"/>
      <c r="AZ475" s="251" t="str">
        <f>IF(V475="","",EOMONTH(EDATE(Tabla1[[#This Row],[Fecha Finalización]],3),0))</f>
        <v/>
      </c>
      <c r="BA475" s="40"/>
      <c r="BB475" s="40"/>
      <c r="BC475" s="237"/>
      <c r="BD475" s="235" t="str">
        <f>IF(F475="","",Tabla1[[#This Row],[sem 01]]&amp;Tabla1[[#This Row],[sem 02]]&amp;Tabla1[[#This Row],[sem 03]])</f>
        <v/>
      </c>
      <c r="BE475" s="236" t="str">
        <f>IF(TRIM(F475)="","",$B$1&amp;"-"&amp;SUBSTITUTE(Tabla1[[#This Row],[Mes Inscrito]]," ","")&amp;"-"&amp;SUBSTITUTE(Tabla1[[#This Row],[Dia de clases Inscrito]]," ","")&amp;"-"&amp;SUBSTITUTE(Tabla1[[#This Row],[Horario Inscrito]]," ","")&amp;"-"&amp;Tabla1[[#This Row],[Fecha Inicio grupo]])</f>
        <v/>
      </c>
      <c r="BF475" s="253" t="str">
        <f>IF(F475="","",Tabla1[[#This Row],[Curso]])</f>
        <v/>
      </c>
      <c r="BG475" s="254" t="str">
        <f>+IF(TRIM(F475)="","",$B$1&amp;"-"&amp;TRIM(Tabla1[[#This Row],[Mes Inscrito]])&amp;"-"&amp;TRIM(Tabla1[[#This Row],[Dia de clases Inscrito]])&amp;"-"&amp;TRIM(Tabla1[[#This Row],[Horario Inscrito]])&amp;"-"&amp;TRIM(Tabla1[[#This Row],[Fecha Inicio grupo]])&amp;"-"&amp;TRIM(Tabla1[[#This Row],[Tipo Incrito]]))</f>
        <v/>
      </c>
      <c r="BH475" s="319" t="str">
        <f>IF(F475="","",OR(IFERROR(SEARCH("CG",Tabla1[[#This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5" s="320" t="str">
        <f>IF(F475&lt;&gt;"",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5" s="320" t="str">
        <f>IF(F475&lt;&gt;"",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5" s="320" t="str">
        <f>IF(Tabla1[[#This Row],[Fecha Inicio grupo]]="","",IFERROR(VLOOKUP(Tabla1[[#This Row],[Mes de Alta como miembro]],Parámetros!$AM$2:$AN$16,2,0),"01/01/1900"))</f>
        <v/>
      </c>
    </row>
    <row r="476" spans="1:63" ht="14.45" hidden="1">
      <c r="A476" s="69">
        <v>471</v>
      </c>
      <c r="B476" s="30"/>
      <c r="C476" s="35"/>
      <c r="D476" s="43"/>
      <c r="E476" s="65"/>
      <c r="F476" s="46"/>
      <c r="G476" s="46"/>
      <c r="H476" s="165"/>
      <c r="I476" s="43"/>
      <c r="J476" s="29"/>
      <c r="K476" s="70"/>
      <c r="L476" s="69"/>
      <c r="M476" s="47"/>
      <c r="N476" s="240" t="str">
        <f ca="1">IF(Tabla1[[#This Row],[Fecha de nac]]="","",IF(Tabla1[[#This Row],[Fecha Finalización]] &gt;=TODAY(), DATEDIF(Tabla1[[#This Row],[Fecha de nac]],TODAY(),"y"), ROUNDDOWN((Tabla1[[#This Row],[Fecha Finalización]] -Tabla1[[#This Row],[Fecha de nac]])/365,0)))</f>
        <v/>
      </c>
      <c r="O476" s="171"/>
      <c r="P476" s="35"/>
      <c r="Q476" s="68"/>
      <c r="R476" s="68"/>
      <c r="S476" s="68"/>
      <c r="T476" s="68"/>
      <c r="U476" s="245" t="str">
        <f>IF(F476="","",Tabla1[[#This Row],[Fecha Inicio grupo]]+3*7-7)</f>
        <v/>
      </c>
      <c r="V476" s="246" t="str">
        <f>IF(F476="","",EDATE(Tabla1[[#This Row],[Fecha Inicio grupo]],3))</f>
        <v/>
      </c>
      <c r="W476" s="30"/>
      <c r="X476" s="30"/>
      <c r="Y476" s="77"/>
      <c r="Z476" s="77"/>
      <c r="AA476" s="77"/>
      <c r="AB476" s="77"/>
      <c r="AC476" s="77"/>
      <c r="AD476" s="77"/>
      <c r="AE476" s="77"/>
      <c r="AF476" s="77"/>
      <c r="AG476" s="77"/>
      <c r="AH476" s="77"/>
      <c r="AI476" s="77"/>
      <c r="AJ476" s="77"/>
      <c r="AK476" s="77"/>
      <c r="AL476" s="77"/>
      <c r="AM476" s="77"/>
      <c r="AN476" s="77"/>
      <c r="AO476" s="146"/>
      <c r="AP476" s="248" t="str">
        <f>IF(F476="","",IFERROR(VLOOKUP(SUBSTITUTE(SUBSTITUTE(Tabla1[[#This Row],[Uso Sistemas]],"T","P"),"N","F"),Parámetros!$M$2:$N$17,2,0),"Completar hasta 3ra sem. para evaluar a Probacionista"))</f>
        <v/>
      </c>
      <c r="AQ476" s="40"/>
      <c r="AR476" s="40"/>
      <c r="AS476" s="40"/>
      <c r="AT476" s="29"/>
      <c r="AU476" s="56"/>
      <c r="AV476" s="56"/>
      <c r="AW476" s="56"/>
      <c r="AX476" s="250" t="str">
        <f>IF(V476="","",EOMONTH(EDATE(Tabla1[[#This Row],[Fecha Finalización]],2),0))</f>
        <v/>
      </c>
      <c r="AY476" s="40"/>
      <c r="AZ476" s="251" t="str">
        <f>IF(V476="","",EOMONTH(EDATE(Tabla1[[#This Row],[Fecha Finalización]],3),0))</f>
        <v/>
      </c>
      <c r="BA476" s="40"/>
      <c r="BB476" s="40"/>
      <c r="BC476" s="237"/>
      <c r="BD476" s="235" t="str">
        <f>IF(F476="","",Tabla1[[#This Row],[sem 01]]&amp;Tabla1[[#This Row],[sem 02]]&amp;Tabla1[[#This Row],[sem 03]])</f>
        <v/>
      </c>
      <c r="BE476" s="236" t="str">
        <f>IF(TRIM(F476)="","",$B$1&amp;"-"&amp;SUBSTITUTE(Tabla1[[#This Row],[Mes Inscrito]]," ","")&amp;"-"&amp;SUBSTITUTE(Tabla1[[#This Row],[Dia de clases Inscrito]]," ","")&amp;"-"&amp;SUBSTITUTE(Tabla1[[#This Row],[Horario Inscrito]]," ","")&amp;"-"&amp;Tabla1[[#This Row],[Fecha Inicio grupo]])</f>
        <v/>
      </c>
      <c r="BF476" s="253" t="str">
        <f>IF(F476="","",Tabla1[[#This Row],[Curso]])</f>
        <v/>
      </c>
      <c r="BG476" s="254" t="str">
        <f>+IF(TRIM(F476)="","",$B$1&amp;"-"&amp;TRIM(Tabla1[[#This Row],[Mes Inscrito]])&amp;"-"&amp;TRIM(Tabla1[[#This Row],[Dia de clases Inscrito]])&amp;"-"&amp;TRIM(Tabla1[[#This Row],[Horario Inscrito]])&amp;"-"&amp;TRIM(Tabla1[[#This Row],[Fecha Inicio grupo]])&amp;"-"&amp;TRIM(Tabla1[[#This Row],[Tipo Incrito]]))</f>
        <v/>
      </c>
      <c r="BH476" s="319" t="str">
        <f>IF(F476="","",OR(IFERROR(SEARCH("CG",Tabla1[[#This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6" s="320" t="str">
        <f>IF(F476&lt;&gt;"",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6" s="320" t="str">
        <f>IF(F476&lt;&gt;"",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6" s="320" t="str">
        <f>IF(Tabla1[[#This Row],[Fecha Inicio grupo]]="","",IFERROR(VLOOKUP(Tabla1[[#This Row],[Mes de Alta como miembro]],Parámetros!$AM$2:$AN$16,2,0),"01/01/1900"))</f>
        <v/>
      </c>
    </row>
    <row r="477" spans="1:63" ht="14.45" hidden="1">
      <c r="A477" s="69">
        <v>472</v>
      </c>
      <c r="B477" s="30"/>
      <c r="C477" s="35"/>
      <c r="D477" s="43"/>
      <c r="E477" s="65"/>
      <c r="F477" s="46"/>
      <c r="G477" s="46"/>
      <c r="H477" s="165"/>
      <c r="I477" s="43"/>
      <c r="J477" s="29"/>
      <c r="K477" s="70"/>
      <c r="L477" s="69"/>
      <c r="M477" s="47"/>
      <c r="N477" s="240" t="str">
        <f ca="1">IF(Tabla1[[#This Row],[Fecha de nac]]="","",IF(Tabla1[[#This Row],[Fecha Finalización]] &gt;=TODAY(), DATEDIF(Tabla1[[#This Row],[Fecha de nac]],TODAY(),"y"), ROUNDDOWN((Tabla1[[#This Row],[Fecha Finalización]] -Tabla1[[#This Row],[Fecha de nac]])/365,0)))</f>
        <v/>
      </c>
      <c r="O477" s="171"/>
      <c r="P477" s="35"/>
      <c r="Q477" s="68"/>
      <c r="R477" s="68"/>
      <c r="S477" s="68"/>
      <c r="T477" s="68"/>
      <c r="U477" s="245" t="str">
        <f>IF(F477="","",Tabla1[[#This Row],[Fecha Inicio grupo]]+3*7-7)</f>
        <v/>
      </c>
      <c r="V477" s="246" t="str">
        <f>IF(F477="","",EDATE(Tabla1[[#This Row],[Fecha Inicio grupo]],3))</f>
        <v/>
      </c>
      <c r="W477" s="30"/>
      <c r="X477" s="30"/>
      <c r="Y477" s="77"/>
      <c r="Z477" s="77"/>
      <c r="AA477" s="77"/>
      <c r="AB477" s="77"/>
      <c r="AC477" s="77"/>
      <c r="AD477" s="77"/>
      <c r="AE477" s="77"/>
      <c r="AF477" s="77"/>
      <c r="AG477" s="77"/>
      <c r="AH477" s="77"/>
      <c r="AI477" s="77"/>
      <c r="AJ477" s="77"/>
      <c r="AK477" s="77"/>
      <c r="AL477" s="77"/>
      <c r="AM477" s="77"/>
      <c r="AN477" s="77"/>
      <c r="AO477" s="146"/>
      <c r="AP477" s="248" t="str">
        <f>IF(F477="","",IFERROR(VLOOKUP(SUBSTITUTE(SUBSTITUTE(Tabla1[[#This Row],[Uso Sistemas]],"T","P"),"N","F"),Parámetros!$M$2:$N$17,2,0),"Completar hasta 3ra sem. para evaluar a Probacionista"))</f>
        <v/>
      </c>
      <c r="AQ477" s="40"/>
      <c r="AR477" s="40"/>
      <c r="AS477" s="40"/>
      <c r="AT477" s="29"/>
      <c r="AU477" s="56"/>
      <c r="AV477" s="56"/>
      <c r="AW477" s="56"/>
      <c r="AX477" s="250" t="str">
        <f>IF(V477="","",EOMONTH(EDATE(Tabla1[[#This Row],[Fecha Finalización]],2),0))</f>
        <v/>
      </c>
      <c r="AY477" s="40"/>
      <c r="AZ477" s="251" t="str">
        <f>IF(V477="","",EOMONTH(EDATE(Tabla1[[#This Row],[Fecha Finalización]],3),0))</f>
        <v/>
      </c>
      <c r="BA477" s="40"/>
      <c r="BB477" s="40"/>
      <c r="BC477" s="237"/>
      <c r="BD477" s="235" t="str">
        <f>IF(F477="","",Tabla1[[#This Row],[sem 01]]&amp;Tabla1[[#This Row],[sem 02]]&amp;Tabla1[[#This Row],[sem 03]])</f>
        <v/>
      </c>
      <c r="BE477" s="236" t="str">
        <f>IF(TRIM(F477)="","",$B$1&amp;"-"&amp;SUBSTITUTE(Tabla1[[#This Row],[Mes Inscrito]]," ","")&amp;"-"&amp;SUBSTITUTE(Tabla1[[#This Row],[Dia de clases Inscrito]]," ","")&amp;"-"&amp;SUBSTITUTE(Tabla1[[#This Row],[Horario Inscrito]]," ","")&amp;"-"&amp;Tabla1[[#This Row],[Fecha Inicio grupo]])</f>
        <v/>
      </c>
      <c r="BF477" s="253" t="str">
        <f>IF(F477="","",Tabla1[[#This Row],[Curso]])</f>
        <v/>
      </c>
      <c r="BG477" s="254" t="str">
        <f>+IF(TRIM(F477)="","",$B$1&amp;"-"&amp;TRIM(Tabla1[[#This Row],[Mes Inscrito]])&amp;"-"&amp;TRIM(Tabla1[[#This Row],[Dia de clases Inscrito]])&amp;"-"&amp;TRIM(Tabla1[[#This Row],[Horario Inscrito]])&amp;"-"&amp;TRIM(Tabla1[[#This Row],[Fecha Inicio grupo]])&amp;"-"&amp;TRIM(Tabla1[[#This Row],[Tipo Incrito]]))</f>
        <v/>
      </c>
      <c r="BH477" s="319" t="str">
        <f>IF(F477="","",OR(IFERROR(SEARCH("CG",Tabla1[[#This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7" s="320" t="str">
        <f>IF(F477&lt;&gt;"",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7" s="320" t="str">
        <f>IF(F477&lt;&gt;"",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7" s="320" t="str">
        <f>IF(Tabla1[[#This Row],[Fecha Inicio grupo]]="","",IFERROR(VLOOKUP(Tabla1[[#This Row],[Mes de Alta como miembro]],Parámetros!$AM$2:$AN$16,2,0),"01/01/1900"))</f>
        <v/>
      </c>
    </row>
    <row r="478" spans="1:63" ht="14.45" hidden="1">
      <c r="A478" s="69">
        <v>473</v>
      </c>
      <c r="B478" s="30"/>
      <c r="C478" s="35"/>
      <c r="D478" s="43"/>
      <c r="E478" s="65"/>
      <c r="F478" s="46"/>
      <c r="G478" s="46"/>
      <c r="H478" s="165"/>
      <c r="I478" s="43"/>
      <c r="J478" s="29"/>
      <c r="K478" s="70"/>
      <c r="L478" s="69"/>
      <c r="M478" s="47"/>
      <c r="N478" s="240" t="str">
        <f ca="1">IF(Tabla1[[#This Row],[Fecha de nac]]="","",IF(Tabla1[[#This Row],[Fecha Finalización]] &gt;=TODAY(), DATEDIF(Tabla1[[#This Row],[Fecha de nac]],TODAY(),"y"), ROUNDDOWN((Tabla1[[#This Row],[Fecha Finalización]] -Tabla1[[#This Row],[Fecha de nac]])/365,0)))</f>
        <v/>
      </c>
      <c r="O478" s="171"/>
      <c r="P478" s="35"/>
      <c r="Q478" s="68"/>
      <c r="R478" s="68"/>
      <c r="S478" s="68"/>
      <c r="T478" s="68"/>
      <c r="U478" s="245" t="str">
        <f>IF(F478="","",Tabla1[[#This Row],[Fecha Inicio grupo]]+3*7-7)</f>
        <v/>
      </c>
      <c r="V478" s="246" t="str">
        <f>IF(F478="","",EDATE(Tabla1[[#This Row],[Fecha Inicio grupo]],3))</f>
        <v/>
      </c>
      <c r="W478" s="30"/>
      <c r="X478" s="30"/>
      <c r="Y478" s="77"/>
      <c r="Z478" s="77"/>
      <c r="AA478" s="77"/>
      <c r="AB478" s="77"/>
      <c r="AC478" s="77"/>
      <c r="AD478" s="77"/>
      <c r="AE478" s="77"/>
      <c r="AF478" s="77"/>
      <c r="AG478" s="77"/>
      <c r="AH478" s="77"/>
      <c r="AI478" s="77"/>
      <c r="AJ478" s="77"/>
      <c r="AK478" s="77"/>
      <c r="AL478" s="77"/>
      <c r="AM478" s="77"/>
      <c r="AN478" s="77"/>
      <c r="AO478" s="146"/>
      <c r="AP478" s="248" t="str">
        <f>IF(F478="","",IFERROR(VLOOKUP(SUBSTITUTE(SUBSTITUTE(Tabla1[[#This Row],[Uso Sistemas]],"T","P"),"N","F"),Parámetros!$M$2:$N$17,2,0),"Completar hasta 3ra sem. para evaluar a Probacionista"))</f>
        <v/>
      </c>
      <c r="AQ478" s="40"/>
      <c r="AR478" s="40"/>
      <c r="AS478" s="40"/>
      <c r="AT478" s="29"/>
      <c r="AU478" s="56"/>
      <c r="AV478" s="56"/>
      <c r="AW478" s="56"/>
      <c r="AX478" s="250" t="str">
        <f>IF(V478="","",EOMONTH(EDATE(Tabla1[[#This Row],[Fecha Finalización]],2),0))</f>
        <v/>
      </c>
      <c r="AY478" s="40"/>
      <c r="AZ478" s="251" t="str">
        <f>IF(V478="","",EOMONTH(EDATE(Tabla1[[#This Row],[Fecha Finalización]],3),0))</f>
        <v/>
      </c>
      <c r="BA478" s="40"/>
      <c r="BB478" s="40"/>
      <c r="BC478" s="237"/>
      <c r="BD478" s="235" t="str">
        <f>IF(F478="","",Tabla1[[#This Row],[sem 01]]&amp;Tabla1[[#This Row],[sem 02]]&amp;Tabla1[[#This Row],[sem 03]])</f>
        <v/>
      </c>
      <c r="BE478" s="236" t="str">
        <f>IF(TRIM(F478)="","",$B$1&amp;"-"&amp;SUBSTITUTE(Tabla1[[#This Row],[Mes Inscrito]]," ","")&amp;"-"&amp;SUBSTITUTE(Tabla1[[#This Row],[Dia de clases Inscrito]]," ","")&amp;"-"&amp;SUBSTITUTE(Tabla1[[#This Row],[Horario Inscrito]]," ","")&amp;"-"&amp;Tabla1[[#This Row],[Fecha Inicio grupo]])</f>
        <v/>
      </c>
      <c r="BF478" s="253" t="str">
        <f>IF(F478="","",Tabla1[[#This Row],[Curso]])</f>
        <v/>
      </c>
      <c r="BG478" s="254" t="str">
        <f>+IF(TRIM(F478)="","",$B$1&amp;"-"&amp;TRIM(Tabla1[[#This Row],[Mes Inscrito]])&amp;"-"&amp;TRIM(Tabla1[[#This Row],[Dia de clases Inscrito]])&amp;"-"&amp;TRIM(Tabla1[[#This Row],[Horario Inscrito]])&amp;"-"&amp;TRIM(Tabla1[[#This Row],[Fecha Inicio grupo]])&amp;"-"&amp;TRIM(Tabla1[[#This Row],[Tipo Incrito]]))</f>
        <v/>
      </c>
      <c r="BH478" s="319" t="str">
        <f>IF(F478="","",OR(IFERROR(SEARCH("CG",Tabla1[[#This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8" s="320" t="str">
        <f>IF(F478&lt;&gt;"",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8" s="320" t="str">
        <f>IF(F478&lt;&gt;"",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8" s="320" t="str">
        <f>IF(Tabla1[[#This Row],[Fecha Inicio grupo]]="","",IFERROR(VLOOKUP(Tabla1[[#This Row],[Mes de Alta como miembro]],Parámetros!$AM$2:$AN$16,2,0),"01/01/1900"))</f>
        <v/>
      </c>
    </row>
    <row r="479" spans="1:63" ht="14.45" hidden="1">
      <c r="A479" s="69">
        <v>474</v>
      </c>
      <c r="B479" s="30"/>
      <c r="C479" s="35"/>
      <c r="D479" s="43"/>
      <c r="E479" s="65"/>
      <c r="F479" s="46"/>
      <c r="G479" s="46"/>
      <c r="H479" s="165"/>
      <c r="I479" s="43"/>
      <c r="J479" s="29"/>
      <c r="K479" s="70"/>
      <c r="L479" s="69"/>
      <c r="M479" s="47"/>
      <c r="N479" s="240" t="str">
        <f ca="1">IF(Tabla1[[#This Row],[Fecha de nac]]="","",IF(Tabla1[[#This Row],[Fecha Finalización]] &gt;=TODAY(), DATEDIF(Tabla1[[#This Row],[Fecha de nac]],TODAY(),"y"), ROUNDDOWN((Tabla1[[#This Row],[Fecha Finalización]] -Tabla1[[#This Row],[Fecha de nac]])/365,0)))</f>
        <v/>
      </c>
      <c r="O479" s="171"/>
      <c r="P479" s="35"/>
      <c r="Q479" s="68"/>
      <c r="R479" s="68"/>
      <c r="S479" s="68"/>
      <c r="T479" s="68"/>
      <c r="U479" s="245" t="str">
        <f>IF(F479="","",Tabla1[[#This Row],[Fecha Inicio grupo]]+3*7-7)</f>
        <v/>
      </c>
      <c r="V479" s="246" t="str">
        <f>IF(F479="","",EDATE(Tabla1[[#This Row],[Fecha Inicio grupo]],3))</f>
        <v/>
      </c>
      <c r="W479" s="30"/>
      <c r="X479" s="30"/>
      <c r="Y479" s="77"/>
      <c r="Z479" s="77"/>
      <c r="AA479" s="77"/>
      <c r="AB479" s="77"/>
      <c r="AC479" s="77"/>
      <c r="AD479" s="77"/>
      <c r="AE479" s="77"/>
      <c r="AF479" s="77"/>
      <c r="AG479" s="77"/>
      <c r="AH479" s="77"/>
      <c r="AI479" s="77"/>
      <c r="AJ479" s="77"/>
      <c r="AK479" s="77"/>
      <c r="AL479" s="77"/>
      <c r="AM479" s="77"/>
      <c r="AN479" s="77"/>
      <c r="AO479" s="146"/>
      <c r="AP479" s="248" t="str">
        <f>IF(F479="","",IFERROR(VLOOKUP(SUBSTITUTE(SUBSTITUTE(Tabla1[[#This Row],[Uso Sistemas]],"T","P"),"N","F"),Parámetros!$M$2:$N$17,2,0),"Completar hasta 3ra sem. para evaluar a Probacionista"))</f>
        <v/>
      </c>
      <c r="AQ479" s="40"/>
      <c r="AR479" s="40"/>
      <c r="AS479" s="40"/>
      <c r="AT479" s="29"/>
      <c r="AU479" s="56"/>
      <c r="AV479" s="56"/>
      <c r="AW479" s="56"/>
      <c r="AX479" s="250" t="str">
        <f>IF(V479="","",EOMONTH(EDATE(Tabla1[[#This Row],[Fecha Finalización]],2),0))</f>
        <v/>
      </c>
      <c r="AY479" s="40"/>
      <c r="AZ479" s="251" t="str">
        <f>IF(V479="","",EOMONTH(EDATE(Tabla1[[#This Row],[Fecha Finalización]],3),0))</f>
        <v/>
      </c>
      <c r="BA479" s="40"/>
      <c r="BB479" s="40"/>
      <c r="BC479" s="237"/>
      <c r="BD479" s="235" t="str">
        <f>IF(F479="","",Tabla1[[#This Row],[sem 01]]&amp;Tabla1[[#This Row],[sem 02]]&amp;Tabla1[[#This Row],[sem 03]])</f>
        <v/>
      </c>
      <c r="BE479" s="236" t="str">
        <f>IF(TRIM(F479)="","",$B$1&amp;"-"&amp;SUBSTITUTE(Tabla1[[#This Row],[Mes Inscrito]]," ","")&amp;"-"&amp;SUBSTITUTE(Tabla1[[#This Row],[Dia de clases Inscrito]]," ","")&amp;"-"&amp;SUBSTITUTE(Tabla1[[#This Row],[Horario Inscrito]]," ","")&amp;"-"&amp;Tabla1[[#This Row],[Fecha Inicio grupo]])</f>
        <v/>
      </c>
      <c r="BF479" s="253" t="str">
        <f>IF(F479="","",Tabla1[[#This Row],[Curso]])</f>
        <v/>
      </c>
      <c r="BG479" s="254" t="str">
        <f>+IF(TRIM(F479)="","",$B$1&amp;"-"&amp;TRIM(Tabla1[[#This Row],[Mes Inscrito]])&amp;"-"&amp;TRIM(Tabla1[[#This Row],[Dia de clases Inscrito]])&amp;"-"&amp;TRIM(Tabla1[[#This Row],[Horario Inscrito]])&amp;"-"&amp;TRIM(Tabla1[[#This Row],[Fecha Inicio grupo]])&amp;"-"&amp;TRIM(Tabla1[[#This Row],[Tipo Incrito]]))</f>
        <v/>
      </c>
      <c r="BH479" s="319" t="str">
        <f>IF(F479="","",OR(IFERROR(SEARCH("CG",Tabla1[[#This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9" s="320" t="str">
        <f>IF(F479&lt;&gt;"",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9" s="320" t="str">
        <f>IF(F479&lt;&gt;"",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9" s="320" t="str">
        <f>IF(Tabla1[[#This Row],[Fecha Inicio grupo]]="","",IFERROR(VLOOKUP(Tabla1[[#This Row],[Mes de Alta como miembro]],Parámetros!$AM$2:$AN$16,2,0),"01/01/1900"))</f>
        <v/>
      </c>
    </row>
    <row r="480" spans="1:63" ht="14.45" hidden="1">
      <c r="A480" s="69">
        <v>475</v>
      </c>
      <c r="B480" s="30"/>
      <c r="C480" s="35"/>
      <c r="D480" s="43"/>
      <c r="E480" s="65"/>
      <c r="F480" s="46"/>
      <c r="G480" s="46"/>
      <c r="H480" s="165"/>
      <c r="I480" s="43"/>
      <c r="J480" s="29"/>
      <c r="K480" s="70"/>
      <c r="L480" s="69"/>
      <c r="M480" s="47"/>
      <c r="N480" s="240" t="str">
        <f ca="1">IF(Tabla1[[#This Row],[Fecha de nac]]="","",IF(Tabla1[[#This Row],[Fecha Finalización]] &gt;=TODAY(), DATEDIF(Tabla1[[#This Row],[Fecha de nac]],TODAY(),"y"), ROUNDDOWN((Tabla1[[#This Row],[Fecha Finalización]] -Tabla1[[#This Row],[Fecha de nac]])/365,0)))</f>
        <v/>
      </c>
      <c r="O480" s="171"/>
      <c r="P480" s="35"/>
      <c r="Q480" s="68"/>
      <c r="R480" s="68"/>
      <c r="S480" s="68"/>
      <c r="T480" s="68"/>
      <c r="U480" s="245" t="str">
        <f>IF(F480="","",Tabla1[[#This Row],[Fecha Inicio grupo]]+3*7-7)</f>
        <v/>
      </c>
      <c r="V480" s="246" t="str">
        <f>IF(F480="","",EDATE(Tabla1[[#This Row],[Fecha Inicio grupo]],3))</f>
        <v/>
      </c>
      <c r="W480" s="30"/>
      <c r="X480" s="30"/>
      <c r="Y480" s="77"/>
      <c r="Z480" s="77"/>
      <c r="AA480" s="77"/>
      <c r="AB480" s="77"/>
      <c r="AC480" s="77"/>
      <c r="AD480" s="77"/>
      <c r="AE480" s="77"/>
      <c r="AF480" s="77"/>
      <c r="AG480" s="77"/>
      <c r="AH480" s="77"/>
      <c r="AI480" s="77"/>
      <c r="AJ480" s="77"/>
      <c r="AK480" s="77"/>
      <c r="AL480" s="77"/>
      <c r="AM480" s="77"/>
      <c r="AN480" s="77"/>
      <c r="AO480" s="146"/>
      <c r="AP480" s="248" t="str">
        <f>IF(F480="","",IFERROR(VLOOKUP(SUBSTITUTE(SUBSTITUTE(Tabla1[[#This Row],[Uso Sistemas]],"T","P"),"N","F"),Parámetros!$M$2:$N$17,2,0),"Completar hasta 3ra sem. para evaluar a Probacionista"))</f>
        <v/>
      </c>
      <c r="AQ480" s="40"/>
      <c r="AR480" s="40"/>
      <c r="AS480" s="40"/>
      <c r="AT480" s="29"/>
      <c r="AU480" s="56"/>
      <c r="AV480" s="56"/>
      <c r="AW480" s="56"/>
      <c r="AX480" s="250" t="str">
        <f>IF(V480="","",EOMONTH(EDATE(Tabla1[[#This Row],[Fecha Finalización]],2),0))</f>
        <v/>
      </c>
      <c r="AY480" s="40"/>
      <c r="AZ480" s="251" t="str">
        <f>IF(V480="","",EOMONTH(EDATE(Tabla1[[#This Row],[Fecha Finalización]],3),0))</f>
        <v/>
      </c>
      <c r="BA480" s="40"/>
      <c r="BB480" s="40"/>
      <c r="BC480" s="237"/>
      <c r="BD480" s="235" t="str">
        <f>IF(F480="","",Tabla1[[#This Row],[sem 01]]&amp;Tabla1[[#This Row],[sem 02]]&amp;Tabla1[[#This Row],[sem 03]])</f>
        <v/>
      </c>
      <c r="BE480" s="236" t="str">
        <f>IF(TRIM(F480)="","",$B$1&amp;"-"&amp;SUBSTITUTE(Tabla1[[#This Row],[Mes Inscrito]]," ","")&amp;"-"&amp;SUBSTITUTE(Tabla1[[#This Row],[Dia de clases Inscrito]]," ","")&amp;"-"&amp;SUBSTITUTE(Tabla1[[#This Row],[Horario Inscrito]]," ","")&amp;"-"&amp;Tabla1[[#This Row],[Fecha Inicio grupo]])</f>
        <v/>
      </c>
      <c r="BF480" s="253" t="str">
        <f>IF(F480="","",Tabla1[[#This Row],[Curso]])</f>
        <v/>
      </c>
      <c r="BG480" s="254" t="str">
        <f>+IF(TRIM(F480)="","",$B$1&amp;"-"&amp;TRIM(Tabla1[[#This Row],[Mes Inscrito]])&amp;"-"&amp;TRIM(Tabla1[[#This Row],[Dia de clases Inscrito]])&amp;"-"&amp;TRIM(Tabla1[[#This Row],[Horario Inscrito]])&amp;"-"&amp;TRIM(Tabla1[[#This Row],[Fecha Inicio grupo]])&amp;"-"&amp;TRIM(Tabla1[[#This Row],[Tipo Incrito]]))</f>
        <v/>
      </c>
      <c r="BH480" s="319" t="str">
        <f>IF(F480="","",OR(IFERROR(SEARCH("CG",Tabla1[[#This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0" s="320" t="str">
        <f>IF(F480&lt;&gt;"",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0" s="320" t="str">
        <f>IF(F480&lt;&gt;"",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0" s="320" t="str">
        <f>IF(Tabla1[[#This Row],[Fecha Inicio grupo]]="","",IFERROR(VLOOKUP(Tabla1[[#This Row],[Mes de Alta como miembro]],Parámetros!$AM$2:$AN$16,2,0),"01/01/1900"))</f>
        <v/>
      </c>
    </row>
    <row r="481" spans="1:63" ht="14.45" hidden="1">
      <c r="A481" s="69">
        <v>476</v>
      </c>
      <c r="B481" s="30"/>
      <c r="C481" s="35"/>
      <c r="D481" s="43"/>
      <c r="E481" s="65"/>
      <c r="F481" s="46"/>
      <c r="G481" s="46"/>
      <c r="H481" s="165"/>
      <c r="I481" s="43"/>
      <c r="J481" s="29"/>
      <c r="K481" s="70"/>
      <c r="L481" s="69"/>
      <c r="M481" s="47"/>
      <c r="N481" s="240" t="str">
        <f ca="1">IF(Tabla1[[#This Row],[Fecha de nac]]="","",IF(Tabla1[[#This Row],[Fecha Finalización]] &gt;=TODAY(), DATEDIF(Tabla1[[#This Row],[Fecha de nac]],TODAY(),"y"), ROUNDDOWN((Tabla1[[#This Row],[Fecha Finalización]] -Tabla1[[#This Row],[Fecha de nac]])/365,0)))</f>
        <v/>
      </c>
      <c r="O481" s="171"/>
      <c r="P481" s="35"/>
      <c r="Q481" s="68"/>
      <c r="R481" s="68"/>
      <c r="S481" s="68"/>
      <c r="T481" s="68"/>
      <c r="U481" s="245" t="str">
        <f>IF(F481="","",Tabla1[[#This Row],[Fecha Inicio grupo]]+3*7-7)</f>
        <v/>
      </c>
      <c r="V481" s="246" t="str">
        <f>IF(F481="","",EDATE(Tabla1[[#This Row],[Fecha Inicio grupo]],3))</f>
        <v/>
      </c>
      <c r="W481" s="30"/>
      <c r="X481" s="30"/>
      <c r="Y481" s="77"/>
      <c r="Z481" s="77"/>
      <c r="AA481" s="77"/>
      <c r="AB481" s="77"/>
      <c r="AC481" s="77"/>
      <c r="AD481" s="77"/>
      <c r="AE481" s="77"/>
      <c r="AF481" s="77"/>
      <c r="AG481" s="77"/>
      <c r="AH481" s="77"/>
      <c r="AI481" s="77"/>
      <c r="AJ481" s="77"/>
      <c r="AK481" s="77"/>
      <c r="AL481" s="77"/>
      <c r="AM481" s="77"/>
      <c r="AN481" s="77"/>
      <c r="AO481" s="146"/>
      <c r="AP481" s="248" t="str">
        <f>IF(F481="","",IFERROR(VLOOKUP(SUBSTITUTE(SUBSTITUTE(Tabla1[[#This Row],[Uso Sistemas]],"T","P"),"N","F"),Parámetros!$M$2:$N$17,2,0),"Completar hasta 3ra sem. para evaluar a Probacionista"))</f>
        <v/>
      </c>
      <c r="AQ481" s="40"/>
      <c r="AR481" s="40"/>
      <c r="AS481" s="40"/>
      <c r="AT481" s="29"/>
      <c r="AU481" s="56"/>
      <c r="AV481" s="56"/>
      <c r="AW481" s="56"/>
      <c r="AX481" s="250" t="str">
        <f>IF(V481="","",EOMONTH(EDATE(Tabla1[[#This Row],[Fecha Finalización]],2),0))</f>
        <v/>
      </c>
      <c r="AY481" s="40"/>
      <c r="AZ481" s="251" t="str">
        <f>IF(V481="","",EOMONTH(EDATE(Tabla1[[#This Row],[Fecha Finalización]],3),0))</f>
        <v/>
      </c>
      <c r="BA481" s="40"/>
      <c r="BB481" s="40"/>
      <c r="BC481" s="237"/>
      <c r="BD481" s="235" t="str">
        <f>IF(F481="","",Tabla1[[#This Row],[sem 01]]&amp;Tabla1[[#This Row],[sem 02]]&amp;Tabla1[[#This Row],[sem 03]])</f>
        <v/>
      </c>
      <c r="BE481" s="236" t="str">
        <f>IF(TRIM(F481)="","",$B$1&amp;"-"&amp;SUBSTITUTE(Tabla1[[#This Row],[Mes Inscrito]]," ","")&amp;"-"&amp;SUBSTITUTE(Tabla1[[#This Row],[Dia de clases Inscrito]]," ","")&amp;"-"&amp;SUBSTITUTE(Tabla1[[#This Row],[Horario Inscrito]]," ","")&amp;"-"&amp;Tabla1[[#This Row],[Fecha Inicio grupo]])</f>
        <v/>
      </c>
      <c r="BF481" s="253" t="str">
        <f>IF(F481="","",Tabla1[[#This Row],[Curso]])</f>
        <v/>
      </c>
      <c r="BG481" s="254" t="str">
        <f>+IF(TRIM(F481)="","",$B$1&amp;"-"&amp;TRIM(Tabla1[[#This Row],[Mes Inscrito]])&amp;"-"&amp;TRIM(Tabla1[[#This Row],[Dia de clases Inscrito]])&amp;"-"&amp;TRIM(Tabla1[[#This Row],[Horario Inscrito]])&amp;"-"&amp;TRIM(Tabla1[[#This Row],[Fecha Inicio grupo]])&amp;"-"&amp;TRIM(Tabla1[[#This Row],[Tipo Incrito]]))</f>
        <v/>
      </c>
      <c r="BH481" s="319" t="str">
        <f>IF(F481="","",OR(IFERROR(SEARCH("CG",Tabla1[[#This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1" s="320" t="str">
        <f>IF(F481&lt;&gt;"",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1" s="320" t="str">
        <f>IF(F481&lt;&gt;"",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1" s="320" t="str">
        <f>IF(Tabla1[[#This Row],[Fecha Inicio grupo]]="","",IFERROR(VLOOKUP(Tabla1[[#This Row],[Mes de Alta como miembro]],Parámetros!$AM$2:$AN$16,2,0),"01/01/1900"))</f>
        <v/>
      </c>
    </row>
    <row r="482" spans="1:63" ht="14.45" hidden="1">
      <c r="A482" s="69">
        <v>477</v>
      </c>
      <c r="B482" s="30"/>
      <c r="C482" s="35"/>
      <c r="D482" s="43"/>
      <c r="E482" s="65"/>
      <c r="F482" s="46"/>
      <c r="G482" s="46"/>
      <c r="H482" s="165"/>
      <c r="I482" s="43"/>
      <c r="J482" s="29"/>
      <c r="K482" s="70"/>
      <c r="L482" s="69"/>
      <c r="M482" s="47"/>
      <c r="N482" s="240" t="str">
        <f ca="1">IF(Tabla1[[#This Row],[Fecha de nac]]="","",IF(Tabla1[[#This Row],[Fecha Finalización]] &gt;=TODAY(), DATEDIF(Tabla1[[#This Row],[Fecha de nac]],TODAY(),"y"), ROUNDDOWN((Tabla1[[#This Row],[Fecha Finalización]] -Tabla1[[#This Row],[Fecha de nac]])/365,0)))</f>
        <v/>
      </c>
      <c r="O482" s="171"/>
      <c r="P482" s="35"/>
      <c r="Q482" s="68"/>
      <c r="R482" s="68"/>
      <c r="S482" s="68"/>
      <c r="T482" s="68"/>
      <c r="U482" s="245" t="str">
        <f>IF(F482="","",Tabla1[[#This Row],[Fecha Inicio grupo]]+3*7-7)</f>
        <v/>
      </c>
      <c r="V482" s="246" t="str">
        <f>IF(F482="","",EDATE(Tabla1[[#This Row],[Fecha Inicio grupo]],3))</f>
        <v/>
      </c>
      <c r="W482" s="30"/>
      <c r="X482" s="30"/>
      <c r="Y482" s="77"/>
      <c r="Z482" s="77"/>
      <c r="AA482" s="77"/>
      <c r="AB482" s="77"/>
      <c r="AC482" s="77"/>
      <c r="AD482" s="77"/>
      <c r="AE482" s="77"/>
      <c r="AF482" s="77"/>
      <c r="AG482" s="77"/>
      <c r="AH482" s="77"/>
      <c r="AI482" s="77"/>
      <c r="AJ482" s="77"/>
      <c r="AK482" s="77"/>
      <c r="AL482" s="77"/>
      <c r="AM482" s="77"/>
      <c r="AN482" s="77"/>
      <c r="AO482" s="146"/>
      <c r="AP482" s="248" t="str">
        <f>IF(F482="","",IFERROR(VLOOKUP(SUBSTITUTE(SUBSTITUTE(Tabla1[[#This Row],[Uso Sistemas]],"T","P"),"N","F"),Parámetros!$M$2:$N$17,2,0),"Completar hasta 3ra sem. para evaluar a Probacionista"))</f>
        <v/>
      </c>
      <c r="AQ482" s="40"/>
      <c r="AR482" s="40"/>
      <c r="AS482" s="40"/>
      <c r="AT482" s="29"/>
      <c r="AU482" s="56"/>
      <c r="AV482" s="56"/>
      <c r="AW482" s="56"/>
      <c r="AX482" s="250" t="str">
        <f>IF(V482="","",EOMONTH(EDATE(Tabla1[[#This Row],[Fecha Finalización]],2),0))</f>
        <v/>
      </c>
      <c r="AY482" s="40"/>
      <c r="AZ482" s="251" t="str">
        <f>IF(V482="","",EOMONTH(EDATE(Tabla1[[#This Row],[Fecha Finalización]],3),0))</f>
        <v/>
      </c>
      <c r="BA482" s="40"/>
      <c r="BB482" s="40"/>
      <c r="BC482" s="237"/>
      <c r="BD482" s="235" t="str">
        <f>IF(F482="","",Tabla1[[#This Row],[sem 01]]&amp;Tabla1[[#This Row],[sem 02]]&amp;Tabla1[[#This Row],[sem 03]])</f>
        <v/>
      </c>
      <c r="BE482" s="236" t="str">
        <f>IF(TRIM(F482)="","",$B$1&amp;"-"&amp;SUBSTITUTE(Tabla1[[#This Row],[Mes Inscrito]]," ","")&amp;"-"&amp;SUBSTITUTE(Tabla1[[#This Row],[Dia de clases Inscrito]]," ","")&amp;"-"&amp;SUBSTITUTE(Tabla1[[#This Row],[Horario Inscrito]]," ","")&amp;"-"&amp;Tabla1[[#This Row],[Fecha Inicio grupo]])</f>
        <v/>
      </c>
      <c r="BF482" s="253" t="str">
        <f>IF(F482="","",Tabla1[[#This Row],[Curso]])</f>
        <v/>
      </c>
      <c r="BG482" s="254" t="str">
        <f>+IF(TRIM(F482)="","",$B$1&amp;"-"&amp;TRIM(Tabla1[[#This Row],[Mes Inscrito]])&amp;"-"&amp;TRIM(Tabla1[[#This Row],[Dia de clases Inscrito]])&amp;"-"&amp;TRIM(Tabla1[[#This Row],[Horario Inscrito]])&amp;"-"&amp;TRIM(Tabla1[[#This Row],[Fecha Inicio grupo]])&amp;"-"&amp;TRIM(Tabla1[[#This Row],[Tipo Incrito]]))</f>
        <v/>
      </c>
      <c r="BH482" s="319" t="str">
        <f>IF(F482="","",OR(IFERROR(SEARCH("CG",Tabla1[[#This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2" s="320" t="str">
        <f>IF(F482&lt;&gt;"",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2" s="320" t="str">
        <f>IF(F482&lt;&gt;"",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2" s="320" t="str">
        <f>IF(Tabla1[[#This Row],[Fecha Inicio grupo]]="","",IFERROR(VLOOKUP(Tabla1[[#This Row],[Mes de Alta como miembro]],Parámetros!$AM$2:$AN$16,2,0),"01/01/1900"))</f>
        <v/>
      </c>
    </row>
    <row r="483" spans="1:63" ht="14.45" hidden="1">
      <c r="A483" s="69">
        <v>478</v>
      </c>
      <c r="B483" s="30"/>
      <c r="C483" s="35"/>
      <c r="D483" s="43"/>
      <c r="E483" s="65"/>
      <c r="F483" s="46"/>
      <c r="G483" s="46"/>
      <c r="H483" s="165"/>
      <c r="I483" s="43"/>
      <c r="J483" s="29"/>
      <c r="K483" s="70"/>
      <c r="L483" s="69"/>
      <c r="M483" s="47"/>
      <c r="N483" s="240" t="str">
        <f ca="1">IF(Tabla1[[#This Row],[Fecha de nac]]="","",IF(Tabla1[[#This Row],[Fecha Finalización]] &gt;=TODAY(), DATEDIF(Tabla1[[#This Row],[Fecha de nac]],TODAY(),"y"), ROUNDDOWN((Tabla1[[#This Row],[Fecha Finalización]] -Tabla1[[#This Row],[Fecha de nac]])/365,0)))</f>
        <v/>
      </c>
      <c r="O483" s="171"/>
      <c r="P483" s="35"/>
      <c r="Q483" s="68"/>
      <c r="R483" s="68"/>
      <c r="S483" s="68"/>
      <c r="T483" s="68"/>
      <c r="U483" s="245" t="str">
        <f>IF(F483="","",Tabla1[[#This Row],[Fecha Inicio grupo]]+3*7-7)</f>
        <v/>
      </c>
      <c r="V483" s="246" t="str">
        <f>IF(F483="","",EDATE(Tabla1[[#This Row],[Fecha Inicio grupo]],3))</f>
        <v/>
      </c>
      <c r="W483" s="30"/>
      <c r="X483" s="30"/>
      <c r="Y483" s="77"/>
      <c r="Z483" s="77"/>
      <c r="AA483" s="77"/>
      <c r="AB483" s="77"/>
      <c r="AC483" s="77"/>
      <c r="AD483" s="77"/>
      <c r="AE483" s="77"/>
      <c r="AF483" s="77"/>
      <c r="AG483" s="77"/>
      <c r="AH483" s="77"/>
      <c r="AI483" s="77"/>
      <c r="AJ483" s="77"/>
      <c r="AK483" s="77"/>
      <c r="AL483" s="77"/>
      <c r="AM483" s="77"/>
      <c r="AN483" s="77"/>
      <c r="AO483" s="146"/>
      <c r="AP483" s="248" t="str">
        <f>IF(F483="","",IFERROR(VLOOKUP(SUBSTITUTE(SUBSTITUTE(Tabla1[[#This Row],[Uso Sistemas]],"T","P"),"N","F"),Parámetros!$M$2:$N$17,2,0),"Completar hasta 3ra sem. para evaluar a Probacionista"))</f>
        <v/>
      </c>
      <c r="AQ483" s="40"/>
      <c r="AR483" s="40"/>
      <c r="AS483" s="40"/>
      <c r="AT483" s="29"/>
      <c r="AU483" s="56"/>
      <c r="AV483" s="56"/>
      <c r="AW483" s="56"/>
      <c r="AX483" s="250" t="str">
        <f>IF(V483="","",EOMONTH(EDATE(Tabla1[[#This Row],[Fecha Finalización]],2),0))</f>
        <v/>
      </c>
      <c r="AY483" s="40"/>
      <c r="AZ483" s="251" t="str">
        <f>IF(V483="","",EOMONTH(EDATE(Tabla1[[#This Row],[Fecha Finalización]],3),0))</f>
        <v/>
      </c>
      <c r="BA483" s="40"/>
      <c r="BB483" s="40"/>
      <c r="BC483" s="237"/>
      <c r="BD483" s="235" t="str">
        <f>IF(F483="","",Tabla1[[#This Row],[sem 01]]&amp;Tabla1[[#This Row],[sem 02]]&amp;Tabla1[[#This Row],[sem 03]])</f>
        <v/>
      </c>
      <c r="BE483" s="236" t="str">
        <f>IF(TRIM(F483)="","",$B$1&amp;"-"&amp;SUBSTITUTE(Tabla1[[#This Row],[Mes Inscrito]]," ","")&amp;"-"&amp;SUBSTITUTE(Tabla1[[#This Row],[Dia de clases Inscrito]]," ","")&amp;"-"&amp;SUBSTITUTE(Tabla1[[#This Row],[Horario Inscrito]]," ","")&amp;"-"&amp;Tabla1[[#This Row],[Fecha Inicio grupo]])</f>
        <v/>
      </c>
      <c r="BF483" s="253" t="str">
        <f>IF(F483="","",Tabla1[[#This Row],[Curso]])</f>
        <v/>
      </c>
      <c r="BG483" s="254" t="str">
        <f>+IF(TRIM(F483)="","",$B$1&amp;"-"&amp;TRIM(Tabla1[[#This Row],[Mes Inscrito]])&amp;"-"&amp;TRIM(Tabla1[[#This Row],[Dia de clases Inscrito]])&amp;"-"&amp;TRIM(Tabla1[[#This Row],[Horario Inscrito]])&amp;"-"&amp;TRIM(Tabla1[[#This Row],[Fecha Inicio grupo]])&amp;"-"&amp;TRIM(Tabla1[[#This Row],[Tipo Incrito]]))</f>
        <v/>
      </c>
      <c r="BH483" s="319" t="str">
        <f>IF(F483="","",OR(IFERROR(SEARCH("CG",Tabla1[[#This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3" s="320" t="str">
        <f>IF(F483&lt;&gt;"",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3" s="320" t="str">
        <f>IF(F483&lt;&gt;"",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3" s="320" t="str">
        <f>IF(Tabla1[[#This Row],[Fecha Inicio grupo]]="","",IFERROR(VLOOKUP(Tabla1[[#This Row],[Mes de Alta como miembro]],Parámetros!$AM$2:$AN$16,2,0),"01/01/1900"))</f>
        <v/>
      </c>
    </row>
    <row r="484" spans="1:63" ht="14.45" hidden="1">
      <c r="A484" s="69">
        <v>479</v>
      </c>
      <c r="B484" s="30"/>
      <c r="C484" s="35"/>
      <c r="D484" s="43"/>
      <c r="E484" s="65"/>
      <c r="F484" s="46"/>
      <c r="G484" s="46"/>
      <c r="H484" s="165"/>
      <c r="I484" s="43"/>
      <c r="J484" s="29"/>
      <c r="K484" s="70"/>
      <c r="L484" s="69"/>
      <c r="M484" s="47"/>
      <c r="N484" s="240" t="str">
        <f ca="1">IF(Tabla1[[#This Row],[Fecha de nac]]="","",IF(Tabla1[[#This Row],[Fecha Finalización]] &gt;=TODAY(), DATEDIF(Tabla1[[#This Row],[Fecha de nac]],TODAY(),"y"), ROUNDDOWN((Tabla1[[#This Row],[Fecha Finalización]] -Tabla1[[#This Row],[Fecha de nac]])/365,0)))</f>
        <v/>
      </c>
      <c r="O484" s="171"/>
      <c r="P484" s="35"/>
      <c r="Q484" s="68"/>
      <c r="R484" s="68"/>
      <c r="S484" s="68"/>
      <c r="T484" s="68"/>
      <c r="U484" s="245" t="str">
        <f>IF(F484="","",Tabla1[[#This Row],[Fecha Inicio grupo]]+3*7-7)</f>
        <v/>
      </c>
      <c r="V484" s="246" t="str">
        <f>IF(F484="","",EDATE(Tabla1[[#This Row],[Fecha Inicio grupo]],3))</f>
        <v/>
      </c>
      <c r="W484" s="30"/>
      <c r="X484" s="30"/>
      <c r="Y484" s="77"/>
      <c r="Z484" s="77"/>
      <c r="AA484" s="77"/>
      <c r="AB484" s="77"/>
      <c r="AC484" s="77"/>
      <c r="AD484" s="77"/>
      <c r="AE484" s="77"/>
      <c r="AF484" s="77"/>
      <c r="AG484" s="77"/>
      <c r="AH484" s="77"/>
      <c r="AI484" s="77"/>
      <c r="AJ484" s="77"/>
      <c r="AK484" s="77"/>
      <c r="AL484" s="77"/>
      <c r="AM484" s="77"/>
      <c r="AN484" s="77"/>
      <c r="AO484" s="146"/>
      <c r="AP484" s="248" t="str">
        <f>IF(F484="","",IFERROR(VLOOKUP(SUBSTITUTE(SUBSTITUTE(Tabla1[[#This Row],[Uso Sistemas]],"T","P"),"N","F"),Parámetros!$M$2:$N$17,2,0),"Completar hasta 3ra sem. para evaluar a Probacionista"))</f>
        <v/>
      </c>
      <c r="AQ484" s="40"/>
      <c r="AR484" s="40"/>
      <c r="AS484" s="40"/>
      <c r="AT484" s="29"/>
      <c r="AU484" s="56"/>
      <c r="AV484" s="56"/>
      <c r="AW484" s="56"/>
      <c r="AX484" s="250" t="str">
        <f>IF(V484="","",EOMONTH(EDATE(Tabla1[[#This Row],[Fecha Finalización]],2),0))</f>
        <v/>
      </c>
      <c r="AY484" s="40"/>
      <c r="AZ484" s="251" t="str">
        <f>IF(V484="","",EOMONTH(EDATE(Tabla1[[#This Row],[Fecha Finalización]],3),0))</f>
        <v/>
      </c>
      <c r="BA484" s="40"/>
      <c r="BB484" s="40"/>
      <c r="BC484" s="237"/>
      <c r="BD484" s="235" t="str">
        <f>IF(F484="","",Tabla1[[#This Row],[sem 01]]&amp;Tabla1[[#This Row],[sem 02]]&amp;Tabla1[[#This Row],[sem 03]])</f>
        <v/>
      </c>
      <c r="BE484" s="236" t="str">
        <f>IF(TRIM(F484)="","",$B$1&amp;"-"&amp;SUBSTITUTE(Tabla1[[#This Row],[Mes Inscrito]]," ","")&amp;"-"&amp;SUBSTITUTE(Tabla1[[#This Row],[Dia de clases Inscrito]]," ","")&amp;"-"&amp;SUBSTITUTE(Tabla1[[#This Row],[Horario Inscrito]]," ","")&amp;"-"&amp;Tabla1[[#This Row],[Fecha Inicio grupo]])</f>
        <v/>
      </c>
      <c r="BF484" s="253" t="str">
        <f>IF(F484="","",Tabla1[[#This Row],[Curso]])</f>
        <v/>
      </c>
      <c r="BG484" s="254" t="str">
        <f>+IF(TRIM(F484)="","",$B$1&amp;"-"&amp;TRIM(Tabla1[[#This Row],[Mes Inscrito]])&amp;"-"&amp;TRIM(Tabla1[[#This Row],[Dia de clases Inscrito]])&amp;"-"&amp;TRIM(Tabla1[[#This Row],[Horario Inscrito]])&amp;"-"&amp;TRIM(Tabla1[[#This Row],[Fecha Inicio grupo]])&amp;"-"&amp;TRIM(Tabla1[[#This Row],[Tipo Incrito]]))</f>
        <v/>
      </c>
      <c r="BH484" s="319" t="str">
        <f>IF(F484="","",OR(IFERROR(SEARCH("CG",Tabla1[[#This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4" s="320" t="str">
        <f>IF(F484&lt;&gt;"",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4" s="320" t="str">
        <f>IF(F484&lt;&gt;"",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4" s="320" t="str">
        <f>IF(Tabla1[[#This Row],[Fecha Inicio grupo]]="","",IFERROR(VLOOKUP(Tabla1[[#This Row],[Mes de Alta como miembro]],Parámetros!$AM$2:$AN$16,2,0),"01/01/1900"))</f>
        <v/>
      </c>
    </row>
    <row r="485" spans="1:63" ht="14.45" hidden="1">
      <c r="A485" s="69">
        <v>480</v>
      </c>
      <c r="B485" s="30"/>
      <c r="C485" s="35"/>
      <c r="D485" s="43"/>
      <c r="E485" s="65"/>
      <c r="F485" s="46"/>
      <c r="G485" s="46"/>
      <c r="H485" s="165"/>
      <c r="I485" s="43"/>
      <c r="J485" s="29"/>
      <c r="K485" s="70"/>
      <c r="L485" s="69"/>
      <c r="M485" s="47"/>
      <c r="N485" s="240" t="str">
        <f ca="1">IF(Tabla1[[#This Row],[Fecha de nac]]="","",IF(Tabla1[[#This Row],[Fecha Finalización]] &gt;=TODAY(), DATEDIF(Tabla1[[#This Row],[Fecha de nac]],TODAY(),"y"), ROUNDDOWN((Tabla1[[#This Row],[Fecha Finalización]] -Tabla1[[#This Row],[Fecha de nac]])/365,0)))</f>
        <v/>
      </c>
      <c r="O485" s="171"/>
      <c r="P485" s="35"/>
      <c r="Q485" s="68"/>
      <c r="R485" s="68"/>
      <c r="S485" s="68"/>
      <c r="T485" s="68"/>
      <c r="U485" s="245" t="str">
        <f>IF(F485="","",Tabla1[[#This Row],[Fecha Inicio grupo]]+3*7-7)</f>
        <v/>
      </c>
      <c r="V485" s="246" t="str">
        <f>IF(F485="","",EDATE(Tabla1[[#This Row],[Fecha Inicio grupo]],3))</f>
        <v/>
      </c>
      <c r="W485" s="30"/>
      <c r="X485" s="30"/>
      <c r="Y485" s="77"/>
      <c r="Z485" s="77"/>
      <c r="AA485" s="77"/>
      <c r="AB485" s="77"/>
      <c r="AC485" s="77"/>
      <c r="AD485" s="77"/>
      <c r="AE485" s="77"/>
      <c r="AF485" s="77"/>
      <c r="AG485" s="77"/>
      <c r="AH485" s="77"/>
      <c r="AI485" s="77"/>
      <c r="AJ485" s="77"/>
      <c r="AK485" s="77"/>
      <c r="AL485" s="77"/>
      <c r="AM485" s="77"/>
      <c r="AN485" s="77"/>
      <c r="AO485" s="146"/>
      <c r="AP485" s="248" t="str">
        <f>IF(F485="","",IFERROR(VLOOKUP(SUBSTITUTE(SUBSTITUTE(Tabla1[[#This Row],[Uso Sistemas]],"T","P"),"N","F"),Parámetros!$M$2:$N$17,2,0),"Completar hasta 3ra sem. para evaluar a Probacionista"))</f>
        <v/>
      </c>
      <c r="AQ485" s="40"/>
      <c r="AR485" s="40"/>
      <c r="AS485" s="40"/>
      <c r="AT485" s="29"/>
      <c r="AU485" s="56"/>
      <c r="AV485" s="56"/>
      <c r="AW485" s="56"/>
      <c r="AX485" s="250" t="str">
        <f>IF(V485="","",EOMONTH(EDATE(Tabla1[[#This Row],[Fecha Finalización]],2),0))</f>
        <v/>
      </c>
      <c r="AY485" s="40"/>
      <c r="AZ485" s="251" t="str">
        <f>IF(V485="","",EOMONTH(EDATE(Tabla1[[#This Row],[Fecha Finalización]],3),0))</f>
        <v/>
      </c>
      <c r="BA485" s="40"/>
      <c r="BB485" s="40"/>
      <c r="BC485" s="237"/>
      <c r="BD485" s="235" t="str">
        <f>IF(F485="","",Tabla1[[#This Row],[sem 01]]&amp;Tabla1[[#This Row],[sem 02]]&amp;Tabla1[[#This Row],[sem 03]])</f>
        <v/>
      </c>
      <c r="BE485" s="236" t="str">
        <f>IF(TRIM(F485)="","",$B$1&amp;"-"&amp;SUBSTITUTE(Tabla1[[#This Row],[Mes Inscrito]]," ","")&amp;"-"&amp;SUBSTITUTE(Tabla1[[#This Row],[Dia de clases Inscrito]]," ","")&amp;"-"&amp;SUBSTITUTE(Tabla1[[#This Row],[Horario Inscrito]]," ","")&amp;"-"&amp;Tabla1[[#This Row],[Fecha Inicio grupo]])</f>
        <v/>
      </c>
      <c r="BF485" s="253" t="str">
        <f>IF(F485="","",Tabla1[[#This Row],[Curso]])</f>
        <v/>
      </c>
      <c r="BG485" s="254" t="str">
        <f>+IF(TRIM(F485)="","",$B$1&amp;"-"&amp;TRIM(Tabla1[[#This Row],[Mes Inscrito]])&amp;"-"&amp;TRIM(Tabla1[[#This Row],[Dia de clases Inscrito]])&amp;"-"&amp;TRIM(Tabla1[[#This Row],[Horario Inscrito]])&amp;"-"&amp;TRIM(Tabla1[[#This Row],[Fecha Inicio grupo]])&amp;"-"&amp;TRIM(Tabla1[[#This Row],[Tipo Incrito]]))</f>
        <v/>
      </c>
      <c r="BH485" s="319" t="str">
        <f>IF(F485="","",OR(IFERROR(SEARCH("CG",Tabla1[[#This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5" s="320" t="str">
        <f>IF(F485&lt;&gt;"",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5" s="320" t="str">
        <f>IF(F485&lt;&gt;"",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5" s="320" t="str">
        <f>IF(Tabla1[[#This Row],[Fecha Inicio grupo]]="","",IFERROR(VLOOKUP(Tabla1[[#This Row],[Mes de Alta como miembro]],Parámetros!$AM$2:$AN$16,2,0),"01/01/1900"))</f>
        <v/>
      </c>
    </row>
    <row r="486" spans="1:63" ht="14.45" hidden="1">
      <c r="A486" s="69">
        <v>481</v>
      </c>
      <c r="B486" s="30"/>
      <c r="C486" s="35"/>
      <c r="D486" s="43"/>
      <c r="E486" s="65"/>
      <c r="F486" s="46"/>
      <c r="G486" s="46"/>
      <c r="H486" s="165"/>
      <c r="I486" s="43"/>
      <c r="J486" s="29"/>
      <c r="K486" s="70"/>
      <c r="L486" s="69"/>
      <c r="M486" s="47"/>
      <c r="N486" s="240" t="str">
        <f ca="1">IF(Tabla1[[#This Row],[Fecha de nac]]="","",IF(Tabla1[[#This Row],[Fecha Finalización]] &gt;=TODAY(), DATEDIF(Tabla1[[#This Row],[Fecha de nac]],TODAY(),"y"), ROUNDDOWN((Tabla1[[#This Row],[Fecha Finalización]] -Tabla1[[#This Row],[Fecha de nac]])/365,0)))</f>
        <v/>
      </c>
      <c r="O486" s="171"/>
      <c r="P486" s="35"/>
      <c r="Q486" s="68"/>
      <c r="R486" s="68"/>
      <c r="S486" s="68"/>
      <c r="T486" s="68"/>
      <c r="U486" s="245" t="str">
        <f>IF(F486="","",Tabla1[[#This Row],[Fecha Inicio grupo]]+3*7-7)</f>
        <v/>
      </c>
      <c r="V486" s="246" t="str">
        <f>IF(F486="","",EDATE(Tabla1[[#This Row],[Fecha Inicio grupo]],3))</f>
        <v/>
      </c>
      <c r="W486" s="30"/>
      <c r="X486" s="30"/>
      <c r="Y486" s="77"/>
      <c r="Z486" s="77"/>
      <c r="AA486" s="77"/>
      <c r="AB486" s="77"/>
      <c r="AC486" s="77"/>
      <c r="AD486" s="77"/>
      <c r="AE486" s="77"/>
      <c r="AF486" s="77"/>
      <c r="AG486" s="77"/>
      <c r="AH486" s="77"/>
      <c r="AI486" s="77"/>
      <c r="AJ486" s="77"/>
      <c r="AK486" s="77"/>
      <c r="AL486" s="77"/>
      <c r="AM486" s="77"/>
      <c r="AN486" s="77"/>
      <c r="AO486" s="146"/>
      <c r="AP486" s="248" t="str">
        <f>IF(F486="","",IFERROR(VLOOKUP(SUBSTITUTE(SUBSTITUTE(Tabla1[[#This Row],[Uso Sistemas]],"T","P"),"N","F"),Parámetros!$M$2:$N$17,2,0),"Completar hasta 3ra sem. para evaluar a Probacionista"))</f>
        <v/>
      </c>
      <c r="AQ486" s="40"/>
      <c r="AR486" s="40"/>
      <c r="AS486" s="40"/>
      <c r="AT486" s="29"/>
      <c r="AU486" s="56"/>
      <c r="AV486" s="56"/>
      <c r="AW486" s="56"/>
      <c r="AX486" s="250" t="str">
        <f>IF(V486="","",EOMONTH(EDATE(Tabla1[[#This Row],[Fecha Finalización]],2),0))</f>
        <v/>
      </c>
      <c r="AY486" s="40"/>
      <c r="AZ486" s="251" t="str">
        <f>IF(V486="","",EOMONTH(EDATE(Tabla1[[#This Row],[Fecha Finalización]],3),0))</f>
        <v/>
      </c>
      <c r="BA486" s="40"/>
      <c r="BB486" s="40"/>
      <c r="BC486" s="237"/>
      <c r="BD486" s="235" t="str">
        <f>IF(F486="","",Tabla1[[#This Row],[sem 01]]&amp;Tabla1[[#This Row],[sem 02]]&amp;Tabla1[[#This Row],[sem 03]])</f>
        <v/>
      </c>
      <c r="BE486" s="236" t="str">
        <f>IF(TRIM(F486)="","",$B$1&amp;"-"&amp;SUBSTITUTE(Tabla1[[#This Row],[Mes Inscrito]]," ","")&amp;"-"&amp;SUBSTITUTE(Tabla1[[#This Row],[Dia de clases Inscrito]]," ","")&amp;"-"&amp;SUBSTITUTE(Tabla1[[#This Row],[Horario Inscrito]]," ","")&amp;"-"&amp;Tabla1[[#This Row],[Fecha Inicio grupo]])</f>
        <v/>
      </c>
      <c r="BF486" s="253" t="str">
        <f>IF(F486="","",Tabla1[[#This Row],[Curso]])</f>
        <v/>
      </c>
      <c r="BG486" s="254" t="str">
        <f>+IF(TRIM(F486)="","",$B$1&amp;"-"&amp;TRIM(Tabla1[[#This Row],[Mes Inscrito]])&amp;"-"&amp;TRIM(Tabla1[[#This Row],[Dia de clases Inscrito]])&amp;"-"&amp;TRIM(Tabla1[[#This Row],[Horario Inscrito]])&amp;"-"&amp;TRIM(Tabla1[[#This Row],[Fecha Inicio grupo]])&amp;"-"&amp;TRIM(Tabla1[[#This Row],[Tipo Incrito]]))</f>
        <v/>
      </c>
      <c r="BH486" s="319" t="str">
        <f>IF(F486="","",OR(IFERROR(SEARCH("CG",Tabla1[[#This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6" s="320" t="str">
        <f>IF(F486&lt;&gt;"",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6" s="320" t="str">
        <f>IF(F486&lt;&gt;"",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6" s="320" t="str">
        <f>IF(Tabla1[[#This Row],[Fecha Inicio grupo]]="","",IFERROR(VLOOKUP(Tabla1[[#This Row],[Mes de Alta como miembro]],Parámetros!$AM$2:$AN$16,2,0),"01/01/1900"))</f>
        <v/>
      </c>
    </row>
    <row r="487" spans="1:63" ht="14.45" hidden="1">
      <c r="A487" s="69">
        <v>482</v>
      </c>
      <c r="B487" s="30"/>
      <c r="C487" s="35"/>
      <c r="D487" s="43"/>
      <c r="E487" s="65"/>
      <c r="F487" s="46"/>
      <c r="G487" s="46"/>
      <c r="H487" s="165"/>
      <c r="I487" s="43"/>
      <c r="J487" s="29"/>
      <c r="K487" s="70"/>
      <c r="L487" s="69"/>
      <c r="M487" s="47"/>
      <c r="N487" s="240" t="str">
        <f ca="1">IF(Tabla1[[#This Row],[Fecha de nac]]="","",IF(Tabla1[[#This Row],[Fecha Finalización]] &gt;=TODAY(), DATEDIF(Tabla1[[#This Row],[Fecha de nac]],TODAY(),"y"), ROUNDDOWN((Tabla1[[#This Row],[Fecha Finalización]] -Tabla1[[#This Row],[Fecha de nac]])/365,0)))</f>
        <v/>
      </c>
      <c r="O487" s="171"/>
      <c r="P487" s="35"/>
      <c r="Q487" s="68"/>
      <c r="R487" s="68"/>
      <c r="S487" s="68"/>
      <c r="T487" s="68"/>
      <c r="U487" s="245" t="str">
        <f>IF(F487="","",Tabla1[[#This Row],[Fecha Inicio grupo]]+3*7-7)</f>
        <v/>
      </c>
      <c r="V487" s="246" t="str">
        <f>IF(F487="","",EDATE(Tabla1[[#This Row],[Fecha Inicio grupo]],3))</f>
        <v/>
      </c>
      <c r="W487" s="30"/>
      <c r="X487" s="30"/>
      <c r="Y487" s="77"/>
      <c r="Z487" s="77"/>
      <c r="AA487" s="77"/>
      <c r="AB487" s="77"/>
      <c r="AC487" s="77"/>
      <c r="AD487" s="77"/>
      <c r="AE487" s="77"/>
      <c r="AF487" s="77"/>
      <c r="AG487" s="77"/>
      <c r="AH487" s="77"/>
      <c r="AI487" s="77"/>
      <c r="AJ487" s="77"/>
      <c r="AK487" s="77"/>
      <c r="AL487" s="77"/>
      <c r="AM487" s="77"/>
      <c r="AN487" s="77"/>
      <c r="AO487" s="146"/>
      <c r="AP487" s="248" t="str">
        <f>IF(F487="","",IFERROR(VLOOKUP(SUBSTITUTE(SUBSTITUTE(Tabla1[[#This Row],[Uso Sistemas]],"T","P"),"N","F"),Parámetros!$M$2:$N$17,2,0),"Completar hasta 3ra sem. para evaluar a Probacionista"))</f>
        <v/>
      </c>
      <c r="AQ487" s="40"/>
      <c r="AR487" s="40"/>
      <c r="AS487" s="40"/>
      <c r="AT487" s="29"/>
      <c r="AU487" s="56"/>
      <c r="AV487" s="56"/>
      <c r="AW487" s="56"/>
      <c r="AX487" s="250" t="str">
        <f>IF(V487="","",EOMONTH(EDATE(Tabla1[[#This Row],[Fecha Finalización]],2),0))</f>
        <v/>
      </c>
      <c r="AY487" s="40"/>
      <c r="AZ487" s="251" t="str">
        <f>IF(V487="","",EOMONTH(EDATE(Tabla1[[#This Row],[Fecha Finalización]],3),0))</f>
        <v/>
      </c>
      <c r="BA487" s="40"/>
      <c r="BB487" s="40"/>
      <c r="BC487" s="237"/>
      <c r="BD487" s="235" t="str">
        <f>IF(F487="","",Tabla1[[#This Row],[sem 01]]&amp;Tabla1[[#This Row],[sem 02]]&amp;Tabla1[[#This Row],[sem 03]])</f>
        <v/>
      </c>
      <c r="BE487" s="236" t="str">
        <f>IF(TRIM(F487)="","",$B$1&amp;"-"&amp;SUBSTITUTE(Tabla1[[#This Row],[Mes Inscrito]]," ","")&amp;"-"&amp;SUBSTITUTE(Tabla1[[#This Row],[Dia de clases Inscrito]]," ","")&amp;"-"&amp;SUBSTITUTE(Tabla1[[#This Row],[Horario Inscrito]]," ","")&amp;"-"&amp;Tabla1[[#This Row],[Fecha Inicio grupo]])</f>
        <v/>
      </c>
      <c r="BF487" s="253" t="str">
        <f>IF(F487="","",Tabla1[[#This Row],[Curso]])</f>
        <v/>
      </c>
      <c r="BG487" s="254" t="str">
        <f>+IF(TRIM(F487)="","",$B$1&amp;"-"&amp;TRIM(Tabla1[[#This Row],[Mes Inscrito]])&amp;"-"&amp;TRIM(Tabla1[[#This Row],[Dia de clases Inscrito]])&amp;"-"&amp;TRIM(Tabla1[[#This Row],[Horario Inscrito]])&amp;"-"&amp;TRIM(Tabla1[[#This Row],[Fecha Inicio grupo]])&amp;"-"&amp;TRIM(Tabla1[[#This Row],[Tipo Incrito]]))</f>
        <v/>
      </c>
      <c r="BH487" s="319" t="str">
        <f>IF(F487="","",OR(IFERROR(SEARCH("CG",Tabla1[[#This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7" s="320" t="str">
        <f>IF(F487&lt;&gt;"",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7" s="320" t="str">
        <f>IF(F487&lt;&gt;"",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7" s="320" t="str">
        <f>IF(Tabla1[[#This Row],[Fecha Inicio grupo]]="","",IFERROR(VLOOKUP(Tabla1[[#This Row],[Mes de Alta como miembro]],Parámetros!$AM$2:$AN$16,2,0),"01/01/1900"))</f>
        <v/>
      </c>
    </row>
    <row r="488" spans="1:63" ht="14.45" hidden="1">
      <c r="A488" s="69">
        <v>483</v>
      </c>
      <c r="B488" s="30"/>
      <c r="C488" s="35"/>
      <c r="D488" s="43"/>
      <c r="E488" s="65"/>
      <c r="F488" s="46"/>
      <c r="G488" s="46"/>
      <c r="H488" s="165"/>
      <c r="I488" s="43"/>
      <c r="J488" s="29"/>
      <c r="K488" s="70"/>
      <c r="L488" s="69"/>
      <c r="M488" s="47"/>
      <c r="N488" s="240" t="str">
        <f ca="1">IF(Tabla1[[#This Row],[Fecha de nac]]="","",IF(Tabla1[[#This Row],[Fecha Finalización]] &gt;=TODAY(), DATEDIF(Tabla1[[#This Row],[Fecha de nac]],TODAY(),"y"), ROUNDDOWN((Tabla1[[#This Row],[Fecha Finalización]] -Tabla1[[#This Row],[Fecha de nac]])/365,0)))</f>
        <v/>
      </c>
      <c r="O488" s="171"/>
      <c r="P488" s="35"/>
      <c r="Q488" s="68"/>
      <c r="R488" s="68"/>
      <c r="S488" s="68"/>
      <c r="T488" s="68"/>
      <c r="U488" s="245" t="str">
        <f>IF(F488="","",Tabla1[[#This Row],[Fecha Inicio grupo]]+3*7-7)</f>
        <v/>
      </c>
      <c r="V488" s="246" t="str">
        <f>IF(F488="","",EDATE(Tabla1[[#This Row],[Fecha Inicio grupo]],3))</f>
        <v/>
      </c>
      <c r="W488" s="30"/>
      <c r="X488" s="30"/>
      <c r="Y488" s="77"/>
      <c r="Z488" s="77"/>
      <c r="AA488" s="77"/>
      <c r="AB488" s="77"/>
      <c r="AC488" s="77"/>
      <c r="AD488" s="77"/>
      <c r="AE488" s="77"/>
      <c r="AF488" s="77"/>
      <c r="AG488" s="77"/>
      <c r="AH488" s="77"/>
      <c r="AI488" s="77"/>
      <c r="AJ488" s="77"/>
      <c r="AK488" s="77"/>
      <c r="AL488" s="77"/>
      <c r="AM488" s="77"/>
      <c r="AN488" s="77"/>
      <c r="AO488" s="146"/>
      <c r="AP488" s="248" t="str">
        <f>IF(F488="","",IFERROR(VLOOKUP(SUBSTITUTE(SUBSTITUTE(Tabla1[[#This Row],[Uso Sistemas]],"T","P"),"N","F"),Parámetros!$M$2:$N$17,2,0),"Completar hasta 3ra sem. para evaluar a Probacionista"))</f>
        <v/>
      </c>
      <c r="AQ488" s="40"/>
      <c r="AR488" s="40"/>
      <c r="AS488" s="40"/>
      <c r="AT488" s="29"/>
      <c r="AU488" s="56"/>
      <c r="AV488" s="56"/>
      <c r="AW488" s="56"/>
      <c r="AX488" s="250" t="str">
        <f>IF(V488="","",EOMONTH(EDATE(Tabla1[[#This Row],[Fecha Finalización]],2),0))</f>
        <v/>
      </c>
      <c r="AY488" s="40"/>
      <c r="AZ488" s="251" t="str">
        <f>IF(V488="","",EOMONTH(EDATE(Tabla1[[#This Row],[Fecha Finalización]],3),0))</f>
        <v/>
      </c>
      <c r="BA488" s="40"/>
      <c r="BB488" s="40"/>
      <c r="BC488" s="237"/>
      <c r="BD488" s="235" t="str">
        <f>IF(F488="","",Tabla1[[#This Row],[sem 01]]&amp;Tabla1[[#This Row],[sem 02]]&amp;Tabla1[[#This Row],[sem 03]])</f>
        <v/>
      </c>
      <c r="BE488" s="236" t="str">
        <f>IF(TRIM(F488)="","",$B$1&amp;"-"&amp;SUBSTITUTE(Tabla1[[#This Row],[Mes Inscrito]]," ","")&amp;"-"&amp;SUBSTITUTE(Tabla1[[#This Row],[Dia de clases Inscrito]]," ","")&amp;"-"&amp;SUBSTITUTE(Tabla1[[#This Row],[Horario Inscrito]]," ","")&amp;"-"&amp;Tabla1[[#This Row],[Fecha Inicio grupo]])</f>
        <v/>
      </c>
      <c r="BF488" s="253" t="str">
        <f>IF(F488="","",Tabla1[[#This Row],[Curso]])</f>
        <v/>
      </c>
      <c r="BG488" s="254" t="str">
        <f>+IF(TRIM(F488)="","",$B$1&amp;"-"&amp;TRIM(Tabla1[[#This Row],[Mes Inscrito]])&amp;"-"&amp;TRIM(Tabla1[[#This Row],[Dia de clases Inscrito]])&amp;"-"&amp;TRIM(Tabla1[[#This Row],[Horario Inscrito]])&amp;"-"&amp;TRIM(Tabla1[[#This Row],[Fecha Inicio grupo]])&amp;"-"&amp;TRIM(Tabla1[[#This Row],[Tipo Incrito]]))</f>
        <v/>
      </c>
      <c r="BH488" s="319" t="str">
        <f>IF(F488="","",OR(IFERROR(SEARCH("CG",Tabla1[[#This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8" s="320" t="str">
        <f>IF(F488&lt;&gt;"",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8" s="320" t="str">
        <f>IF(F488&lt;&gt;"",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8" s="320" t="str">
        <f>IF(Tabla1[[#This Row],[Fecha Inicio grupo]]="","",IFERROR(VLOOKUP(Tabla1[[#This Row],[Mes de Alta como miembro]],Parámetros!$AM$2:$AN$16,2,0),"01/01/1900"))</f>
        <v/>
      </c>
    </row>
    <row r="489" spans="1:63" ht="14.45" hidden="1">
      <c r="A489" s="69">
        <v>484</v>
      </c>
      <c r="B489" s="30"/>
      <c r="C489" s="35"/>
      <c r="D489" s="43"/>
      <c r="E489" s="65"/>
      <c r="F489" s="46"/>
      <c r="G489" s="46"/>
      <c r="H489" s="165"/>
      <c r="I489" s="43"/>
      <c r="J489" s="29"/>
      <c r="K489" s="70"/>
      <c r="L489" s="69"/>
      <c r="M489" s="47"/>
      <c r="N489" s="240" t="str">
        <f ca="1">IF(Tabla1[[#This Row],[Fecha de nac]]="","",IF(Tabla1[[#This Row],[Fecha Finalización]] &gt;=TODAY(), DATEDIF(Tabla1[[#This Row],[Fecha de nac]],TODAY(),"y"), ROUNDDOWN((Tabla1[[#This Row],[Fecha Finalización]] -Tabla1[[#This Row],[Fecha de nac]])/365,0)))</f>
        <v/>
      </c>
      <c r="O489" s="171"/>
      <c r="P489" s="35"/>
      <c r="Q489" s="68"/>
      <c r="R489" s="68"/>
      <c r="S489" s="68"/>
      <c r="T489" s="68"/>
      <c r="U489" s="245" t="str">
        <f>IF(F489="","",Tabla1[[#This Row],[Fecha Inicio grupo]]+3*7-7)</f>
        <v/>
      </c>
      <c r="V489" s="246" t="str">
        <f>IF(F489="","",EDATE(Tabla1[[#This Row],[Fecha Inicio grupo]],3))</f>
        <v/>
      </c>
      <c r="W489" s="30"/>
      <c r="X489" s="30"/>
      <c r="Y489" s="77"/>
      <c r="Z489" s="77"/>
      <c r="AA489" s="77"/>
      <c r="AB489" s="77"/>
      <c r="AC489" s="77"/>
      <c r="AD489" s="77"/>
      <c r="AE489" s="77"/>
      <c r="AF489" s="77"/>
      <c r="AG489" s="77"/>
      <c r="AH489" s="77"/>
      <c r="AI489" s="77"/>
      <c r="AJ489" s="77"/>
      <c r="AK489" s="77"/>
      <c r="AL489" s="77"/>
      <c r="AM489" s="77"/>
      <c r="AN489" s="77"/>
      <c r="AO489" s="146"/>
      <c r="AP489" s="248" t="str">
        <f>IF(F489="","",IFERROR(VLOOKUP(SUBSTITUTE(SUBSTITUTE(Tabla1[[#This Row],[Uso Sistemas]],"T","P"),"N","F"),Parámetros!$M$2:$N$17,2,0),"Completar hasta 3ra sem. para evaluar a Probacionista"))</f>
        <v/>
      </c>
      <c r="AQ489" s="40"/>
      <c r="AR489" s="40"/>
      <c r="AS489" s="40"/>
      <c r="AT489" s="29"/>
      <c r="AU489" s="56"/>
      <c r="AV489" s="56"/>
      <c r="AW489" s="56"/>
      <c r="AX489" s="250" t="str">
        <f>IF(V489="","",EOMONTH(EDATE(Tabla1[[#This Row],[Fecha Finalización]],2),0))</f>
        <v/>
      </c>
      <c r="AY489" s="40"/>
      <c r="AZ489" s="251" t="str">
        <f>IF(V489="","",EOMONTH(EDATE(Tabla1[[#This Row],[Fecha Finalización]],3),0))</f>
        <v/>
      </c>
      <c r="BA489" s="40"/>
      <c r="BB489" s="40"/>
      <c r="BC489" s="237"/>
      <c r="BD489" s="235" t="str">
        <f>IF(F489="","",Tabla1[[#This Row],[sem 01]]&amp;Tabla1[[#This Row],[sem 02]]&amp;Tabla1[[#This Row],[sem 03]])</f>
        <v/>
      </c>
      <c r="BE489" s="236" t="str">
        <f>IF(TRIM(F489)="","",$B$1&amp;"-"&amp;SUBSTITUTE(Tabla1[[#This Row],[Mes Inscrito]]," ","")&amp;"-"&amp;SUBSTITUTE(Tabla1[[#This Row],[Dia de clases Inscrito]]," ","")&amp;"-"&amp;SUBSTITUTE(Tabla1[[#This Row],[Horario Inscrito]]," ","")&amp;"-"&amp;Tabla1[[#This Row],[Fecha Inicio grupo]])</f>
        <v/>
      </c>
      <c r="BF489" s="253" t="str">
        <f>IF(F489="","",Tabla1[[#This Row],[Curso]])</f>
        <v/>
      </c>
      <c r="BG489" s="254" t="str">
        <f>+IF(TRIM(F489)="","",$B$1&amp;"-"&amp;TRIM(Tabla1[[#This Row],[Mes Inscrito]])&amp;"-"&amp;TRIM(Tabla1[[#This Row],[Dia de clases Inscrito]])&amp;"-"&amp;TRIM(Tabla1[[#This Row],[Horario Inscrito]])&amp;"-"&amp;TRIM(Tabla1[[#This Row],[Fecha Inicio grupo]])&amp;"-"&amp;TRIM(Tabla1[[#This Row],[Tipo Incrito]]))</f>
        <v/>
      </c>
      <c r="BH489" s="319" t="str">
        <f>IF(F489="","",OR(IFERROR(SEARCH("CG",Tabla1[[#This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9" s="320" t="str">
        <f>IF(F489&lt;&gt;"",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9" s="320" t="str">
        <f>IF(F489&lt;&gt;"",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9" s="320" t="str">
        <f>IF(Tabla1[[#This Row],[Fecha Inicio grupo]]="","",IFERROR(VLOOKUP(Tabla1[[#This Row],[Mes de Alta como miembro]],Parámetros!$AM$2:$AN$16,2,0),"01/01/1900"))</f>
        <v/>
      </c>
    </row>
    <row r="490" spans="1:63" ht="14.45" hidden="1">
      <c r="A490" s="69">
        <v>485</v>
      </c>
      <c r="B490" s="30"/>
      <c r="C490" s="35"/>
      <c r="D490" s="43"/>
      <c r="E490" s="65"/>
      <c r="F490" s="46"/>
      <c r="G490" s="46"/>
      <c r="H490" s="165"/>
      <c r="I490" s="43"/>
      <c r="J490" s="29"/>
      <c r="K490" s="70"/>
      <c r="L490" s="69"/>
      <c r="M490" s="47"/>
      <c r="N490" s="240" t="str">
        <f ca="1">IF(Tabla1[[#This Row],[Fecha de nac]]="","",IF(Tabla1[[#This Row],[Fecha Finalización]] &gt;=TODAY(), DATEDIF(Tabla1[[#This Row],[Fecha de nac]],TODAY(),"y"), ROUNDDOWN((Tabla1[[#This Row],[Fecha Finalización]] -Tabla1[[#This Row],[Fecha de nac]])/365,0)))</f>
        <v/>
      </c>
      <c r="O490" s="171"/>
      <c r="P490" s="35"/>
      <c r="Q490" s="68"/>
      <c r="R490" s="68"/>
      <c r="S490" s="68"/>
      <c r="T490" s="68"/>
      <c r="U490" s="245" t="str">
        <f>IF(F490="","",Tabla1[[#This Row],[Fecha Inicio grupo]]+3*7-7)</f>
        <v/>
      </c>
      <c r="V490" s="246" t="str">
        <f>IF(F490="","",EDATE(Tabla1[[#This Row],[Fecha Inicio grupo]],3))</f>
        <v/>
      </c>
      <c r="W490" s="30"/>
      <c r="X490" s="30"/>
      <c r="Y490" s="77"/>
      <c r="Z490" s="77"/>
      <c r="AA490" s="77"/>
      <c r="AB490" s="77"/>
      <c r="AC490" s="77"/>
      <c r="AD490" s="77"/>
      <c r="AE490" s="77"/>
      <c r="AF490" s="77"/>
      <c r="AG490" s="77"/>
      <c r="AH490" s="77"/>
      <c r="AI490" s="77"/>
      <c r="AJ490" s="77"/>
      <c r="AK490" s="77"/>
      <c r="AL490" s="77"/>
      <c r="AM490" s="77"/>
      <c r="AN490" s="77"/>
      <c r="AO490" s="146"/>
      <c r="AP490" s="248" t="str">
        <f>IF(F490="","",IFERROR(VLOOKUP(SUBSTITUTE(SUBSTITUTE(Tabla1[[#This Row],[Uso Sistemas]],"T","P"),"N","F"),Parámetros!$M$2:$N$17,2,0),"Completar hasta 3ra sem. para evaluar a Probacionista"))</f>
        <v/>
      </c>
      <c r="AQ490" s="40"/>
      <c r="AR490" s="40"/>
      <c r="AS490" s="40"/>
      <c r="AT490" s="29"/>
      <c r="AU490" s="56"/>
      <c r="AV490" s="56"/>
      <c r="AW490" s="56"/>
      <c r="AX490" s="250" t="str">
        <f>IF(V490="","",EOMONTH(EDATE(Tabla1[[#This Row],[Fecha Finalización]],2),0))</f>
        <v/>
      </c>
      <c r="AY490" s="40"/>
      <c r="AZ490" s="251" t="str">
        <f>IF(V490="","",EOMONTH(EDATE(Tabla1[[#This Row],[Fecha Finalización]],3),0))</f>
        <v/>
      </c>
      <c r="BA490" s="40"/>
      <c r="BB490" s="40"/>
      <c r="BC490" s="237"/>
      <c r="BD490" s="235" t="str">
        <f>IF(F490="","",Tabla1[[#This Row],[sem 01]]&amp;Tabla1[[#This Row],[sem 02]]&amp;Tabla1[[#This Row],[sem 03]])</f>
        <v/>
      </c>
      <c r="BE490" s="236" t="str">
        <f>IF(TRIM(F490)="","",$B$1&amp;"-"&amp;SUBSTITUTE(Tabla1[[#This Row],[Mes Inscrito]]," ","")&amp;"-"&amp;SUBSTITUTE(Tabla1[[#This Row],[Dia de clases Inscrito]]," ","")&amp;"-"&amp;SUBSTITUTE(Tabla1[[#This Row],[Horario Inscrito]]," ","")&amp;"-"&amp;Tabla1[[#This Row],[Fecha Inicio grupo]])</f>
        <v/>
      </c>
      <c r="BF490" s="253" t="str">
        <f>IF(F490="","",Tabla1[[#This Row],[Curso]])</f>
        <v/>
      </c>
      <c r="BG490" s="254" t="str">
        <f>+IF(TRIM(F490)="","",$B$1&amp;"-"&amp;TRIM(Tabla1[[#This Row],[Mes Inscrito]])&amp;"-"&amp;TRIM(Tabla1[[#This Row],[Dia de clases Inscrito]])&amp;"-"&amp;TRIM(Tabla1[[#This Row],[Horario Inscrito]])&amp;"-"&amp;TRIM(Tabla1[[#This Row],[Fecha Inicio grupo]])&amp;"-"&amp;TRIM(Tabla1[[#This Row],[Tipo Incrito]]))</f>
        <v/>
      </c>
      <c r="BH490" s="319" t="str">
        <f>IF(F490="","",OR(IFERROR(SEARCH("CG",Tabla1[[#This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0" s="320" t="str">
        <f>IF(F490&lt;&gt;"",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0" s="320" t="str">
        <f>IF(F490&lt;&gt;"",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0" s="320" t="str">
        <f>IF(Tabla1[[#This Row],[Fecha Inicio grupo]]="","",IFERROR(VLOOKUP(Tabla1[[#This Row],[Mes de Alta como miembro]],Parámetros!$AM$2:$AN$16,2,0),"01/01/1900"))</f>
        <v/>
      </c>
    </row>
    <row r="491" spans="1:63" ht="14.45" hidden="1">
      <c r="A491" s="69">
        <v>486</v>
      </c>
      <c r="B491" s="30"/>
      <c r="C491" s="35"/>
      <c r="D491" s="43"/>
      <c r="E491" s="65"/>
      <c r="F491" s="46"/>
      <c r="G491" s="46"/>
      <c r="H491" s="165"/>
      <c r="I491" s="43"/>
      <c r="J491" s="29"/>
      <c r="K491" s="70"/>
      <c r="L491" s="69"/>
      <c r="M491" s="47"/>
      <c r="N491" s="240" t="str">
        <f ca="1">IF(Tabla1[[#This Row],[Fecha de nac]]="","",IF(Tabla1[[#This Row],[Fecha Finalización]] &gt;=TODAY(), DATEDIF(Tabla1[[#This Row],[Fecha de nac]],TODAY(),"y"), ROUNDDOWN((Tabla1[[#This Row],[Fecha Finalización]] -Tabla1[[#This Row],[Fecha de nac]])/365,0)))</f>
        <v/>
      </c>
      <c r="O491" s="171"/>
      <c r="P491" s="35"/>
      <c r="Q491" s="68"/>
      <c r="R491" s="68"/>
      <c r="S491" s="68"/>
      <c r="T491" s="68"/>
      <c r="U491" s="245" t="str">
        <f>IF(F491="","",Tabla1[[#This Row],[Fecha Inicio grupo]]+3*7-7)</f>
        <v/>
      </c>
      <c r="V491" s="246" t="str">
        <f>IF(F491="","",EDATE(Tabla1[[#This Row],[Fecha Inicio grupo]],3))</f>
        <v/>
      </c>
      <c r="W491" s="30"/>
      <c r="X491" s="30"/>
      <c r="Y491" s="77"/>
      <c r="Z491" s="77"/>
      <c r="AA491" s="77"/>
      <c r="AB491" s="77"/>
      <c r="AC491" s="77"/>
      <c r="AD491" s="77"/>
      <c r="AE491" s="77"/>
      <c r="AF491" s="77"/>
      <c r="AG491" s="77"/>
      <c r="AH491" s="77"/>
      <c r="AI491" s="77"/>
      <c r="AJ491" s="77"/>
      <c r="AK491" s="77"/>
      <c r="AL491" s="77"/>
      <c r="AM491" s="77"/>
      <c r="AN491" s="77"/>
      <c r="AO491" s="146"/>
      <c r="AP491" s="248" t="str">
        <f>IF(F491="","",IFERROR(VLOOKUP(SUBSTITUTE(SUBSTITUTE(Tabla1[[#This Row],[Uso Sistemas]],"T","P"),"N","F"),Parámetros!$M$2:$N$17,2,0),"Completar hasta 3ra sem. para evaluar a Probacionista"))</f>
        <v/>
      </c>
      <c r="AQ491" s="40"/>
      <c r="AR491" s="40"/>
      <c r="AS491" s="40"/>
      <c r="AT491" s="29"/>
      <c r="AU491" s="56"/>
      <c r="AV491" s="56"/>
      <c r="AW491" s="56"/>
      <c r="AX491" s="250" t="str">
        <f>IF(V491="","",EOMONTH(EDATE(Tabla1[[#This Row],[Fecha Finalización]],2),0))</f>
        <v/>
      </c>
      <c r="AY491" s="40"/>
      <c r="AZ491" s="251" t="str">
        <f>IF(V491="","",EOMONTH(EDATE(Tabla1[[#This Row],[Fecha Finalización]],3),0))</f>
        <v/>
      </c>
      <c r="BA491" s="40"/>
      <c r="BB491" s="40"/>
      <c r="BC491" s="237"/>
      <c r="BD491" s="235" t="str">
        <f>IF(F491="","",Tabla1[[#This Row],[sem 01]]&amp;Tabla1[[#This Row],[sem 02]]&amp;Tabla1[[#This Row],[sem 03]])</f>
        <v/>
      </c>
      <c r="BE491" s="236" t="str">
        <f>IF(TRIM(F491)="","",$B$1&amp;"-"&amp;SUBSTITUTE(Tabla1[[#This Row],[Mes Inscrito]]," ","")&amp;"-"&amp;SUBSTITUTE(Tabla1[[#This Row],[Dia de clases Inscrito]]," ","")&amp;"-"&amp;SUBSTITUTE(Tabla1[[#This Row],[Horario Inscrito]]," ","")&amp;"-"&amp;Tabla1[[#This Row],[Fecha Inicio grupo]])</f>
        <v/>
      </c>
      <c r="BF491" s="253" t="str">
        <f>IF(F491="","",Tabla1[[#This Row],[Curso]])</f>
        <v/>
      </c>
      <c r="BG491" s="254" t="str">
        <f>+IF(TRIM(F491)="","",$B$1&amp;"-"&amp;TRIM(Tabla1[[#This Row],[Mes Inscrito]])&amp;"-"&amp;TRIM(Tabla1[[#This Row],[Dia de clases Inscrito]])&amp;"-"&amp;TRIM(Tabla1[[#This Row],[Horario Inscrito]])&amp;"-"&amp;TRIM(Tabla1[[#This Row],[Fecha Inicio grupo]])&amp;"-"&amp;TRIM(Tabla1[[#This Row],[Tipo Incrito]]))</f>
        <v/>
      </c>
      <c r="BH491" s="319" t="str">
        <f>IF(F491="","",OR(IFERROR(SEARCH("CG",Tabla1[[#This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1" s="320" t="str">
        <f>IF(F491&lt;&gt;"",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1" s="320" t="str">
        <f>IF(F491&lt;&gt;"",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1" s="320" t="str">
        <f>IF(Tabla1[[#This Row],[Fecha Inicio grupo]]="","",IFERROR(VLOOKUP(Tabla1[[#This Row],[Mes de Alta como miembro]],Parámetros!$AM$2:$AN$16,2,0),"01/01/1900"))</f>
        <v/>
      </c>
    </row>
    <row r="492" spans="1:63" ht="14.45" hidden="1">
      <c r="A492" s="69">
        <v>487</v>
      </c>
      <c r="B492" s="30"/>
      <c r="C492" s="35"/>
      <c r="D492" s="43"/>
      <c r="E492" s="65"/>
      <c r="F492" s="46"/>
      <c r="G492" s="46"/>
      <c r="H492" s="165"/>
      <c r="I492" s="43"/>
      <c r="J492" s="29"/>
      <c r="K492" s="70"/>
      <c r="L492" s="69"/>
      <c r="M492" s="47"/>
      <c r="N492" s="240" t="str">
        <f ca="1">IF(Tabla1[[#This Row],[Fecha de nac]]="","",IF(Tabla1[[#This Row],[Fecha Finalización]] &gt;=TODAY(), DATEDIF(Tabla1[[#This Row],[Fecha de nac]],TODAY(),"y"), ROUNDDOWN((Tabla1[[#This Row],[Fecha Finalización]] -Tabla1[[#This Row],[Fecha de nac]])/365,0)))</f>
        <v/>
      </c>
      <c r="O492" s="171"/>
      <c r="P492" s="35"/>
      <c r="Q492" s="68"/>
      <c r="R492" s="68"/>
      <c r="S492" s="68"/>
      <c r="T492" s="68"/>
      <c r="U492" s="245" t="str">
        <f>IF(F492="","",Tabla1[[#This Row],[Fecha Inicio grupo]]+3*7-7)</f>
        <v/>
      </c>
      <c r="V492" s="246" t="str">
        <f>IF(F492="","",EDATE(Tabla1[[#This Row],[Fecha Inicio grupo]],3))</f>
        <v/>
      </c>
      <c r="W492" s="30"/>
      <c r="X492" s="30"/>
      <c r="Y492" s="77"/>
      <c r="Z492" s="77"/>
      <c r="AA492" s="77"/>
      <c r="AB492" s="77"/>
      <c r="AC492" s="77"/>
      <c r="AD492" s="77"/>
      <c r="AE492" s="77"/>
      <c r="AF492" s="77"/>
      <c r="AG492" s="77"/>
      <c r="AH492" s="77"/>
      <c r="AI492" s="77"/>
      <c r="AJ492" s="77"/>
      <c r="AK492" s="77"/>
      <c r="AL492" s="77"/>
      <c r="AM492" s="77"/>
      <c r="AN492" s="77"/>
      <c r="AO492" s="146"/>
      <c r="AP492" s="248" t="str">
        <f>IF(F492="","",IFERROR(VLOOKUP(SUBSTITUTE(SUBSTITUTE(Tabla1[[#This Row],[Uso Sistemas]],"T","P"),"N","F"),Parámetros!$M$2:$N$17,2,0),"Completar hasta 3ra sem. para evaluar a Probacionista"))</f>
        <v/>
      </c>
      <c r="AQ492" s="40"/>
      <c r="AR492" s="40"/>
      <c r="AS492" s="40"/>
      <c r="AT492" s="29"/>
      <c r="AU492" s="56"/>
      <c r="AV492" s="56"/>
      <c r="AW492" s="56"/>
      <c r="AX492" s="250" t="str">
        <f>IF(V492="","",EOMONTH(EDATE(Tabla1[[#This Row],[Fecha Finalización]],2),0))</f>
        <v/>
      </c>
      <c r="AY492" s="40"/>
      <c r="AZ492" s="251" t="str">
        <f>IF(V492="","",EOMONTH(EDATE(Tabla1[[#This Row],[Fecha Finalización]],3),0))</f>
        <v/>
      </c>
      <c r="BA492" s="40"/>
      <c r="BB492" s="40"/>
      <c r="BC492" s="237"/>
      <c r="BD492" s="235" t="str">
        <f>IF(F492="","",Tabla1[[#This Row],[sem 01]]&amp;Tabla1[[#This Row],[sem 02]]&amp;Tabla1[[#This Row],[sem 03]])</f>
        <v/>
      </c>
      <c r="BE492" s="236" t="str">
        <f>IF(TRIM(F492)="","",$B$1&amp;"-"&amp;SUBSTITUTE(Tabla1[[#This Row],[Mes Inscrito]]," ","")&amp;"-"&amp;SUBSTITUTE(Tabla1[[#This Row],[Dia de clases Inscrito]]," ","")&amp;"-"&amp;SUBSTITUTE(Tabla1[[#This Row],[Horario Inscrito]]," ","")&amp;"-"&amp;Tabla1[[#This Row],[Fecha Inicio grupo]])</f>
        <v/>
      </c>
      <c r="BF492" s="253" t="str">
        <f>IF(F492="","",Tabla1[[#This Row],[Curso]])</f>
        <v/>
      </c>
      <c r="BG492" s="254" t="str">
        <f>+IF(TRIM(F492)="","",$B$1&amp;"-"&amp;TRIM(Tabla1[[#This Row],[Mes Inscrito]])&amp;"-"&amp;TRIM(Tabla1[[#This Row],[Dia de clases Inscrito]])&amp;"-"&amp;TRIM(Tabla1[[#This Row],[Horario Inscrito]])&amp;"-"&amp;TRIM(Tabla1[[#This Row],[Fecha Inicio grupo]])&amp;"-"&amp;TRIM(Tabla1[[#This Row],[Tipo Incrito]]))</f>
        <v/>
      </c>
      <c r="BH492" s="319" t="str">
        <f>IF(F492="","",OR(IFERROR(SEARCH("CG",Tabla1[[#This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2" s="320" t="str">
        <f>IF(F492&lt;&gt;"",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2" s="320" t="str">
        <f>IF(F492&lt;&gt;"",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2" s="320" t="str">
        <f>IF(Tabla1[[#This Row],[Fecha Inicio grupo]]="","",IFERROR(VLOOKUP(Tabla1[[#This Row],[Mes de Alta como miembro]],Parámetros!$AM$2:$AN$16,2,0),"01/01/1900"))</f>
        <v/>
      </c>
    </row>
    <row r="493" spans="1:63" ht="14.45" hidden="1">
      <c r="A493" s="69">
        <v>488</v>
      </c>
      <c r="B493" s="30"/>
      <c r="C493" s="35"/>
      <c r="D493" s="43"/>
      <c r="E493" s="65"/>
      <c r="F493" s="46"/>
      <c r="G493" s="46"/>
      <c r="H493" s="165"/>
      <c r="I493" s="43"/>
      <c r="J493" s="29"/>
      <c r="K493" s="70"/>
      <c r="L493" s="69"/>
      <c r="M493" s="47"/>
      <c r="N493" s="240" t="str">
        <f ca="1">IF(Tabla1[[#This Row],[Fecha de nac]]="","",IF(Tabla1[[#This Row],[Fecha Finalización]] &gt;=TODAY(), DATEDIF(Tabla1[[#This Row],[Fecha de nac]],TODAY(),"y"), ROUNDDOWN((Tabla1[[#This Row],[Fecha Finalización]] -Tabla1[[#This Row],[Fecha de nac]])/365,0)))</f>
        <v/>
      </c>
      <c r="O493" s="171"/>
      <c r="P493" s="35"/>
      <c r="Q493" s="68"/>
      <c r="R493" s="68"/>
      <c r="S493" s="68"/>
      <c r="T493" s="68"/>
      <c r="U493" s="245" t="str">
        <f>IF(F493="","",Tabla1[[#This Row],[Fecha Inicio grupo]]+3*7-7)</f>
        <v/>
      </c>
      <c r="V493" s="246" t="str">
        <f>IF(F493="","",EDATE(Tabla1[[#This Row],[Fecha Inicio grupo]],3))</f>
        <v/>
      </c>
      <c r="W493" s="30"/>
      <c r="X493" s="30"/>
      <c r="Y493" s="77"/>
      <c r="Z493" s="77"/>
      <c r="AA493" s="77"/>
      <c r="AB493" s="77"/>
      <c r="AC493" s="77"/>
      <c r="AD493" s="77"/>
      <c r="AE493" s="77"/>
      <c r="AF493" s="77"/>
      <c r="AG493" s="77"/>
      <c r="AH493" s="77"/>
      <c r="AI493" s="77"/>
      <c r="AJ493" s="77"/>
      <c r="AK493" s="77"/>
      <c r="AL493" s="77"/>
      <c r="AM493" s="77"/>
      <c r="AN493" s="77"/>
      <c r="AO493" s="146"/>
      <c r="AP493" s="248" t="str">
        <f>IF(F493="","",IFERROR(VLOOKUP(SUBSTITUTE(SUBSTITUTE(Tabla1[[#This Row],[Uso Sistemas]],"T","P"),"N","F"),Parámetros!$M$2:$N$17,2,0),"Completar hasta 3ra sem. para evaluar a Probacionista"))</f>
        <v/>
      </c>
      <c r="AQ493" s="40"/>
      <c r="AR493" s="40"/>
      <c r="AS493" s="40"/>
      <c r="AT493" s="29"/>
      <c r="AU493" s="56"/>
      <c r="AV493" s="56"/>
      <c r="AW493" s="56"/>
      <c r="AX493" s="250" t="str">
        <f>IF(V493="","",EOMONTH(EDATE(Tabla1[[#This Row],[Fecha Finalización]],2),0))</f>
        <v/>
      </c>
      <c r="AY493" s="40"/>
      <c r="AZ493" s="251" t="str">
        <f>IF(V493="","",EOMONTH(EDATE(Tabla1[[#This Row],[Fecha Finalización]],3),0))</f>
        <v/>
      </c>
      <c r="BA493" s="40"/>
      <c r="BB493" s="40"/>
      <c r="BC493" s="237"/>
      <c r="BD493" s="235" t="str">
        <f>IF(F493="","",Tabla1[[#This Row],[sem 01]]&amp;Tabla1[[#This Row],[sem 02]]&amp;Tabla1[[#This Row],[sem 03]])</f>
        <v/>
      </c>
      <c r="BE493" s="236" t="str">
        <f>IF(TRIM(F493)="","",$B$1&amp;"-"&amp;SUBSTITUTE(Tabla1[[#This Row],[Mes Inscrito]]," ","")&amp;"-"&amp;SUBSTITUTE(Tabla1[[#This Row],[Dia de clases Inscrito]]," ","")&amp;"-"&amp;SUBSTITUTE(Tabla1[[#This Row],[Horario Inscrito]]," ","")&amp;"-"&amp;Tabla1[[#This Row],[Fecha Inicio grupo]])</f>
        <v/>
      </c>
      <c r="BF493" s="253" t="str">
        <f>IF(F493="","",Tabla1[[#This Row],[Curso]])</f>
        <v/>
      </c>
      <c r="BG493" s="254" t="str">
        <f>+IF(TRIM(F493)="","",$B$1&amp;"-"&amp;TRIM(Tabla1[[#This Row],[Mes Inscrito]])&amp;"-"&amp;TRIM(Tabla1[[#This Row],[Dia de clases Inscrito]])&amp;"-"&amp;TRIM(Tabla1[[#This Row],[Horario Inscrito]])&amp;"-"&amp;TRIM(Tabla1[[#This Row],[Fecha Inicio grupo]])&amp;"-"&amp;TRIM(Tabla1[[#This Row],[Tipo Incrito]]))</f>
        <v/>
      </c>
      <c r="BH493" s="319" t="str">
        <f>IF(F493="","",OR(IFERROR(SEARCH("CG",Tabla1[[#This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3" s="320" t="str">
        <f>IF(F493&lt;&gt;"",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3" s="320" t="str">
        <f>IF(F493&lt;&gt;"",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3" s="320" t="str">
        <f>IF(Tabla1[[#This Row],[Fecha Inicio grupo]]="","",IFERROR(VLOOKUP(Tabla1[[#This Row],[Mes de Alta como miembro]],Parámetros!$AM$2:$AN$16,2,0),"01/01/1900"))</f>
        <v/>
      </c>
    </row>
    <row r="494" spans="1:63" ht="14.45" hidden="1">
      <c r="A494" s="69">
        <v>489</v>
      </c>
      <c r="B494" s="30"/>
      <c r="C494" s="35"/>
      <c r="D494" s="43"/>
      <c r="E494" s="65"/>
      <c r="F494" s="46"/>
      <c r="G494" s="46"/>
      <c r="H494" s="165"/>
      <c r="I494" s="43"/>
      <c r="J494" s="29"/>
      <c r="K494" s="70"/>
      <c r="L494" s="69"/>
      <c r="M494" s="47"/>
      <c r="N494" s="240" t="str">
        <f ca="1">IF(Tabla1[[#This Row],[Fecha de nac]]="","",IF(Tabla1[[#This Row],[Fecha Finalización]] &gt;=TODAY(), DATEDIF(Tabla1[[#This Row],[Fecha de nac]],TODAY(),"y"), ROUNDDOWN((Tabla1[[#This Row],[Fecha Finalización]] -Tabla1[[#This Row],[Fecha de nac]])/365,0)))</f>
        <v/>
      </c>
      <c r="O494" s="171"/>
      <c r="P494" s="35"/>
      <c r="Q494" s="68"/>
      <c r="R494" s="68"/>
      <c r="S494" s="68"/>
      <c r="T494" s="68"/>
      <c r="U494" s="245" t="str">
        <f>IF(F494="","",Tabla1[[#This Row],[Fecha Inicio grupo]]+3*7-7)</f>
        <v/>
      </c>
      <c r="V494" s="246" t="str">
        <f>IF(F494="","",EDATE(Tabla1[[#This Row],[Fecha Inicio grupo]],3))</f>
        <v/>
      </c>
      <c r="W494" s="30"/>
      <c r="X494" s="30"/>
      <c r="Y494" s="77"/>
      <c r="Z494" s="77"/>
      <c r="AA494" s="77"/>
      <c r="AB494" s="77"/>
      <c r="AC494" s="77"/>
      <c r="AD494" s="77"/>
      <c r="AE494" s="77"/>
      <c r="AF494" s="77"/>
      <c r="AG494" s="77"/>
      <c r="AH494" s="77"/>
      <c r="AI494" s="77"/>
      <c r="AJ494" s="77"/>
      <c r="AK494" s="77"/>
      <c r="AL494" s="77"/>
      <c r="AM494" s="77"/>
      <c r="AN494" s="77"/>
      <c r="AO494" s="146"/>
      <c r="AP494" s="248" t="str">
        <f>IF(F494="","",IFERROR(VLOOKUP(SUBSTITUTE(SUBSTITUTE(Tabla1[[#This Row],[Uso Sistemas]],"T","P"),"N","F"),Parámetros!$M$2:$N$17,2,0),"Completar hasta 3ra sem. para evaluar a Probacionista"))</f>
        <v/>
      </c>
      <c r="AQ494" s="40"/>
      <c r="AR494" s="40"/>
      <c r="AS494" s="40"/>
      <c r="AT494" s="29"/>
      <c r="AU494" s="56"/>
      <c r="AV494" s="56"/>
      <c r="AW494" s="56"/>
      <c r="AX494" s="250" t="str">
        <f>IF(V494="","",EOMONTH(EDATE(Tabla1[[#This Row],[Fecha Finalización]],2),0))</f>
        <v/>
      </c>
      <c r="AY494" s="40"/>
      <c r="AZ494" s="251" t="str">
        <f>IF(V494="","",EOMONTH(EDATE(Tabla1[[#This Row],[Fecha Finalización]],3),0))</f>
        <v/>
      </c>
      <c r="BA494" s="40"/>
      <c r="BB494" s="40"/>
      <c r="BC494" s="237"/>
      <c r="BD494" s="235" t="str">
        <f>IF(F494="","",Tabla1[[#This Row],[sem 01]]&amp;Tabla1[[#This Row],[sem 02]]&amp;Tabla1[[#This Row],[sem 03]])</f>
        <v/>
      </c>
      <c r="BE494" s="236" t="str">
        <f>IF(TRIM(F494)="","",$B$1&amp;"-"&amp;SUBSTITUTE(Tabla1[[#This Row],[Mes Inscrito]]," ","")&amp;"-"&amp;SUBSTITUTE(Tabla1[[#This Row],[Dia de clases Inscrito]]," ","")&amp;"-"&amp;SUBSTITUTE(Tabla1[[#This Row],[Horario Inscrito]]," ","")&amp;"-"&amp;Tabla1[[#This Row],[Fecha Inicio grupo]])</f>
        <v/>
      </c>
      <c r="BF494" s="253" t="str">
        <f>IF(F494="","",Tabla1[[#This Row],[Curso]])</f>
        <v/>
      </c>
      <c r="BG494" s="254" t="str">
        <f>+IF(TRIM(F494)="","",$B$1&amp;"-"&amp;TRIM(Tabla1[[#This Row],[Mes Inscrito]])&amp;"-"&amp;TRIM(Tabla1[[#This Row],[Dia de clases Inscrito]])&amp;"-"&amp;TRIM(Tabla1[[#This Row],[Horario Inscrito]])&amp;"-"&amp;TRIM(Tabla1[[#This Row],[Fecha Inicio grupo]])&amp;"-"&amp;TRIM(Tabla1[[#This Row],[Tipo Incrito]]))</f>
        <v/>
      </c>
      <c r="BH494" s="319" t="str">
        <f>IF(F494="","",OR(IFERROR(SEARCH("CG",Tabla1[[#This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4" s="320" t="str">
        <f>IF(F494&lt;&gt;"",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4" s="320" t="str">
        <f>IF(F494&lt;&gt;"",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4" s="320" t="str">
        <f>IF(Tabla1[[#This Row],[Fecha Inicio grupo]]="","",IFERROR(VLOOKUP(Tabla1[[#This Row],[Mes de Alta como miembro]],Parámetros!$AM$2:$AN$16,2,0),"01/01/1900"))</f>
        <v/>
      </c>
    </row>
    <row r="495" spans="1:63" ht="14.45" hidden="1">
      <c r="A495" s="69">
        <v>490</v>
      </c>
      <c r="B495" s="30"/>
      <c r="C495" s="35"/>
      <c r="D495" s="43"/>
      <c r="E495" s="65"/>
      <c r="F495" s="46"/>
      <c r="G495" s="46"/>
      <c r="H495" s="165"/>
      <c r="I495" s="43"/>
      <c r="J495" s="29"/>
      <c r="K495" s="70"/>
      <c r="L495" s="69"/>
      <c r="M495" s="47"/>
      <c r="N495" s="240" t="str">
        <f ca="1">IF(Tabla1[[#This Row],[Fecha de nac]]="","",IF(Tabla1[[#This Row],[Fecha Finalización]] &gt;=TODAY(), DATEDIF(Tabla1[[#This Row],[Fecha de nac]],TODAY(),"y"), ROUNDDOWN((Tabla1[[#This Row],[Fecha Finalización]] -Tabla1[[#This Row],[Fecha de nac]])/365,0)))</f>
        <v/>
      </c>
      <c r="O495" s="171"/>
      <c r="P495" s="35"/>
      <c r="Q495" s="68"/>
      <c r="R495" s="68"/>
      <c r="S495" s="68"/>
      <c r="T495" s="68"/>
      <c r="U495" s="245" t="str">
        <f>IF(F495="","",Tabla1[[#This Row],[Fecha Inicio grupo]]+3*7-7)</f>
        <v/>
      </c>
      <c r="V495" s="246" t="str">
        <f>IF(F495="","",EDATE(Tabla1[[#This Row],[Fecha Inicio grupo]],3))</f>
        <v/>
      </c>
      <c r="W495" s="30"/>
      <c r="X495" s="30"/>
      <c r="Y495" s="77"/>
      <c r="Z495" s="77"/>
      <c r="AA495" s="77"/>
      <c r="AB495" s="77"/>
      <c r="AC495" s="77"/>
      <c r="AD495" s="77"/>
      <c r="AE495" s="77"/>
      <c r="AF495" s="77"/>
      <c r="AG495" s="77"/>
      <c r="AH495" s="77"/>
      <c r="AI495" s="77"/>
      <c r="AJ495" s="77"/>
      <c r="AK495" s="77"/>
      <c r="AL495" s="77"/>
      <c r="AM495" s="77"/>
      <c r="AN495" s="77"/>
      <c r="AO495" s="146"/>
      <c r="AP495" s="248" t="str">
        <f>IF(F495="","",IFERROR(VLOOKUP(SUBSTITUTE(SUBSTITUTE(Tabla1[[#This Row],[Uso Sistemas]],"T","P"),"N","F"),Parámetros!$M$2:$N$17,2,0),"Completar hasta 3ra sem. para evaluar a Probacionista"))</f>
        <v/>
      </c>
      <c r="AQ495" s="40"/>
      <c r="AR495" s="40"/>
      <c r="AS495" s="40"/>
      <c r="AT495" s="29"/>
      <c r="AU495" s="56"/>
      <c r="AV495" s="56"/>
      <c r="AW495" s="56"/>
      <c r="AX495" s="250" t="str">
        <f>IF(V495="","",EOMONTH(EDATE(Tabla1[[#This Row],[Fecha Finalización]],2),0))</f>
        <v/>
      </c>
      <c r="AY495" s="40"/>
      <c r="AZ495" s="251" t="str">
        <f>IF(V495="","",EOMONTH(EDATE(Tabla1[[#This Row],[Fecha Finalización]],3),0))</f>
        <v/>
      </c>
      <c r="BA495" s="40"/>
      <c r="BB495" s="40"/>
      <c r="BC495" s="237"/>
      <c r="BD495" s="235" t="str">
        <f>IF(F495="","",Tabla1[[#This Row],[sem 01]]&amp;Tabla1[[#This Row],[sem 02]]&amp;Tabla1[[#This Row],[sem 03]])</f>
        <v/>
      </c>
      <c r="BE495" s="236" t="str">
        <f>IF(TRIM(F495)="","",$B$1&amp;"-"&amp;SUBSTITUTE(Tabla1[[#This Row],[Mes Inscrito]]," ","")&amp;"-"&amp;SUBSTITUTE(Tabla1[[#This Row],[Dia de clases Inscrito]]," ","")&amp;"-"&amp;SUBSTITUTE(Tabla1[[#This Row],[Horario Inscrito]]," ","")&amp;"-"&amp;Tabla1[[#This Row],[Fecha Inicio grupo]])</f>
        <v/>
      </c>
      <c r="BF495" s="253" t="str">
        <f>IF(F495="","",Tabla1[[#This Row],[Curso]])</f>
        <v/>
      </c>
      <c r="BG495" s="254" t="str">
        <f>+IF(TRIM(F495)="","",$B$1&amp;"-"&amp;TRIM(Tabla1[[#This Row],[Mes Inscrito]])&amp;"-"&amp;TRIM(Tabla1[[#This Row],[Dia de clases Inscrito]])&amp;"-"&amp;TRIM(Tabla1[[#This Row],[Horario Inscrito]])&amp;"-"&amp;TRIM(Tabla1[[#This Row],[Fecha Inicio grupo]])&amp;"-"&amp;TRIM(Tabla1[[#This Row],[Tipo Incrito]]))</f>
        <v/>
      </c>
      <c r="BH495" s="319" t="str">
        <f>IF(F495="","",OR(IFERROR(SEARCH("CG",Tabla1[[#This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5" s="320" t="str">
        <f>IF(F495&lt;&gt;"",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5" s="320" t="str">
        <f>IF(F495&lt;&gt;"",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5" s="320" t="str">
        <f>IF(Tabla1[[#This Row],[Fecha Inicio grupo]]="","",IFERROR(VLOOKUP(Tabla1[[#This Row],[Mes de Alta como miembro]],Parámetros!$AM$2:$AN$16,2,0),"01/01/1900"))</f>
        <v/>
      </c>
    </row>
    <row r="496" spans="1:63" ht="14.45" hidden="1">
      <c r="A496" s="69">
        <v>491</v>
      </c>
      <c r="B496" s="30"/>
      <c r="C496" s="35"/>
      <c r="D496" s="43"/>
      <c r="E496" s="65"/>
      <c r="F496" s="46"/>
      <c r="G496" s="46"/>
      <c r="H496" s="165"/>
      <c r="I496" s="43"/>
      <c r="J496" s="29"/>
      <c r="K496" s="70"/>
      <c r="L496" s="69"/>
      <c r="M496" s="47"/>
      <c r="N496" s="240" t="str">
        <f ca="1">IF(Tabla1[[#This Row],[Fecha de nac]]="","",IF(Tabla1[[#This Row],[Fecha Finalización]] &gt;=TODAY(), DATEDIF(Tabla1[[#This Row],[Fecha de nac]],TODAY(),"y"), ROUNDDOWN((Tabla1[[#This Row],[Fecha Finalización]] -Tabla1[[#This Row],[Fecha de nac]])/365,0)))</f>
        <v/>
      </c>
      <c r="O496" s="171"/>
      <c r="P496" s="35"/>
      <c r="Q496" s="68"/>
      <c r="R496" s="68"/>
      <c r="S496" s="68"/>
      <c r="T496" s="68"/>
      <c r="U496" s="245" t="str">
        <f>IF(F496="","",Tabla1[[#This Row],[Fecha Inicio grupo]]+3*7-7)</f>
        <v/>
      </c>
      <c r="V496" s="246" t="str">
        <f>IF(F496="","",EDATE(Tabla1[[#This Row],[Fecha Inicio grupo]],3))</f>
        <v/>
      </c>
      <c r="W496" s="30"/>
      <c r="X496" s="30"/>
      <c r="Y496" s="77"/>
      <c r="Z496" s="77"/>
      <c r="AA496" s="77"/>
      <c r="AB496" s="77"/>
      <c r="AC496" s="77"/>
      <c r="AD496" s="77"/>
      <c r="AE496" s="77"/>
      <c r="AF496" s="77"/>
      <c r="AG496" s="77"/>
      <c r="AH496" s="77"/>
      <c r="AI496" s="77"/>
      <c r="AJ496" s="77"/>
      <c r="AK496" s="77"/>
      <c r="AL496" s="77"/>
      <c r="AM496" s="77"/>
      <c r="AN496" s="77"/>
      <c r="AO496" s="146"/>
      <c r="AP496" s="248" t="str">
        <f>IF(F496="","",IFERROR(VLOOKUP(SUBSTITUTE(SUBSTITUTE(Tabla1[[#This Row],[Uso Sistemas]],"T","P"),"N","F"),Parámetros!$M$2:$N$17,2,0),"Completar hasta 3ra sem. para evaluar a Probacionista"))</f>
        <v/>
      </c>
      <c r="AQ496" s="40"/>
      <c r="AR496" s="40"/>
      <c r="AS496" s="40"/>
      <c r="AT496" s="29"/>
      <c r="AU496" s="56"/>
      <c r="AV496" s="56"/>
      <c r="AW496" s="56"/>
      <c r="AX496" s="250" t="str">
        <f>IF(V496="","",EOMONTH(EDATE(Tabla1[[#This Row],[Fecha Finalización]],2),0))</f>
        <v/>
      </c>
      <c r="AY496" s="40"/>
      <c r="AZ496" s="251" t="str">
        <f>IF(V496="","",EOMONTH(EDATE(Tabla1[[#This Row],[Fecha Finalización]],3),0))</f>
        <v/>
      </c>
      <c r="BA496" s="40"/>
      <c r="BB496" s="40"/>
      <c r="BC496" s="237"/>
      <c r="BD496" s="235" t="str">
        <f>IF(F496="","",Tabla1[[#This Row],[sem 01]]&amp;Tabla1[[#This Row],[sem 02]]&amp;Tabla1[[#This Row],[sem 03]])</f>
        <v/>
      </c>
      <c r="BE496" s="236" t="str">
        <f>IF(TRIM(F496)="","",$B$1&amp;"-"&amp;SUBSTITUTE(Tabla1[[#This Row],[Mes Inscrito]]," ","")&amp;"-"&amp;SUBSTITUTE(Tabla1[[#This Row],[Dia de clases Inscrito]]," ","")&amp;"-"&amp;SUBSTITUTE(Tabla1[[#This Row],[Horario Inscrito]]," ","")&amp;"-"&amp;Tabla1[[#This Row],[Fecha Inicio grupo]])</f>
        <v/>
      </c>
      <c r="BF496" s="253" t="str">
        <f>IF(F496="","",Tabla1[[#This Row],[Curso]])</f>
        <v/>
      </c>
      <c r="BG496" s="254" t="str">
        <f>+IF(TRIM(F496)="","",$B$1&amp;"-"&amp;TRIM(Tabla1[[#This Row],[Mes Inscrito]])&amp;"-"&amp;TRIM(Tabla1[[#This Row],[Dia de clases Inscrito]])&amp;"-"&amp;TRIM(Tabla1[[#This Row],[Horario Inscrito]])&amp;"-"&amp;TRIM(Tabla1[[#This Row],[Fecha Inicio grupo]])&amp;"-"&amp;TRIM(Tabla1[[#This Row],[Tipo Incrito]]))</f>
        <v/>
      </c>
      <c r="BH496" s="319" t="str">
        <f>IF(F496="","",OR(IFERROR(SEARCH("CG",Tabla1[[#This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6" s="320" t="str">
        <f>IF(F496&lt;&gt;"",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6" s="320" t="str">
        <f>IF(F496&lt;&gt;"",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6" s="320" t="str">
        <f>IF(Tabla1[[#This Row],[Fecha Inicio grupo]]="","",IFERROR(VLOOKUP(Tabla1[[#This Row],[Mes de Alta como miembro]],Parámetros!$AM$2:$AN$16,2,0),"01/01/1900"))</f>
        <v/>
      </c>
    </row>
    <row r="497" spans="1:63" ht="14.45" hidden="1">
      <c r="A497" s="69">
        <v>492</v>
      </c>
      <c r="B497" s="30"/>
      <c r="C497" s="35"/>
      <c r="D497" s="43"/>
      <c r="E497" s="65"/>
      <c r="F497" s="46"/>
      <c r="G497" s="46"/>
      <c r="H497" s="165"/>
      <c r="I497" s="43"/>
      <c r="J497" s="29"/>
      <c r="K497" s="70"/>
      <c r="L497" s="69"/>
      <c r="M497" s="47"/>
      <c r="N497" s="240" t="str">
        <f ca="1">IF(Tabla1[[#This Row],[Fecha de nac]]="","",IF(Tabla1[[#This Row],[Fecha Finalización]] &gt;=TODAY(), DATEDIF(Tabla1[[#This Row],[Fecha de nac]],TODAY(),"y"), ROUNDDOWN((Tabla1[[#This Row],[Fecha Finalización]] -Tabla1[[#This Row],[Fecha de nac]])/365,0)))</f>
        <v/>
      </c>
      <c r="O497" s="171"/>
      <c r="P497" s="35"/>
      <c r="Q497" s="68"/>
      <c r="R497" s="68"/>
      <c r="S497" s="68"/>
      <c r="T497" s="68"/>
      <c r="U497" s="245" t="str">
        <f>IF(F497="","",Tabla1[[#This Row],[Fecha Inicio grupo]]+3*7-7)</f>
        <v/>
      </c>
      <c r="V497" s="246" t="str">
        <f>IF(F497="","",EDATE(Tabla1[[#This Row],[Fecha Inicio grupo]],3))</f>
        <v/>
      </c>
      <c r="W497" s="30"/>
      <c r="X497" s="30"/>
      <c r="Y497" s="77"/>
      <c r="Z497" s="77"/>
      <c r="AA497" s="77"/>
      <c r="AB497" s="77"/>
      <c r="AC497" s="77"/>
      <c r="AD497" s="77"/>
      <c r="AE497" s="77"/>
      <c r="AF497" s="77"/>
      <c r="AG497" s="77"/>
      <c r="AH497" s="77"/>
      <c r="AI497" s="77"/>
      <c r="AJ497" s="77"/>
      <c r="AK497" s="77"/>
      <c r="AL497" s="77"/>
      <c r="AM497" s="77"/>
      <c r="AN497" s="77"/>
      <c r="AO497" s="146"/>
      <c r="AP497" s="248" t="str">
        <f>IF(F497="","",IFERROR(VLOOKUP(SUBSTITUTE(SUBSTITUTE(Tabla1[[#This Row],[Uso Sistemas]],"T","P"),"N","F"),Parámetros!$M$2:$N$17,2,0),"Completar hasta 3ra sem. para evaluar a Probacionista"))</f>
        <v/>
      </c>
      <c r="AQ497" s="40"/>
      <c r="AR497" s="40"/>
      <c r="AS497" s="40"/>
      <c r="AT497" s="29"/>
      <c r="AU497" s="56"/>
      <c r="AV497" s="56"/>
      <c r="AW497" s="56"/>
      <c r="AX497" s="250" t="str">
        <f>IF(V497="","",EOMONTH(EDATE(Tabla1[[#This Row],[Fecha Finalización]],2),0))</f>
        <v/>
      </c>
      <c r="AY497" s="40"/>
      <c r="AZ497" s="251" t="str">
        <f>IF(V497="","",EOMONTH(EDATE(Tabla1[[#This Row],[Fecha Finalización]],3),0))</f>
        <v/>
      </c>
      <c r="BA497" s="40"/>
      <c r="BB497" s="40"/>
      <c r="BC497" s="237"/>
      <c r="BD497" s="235" t="str">
        <f>IF(F497="","",Tabla1[[#This Row],[sem 01]]&amp;Tabla1[[#This Row],[sem 02]]&amp;Tabla1[[#This Row],[sem 03]])</f>
        <v/>
      </c>
      <c r="BE497" s="236" t="str">
        <f>IF(TRIM(F497)="","",$B$1&amp;"-"&amp;SUBSTITUTE(Tabla1[[#This Row],[Mes Inscrito]]," ","")&amp;"-"&amp;SUBSTITUTE(Tabla1[[#This Row],[Dia de clases Inscrito]]," ","")&amp;"-"&amp;SUBSTITUTE(Tabla1[[#This Row],[Horario Inscrito]]," ","")&amp;"-"&amp;Tabla1[[#This Row],[Fecha Inicio grupo]])</f>
        <v/>
      </c>
      <c r="BF497" s="253" t="str">
        <f>IF(F497="","",Tabla1[[#This Row],[Curso]])</f>
        <v/>
      </c>
      <c r="BG497" s="254" t="str">
        <f>+IF(TRIM(F497)="","",$B$1&amp;"-"&amp;TRIM(Tabla1[[#This Row],[Mes Inscrito]])&amp;"-"&amp;TRIM(Tabla1[[#This Row],[Dia de clases Inscrito]])&amp;"-"&amp;TRIM(Tabla1[[#This Row],[Horario Inscrito]])&amp;"-"&amp;TRIM(Tabla1[[#This Row],[Fecha Inicio grupo]])&amp;"-"&amp;TRIM(Tabla1[[#This Row],[Tipo Incrito]]))</f>
        <v/>
      </c>
      <c r="BH497" s="319" t="str">
        <f>IF(F497="","",OR(IFERROR(SEARCH("CG",Tabla1[[#This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7" s="320" t="str">
        <f>IF(F497&lt;&gt;"",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7" s="320" t="str">
        <f>IF(F497&lt;&gt;"",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7" s="320" t="str">
        <f>IF(Tabla1[[#This Row],[Fecha Inicio grupo]]="","",IFERROR(VLOOKUP(Tabla1[[#This Row],[Mes de Alta como miembro]],Parámetros!$AM$2:$AN$16,2,0),"01/01/1900"))</f>
        <v/>
      </c>
    </row>
    <row r="498" spans="1:63" ht="14.45" hidden="1">
      <c r="A498" s="69">
        <v>493</v>
      </c>
      <c r="B498" s="30"/>
      <c r="C498" s="35"/>
      <c r="D498" s="43"/>
      <c r="E498" s="65"/>
      <c r="F498" s="46"/>
      <c r="G498" s="46"/>
      <c r="H498" s="165"/>
      <c r="I498" s="43"/>
      <c r="J498" s="29"/>
      <c r="K498" s="70"/>
      <c r="L498" s="69"/>
      <c r="M498" s="47"/>
      <c r="N498" s="240" t="str">
        <f ca="1">IF(Tabla1[[#This Row],[Fecha de nac]]="","",IF(Tabla1[[#This Row],[Fecha Finalización]] &gt;=TODAY(), DATEDIF(Tabla1[[#This Row],[Fecha de nac]],TODAY(),"y"), ROUNDDOWN((Tabla1[[#This Row],[Fecha Finalización]] -Tabla1[[#This Row],[Fecha de nac]])/365,0)))</f>
        <v/>
      </c>
      <c r="O498" s="171"/>
      <c r="P498" s="35"/>
      <c r="Q498" s="68"/>
      <c r="R498" s="68"/>
      <c r="S498" s="68"/>
      <c r="T498" s="68"/>
      <c r="U498" s="245" t="str">
        <f>IF(F498="","",Tabla1[[#This Row],[Fecha Inicio grupo]]+3*7-7)</f>
        <v/>
      </c>
      <c r="V498" s="246" t="str">
        <f>IF(F498="","",EDATE(Tabla1[[#This Row],[Fecha Inicio grupo]],3))</f>
        <v/>
      </c>
      <c r="W498" s="30"/>
      <c r="X498" s="30"/>
      <c r="Y498" s="77"/>
      <c r="Z498" s="77"/>
      <c r="AA498" s="77"/>
      <c r="AB498" s="77"/>
      <c r="AC498" s="77"/>
      <c r="AD498" s="77"/>
      <c r="AE498" s="77"/>
      <c r="AF498" s="77"/>
      <c r="AG498" s="77"/>
      <c r="AH498" s="77"/>
      <c r="AI498" s="77"/>
      <c r="AJ498" s="77"/>
      <c r="AK498" s="77"/>
      <c r="AL498" s="77"/>
      <c r="AM498" s="77"/>
      <c r="AN498" s="77"/>
      <c r="AO498" s="146"/>
      <c r="AP498" s="248" t="str">
        <f>IF(F498="","",IFERROR(VLOOKUP(SUBSTITUTE(SUBSTITUTE(Tabla1[[#This Row],[Uso Sistemas]],"T","P"),"N","F"),Parámetros!$M$2:$N$17,2,0),"Completar hasta 3ra sem. para evaluar a Probacionista"))</f>
        <v/>
      </c>
      <c r="AQ498" s="40"/>
      <c r="AR498" s="40"/>
      <c r="AS498" s="40"/>
      <c r="AT498" s="29"/>
      <c r="AU498" s="56"/>
      <c r="AV498" s="56"/>
      <c r="AW498" s="56"/>
      <c r="AX498" s="250" t="str">
        <f>IF(V498="","",EOMONTH(EDATE(Tabla1[[#This Row],[Fecha Finalización]],2),0))</f>
        <v/>
      </c>
      <c r="AY498" s="40"/>
      <c r="AZ498" s="251" t="str">
        <f>IF(V498="","",EOMONTH(EDATE(Tabla1[[#This Row],[Fecha Finalización]],3),0))</f>
        <v/>
      </c>
      <c r="BA498" s="40"/>
      <c r="BB498" s="40"/>
      <c r="BC498" s="237"/>
      <c r="BD498" s="235" t="str">
        <f>IF(F498="","",Tabla1[[#This Row],[sem 01]]&amp;Tabla1[[#This Row],[sem 02]]&amp;Tabla1[[#This Row],[sem 03]])</f>
        <v/>
      </c>
      <c r="BE498" s="236" t="str">
        <f>IF(TRIM(F498)="","",$B$1&amp;"-"&amp;SUBSTITUTE(Tabla1[[#This Row],[Mes Inscrito]]," ","")&amp;"-"&amp;SUBSTITUTE(Tabla1[[#This Row],[Dia de clases Inscrito]]," ","")&amp;"-"&amp;SUBSTITUTE(Tabla1[[#This Row],[Horario Inscrito]]," ","")&amp;"-"&amp;Tabla1[[#This Row],[Fecha Inicio grupo]])</f>
        <v/>
      </c>
      <c r="BF498" s="253" t="str">
        <f>IF(F498="","",Tabla1[[#This Row],[Curso]])</f>
        <v/>
      </c>
      <c r="BG498" s="254" t="str">
        <f>+IF(TRIM(F498)="","",$B$1&amp;"-"&amp;TRIM(Tabla1[[#This Row],[Mes Inscrito]])&amp;"-"&amp;TRIM(Tabla1[[#This Row],[Dia de clases Inscrito]])&amp;"-"&amp;TRIM(Tabla1[[#This Row],[Horario Inscrito]])&amp;"-"&amp;TRIM(Tabla1[[#This Row],[Fecha Inicio grupo]])&amp;"-"&amp;TRIM(Tabla1[[#This Row],[Tipo Incrito]]))</f>
        <v/>
      </c>
      <c r="BH498" s="319" t="str">
        <f>IF(F498="","",OR(IFERROR(SEARCH("CG",Tabla1[[#This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8" s="320" t="str">
        <f>IF(F498&lt;&gt;"",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8" s="320" t="str">
        <f>IF(F498&lt;&gt;"",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8" s="320" t="str">
        <f>IF(Tabla1[[#This Row],[Fecha Inicio grupo]]="","",IFERROR(VLOOKUP(Tabla1[[#This Row],[Mes de Alta como miembro]],Parámetros!$AM$2:$AN$16,2,0),"01/01/1900"))</f>
        <v/>
      </c>
    </row>
    <row r="499" spans="1:63" ht="14.45" hidden="1">
      <c r="A499" s="69">
        <v>494</v>
      </c>
      <c r="B499" s="30"/>
      <c r="C499" s="35"/>
      <c r="D499" s="43"/>
      <c r="E499" s="65"/>
      <c r="F499" s="46"/>
      <c r="G499" s="46"/>
      <c r="H499" s="165"/>
      <c r="I499" s="43"/>
      <c r="J499" s="29"/>
      <c r="K499" s="70"/>
      <c r="L499" s="69"/>
      <c r="M499" s="47"/>
      <c r="N499" s="240" t="str">
        <f ca="1">IF(Tabla1[[#This Row],[Fecha de nac]]="","",IF(Tabla1[[#This Row],[Fecha Finalización]] &gt;=TODAY(), DATEDIF(Tabla1[[#This Row],[Fecha de nac]],TODAY(),"y"), ROUNDDOWN((Tabla1[[#This Row],[Fecha Finalización]] -Tabla1[[#This Row],[Fecha de nac]])/365,0)))</f>
        <v/>
      </c>
      <c r="O499" s="171"/>
      <c r="P499" s="35"/>
      <c r="Q499" s="68"/>
      <c r="R499" s="68"/>
      <c r="S499" s="68"/>
      <c r="T499" s="68"/>
      <c r="U499" s="245" t="str">
        <f>IF(F499="","",Tabla1[[#This Row],[Fecha Inicio grupo]]+3*7-7)</f>
        <v/>
      </c>
      <c r="V499" s="246" t="str">
        <f>IF(F499="","",EDATE(Tabla1[[#This Row],[Fecha Inicio grupo]],3))</f>
        <v/>
      </c>
      <c r="W499" s="30"/>
      <c r="X499" s="30"/>
      <c r="Y499" s="77"/>
      <c r="Z499" s="77"/>
      <c r="AA499" s="77"/>
      <c r="AB499" s="77"/>
      <c r="AC499" s="77"/>
      <c r="AD499" s="77"/>
      <c r="AE499" s="77"/>
      <c r="AF499" s="77"/>
      <c r="AG499" s="77"/>
      <c r="AH499" s="77"/>
      <c r="AI499" s="77"/>
      <c r="AJ499" s="77"/>
      <c r="AK499" s="77"/>
      <c r="AL499" s="77"/>
      <c r="AM499" s="77"/>
      <c r="AN499" s="77"/>
      <c r="AO499" s="146"/>
      <c r="AP499" s="248" t="str">
        <f>IF(F499="","",IFERROR(VLOOKUP(SUBSTITUTE(SUBSTITUTE(Tabla1[[#This Row],[Uso Sistemas]],"T","P"),"N","F"),Parámetros!$M$2:$N$17,2,0),"Completar hasta 3ra sem. para evaluar a Probacionista"))</f>
        <v/>
      </c>
      <c r="AQ499" s="40"/>
      <c r="AR499" s="40"/>
      <c r="AS499" s="40"/>
      <c r="AT499" s="29"/>
      <c r="AU499" s="56"/>
      <c r="AV499" s="56"/>
      <c r="AW499" s="56"/>
      <c r="AX499" s="250" t="str">
        <f>IF(V499="","",EOMONTH(EDATE(Tabla1[[#This Row],[Fecha Finalización]],2),0))</f>
        <v/>
      </c>
      <c r="AY499" s="40"/>
      <c r="AZ499" s="251" t="str">
        <f>IF(V499="","",EOMONTH(EDATE(Tabla1[[#This Row],[Fecha Finalización]],3),0))</f>
        <v/>
      </c>
      <c r="BA499" s="40"/>
      <c r="BB499" s="40"/>
      <c r="BC499" s="237"/>
      <c r="BD499" s="235" t="str">
        <f>IF(F499="","",Tabla1[[#This Row],[sem 01]]&amp;Tabla1[[#This Row],[sem 02]]&amp;Tabla1[[#This Row],[sem 03]])</f>
        <v/>
      </c>
      <c r="BE499" s="236" t="str">
        <f>IF(TRIM(F499)="","",$B$1&amp;"-"&amp;SUBSTITUTE(Tabla1[[#This Row],[Mes Inscrito]]," ","")&amp;"-"&amp;SUBSTITUTE(Tabla1[[#This Row],[Dia de clases Inscrito]]," ","")&amp;"-"&amp;SUBSTITUTE(Tabla1[[#This Row],[Horario Inscrito]]," ","")&amp;"-"&amp;Tabla1[[#This Row],[Fecha Inicio grupo]])</f>
        <v/>
      </c>
      <c r="BF499" s="253" t="str">
        <f>IF(F499="","",Tabla1[[#This Row],[Curso]])</f>
        <v/>
      </c>
      <c r="BG499" s="254" t="str">
        <f>+IF(TRIM(F499)="","",$B$1&amp;"-"&amp;TRIM(Tabla1[[#This Row],[Mes Inscrito]])&amp;"-"&amp;TRIM(Tabla1[[#This Row],[Dia de clases Inscrito]])&amp;"-"&amp;TRIM(Tabla1[[#This Row],[Horario Inscrito]])&amp;"-"&amp;TRIM(Tabla1[[#This Row],[Fecha Inicio grupo]])&amp;"-"&amp;TRIM(Tabla1[[#This Row],[Tipo Incrito]]))</f>
        <v/>
      </c>
      <c r="BH499" s="319" t="str">
        <f>IF(F499="","",OR(IFERROR(SEARCH("CG",Tabla1[[#This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9" s="320" t="str">
        <f>IF(F499&lt;&gt;"",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9" s="320" t="str">
        <f>IF(F499&lt;&gt;"",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9" s="320" t="str">
        <f>IF(Tabla1[[#This Row],[Fecha Inicio grupo]]="","",IFERROR(VLOOKUP(Tabla1[[#This Row],[Mes de Alta como miembro]],Parámetros!$AM$2:$AN$16,2,0),"01/01/1900"))</f>
        <v/>
      </c>
    </row>
    <row r="500" spans="1:63" ht="14.45" hidden="1">
      <c r="A500" s="69">
        <v>495</v>
      </c>
      <c r="B500" s="30"/>
      <c r="C500" s="35"/>
      <c r="D500" s="43"/>
      <c r="E500" s="65"/>
      <c r="F500" s="46"/>
      <c r="G500" s="46"/>
      <c r="H500" s="165"/>
      <c r="I500" s="43"/>
      <c r="J500" s="29"/>
      <c r="K500" s="70"/>
      <c r="L500" s="69"/>
      <c r="M500" s="47"/>
      <c r="N500" s="240" t="str">
        <f ca="1">IF(Tabla1[[#This Row],[Fecha de nac]]="","",IF(Tabla1[[#This Row],[Fecha Finalización]] &gt;=TODAY(), DATEDIF(Tabla1[[#This Row],[Fecha de nac]],TODAY(),"y"), ROUNDDOWN((Tabla1[[#This Row],[Fecha Finalización]] -Tabla1[[#This Row],[Fecha de nac]])/365,0)))</f>
        <v/>
      </c>
      <c r="O500" s="171"/>
      <c r="P500" s="35"/>
      <c r="Q500" s="68"/>
      <c r="R500" s="68"/>
      <c r="S500" s="68"/>
      <c r="T500" s="68"/>
      <c r="U500" s="245" t="str">
        <f>IF(F500="","",Tabla1[[#This Row],[Fecha Inicio grupo]]+3*7-7)</f>
        <v/>
      </c>
      <c r="V500" s="246" t="str">
        <f>IF(F500="","",EDATE(Tabla1[[#This Row],[Fecha Inicio grupo]],3))</f>
        <v/>
      </c>
      <c r="W500" s="30"/>
      <c r="X500" s="30"/>
      <c r="Y500" s="77"/>
      <c r="Z500" s="77"/>
      <c r="AA500" s="77"/>
      <c r="AB500" s="77"/>
      <c r="AC500" s="77"/>
      <c r="AD500" s="77"/>
      <c r="AE500" s="77"/>
      <c r="AF500" s="77"/>
      <c r="AG500" s="77"/>
      <c r="AH500" s="77"/>
      <c r="AI500" s="77"/>
      <c r="AJ500" s="77"/>
      <c r="AK500" s="77"/>
      <c r="AL500" s="77"/>
      <c r="AM500" s="77"/>
      <c r="AN500" s="77"/>
      <c r="AO500" s="146"/>
      <c r="AP500" s="248" t="str">
        <f>IF(F500="","",IFERROR(VLOOKUP(SUBSTITUTE(SUBSTITUTE(Tabla1[[#This Row],[Uso Sistemas]],"T","P"),"N","F"),Parámetros!$M$2:$N$17,2,0),"Completar hasta 3ra sem. para evaluar a Probacionista"))</f>
        <v/>
      </c>
      <c r="AQ500" s="40"/>
      <c r="AR500" s="40"/>
      <c r="AS500" s="40"/>
      <c r="AT500" s="29"/>
      <c r="AU500" s="56"/>
      <c r="AV500" s="56"/>
      <c r="AW500" s="56"/>
      <c r="AX500" s="250" t="str">
        <f>IF(V500="","",EOMONTH(EDATE(Tabla1[[#This Row],[Fecha Finalización]],2),0))</f>
        <v/>
      </c>
      <c r="AY500" s="40"/>
      <c r="AZ500" s="251" t="str">
        <f>IF(V500="","",EOMONTH(EDATE(Tabla1[[#This Row],[Fecha Finalización]],3),0))</f>
        <v/>
      </c>
      <c r="BA500" s="40"/>
      <c r="BB500" s="40"/>
      <c r="BC500" s="237"/>
      <c r="BD500" s="235" t="str">
        <f>IF(F500="","",Tabla1[[#This Row],[sem 01]]&amp;Tabla1[[#This Row],[sem 02]]&amp;Tabla1[[#This Row],[sem 03]])</f>
        <v/>
      </c>
      <c r="BE500" s="236" t="str">
        <f>IF(TRIM(F500)="","",$B$1&amp;"-"&amp;SUBSTITUTE(Tabla1[[#This Row],[Mes Inscrito]]," ","")&amp;"-"&amp;SUBSTITUTE(Tabla1[[#This Row],[Dia de clases Inscrito]]," ","")&amp;"-"&amp;SUBSTITUTE(Tabla1[[#This Row],[Horario Inscrito]]," ","")&amp;"-"&amp;Tabla1[[#This Row],[Fecha Inicio grupo]])</f>
        <v/>
      </c>
      <c r="BF500" s="253" t="str">
        <f>IF(F500="","",Tabla1[[#This Row],[Curso]])</f>
        <v/>
      </c>
      <c r="BG500" s="254" t="str">
        <f>+IF(TRIM(F500)="","",$B$1&amp;"-"&amp;TRIM(Tabla1[[#This Row],[Mes Inscrito]])&amp;"-"&amp;TRIM(Tabla1[[#This Row],[Dia de clases Inscrito]])&amp;"-"&amp;TRIM(Tabla1[[#This Row],[Horario Inscrito]])&amp;"-"&amp;TRIM(Tabla1[[#This Row],[Fecha Inicio grupo]])&amp;"-"&amp;TRIM(Tabla1[[#This Row],[Tipo Incrito]]))</f>
        <v/>
      </c>
      <c r="BH500" s="319" t="str">
        <f>IF(F500="","",OR(IFERROR(SEARCH("CG",Tabla1[[#This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0" s="320" t="str">
        <f>IF(F500&lt;&gt;"",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0" s="320" t="str">
        <f>IF(F500&lt;&gt;"",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0" s="320" t="str">
        <f>IF(Tabla1[[#This Row],[Fecha Inicio grupo]]="","",IFERROR(VLOOKUP(Tabla1[[#This Row],[Mes de Alta como miembro]],Parámetros!$AM$2:$AN$16,2,0),"01/01/1900"))</f>
        <v/>
      </c>
    </row>
    <row r="501" spans="1:63" ht="14.45" hidden="1">
      <c r="A501" s="69">
        <v>496</v>
      </c>
      <c r="B501" s="30"/>
      <c r="C501" s="35"/>
      <c r="D501" s="43"/>
      <c r="E501" s="65"/>
      <c r="F501" s="46"/>
      <c r="G501" s="46"/>
      <c r="H501" s="165"/>
      <c r="I501" s="43"/>
      <c r="J501" s="29"/>
      <c r="K501" s="70"/>
      <c r="L501" s="69"/>
      <c r="M501" s="47"/>
      <c r="N501" s="240" t="str">
        <f ca="1">IF(Tabla1[[#This Row],[Fecha de nac]]="","",IF(Tabla1[[#This Row],[Fecha Finalización]] &gt;=TODAY(), DATEDIF(Tabla1[[#This Row],[Fecha de nac]],TODAY(),"y"), ROUNDDOWN((Tabla1[[#This Row],[Fecha Finalización]] -Tabla1[[#This Row],[Fecha de nac]])/365,0)))</f>
        <v/>
      </c>
      <c r="O501" s="171"/>
      <c r="P501" s="35"/>
      <c r="Q501" s="68"/>
      <c r="R501" s="68"/>
      <c r="S501" s="68"/>
      <c r="T501" s="68"/>
      <c r="U501" s="245" t="str">
        <f>IF(F501="","",Tabla1[[#This Row],[Fecha Inicio grupo]]+3*7-7)</f>
        <v/>
      </c>
      <c r="V501" s="246" t="str">
        <f>IF(F501="","",EDATE(Tabla1[[#This Row],[Fecha Inicio grupo]],3))</f>
        <v/>
      </c>
      <c r="W501" s="30"/>
      <c r="X501" s="30"/>
      <c r="Y501" s="77"/>
      <c r="Z501" s="77"/>
      <c r="AA501" s="77"/>
      <c r="AB501" s="77"/>
      <c r="AC501" s="77"/>
      <c r="AD501" s="77"/>
      <c r="AE501" s="77"/>
      <c r="AF501" s="77"/>
      <c r="AG501" s="77"/>
      <c r="AH501" s="77"/>
      <c r="AI501" s="77"/>
      <c r="AJ501" s="77"/>
      <c r="AK501" s="77"/>
      <c r="AL501" s="77"/>
      <c r="AM501" s="77"/>
      <c r="AN501" s="77"/>
      <c r="AO501" s="146"/>
      <c r="AP501" s="248" t="str">
        <f>IF(F501="","",IFERROR(VLOOKUP(SUBSTITUTE(SUBSTITUTE(Tabla1[[#This Row],[Uso Sistemas]],"T","P"),"N","F"),Parámetros!$M$2:$N$17,2,0),"Completar hasta 3ra sem. para evaluar a Probacionista"))</f>
        <v/>
      </c>
      <c r="AQ501" s="40"/>
      <c r="AR501" s="40"/>
      <c r="AS501" s="40"/>
      <c r="AT501" s="29"/>
      <c r="AU501" s="56"/>
      <c r="AV501" s="56"/>
      <c r="AW501" s="56"/>
      <c r="AX501" s="250" t="str">
        <f>IF(V501="","",EOMONTH(EDATE(Tabla1[[#This Row],[Fecha Finalización]],2),0))</f>
        <v/>
      </c>
      <c r="AY501" s="40"/>
      <c r="AZ501" s="251" t="str">
        <f>IF(V501="","",EOMONTH(EDATE(Tabla1[[#This Row],[Fecha Finalización]],3),0))</f>
        <v/>
      </c>
      <c r="BA501" s="40"/>
      <c r="BB501" s="40"/>
      <c r="BC501" s="237"/>
      <c r="BD501" s="235" t="str">
        <f>IF(F501="","",Tabla1[[#This Row],[sem 01]]&amp;Tabla1[[#This Row],[sem 02]]&amp;Tabla1[[#This Row],[sem 03]])</f>
        <v/>
      </c>
      <c r="BE501" s="236" t="str">
        <f>IF(TRIM(F501)="","",$B$1&amp;"-"&amp;SUBSTITUTE(Tabla1[[#This Row],[Mes Inscrito]]," ","")&amp;"-"&amp;SUBSTITUTE(Tabla1[[#This Row],[Dia de clases Inscrito]]," ","")&amp;"-"&amp;SUBSTITUTE(Tabla1[[#This Row],[Horario Inscrito]]," ","")&amp;"-"&amp;Tabla1[[#This Row],[Fecha Inicio grupo]])</f>
        <v/>
      </c>
      <c r="BF501" s="253" t="str">
        <f>IF(F501="","",Tabla1[[#This Row],[Curso]])</f>
        <v/>
      </c>
      <c r="BG501" s="254" t="str">
        <f>+IF(TRIM(F501)="","",$B$1&amp;"-"&amp;TRIM(Tabla1[[#This Row],[Mes Inscrito]])&amp;"-"&amp;TRIM(Tabla1[[#This Row],[Dia de clases Inscrito]])&amp;"-"&amp;TRIM(Tabla1[[#This Row],[Horario Inscrito]])&amp;"-"&amp;TRIM(Tabla1[[#This Row],[Fecha Inicio grupo]])&amp;"-"&amp;TRIM(Tabla1[[#This Row],[Tipo Incrito]]))</f>
        <v/>
      </c>
      <c r="BH501" s="319" t="str">
        <f>IF(F501="","",OR(IFERROR(SEARCH("CG",Tabla1[[#This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1" s="320" t="str">
        <f>IF(F501&lt;&gt;"",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1" s="320" t="str">
        <f>IF(F501&lt;&gt;"",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1" s="320" t="str">
        <f>IF(Tabla1[[#This Row],[Fecha Inicio grupo]]="","",IFERROR(VLOOKUP(Tabla1[[#This Row],[Mes de Alta como miembro]],Parámetros!$AM$2:$AN$16,2,0),"01/01/1900"))</f>
        <v/>
      </c>
    </row>
    <row r="502" spans="1:63" ht="14.45" hidden="1">
      <c r="A502" s="69">
        <v>497</v>
      </c>
      <c r="B502" s="30"/>
      <c r="C502" s="35"/>
      <c r="D502" s="43"/>
      <c r="E502" s="65"/>
      <c r="F502" s="46"/>
      <c r="G502" s="46"/>
      <c r="H502" s="165"/>
      <c r="I502" s="43"/>
      <c r="J502" s="29"/>
      <c r="K502" s="70"/>
      <c r="L502" s="69"/>
      <c r="M502" s="47"/>
      <c r="N502" s="240" t="str">
        <f ca="1">IF(Tabla1[[#This Row],[Fecha de nac]]="","",IF(Tabla1[[#This Row],[Fecha Finalización]] &gt;=TODAY(), DATEDIF(Tabla1[[#This Row],[Fecha de nac]],TODAY(),"y"), ROUNDDOWN((Tabla1[[#This Row],[Fecha Finalización]] -Tabla1[[#This Row],[Fecha de nac]])/365,0)))</f>
        <v/>
      </c>
      <c r="O502" s="171"/>
      <c r="P502" s="35"/>
      <c r="Q502" s="68"/>
      <c r="R502" s="68"/>
      <c r="S502" s="68"/>
      <c r="T502" s="68"/>
      <c r="U502" s="245" t="str">
        <f>IF(F502="","",Tabla1[[#This Row],[Fecha Inicio grupo]]+3*7-7)</f>
        <v/>
      </c>
      <c r="V502" s="246" t="str">
        <f>IF(F502="","",EDATE(Tabla1[[#This Row],[Fecha Inicio grupo]],3))</f>
        <v/>
      </c>
      <c r="W502" s="30"/>
      <c r="X502" s="30"/>
      <c r="Y502" s="77"/>
      <c r="Z502" s="77"/>
      <c r="AA502" s="77"/>
      <c r="AB502" s="77"/>
      <c r="AC502" s="77"/>
      <c r="AD502" s="77"/>
      <c r="AE502" s="77"/>
      <c r="AF502" s="77"/>
      <c r="AG502" s="77"/>
      <c r="AH502" s="77"/>
      <c r="AI502" s="77"/>
      <c r="AJ502" s="77"/>
      <c r="AK502" s="77"/>
      <c r="AL502" s="77"/>
      <c r="AM502" s="77"/>
      <c r="AN502" s="77"/>
      <c r="AO502" s="146"/>
      <c r="AP502" s="248" t="str">
        <f>IF(F502="","",IFERROR(VLOOKUP(SUBSTITUTE(SUBSTITUTE(Tabla1[[#This Row],[Uso Sistemas]],"T","P"),"N","F"),Parámetros!$M$2:$N$17,2,0),"Completar hasta 3ra sem. para evaluar a Probacionista"))</f>
        <v/>
      </c>
      <c r="AQ502" s="40"/>
      <c r="AR502" s="40"/>
      <c r="AS502" s="40"/>
      <c r="AT502" s="29"/>
      <c r="AU502" s="56"/>
      <c r="AV502" s="56"/>
      <c r="AW502" s="56"/>
      <c r="AX502" s="250" t="str">
        <f>IF(V502="","",EOMONTH(EDATE(Tabla1[[#This Row],[Fecha Finalización]],2),0))</f>
        <v/>
      </c>
      <c r="AY502" s="40"/>
      <c r="AZ502" s="251" t="str">
        <f>IF(V502="","",EOMONTH(EDATE(Tabla1[[#This Row],[Fecha Finalización]],3),0))</f>
        <v/>
      </c>
      <c r="BA502" s="40"/>
      <c r="BB502" s="40"/>
      <c r="BC502" s="237"/>
      <c r="BD502" s="235" t="str">
        <f>IF(F502="","",Tabla1[[#This Row],[sem 01]]&amp;Tabla1[[#This Row],[sem 02]]&amp;Tabla1[[#This Row],[sem 03]])</f>
        <v/>
      </c>
      <c r="BE502" s="236" t="str">
        <f>IF(TRIM(F502)="","",$B$1&amp;"-"&amp;SUBSTITUTE(Tabla1[[#This Row],[Mes Inscrito]]," ","")&amp;"-"&amp;SUBSTITUTE(Tabla1[[#This Row],[Dia de clases Inscrito]]," ","")&amp;"-"&amp;SUBSTITUTE(Tabla1[[#This Row],[Horario Inscrito]]," ","")&amp;"-"&amp;Tabla1[[#This Row],[Fecha Inicio grupo]])</f>
        <v/>
      </c>
      <c r="BF502" s="253" t="str">
        <f>IF(F502="","",Tabla1[[#This Row],[Curso]])</f>
        <v/>
      </c>
      <c r="BG502" s="254" t="str">
        <f>+IF(TRIM(F502)="","",$B$1&amp;"-"&amp;TRIM(Tabla1[[#This Row],[Mes Inscrito]])&amp;"-"&amp;TRIM(Tabla1[[#This Row],[Dia de clases Inscrito]])&amp;"-"&amp;TRIM(Tabla1[[#This Row],[Horario Inscrito]])&amp;"-"&amp;TRIM(Tabla1[[#This Row],[Fecha Inicio grupo]])&amp;"-"&amp;TRIM(Tabla1[[#This Row],[Tipo Incrito]]))</f>
        <v/>
      </c>
      <c r="BH502" s="319" t="str">
        <f>IF(F502="","",OR(IFERROR(SEARCH("CG",Tabla1[[#This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2" s="320" t="str">
        <f>IF(F502&lt;&gt;"",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2" s="320" t="str">
        <f>IF(F502&lt;&gt;"",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2" s="320" t="str">
        <f>IF(Tabla1[[#This Row],[Fecha Inicio grupo]]="","",IFERROR(VLOOKUP(Tabla1[[#This Row],[Mes de Alta como miembro]],Parámetros!$AM$2:$AN$16,2,0),"01/01/1900"))</f>
        <v/>
      </c>
    </row>
    <row r="503" spans="1:63" ht="14.45" hidden="1">
      <c r="A503" s="69">
        <v>498</v>
      </c>
      <c r="B503" s="30"/>
      <c r="C503" s="35"/>
      <c r="D503" s="43"/>
      <c r="E503" s="65"/>
      <c r="F503" s="46"/>
      <c r="G503" s="46"/>
      <c r="H503" s="165"/>
      <c r="I503" s="43"/>
      <c r="J503" s="29"/>
      <c r="K503" s="70"/>
      <c r="L503" s="69"/>
      <c r="M503" s="47"/>
      <c r="N503" s="240" t="str">
        <f ca="1">IF(Tabla1[[#This Row],[Fecha de nac]]="","",IF(Tabla1[[#This Row],[Fecha Finalización]] &gt;=TODAY(), DATEDIF(Tabla1[[#This Row],[Fecha de nac]],TODAY(),"y"), ROUNDDOWN((Tabla1[[#This Row],[Fecha Finalización]] -Tabla1[[#This Row],[Fecha de nac]])/365,0)))</f>
        <v/>
      </c>
      <c r="O503" s="171"/>
      <c r="P503" s="35"/>
      <c r="Q503" s="68"/>
      <c r="R503" s="68"/>
      <c r="S503" s="68"/>
      <c r="T503" s="68"/>
      <c r="U503" s="245" t="str">
        <f>IF(F503="","",Tabla1[[#This Row],[Fecha Inicio grupo]]+3*7-7)</f>
        <v/>
      </c>
      <c r="V503" s="246" t="str">
        <f>IF(F503="","",EDATE(Tabla1[[#This Row],[Fecha Inicio grupo]],3))</f>
        <v/>
      </c>
      <c r="W503" s="30"/>
      <c r="X503" s="30"/>
      <c r="Y503" s="77"/>
      <c r="Z503" s="77"/>
      <c r="AA503" s="77"/>
      <c r="AB503" s="77"/>
      <c r="AC503" s="77"/>
      <c r="AD503" s="77"/>
      <c r="AE503" s="77"/>
      <c r="AF503" s="77"/>
      <c r="AG503" s="77"/>
      <c r="AH503" s="77"/>
      <c r="AI503" s="77"/>
      <c r="AJ503" s="77"/>
      <c r="AK503" s="77"/>
      <c r="AL503" s="77"/>
      <c r="AM503" s="77"/>
      <c r="AN503" s="77"/>
      <c r="AO503" s="146"/>
      <c r="AP503" s="248" t="str">
        <f>IF(F503="","",IFERROR(VLOOKUP(SUBSTITUTE(SUBSTITUTE(Tabla1[[#This Row],[Uso Sistemas]],"T","P"),"N","F"),Parámetros!$M$2:$N$17,2,0),"Completar hasta 3ra sem. para evaluar a Probacionista"))</f>
        <v/>
      </c>
      <c r="AQ503" s="40"/>
      <c r="AR503" s="40"/>
      <c r="AS503" s="40"/>
      <c r="AT503" s="29"/>
      <c r="AU503" s="56"/>
      <c r="AV503" s="56"/>
      <c r="AW503" s="56"/>
      <c r="AX503" s="250" t="str">
        <f>IF(V503="","",EOMONTH(EDATE(Tabla1[[#This Row],[Fecha Finalización]],2),0))</f>
        <v/>
      </c>
      <c r="AY503" s="40"/>
      <c r="AZ503" s="251" t="str">
        <f>IF(V503="","",EOMONTH(EDATE(Tabla1[[#This Row],[Fecha Finalización]],3),0))</f>
        <v/>
      </c>
      <c r="BA503" s="40"/>
      <c r="BB503" s="40"/>
      <c r="BC503" s="237"/>
      <c r="BD503" s="235" t="str">
        <f>IF(F503="","",Tabla1[[#This Row],[sem 01]]&amp;Tabla1[[#This Row],[sem 02]]&amp;Tabla1[[#This Row],[sem 03]])</f>
        <v/>
      </c>
      <c r="BE503" s="236" t="str">
        <f>IF(TRIM(F503)="","",$B$1&amp;"-"&amp;SUBSTITUTE(Tabla1[[#This Row],[Mes Inscrito]]," ","")&amp;"-"&amp;SUBSTITUTE(Tabla1[[#This Row],[Dia de clases Inscrito]]," ","")&amp;"-"&amp;SUBSTITUTE(Tabla1[[#This Row],[Horario Inscrito]]," ","")&amp;"-"&amp;Tabla1[[#This Row],[Fecha Inicio grupo]])</f>
        <v/>
      </c>
      <c r="BF503" s="253" t="str">
        <f>IF(F503="","",Tabla1[[#This Row],[Curso]])</f>
        <v/>
      </c>
      <c r="BG503" s="254" t="str">
        <f>+IF(TRIM(F503)="","",$B$1&amp;"-"&amp;TRIM(Tabla1[[#This Row],[Mes Inscrito]])&amp;"-"&amp;TRIM(Tabla1[[#This Row],[Dia de clases Inscrito]])&amp;"-"&amp;TRIM(Tabla1[[#This Row],[Horario Inscrito]])&amp;"-"&amp;TRIM(Tabla1[[#This Row],[Fecha Inicio grupo]])&amp;"-"&amp;TRIM(Tabla1[[#This Row],[Tipo Incrito]]))</f>
        <v/>
      </c>
      <c r="BH503" s="319" t="str">
        <f>IF(F503="","",OR(IFERROR(SEARCH("CG",Tabla1[[#This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3" s="320" t="str">
        <f>IF(F503&lt;&gt;"",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3" s="320" t="str">
        <f>IF(F503&lt;&gt;"",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3" s="320" t="str">
        <f>IF(Tabla1[[#This Row],[Fecha Inicio grupo]]="","",IFERROR(VLOOKUP(Tabla1[[#This Row],[Mes de Alta como miembro]],Parámetros!$AM$2:$AN$16,2,0),"01/01/1900"))</f>
        <v/>
      </c>
    </row>
    <row r="504" spans="1:63" ht="14.45" hidden="1">
      <c r="A504" s="69">
        <v>499</v>
      </c>
      <c r="B504" s="30"/>
      <c r="C504" s="35"/>
      <c r="D504" s="43"/>
      <c r="E504" s="65"/>
      <c r="F504" s="46"/>
      <c r="G504" s="46"/>
      <c r="H504" s="165"/>
      <c r="I504" s="43"/>
      <c r="J504" s="29"/>
      <c r="K504" s="70"/>
      <c r="L504" s="69"/>
      <c r="M504" s="47"/>
      <c r="N504" s="240" t="str">
        <f ca="1">IF(Tabla1[[#This Row],[Fecha de nac]]="","",IF(Tabla1[[#This Row],[Fecha Finalización]] &gt;=TODAY(), DATEDIF(Tabla1[[#This Row],[Fecha de nac]],TODAY(),"y"), ROUNDDOWN((Tabla1[[#This Row],[Fecha Finalización]] -Tabla1[[#This Row],[Fecha de nac]])/365,0)))</f>
        <v/>
      </c>
      <c r="O504" s="171"/>
      <c r="P504" s="35"/>
      <c r="Q504" s="68"/>
      <c r="R504" s="68"/>
      <c r="S504" s="68"/>
      <c r="T504" s="68"/>
      <c r="U504" s="245" t="str">
        <f>IF(F504="","",Tabla1[[#This Row],[Fecha Inicio grupo]]+3*7-7)</f>
        <v/>
      </c>
      <c r="V504" s="246" t="str">
        <f>IF(F504="","",EDATE(Tabla1[[#This Row],[Fecha Inicio grupo]],3))</f>
        <v/>
      </c>
      <c r="W504" s="30"/>
      <c r="X504" s="30"/>
      <c r="Y504" s="77"/>
      <c r="Z504" s="77"/>
      <c r="AA504" s="77"/>
      <c r="AB504" s="77"/>
      <c r="AC504" s="77"/>
      <c r="AD504" s="77"/>
      <c r="AE504" s="77"/>
      <c r="AF504" s="77"/>
      <c r="AG504" s="77"/>
      <c r="AH504" s="77"/>
      <c r="AI504" s="77"/>
      <c r="AJ504" s="77"/>
      <c r="AK504" s="77"/>
      <c r="AL504" s="77"/>
      <c r="AM504" s="77"/>
      <c r="AN504" s="77"/>
      <c r="AO504" s="146"/>
      <c r="AP504" s="248" t="str">
        <f>IF(F504="","",IFERROR(VLOOKUP(SUBSTITUTE(SUBSTITUTE(Tabla1[[#This Row],[Uso Sistemas]],"T","P"),"N","F"),Parámetros!$M$2:$N$17,2,0),"Completar hasta 3ra sem. para evaluar a Probacionista"))</f>
        <v/>
      </c>
      <c r="AQ504" s="40"/>
      <c r="AR504" s="40"/>
      <c r="AS504" s="40"/>
      <c r="AT504" s="29"/>
      <c r="AU504" s="56"/>
      <c r="AV504" s="56"/>
      <c r="AW504" s="56"/>
      <c r="AX504" s="250" t="str">
        <f>IF(V504="","",EOMONTH(EDATE(Tabla1[[#This Row],[Fecha Finalización]],2),0))</f>
        <v/>
      </c>
      <c r="AY504" s="40"/>
      <c r="AZ504" s="251" t="str">
        <f>IF(V504="","",EOMONTH(EDATE(Tabla1[[#This Row],[Fecha Finalización]],3),0))</f>
        <v/>
      </c>
      <c r="BA504" s="40"/>
      <c r="BB504" s="40"/>
      <c r="BC504" s="237"/>
      <c r="BD504" s="235" t="str">
        <f>IF(F504="","",Tabla1[[#This Row],[sem 01]]&amp;Tabla1[[#This Row],[sem 02]]&amp;Tabla1[[#This Row],[sem 03]])</f>
        <v/>
      </c>
      <c r="BE504" s="236" t="str">
        <f>IF(TRIM(F504)="","",$B$1&amp;"-"&amp;SUBSTITUTE(Tabla1[[#This Row],[Mes Inscrito]]," ","")&amp;"-"&amp;SUBSTITUTE(Tabla1[[#This Row],[Dia de clases Inscrito]]," ","")&amp;"-"&amp;SUBSTITUTE(Tabla1[[#This Row],[Horario Inscrito]]," ","")&amp;"-"&amp;Tabla1[[#This Row],[Fecha Inicio grupo]])</f>
        <v/>
      </c>
      <c r="BF504" s="253" t="str">
        <f>IF(F504="","",Tabla1[[#This Row],[Curso]])</f>
        <v/>
      </c>
      <c r="BG504" s="254" t="str">
        <f>+IF(TRIM(F504)="","",$B$1&amp;"-"&amp;TRIM(Tabla1[[#This Row],[Mes Inscrito]])&amp;"-"&amp;TRIM(Tabla1[[#This Row],[Dia de clases Inscrito]])&amp;"-"&amp;TRIM(Tabla1[[#This Row],[Horario Inscrito]])&amp;"-"&amp;TRIM(Tabla1[[#This Row],[Fecha Inicio grupo]])&amp;"-"&amp;TRIM(Tabla1[[#This Row],[Tipo Incrito]]))</f>
        <v/>
      </c>
      <c r="BH504" s="319" t="str">
        <f>IF(F504="","",OR(IFERROR(SEARCH("CG",Tabla1[[#This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4" s="320" t="str">
        <f>IF(F504&lt;&gt;"",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4" s="320" t="str">
        <f>IF(F504&lt;&gt;"",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4" s="320" t="str">
        <f>IF(Tabla1[[#This Row],[Fecha Inicio grupo]]="","",IFERROR(VLOOKUP(Tabla1[[#This Row],[Mes de Alta como miembro]],Parámetros!$AM$2:$AN$16,2,0),"01/01/1900"))</f>
        <v/>
      </c>
    </row>
    <row r="505" spans="1:63" ht="14.45" hidden="1">
      <c r="A505" s="69">
        <v>500</v>
      </c>
      <c r="B505" s="30"/>
      <c r="C505" s="35"/>
      <c r="D505" s="43"/>
      <c r="E505" s="65"/>
      <c r="F505" s="46"/>
      <c r="G505" s="46"/>
      <c r="H505" s="165"/>
      <c r="I505" s="43"/>
      <c r="J505" s="29"/>
      <c r="K505" s="70"/>
      <c r="L505" s="69"/>
      <c r="M505" s="47"/>
      <c r="N505" s="240" t="str">
        <f ca="1">IF(Tabla1[[#This Row],[Fecha de nac]]="","",IF(Tabla1[[#This Row],[Fecha Finalización]] &gt;=TODAY(), DATEDIF(Tabla1[[#This Row],[Fecha de nac]],TODAY(),"y"), ROUNDDOWN((Tabla1[[#This Row],[Fecha Finalización]] -Tabla1[[#This Row],[Fecha de nac]])/365,0)))</f>
        <v/>
      </c>
      <c r="O505" s="171"/>
      <c r="P505" s="35"/>
      <c r="Q505" s="68"/>
      <c r="R505" s="68"/>
      <c r="S505" s="68"/>
      <c r="T505" s="68"/>
      <c r="U505" s="245" t="str">
        <f>IF(F505="","",Tabla1[[#This Row],[Fecha Inicio grupo]]+3*7-7)</f>
        <v/>
      </c>
      <c r="V505" s="246" t="str">
        <f>IF(F505="","",EDATE(Tabla1[[#This Row],[Fecha Inicio grupo]],3))</f>
        <v/>
      </c>
      <c r="W505" s="30"/>
      <c r="X505" s="30"/>
      <c r="Y505" s="77"/>
      <c r="Z505" s="77"/>
      <c r="AA505" s="77"/>
      <c r="AB505" s="77"/>
      <c r="AC505" s="77"/>
      <c r="AD505" s="77"/>
      <c r="AE505" s="77"/>
      <c r="AF505" s="77"/>
      <c r="AG505" s="77"/>
      <c r="AH505" s="77"/>
      <c r="AI505" s="77"/>
      <c r="AJ505" s="77"/>
      <c r="AK505" s="77"/>
      <c r="AL505" s="77"/>
      <c r="AM505" s="77"/>
      <c r="AN505" s="77"/>
      <c r="AO505" s="146"/>
      <c r="AP505" s="248" t="str">
        <f>IF(F505="","",IFERROR(VLOOKUP(SUBSTITUTE(SUBSTITUTE(Tabla1[[#This Row],[Uso Sistemas]],"T","P"),"N","F"),Parámetros!$M$2:$N$17,2,0),"Completar hasta 3ra sem. para evaluar a Probacionista"))</f>
        <v/>
      </c>
      <c r="AQ505" s="40"/>
      <c r="AR505" s="40"/>
      <c r="AS505" s="40"/>
      <c r="AT505" s="29"/>
      <c r="AU505" s="56"/>
      <c r="AV505" s="56"/>
      <c r="AW505" s="56"/>
      <c r="AX505" s="250" t="str">
        <f>IF(V505="","",EOMONTH(EDATE(Tabla1[[#This Row],[Fecha Finalización]],2),0))</f>
        <v/>
      </c>
      <c r="AY505" s="40"/>
      <c r="AZ505" s="251" t="str">
        <f>IF(V505="","",EOMONTH(EDATE(Tabla1[[#This Row],[Fecha Finalización]],3),0))</f>
        <v/>
      </c>
      <c r="BA505" s="40"/>
      <c r="BB505" s="40"/>
      <c r="BC505" s="237"/>
      <c r="BD505" s="235" t="str">
        <f>IF(F505="","",Tabla1[[#This Row],[sem 01]]&amp;Tabla1[[#This Row],[sem 02]]&amp;Tabla1[[#This Row],[sem 03]])</f>
        <v/>
      </c>
      <c r="BE505" s="236" t="str">
        <f>IF(TRIM(F505)="","",$B$1&amp;"-"&amp;SUBSTITUTE(Tabla1[[#This Row],[Mes Inscrito]]," ","")&amp;"-"&amp;SUBSTITUTE(Tabla1[[#This Row],[Dia de clases Inscrito]]," ","")&amp;"-"&amp;SUBSTITUTE(Tabla1[[#This Row],[Horario Inscrito]]," ","")&amp;"-"&amp;Tabla1[[#This Row],[Fecha Inicio grupo]])</f>
        <v/>
      </c>
      <c r="BF505" s="253" t="str">
        <f>IF(F505="","",Tabla1[[#This Row],[Curso]])</f>
        <v/>
      </c>
      <c r="BG505" s="254" t="str">
        <f>+IF(TRIM(F505)="","",$B$1&amp;"-"&amp;TRIM(Tabla1[[#This Row],[Mes Inscrito]])&amp;"-"&amp;TRIM(Tabla1[[#This Row],[Dia de clases Inscrito]])&amp;"-"&amp;TRIM(Tabla1[[#This Row],[Horario Inscrito]])&amp;"-"&amp;TRIM(Tabla1[[#This Row],[Fecha Inicio grupo]])&amp;"-"&amp;TRIM(Tabla1[[#This Row],[Tipo Incrito]]))</f>
        <v/>
      </c>
      <c r="BH505" s="319" t="str">
        <f>IF(F505="","",OR(IFERROR(SEARCH("CG",Tabla1[[#This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5" s="320" t="str">
        <f>IF(F505&lt;&gt;"",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5" s="320" t="str">
        <f>IF(F505&lt;&gt;"",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5" s="320" t="str">
        <f>IF(Tabla1[[#This Row],[Fecha Inicio grupo]]="","",IFERROR(VLOOKUP(Tabla1[[#This Row],[Mes de Alta como miembro]],Parámetros!$AM$2:$AN$16,2,0),"01/01/1900"))</f>
        <v/>
      </c>
    </row>
    <row r="506" spans="1:63" ht="14.45" hidden="1">
      <c r="A506" s="69">
        <v>501</v>
      </c>
      <c r="B506" s="30"/>
      <c r="C506" s="35"/>
      <c r="D506" s="43"/>
      <c r="E506" s="65"/>
      <c r="F506" s="46"/>
      <c r="G506" s="46"/>
      <c r="H506" s="165"/>
      <c r="I506" s="43"/>
      <c r="J506" s="29"/>
      <c r="K506" s="70"/>
      <c r="L506" s="69"/>
      <c r="M506" s="47"/>
      <c r="N506" s="240" t="str">
        <f ca="1">IF(Tabla1[[#This Row],[Fecha de nac]]="","",IF(Tabla1[[#This Row],[Fecha Finalización]] &gt;=TODAY(), DATEDIF(Tabla1[[#This Row],[Fecha de nac]],TODAY(),"y"), ROUNDDOWN((Tabla1[[#This Row],[Fecha Finalización]] -Tabla1[[#This Row],[Fecha de nac]])/365,0)))</f>
        <v/>
      </c>
      <c r="O506" s="171"/>
      <c r="P506" s="35"/>
      <c r="Q506" s="68"/>
      <c r="R506" s="68"/>
      <c r="S506" s="68"/>
      <c r="T506" s="68"/>
      <c r="U506" s="245" t="str">
        <f>IF(F506="","",Tabla1[[#This Row],[Fecha Inicio grupo]]+3*7-7)</f>
        <v/>
      </c>
      <c r="V506" s="246" t="str">
        <f>IF(F506="","",EDATE(Tabla1[[#This Row],[Fecha Inicio grupo]],3))</f>
        <v/>
      </c>
      <c r="W506" s="30"/>
      <c r="X506" s="30"/>
      <c r="Y506" s="77"/>
      <c r="Z506" s="77"/>
      <c r="AA506" s="77"/>
      <c r="AB506" s="77"/>
      <c r="AC506" s="77"/>
      <c r="AD506" s="77"/>
      <c r="AE506" s="77"/>
      <c r="AF506" s="77"/>
      <c r="AG506" s="77"/>
      <c r="AH506" s="77"/>
      <c r="AI506" s="77"/>
      <c r="AJ506" s="77"/>
      <c r="AK506" s="77"/>
      <c r="AL506" s="77"/>
      <c r="AM506" s="77"/>
      <c r="AN506" s="77"/>
      <c r="AO506" s="146"/>
      <c r="AP506" s="248" t="str">
        <f>IF(F506="","",IFERROR(VLOOKUP(SUBSTITUTE(SUBSTITUTE(Tabla1[[#This Row],[Uso Sistemas]],"T","P"),"N","F"),Parámetros!$M$2:$N$17,2,0),"Completar hasta 3ra sem. para evaluar a Probacionista"))</f>
        <v/>
      </c>
      <c r="AQ506" s="40"/>
      <c r="AR506" s="40"/>
      <c r="AS506" s="40"/>
      <c r="AT506" s="29"/>
      <c r="AU506" s="56"/>
      <c r="AV506" s="56"/>
      <c r="AW506" s="56"/>
      <c r="AX506" s="250" t="str">
        <f>IF(V506="","",EOMONTH(EDATE(Tabla1[[#This Row],[Fecha Finalización]],2),0))</f>
        <v/>
      </c>
      <c r="AY506" s="40"/>
      <c r="AZ506" s="251" t="str">
        <f>IF(V506="","",EOMONTH(EDATE(Tabla1[[#This Row],[Fecha Finalización]],3),0))</f>
        <v/>
      </c>
      <c r="BA506" s="40"/>
      <c r="BB506" s="40"/>
      <c r="BC506" s="237"/>
      <c r="BD506" s="235" t="str">
        <f>IF(F506="","",Tabla1[[#This Row],[sem 01]]&amp;Tabla1[[#This Row],[sem 02]]&amp;Tabla1[[#This Row],[sem 03]])</f>
        <v/>
      </c>
      <c r="BE506" s="236" t="str">
        <f>IF(TRIM(F506)="","",$B$1&amp;"-"&amp;SUBSTITUTE(Tabla1[[#This Row],[Mes Inscrito]]," ","")&amp;"-"&amp;SUBSTITUTE(Tabla1[[#This Row],[Dia de clases Inscrito]]," ","")&amp;"-"&amp;SUBSTITUTE(Tabla1[[#This Row],[Horario Inscrito]]," ","")&amp;"-"&amp;Tabla1[[#This Row],[Fecha Inicio grupo]])</f>
        <v/>
      </c>
      <c r="BF506" s="253" t="str">
        <f>IF(F506="","",Tabla1[[#This Row],[Curso]])</f>
        <v/>
      </c>
      <c r="BG506" s="254" t="str">
        <f>+IF(TRIM(F506)="","",$B$1&amp;"-"&amp;TRIM(Tabla1[[#This Row],[Mes Inscrito]])&amp;"-"&amp;TRIM(Tabla1[[#This Row],[Dia de clases Inscrito]])&amp;"-"&amp;TRIM(Tabla1[[#This Row],[Horario Inscrito]])&amp;"-"&amp;TRIM(Tabla1[[#This Row],[Fecha Inicio grupo]])&amp;"-"&amp;TRIM(Tabla1[[#This Row],[Tipo Incrito]]))</f>
        <v/>
      </c>
      <c r="BH506" s="319" t="str">
        <f>IF(F506="","",OR(IFERROR(SEARCH("CG",Tabla1[[#This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6" s="320" t="str">
        <f>IF(F506&lt;&gt;"",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6" s="320" t="str">
        <f>IF(F506&lt;&gt;"",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6" s="320" t="str">
        <f>IF(Tabla1[[#This Row],[Fecha Inicio grupo]]="","",IFERROR(VLOOKUP(Tabla1[[#This Row],[Mes de Alta como miembro]],Parámetros!$AM$2:$AN$16,2,0),"01/01/1900"))</f>
        <v/>
      </c>
    </row>
    <row r="507" spans="1:63" ht="14.45" hidden="1">
      <c r="A507" s="69">
        <v>502</v>
      </c>
      <c r="B507" s="30"/>
      <c r="C507" s="35"/>
      <c r="D507" s="43"/>
      <c r="E507" s="65"/>
      <c r="F507" s="46"/>
      <c r="G507" s="46"/>
      <c r="H507" s="165"/>
      <c r="I507" s="43"/>
      <c r="J507" s="29"/>
      <c r="K507" s="70"/>
      <c r="L507" s="69"/>
      <c r="M507" s="47"/>
      <c r="N507" s="240" t="str">
        <f ca="1">IF(Tabla1[[#This Row],[Fecha de nac]]="","",IF(Tabla1[[#This Row],[Fecha Finalización]] &gt;=TODAY(), DATEDIF(Tabla1[[#This Row],[Fecha de nac]],TODAY(),"y"), ROUNDDOWN((Tabla1[[#This Row],[Fecha Finalización]] -Tabla1[[#This Row],[Fecha de nac]])/365,0)))</f>
        <v/>
      </c>
      <c r="O507" s="171"/>
      <c r="P507" s="35"/>
      <c r="Q507" s="68"/>
      <c r="R507" s="68"/>
      <c r="S507" s="68"/>
      <c r="T507" s="68"/>
      <c r="U507" s="245" t="str">
        <f>IF(F507="","",Tabla1[[#This Row],[Fecha Inicio grupo]]+3*7-7)</f>
        <v/>
      </c>
      <c r="V507" s="246" t="str">
        <f>IF(F507="","",EDATE(Tabla1[[#This Row],[Fecha Inicio grupo]],3))</f>
        <v/>
      </c>
      <c r="W507" s="30"/>
      <c r="X507" s="30"/>
      <c r="Y507" s="77"/>
      <c r="Z507" s="77"/>
      <c r="AA507" s="77"/>
      <c r="AB507" s="77"/>
      <c r="AC507" s="77"/>
      <c r="AD507" s="77"/>
      <c r="AE507" s="77"/>
      <c r="AF507" s="77"/>
      <c r="AG507" s="77"/>
      <c r="AH507" s="77"/>
      <c r="AI507" s="77"/>
      <c r="AJ507" s="77"/>
      <c r="AK507" s="77"/>
      <c r="AL507" s="77"/>
      <c r="AM507" s="77"/>
      <c r="AN507" s="77"/>
      <c r="AO507" s="146"/>
      <c r="AP507" s="248" t="str">
        <f>IF(F507="","",IFERROR(VLOOKUP(SUBSTITUTE(SUBSTITUTE(Tabla1[[#This Row],[Uso Sistemas]],"T","P"),"N","F"),Parámetros!$M$2:$N$17,2,0),"Completar hasta 3ra sem. para evaluar a Probacionista"))</f>
        <v/>
      </c>
      <c r="AQ507" s="40"/>
      <c r="AR507" s="40"/>
      <c r="AS507" s="40"/>
      <c r="AT507" s="29"/>
      <c r="AU507" s="56"/>
      <c r="AV507" s="56"/>
      <c r="AW507" s="56"/>
      <c r="AX507" s="250" t="str">
        <f>IF(V507="","",EOMONTH(EDATE(Tabla1[[#This Row],[Fecha Finalización]],2),0))</f>
        <v/>
      </c>
      <c r="AY507" s="40"/>
      <c r="AZ507" s="251" t="str">
        <f>IF(V507="","",EOMONTH(EDATE(Tabla1[[#This Row],[Fecha Finalización]],3),0))</f>
        <v/>
      </c>
      <c r="BA507" s="40"/>
      <c r="BB507" s="40"/>
      <c r="BC507" s="237"/>
      <c r="BD507" s="235" t="str">
        <f>IF(F507="","",Tabla1[[#This Row],[sem 01]]&amp;Tabla1[[#This Row],[sem 02]]&amp;Tabla1[[#This Row],[sem 03]])</f>
        <v/>
      </c>
      <c r="BE507" s="236" t="str">
        <f>IF(TRIM(F507)="","",$B$1&amp;"-"&amp;SUBSTITUTE(Tabla1[[#This Row],[Mes Inscrito]]," ","")&amp;"-"&amp;SUBSTITUTE(Tabla1[[#This Row],[Dia de clases Inscrito]]," ","")&amp;"-"&amp;SUBSTITUTE(Tabla1[[#This Row],[Horario Inscrito]]," ","")&amp;"-"&amp;Tabla1[[#This Row],[Fecha Inicio grupo]])</f>
        <v/>
      </c>
      <c r="BF507" s="253" t="str">
        <f>IF(F507="","",Tabla1[[#This Row],[Curso]])</f>
        <v/>
      </c>
      <c r="BG507" s="254" t="str">
        <f>+IF(TRIM(F507)="","",$B$1&amp;"-"&amp;TRIM(Tabla1[[#This Row],[Mes Inscrito]])&amp;"-"&amp;TRIM(Tabla1[[#This Row],[Dia de clases Inscrito]])&amp;"-"&amp;TRIM(Tabla1[[#This Row],[Horario Inscrito]])&amp;"-"&amp;TRIM(Tabla1[[#This Row],[Fecha Inicio grupo]])&amp;"-"&amp;TRIM(Tabla1[[#This Row],[Tipo Incrito]]))</f>
        <v/>
      </c>
      <c r="BH507" s="319" t="str">
        <f>IF(F507="","",OR(IFERROR(SEARCH("CG",Tabla1[[#This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7" s="320" t="str">
        <f>IF(F507&lt;&gt;"",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7" s="320" t="str">
        <f>IF(F507&lt;&gt;"",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7" s="320" t="str">
        <f>IF(Tabla1[[#This Row],[Fecha Inicio grupo]]="","",IFERROR(VLOOKUP(Tabla1[[#This Row],[Mes de Alta como miembro]],Parámetros!$AM$2:$AN$16,2,0),"01/01/1900"))</f>
        <v/>
      </c>
    </row>
    <row r="508" spans="1:63" ht="14.45" hidden="1">
      <c r="A508" s="69">
        <v>503</v>
      </c>
      <c r="B508" s="30"/>
      <c r="C508" s="35"/>
      <c r="D508" s="43"/>
      <c r="E508" s="65"/>
      <c r="F508" s="46"/>
      <c r="G508" s="46"/>
      <c r="H508" s="165"/>
      <c r="I508" s="43"/>
      <c r="J508" s="29"/>
      <c r="K508" s="70"/>
      <c r="L508" s="69"/>
      <c r="M508" s="47"/>
      <c r="N508" s="240" t="str">
        <f ca="1">IF(Tabla1[[#This Row],[Fecha de nac]]="","",IF(Tabla1[[#This Row],[Fecha Finalización]] &gt;=TODAY(), DATEDIF(Tabla1[[#This Row],[Fecha de nac]],TODAY(),"y"), ROUNDDOWN((Tabla1[[#This Row],[Fecha Finalización]] -Tabla1[[#This Row],[Fecha de nac]])/365,0)))</f>
        <v/>
      </c>
      <c r="O508" s="171"/>
      <c r="P508" s="35"/>
      <c r="Q508" s="68"/>
      <c r="R508" s="68"/>
      <c r="S508" s="68"/>
      <c r="T508" s="68"/>
      <c r="U508" s="245" t="str">
        <f>IF(F508="","",Tabla1[[#This Row],[Fecha Inicio grupo]]+3*7-7)</f>
        <v/>
      </c>
      <c r="V508" s="246" t="str">
        <f>IF(F508="","",EDATE(Tabla1[[#This Row],[Fecha Inicio grupo]],3))</f>
        <v/>
      </c>
      <c r="W508" s="30"/>
      <c r="X508" s="30"/>
      <c r="Y508" s="77"/>
      <c r="Z508" s="77"/>
      <c r="AA508" s="77"/>
      <c r="AB508" s="77"/>
      <c r="AC508" s="77"/>
      <c r="AD508" s="77"/>
      <c r="AE508" s="77"/>
      <c r="AF508" s="77"/>
      <c r="AG508" s="77"/>
      <c r="AH508" s="77"/>
      <c r="AI508" s="77"/>
      <c r="AJ508" s="77"/>
      <c r="AK508" s="77"/>
      <c r="AL508" s="77"/>
      <c r="AM508" s="77"/>
      <c r="AN508" s="77"/>
      <c r="AO508" s="146"/>
      <c r="AP508" s="248" t="str">
        <f>IF(F508="","",IFERROR(VLOOKUP(SUBSTITUTE(SUBSTITUTE(Tabla1[[#This Row],[Uso Sistemas]],"T","P"),"N","F"),Parámetros!$M$2:$N$17,2,0),"Completar hasta 3ra sem. para evaluar a Probacionista"))</f>
        <v/>
      </c>
      <c r="AQ508" s="40"/>
      <c r="AR508" s="40"/>
      <c r="AS508" s="40"/>
      <c r="AT508" s="29"/>
      <c r="AU508" s="56"/>
      <c r="AV508" s="56"/>
      <c r="AW508" s="56"/>
      <c r="AX508" s="250" t="str">
        <f>IF(V508="","",EOMONTH(EDATE(Tabla1[[#This Row],[Fecha Finalización]],2),0))</f>
        <v/>
      </c>
      <c r="AY508" s="40"/>
      <c r="AZ508" s="251" t="str">
        <f>IF(V508="","",EOMONTH(EDATE(Tabla1[[#This Row],[Fecha Finalización]],3),0))</f>
        <v/>
      </c>
      <c r="BA508" s="40"/>
      <c r="BB508" s="40"/>
      <c r="BC508" s="237"/>
      <c r="BD508" s="235" t="str">
        <f>IF(F508="","",Tabla1[[#This Row],[sem 01]]&amp;Tabla1[[#This Row],[sem 02]]&amp;Tabla1[[#This Row],[sem 03]])</f>
        <v/>
      </c>
      <c r="BE508" s="236" t="str">
        <f>IF(TRIM(F508)="","",$B$1&amp;"-"&amp;SUBSTITUTE(Tabla1[[#This Row],[Mes Inscrito]]," ","")&amp;"-"&amp;SUBSTITUTE(Tabla1[[#This Row],[Dia de clases Inscrito]]," ","")&amp;"-"&amp;SUBSTITUTE(Tabla1[[#This Row],[Horario Inscrito]]," ","")&amp;"-"&amp;Tabla1[[#This Row],[Fecha Inicio grupo]])</f>
        <v/>
      </c>
      <c r="BF508" s="253" t="str">
        <f>IF(F508="","",Tabla1[[#This Row],[Curso]])</f>
        <v/>
      </c>
      <c r="BG508" s="254" t="str">
        <f>+IF(TRIM(F508)="","",$B$1&amp;"-"&amp;TRIM(Tabla1[[#This Row],[Mes Inscrito]])&amp;"-"&amp;TRIM(Tabla1[[#This Row],[Dia de clases Inscrito]])&amp;"-"&amp;TRIM(Tabla1[[#This Row],[Horario Inscrito]])&amp;"-"&amp;TRIM(Tabla1[[#This Row],[Fecha Inicio grupo]])&amp;"-"&amp;TRIM(Tabla1[[#This Row],[Tipo Incrito]]))</f>
        <v/>
      </c>
      <c r="BH508" s="319" t="str">
        <f>IF(F508="","",OR(IFERROR(SEARCH("CG",Tabla1[[#This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8" s="320" t="str">
        <f>IF(F508&lt;&gt;"",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8" s="320" t="str">
        <f>IF(F508&lt;&gt;"",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8" s="320" t="str">
        <f>IF(Tabla1[[#This Row],[Fecha Inicio grupo]]="","",IFERROR(VLOOKUP(Tabla1[[#This Row],[Mes de Alta como miembro]],Parámetros!$AM$2:$AN$16,2,0),"01/01/1900"))</f>
        <v/>
      </c>
    </row>
    <row r="509" spans="1:63" ht="14.45" hidden="1">
      <c r="A509" s="69">
        <v>504</v>
      </c>
      <c r="B509" s="30"/>
      <c r="C509" s="35"/>
      <c r="D509" s="43"/>
      <c r="E509" s="65"/>
      <c r="F509" s="46"/>
      <c r="G509" s="46"/>
      <c r="H509" s="165"/>
      <c r="I509" s="43"/>
      <c r="J509" s="29"/>
      <c r="K509" s="70"/>
      <c r="L509" s="69"/>
      <c r="M509" s="47"/>
      <c r="N509" s="240" t="str">
        <f ca="1">IF(Tabla1[[#This Row],[Fecha de nac]]="","",IF(Tabla1[[#This Row],[Fecha Finalización]] &gt;=TODAY(), DATEDIF(Tabla1[[#This Row],[Fecha de nac]],TODAY(),"y"), ROUNDDOWN((Tabla1[[#This Row],[Fecha Finalización]] -Tabla1[[#This Row],[Fecha de nac]])/365,0)))</f>
        <v/>
      </c>
      <c r="O509" s="171"/>
      <c r="P509" s="35"/>
      <c r="Q509" s="68"/>
      <c r="R509" s="68"/>
      <c r="S509" s="68"/>
      <c r="T509" s="68"/>
      <c r="U509" s="245" t="str">
        <f>IF(F509="","",Tabla1[[#This Row],[Fecha Inicio grupo]]+3*7-7)</f>
        <v/>
      </c>
      <c r="V509" s="246" t="str">
        <f>IF(F509="","",EDATE(Tabla1[[#This Row],[Fecha Inicio grupo]],3))</f>
        <v/>
      </c>
      <c r="W509" s="30"/>
      <c r="X509" s="30"/>
      <c r="Y509" s="77"/>
      <c r="Z509" s="77"/>
      <c r="AA509" s="77"/>
      <c r="AB509" s="77"/>
      <c r="AC509" s="77"/>
      <c r="AD509" s="77"/>
      <c r="AE509" s="77"/>
      <c r="AF509" s="77"/>
      <c r="AG509" s="77"/>
      <c r="AH509" s="77"/>
      <c r="AI509" s="77"/>
      <c r="AJ509" s="77"/>
      <c r="AK509" s="77"/>
      <c r="AL509" s="77"/>
      <c r="AM509" s="77"/>
      <c r="AN509" s="77"/>
      <c r="AO509" s="146"/>
      <c r="AP509" s="248" t="str">
        <f>IF(F509="","",IFERROR(VLOOKUP(SUBSTITUTE(SUBSTITUTE(Tabla1[[#This Row],[Uso Sistemas]],"T","P"),"N","F"),Parámetros!$M$2:$N$17,2,0),"Completar hasta 3ra sem. para evaluar a Probacionista"))</f>
        <v/>
      </c>
      <c r="AQ509" s="40"/>
      <c r="AR509" s="40"/>
      <c r="AS509" s="40"/>
      <c r="AT509" s="29"/>
      <c r="AU509" s="56"/>
      <c r="AV509" s="56"/>
      <c r="AW509" s="56"/>
      <c r="AX509" s="250" t="str">
        <f>IF(V509="","",EOMONTH(EDATE(Tabla1[[#This Row],[Fecha Finalización]],2),0))</f>
        <v/>
      </c>
      <c r="AY509" s="40"/>
      <c r="AZ509" s="251" t="str">
        <f>IF(V509="","",EOMONTH(EDATE(Tabla1[[#This Row],[Fecha Finalización]],3),0))</f>
        <v/>
      </c>
      <c r="BA509" s="40"/>
      <c r="BB509" s="40"/>
      <c r="BC509" s="237"/>
      <c r="BD509" s="235" t="str">
        <f>IF(F509="","",Tabla1[[#This Row],[sem 01]]&amp;Tabla1[[#This Row],[sem 02]]&amp;Tabla1[[#This Row],[sem 03]])</f>
        <v/>
      </c>
      <c r="BE509" s="236" t="str">
        <f>IF(TRIM(F509)="","",$B$1&amp;"-"&amp;SUBSTITUTE(Tabla1[[#This Row],[Mes Inscrito]]," ","")&amp;"-"&amp;SUBSTITUTE(Tabla1[[#This Row],[Dia de clases Inscrito]]," ","")&amp;"-"&amp;SUBSTITUTE(Tabla1[[#This Row],[Horario Inscrito]]," ","")&amp;"-"&amp;Tabla1[[#This Row],[Fecha Inicio grupo]])</f>
        <v/>
      </c>
      <c r="BF509" s="253" t="str">
        <f>IF(F509="","",Tabla1[[#This Row],[Curso]])</f>
        <v/>
      </c>
      <c r="BG509" s="254" t="str">
        <f>+IF(TRIM(F509)="","",$B$1&amp;"-"&amp;TRIM(Tabla1[[#This Row],[Mes Inscrito]])&amp;"-"&amp;TRIM(Tabla1[[#This Row],[Dia de clases Inscrito]])&amp;"-"&amp;TRIM(Tabla1[[#This Row],[Horario Inscrito]])&amp;"-"&amp;TRIM(Tabla1[[#This Row],[Fecha Inicio grupo]])&amp;"-"&amp;TRIM(Tabla1[[#This Row],[Tipo Incrito]]))</f>
        <v/>
      </c>
      <c r="BH509" s="319" t="str">
        <f>IF(F509="","",OR(IFERROR(SEARCH("CG",Tabla1[[#This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9" s="320" t="str">
        <f>IF(F509&lt;&gt;"",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9" s="320" t="str">
        <f>IF(F509&lt;&gt;"",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9" s="320" t="str">
        <f>IF(Tabla1[[#This Row],[Fecha Inicio grupo]]="","",IFERROR(VLOOKUP(Tabla1[[#This Row],[Mes de Alta como miembro]],Parámetros!$AM$2:$AN$16,2,0),"01/01/1900"))</f>
        <v/>
      </c>
    </row>
    <row r="510" spans="1:63" ht="14.45" hidden="1">
      <c r="A510" s="69">
        <v>505</v>
      </c>
      <c r="B510" s="30"/>
      <c r="C510" s="35"/>
      <c r="D510" s="43"/>
      <c r="E510" s="65"/>
      <c r="F510" s="46"/>
      <c r="G510" s="46"/>
      <c r="H510" s="165"/>
      <c r="I510" s="43"/>
      <c r="J510" s="29"/>
      <c r="K510" s="70"/>
      <c r="L510" s="69"/>
      <c r="M510" s="47"/>
      <c r="N510" s="240" t="str">
        <f ca="1">IF(Tabla1[[#This Row],[Fecha de nac]]="","",IF(Tabla1[[#This Row],[Fecha Finalización]] &gt;=TODAY(), DATEDIF(Tabla1[[#This Row],[Fecha de nac]],TODAY(),"y"), ROUNDDOWN((Tabla1[[#This Row],[Fecha Finalización]] -Tabla1[[#This Row],[Fecha de nac]])/365,0)))</f>
        <v/>
      </c>
      <c r="O510" s="171"/>
      <c r="P510" s="35"/>
      <c r="Q510" s="68"/>
      <c r="R510" s="68"/>
      <c r="S510" s="68"/>
      <c r="T510" s="68"/>
      <c r="U510" s="245" t="str">
        <f>IF(F510="","",Tabla1[[#This Row],[Fecha Inicio grupo]]+3*7-7)</f>
        <v/>
      </c>
      <c r="V510" s="246" t="str">
        <f>IF(F510="","",EDATE(Tabla1[[#This Row],[Fecha Inicio grupo]],3))</f>
        <v/>
      </c>
      <c r="W510" s="30"/>
      <c r="X510" s="30"/>
      <c r="Y510" s="77"/>
      <c r="Z510" s="77"/>
      <c r="AA510" s="77"/>
      <c r="AB510" s="77"/>
      <c r="AC510" s="77"/>
      <c r="AD510" s="77"/>
      <c r="AE510" s="77"/>
      <c r="AF510" s="77"/>
      <c r="AG510" s="77"/>
      <c r="AH510" s="77"/>
      <c r="AI510" s="77"/>
      <c r="AJ510" s="77"/>
      <c r="AK510" s="77"/>
      <c r="AL510" s="77"/>
      <c r="AM510" s="77"/>
      <c r="AN510" s="77"/>
      <c r="AO510" s="146"/>
      <c r="AP510" s="248" t="str">
        <f>IF(F510="","",IFERROR(VLOOKUP(SUBSTITUTE(SUBSTITUTE(Tabla1[[#This Row],[Uso Sistemas]],"T","P"),"N","F"),Parámetros!$M$2:$N$17,2,0),"Completar hasta 3ra sem. para evaluar a Probacionista"))</f>
        <v/>
      </c>
      <c r="AQ510" s="40"/>
      <c r="AR510" s="40"/>
      <c r="AS510" s="40"/>
      <c r="AT510" s="29"/>
      <c r="AU510" s="56"/>
      <c r="AV510" s="56"/>
      <c r="AW510" s="56"/>
      <c r="AX510" s="250" t="str">
        <f>IF(V510="","",EOMONTH(EDATE(Tabla1[[#This Row],[Fecha Finalización]],2),0))</f>
        <v/>
      </c>
      <c r="AY510" s="40"/>
      <c r="AZ510" s="251" t="str">
        <f>IF(V510="","",EOMONTH(EDATE(Tabla1[[#This Row],[Fecha Finalización]],3),0))</f>
        <v/>
      </c>
      <c r="BA510" s="40"/>
      <c r="BB510" s="40"/>
      <c r="BC510" s="237"/>
      <c r="BD510" s="235" t="str">
        <f>IF(F510="","",Tabla1[[#This Row],[sem 01]]&amp;Tabla1[[#This Row],[sem 02]]&amp;Tabla1[[#This Row],[sem 03]])</f>
        <v/>
      </c>
      <c r="BE510" s="236" t="str">
        <f>IF(TRIM(F510)="","",$B$1&amp;"-"&amp;SUBSTITUTE(Tabla1[[#This Row],[Mes Inscrito]]," ","")&amp;"-"&amp;SUBSTITUTE(Tabla1[[#This Row],[Dia de clases Inscrito]]," ","")&amp;"-"&amp;SUBSTITUTE(Tabla1[[#This Row],[Horario Inscrito]]," ","")&amp;"-"&amp;Tabla1[[#This Row],[Fecha Inicio grupo]])</f>
        <v/>
      </c>
      <c r="BF510" s="253" t="str">
        <f>IF(F510="","",Tabla1[[#This Row],[Curso]])</f>
        <v/>
      </c>
      <c r="BG510" s="254" t="str">
        <f>+IF(TRIM(F510)="","",$B$1&amp;"-"&amp;TRIM(Tabla1[[#This Row],[Mes Inscrito]])&amp;"-"&amp;TRIM(Tabla1[[#This Row],[Dia de clases Inscrito]])&amp;"-"&amp;TRIM(Tabla1[[#This Row],[Horario Inscrito]])&amp;"-"&amp;TRIM(Tabla1[[#This Row],[Fecha Inicio grupo]])&amp;"-"&amp;TRIM(Tabla1[[#This Row],[Tipo Incrito]]))</f>
        <v/>
      </c>
      <c r="BH510" s="319" t="str">
        <f>IF(F510="","",OR(IFERROR(SEARCH("CG",Tabla1[[#This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0" s="320" t="str">
        <f>IF(F510&lt;&gt;"",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0" s="320" t="str">
        <f>IF(F510&lt;&gt;"",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0" s="320" t="str">
        <f>IF(Tabla1[[#This Row],[Fecha Inicio grupo]]="","",IFERROR(VLOOKUP(Tabla1[[#This Row],[Mes de Alta como miembro]],Parámetros!$AM$2:$AN$16,2,0),"01/01/1900"))</f>
        <v/>
      </c>
    </row>
    <row r="511" spans="1:63" ht="14.45" hidden="1">
      <c r="A511" s="69">
        <v>506</v>
      </c>
      <c r="B511" s="30"/>
      <c r="C511" s="35"/>
      <c r="D511" s="43"/>
      <c r="E511" s="65"/>
      <c r="F511" s="46"/>
      <c r="G511" s="46"/>
      <c r="H511" s="165"/>
      <c r="I511" s="43"/>
      <c r="J511" s="29"/>
      <c r="K511" s="70"/>
      <c r="L511" s="69"/>
      <c r="M511" s="47"/>
      <c r="N511" s="240" t="str">
        <f ca="1">IF(Tabla1[[#This Row],[Fecha de nac]]="","",IF(Tabla1[[#This Row],[Fecha Finalización]] &gt;=TODAY(), DATEDIF(Tabla1[[#This Row],[Fecha de nac]],TODAY(),"y"), ROUNDDOWN((Tabla1[[#This Row],[Fecha Finalización]] -Tabla1[[#This Row],[Fecha de nac]])/365,0)))</f>
        <v/>
      </c>
      <c r="O511" s="171"/>
      <c r="P511" s="35"/>
      <c r="Q511" s="68"/>
      <c r="R511" s="68"/>
      <c r="S511" s="68"/>
      <c r="T511" s="68"/>
      <c r="U511" s="245" t="str">
        <f>IF(F511="","",Tabla1[[#This Row],[Fecha Inicio grupo]]+3*7-7)</f>
        <v/>
      </c>
      <c r="V511" s="246" t="str">
        <f>IF(F511="","",EDATE(Tabla1[[#This Row],[Fecha Inicio grupo]],3))</f>
        <v/>
      </c>
      <c r="W511" s="30"/>
      <c r="X511" s="30"/>
      <c r="Y511" s="77"/>
      <c r="Z511" s="77"/>
      <c r="AA511" s="77"/>
      <c r="AB511" s="77"/>
      <c r="AC511" s="77"/>
      <c r="AD511" s="77"/>
      <c r="AE511" s="77"/>
      <c r="AF511" s="77"/>
      <c r="AG511" s="77"/>
      <c r="AH511" s="77"/>
      <c r="AI511" s="77"/>
      <c r="AJ511" s="77"/>
      <c r="AK511" s="77"/>
      <c r="AL511" s="77"/>
      <c r="AM511" s="77"/>
      <c r="AN511" s="77"/>
      <c r="AO511" s="146"/>
      <c r="AP511" s="248" t="str">
        <f>IF(F511="","",IFERROR(VLOOKUP(SUBSTITUTE(SUBSTITUTE(Tabla1[[#This Row],[Uso Sistemas]],"T","P"),"N","F"),Parámetros!$M$2:$N$17,2,0),"Completar hasta 3ra sem. para evaluar a Probacionista"))</f>
        <v/>
      </c>
      <c r="AQ511" s="40"/>
      <c r="AR511" s="40"/>
      <c r="AS511" s="40"/>
      <c r="AT511" s="29"/>
      <c r="AU511" s="56"/>
      <c r="AV511" s="56"/>
      <c r="AW511" s="56"/>
      <c r="AX511" s="250" t="str">
        <f>IF(V511="","",EOMONTH(EDATE(Tabla1[[#This Row],[Fecha Finalización]],2),0))</f>
        <v/>
      </c>
      <c r="AY511" s="40"/>
      <c r="AZ511" s="251" t="str">
        <f>IF(V511="","",EOMONTH(EDATE(Tabla1[[#This Row],[Fecha Finalización]],3),0))</f>
        <v/>
      </c>
      <c r="BA511" s="40"/>
      <c r="BB511" s="40"/>
      <c r="BC511" s="237"/>
      <c r="BD511" s="235" t="str">
        <f>IF(F511="","",Tabla1[[#This Row],[sem 01]]&amp;Tabla1[[#This Row],[sem 02]]&amp;Tabla1[[#This Row],[sem 03]])</f>
        <v/>
      </c>
      <c r="BE511" s="236" t="str">
        <f>IF(TRIM(F511)="","",$B$1&amp;"-"&amp;SUBSTITUTE(Tabla1[[#This Row],[Mes Inscrito]]," ","")&amp;"-"&amp;SUBSTITUTE(Tabla1[[#This Row],[Dia de clases Inscrito]]," ","")&amp;"-"&amp;SUBSTITUTE(Tabla1[[#This Row],[Horario Inscrito]]," ","")&amp;"-"&amp;Tabla1[[#This Row],[Fecha Inicio grupo]])</f>
        <v/>
      </c>
      <c r="BF511" s="253" t="str">
        <f>IF(F511="","",Tabla1[[#This Row],[Curso]])</f>
        <v/>
      </c>
      <c r="BG511" s="254" t="str">
        <f>+IF(TRIM(F511)="","",$B$1&amp;"-"&amp;TRIM(Tabla1[[#This Row],[Mes Inscrito]])&amp;"-"&amp;TRIM(Tabla1[[#This Row],[Dia de clases Inscrito]])&amp;"-"&amp;TRIM(Tabla1[[#This Row],[Horario Inscrito]])&amp;"-"&amp;TRIM(Tabla1[[#This Row],[Fecha Inicio grupo]])&amp;"-"&amp;TRIM(Tabla1[[#This Row],[Tipo Incrito]]))</f>
        <v/>
      </c>
      <c r="BH511" s="319" t="str">
        <f>IF(F511="","",OR(IFERROR(SEARCH("CG",Tabla1[[#This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1" s="320" t="str">
        <f>IF(F511&lt;&gt;"",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1" s="320" t="str">
        <f>IF(F511&lt;&gt;"",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1" s="320" t="str">
        <f>IF(Tabla1[[#This Row],[Fecha Inicio grupo]]="","",IFERROR(VLOOKUP(Tabla1[[#This Row],[Mes de Alta como miembro]],Parámetros!$AM$2:$AN$16,2,0),"01/01/1900"))</f>
        <v/>
      </c>
    </row>
    <row r="512" spans="1:63" ht="14.45" hidden="1">
      <c r="A512" s="69">
        <v>507</v>
      </c>
      <c r="B512" s="30"/>
      <c r="C512" s="35"/>
      <c r="D512" s="43"/>
      <c r="E512" s="65"/>
      <c r="F512" s="46"/>
      <c r="G512" s="46"/>
      <c r="H512" s="165"/>
      <c r="I512" s="43"/>
      <c r="J512" s="29"/>
      <c r="K512" s="70"/>
      <c r="L512" s="69"/>
      <c r="M512" s="47"/>
      <c r="N512" s="240" t="str">
        <f ca="1">IF(Tabla1[[#This Row],[Fecha de nac]]="","",IF(Tabla1[[#This Row],[Fecha Finalización]] &gt;=TODAY(), DATEDIF(Tabla1[[#This Row],[Fecha de nac]],TODAY(),"y"), ROUNDDOWN((Tabla1[[#This Row],[Fecha Finalización]] -Tabla1[[#This Row],[Fecha de nac]])/365,0)))</f>
        <v/>
      </c>
      <c r="O512" s="171"/>
      <c r="P512" s="35"/>
      <c r="Q512" s="68"/>
      <c r="R512" s="68"/>
      <c r="S512" s="68"/>
      <c r="T512" s="68"/>
      <c r="U512" s="245" t="str">
        <f>IF(F512="","",Tabla1[[#This Row],[Fecha Inicio grupo]]+3*7-7)</f>
        <v/>
      </c>
      <c r="V512" s="246" t="str">
        <f>IF(F512="","",EDATE(Tabla1[[#This Row],[Fecha Inicio grupo]],3))</f>
        <v/>
      </c>
      <c r="W512" s="30"/>
      <c r="X512" s="30"/>
      <c r="Y512" s="77"/>
      <c r="Z512" s="77"/>
      <c r="AA512" s="77"/>
      <c r="AB512" s="77"/>
      <c r="AC512" s="77"/>
      <c r="AD512" s="77"/>
      <c r="AE512" s="77"/>
      <c r="AF512" s="77"/>
      <c r="AG512" s="77"/>
      <c r="AH512" s="77"/>
      <c r="AI512" s="77"/>
      <c r="AJ512" s="77"/>
      <c r="AK512" s="77"/>
      <c r="AL512" s="77"/>
      <c r="AM512" s="77"/>
      <c r="AN512" s="77"/>
      <c r="AO512" s="146"/>
      <c r="AP512" s="248" t="str">
        <f>IF(F512="","",IFERROR(VLOOKUP(SUBSTITUTE(SUBSTITUTE(Tabla1[[#This Row],[Uso Sistemas]],"T","P"),"N","F"),Parámetros!$M$2:$N$17,2,0),"Completar hasta 3ra sem. para evaluar a Probacionista"))</f>
        <v/>
      </c>
      <c r="AQ512" s="40"/>
      <c r="AR512" s="40"/>
      <c r="AS512" s="40"/>
      <c r="AT512" s="29"/>
      <c r="AU512" s="56"/>
      <c r="AV512" s="56"/>
      <c r="AW512" s="56"/>
      <c r="AX512" s="250" t="str">
        <f>IF(V512="","",EOMONTH(EDATE(Tabla1[[#This Row],[Fecha Finalización]],2),0))</f>
        <v/>
      </c>
      <c r="AY512" s="40"/>
      <c r="AZ512" s="251" t="str">
        <f>IF(V512="","",EOMONTH(EDATE(Tabla1[[#This Row],[Fecha Finalización]],3),0))</f>
        <v/>
      </c>
      <c r="BA512" s="40"/>
      <c r="BB512" s="40"/>
      <c r="BC512" s="237"/>
      <c r="BD512" s="235" t="str">
        <f>IF(F512="","",Tabla1[[#This Row],[sem 01]]&amp;Tabla1[[#This Row],[sem 02]]&amp;Tabla1[[#This Row],[sem 03]])</f>
        <v/>
      </c>
      <c r="BE512" s="236" t="str">
        <f>IF(TRIM(F512)="","",$B$1&amp;"-"&amp;SUBSTITUTE(Tabla1[[#This Row],[Mes Inscrito]]," ","")&amp;"-"&amp;SUBSTITUTE(Tabla1[[#This Row],[Dia de clases Inscrito]]," ","")&amp;"-"&amp;SUBSTITUTE(Tabla1[[#This Row],[Horario Inscrito]]," ","")&amp;"-"&amp;Tabla1[[#This Row],[Fecha Inicio grupo]])</f>
        <v/>
      </c>
      <c r="BF512" s="253" t="str">
        <f>IF(F512="","",Tabla1[[#This Row],[Curso]])</f>
        <v/>
      </c>
      <c r="BG512" s="254" t="str">
        <f>+IF(TRIM(F512)="","",$B$1&amp;"-"&amp;TRIM(Tabla1[[#This Row],[Mes Inscrito]])&amp;"-"&amp;TRIM(Tabla1[[#This Row],[Dia de clases Inscrito]])&amp;"-"&amp;TRIM(Tabla1[[#This Row],[Horario Inscrito]])&amp;"-"&amp;TRIM(Tabla1[[#This Row],[Fecha Inicio grupo]])&amp;"-"&amp;TRIM(Tabla1[[#This Row],[Tipo Incrito]]))</f>
        <v/>
      </c>
      <c r="BH512" s="319" t="str">
        <f>IF(F512="","",OR(IFERROR(SEARCH("CG",Tabla1[[#This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2" s="320" t="str">
        <f>IF(F512&lt;&gt;"",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2" s="320" t="str">
        <f>IF(F512&lt;&gt;"",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2" s="320" t="str">
        <f>IF(Tabla1[[#This Row],[Fecha Inicio grupo]]="","",IFERROR(VLOOKUP(Tabla1[[#This Row],[Mes de Alta como miembro]],Parámetros!$AM$2:$AN$16,2,0),"01/01/1900"))</f>
        <v/>
      </c>
    </row>
    <row r="513" spans="1:63" ht="14.45" hidden="1">
      <c r="A513" s="69">
        <v>508</v>
      </c>
      <c r="B513" s="30"/>
      <c r="C513" s="35"/>
      <c r="D513" s="43"/>
      <c r="E513" s="65"/>
      <c r="F513" s="46"/>
      <c r="G513" s="46"/>
      <c r="H513" s="165"/>
      <c r="I513" s="43"/>
      <c r="J513" s="29"/>
      <c r="K513" s="70"/>
      <c r="L513" s="69"/>
      <c r="M513" s="47"/>
      <c r="N513" s="240" t="str">
        <f ca="1">IF(Tabla1[[#This Row],[Fecha de nac]]="","",IF(Tabla1[[#This Row],[Fecha Finalización]] &gt;=TODAY(), DATEDIF(Tabla1[[#This Row],[Fecha de nac]],TODAY(),"y"), ROUNDDOWN((Tabla1[[#This Row],[Fecha Finalización]] -Tabla1[[#This Row],[Fecha de nac]])/365,0)))</f>
        <v/>
      </c>
      <c r="O513" s="171"/>
      <c r="P513" s="35"/>
      <c r="Q513" s="68"/>
      <c r="R513" s="68"/>
      <c r="S513" s="68"/>
      <c r="T513" s="68"/>
      <c r="U513" s="245" t="str">
        <f>IF(F513="","",Tabla1[[#This Row],[Fecha Inicio grupo]]+3*7-7)</f>
        <v/>
      </c>
      <c r="V513" s="246" t="str">
        <f>IF(F513="","",EDATE(Tabla1[[#This Row],[Fecha Inicio grupo]],3))</f>
        <v/>
      </c>
      <c r="W513" s="30"/>
      <c r="X513" s="30"/>
      <c r="Y513" s="77"/>
      <c r="Z513" s="77"/>
      <c r="AA513" s="77"/>
      <c r="AB513" s="77"/>
      <c r="AC513" s="77"/>
      <c r="AD513" s="77"/>
      <c r="AE513" s="77"/>
      <c r="AF513" s="77"/>
      <c r="AG513" s="77"/>
      <c r="AH513" s="77"/>
      <c r="AI513" s="77"/>
      <c r="AJ513" s="77"/>
      <c r="AK513" s="77"/>
      <c r="AL513" s="77"/>
      <c r="AM513" s="77"/>
      <c r="AN513" s="77"/>
      <c r="AO513" s="146"/>
      <c r="AP513" s="248" t="str">
        <f>IF(F513="","",IFERROR(VLOOKUP(SUBSTITUTE(SUBSTITUTE(Tabla1[[#This Row],[Uso Sistemas]],"T","P"),"N","F"),Parámetros!$M$2:$N$17,2,0),"Completar hasta 3ra sem. para evaluar a Probacionista"))</f>
        <v/>
      </c>
      <c r="AQ513" s="40"/>
      <c r="AR513" s="40"/>
      <c r="AS513" s="40"/>
      <c r="AT513" s="29"/>
      <c r="AU513" s="56"/>
      <c r="AV513" s="56"/>
      <c r="AW513" s="56"/>
      <c r="AX513" s="250" t="str">
        <f>IF(V513="","",EOMONTH(EDATE(Tabla1[[#This Row],[Fecha Finalización]],2),0))</f>
        <v/>
      </c>
      <c r="AY513" s="40"/>
      <c r="AZ513" s="251" t="str">
        <f>IF(V513="","",EOMONTH(EDATE(Tabla1[[#This Row],[Fecha Finalización]],3),0))</f>
        <v/>
      </c>
      <c r="BA513" s="40"/>
      <c r="BB513" s="40"/>
      <c r="BC513" s="237"/>
      <c r="BD513" s="235" t="str">
        <f>IF(F513="","",Tabla1[[#This Row],[sem 01]]&amp;Tabla1[[#This Row],[sem 02]]&amp;Tabla1[[#This Row],[sem 03]])</f>
        <v/>
      </c>
      <c r="BE513" s="236" t="str">
        <f>IF(TRIM(F513)="","",$B$1&amp;"-"&amp;SUBSTITUTE(Tabla1[[#This Row],[Mes Inscrito]]," ","")&amp;"-"&amp;SUBSTITUTE(Tabla1[[#This Row],[Dia de clases Inscrito]]," ","")&amp;"-"&amp;SUBSTITUTE(Tabla1[[#This Row],[Horario Inscrito]]," ","")&amp;"-"&amp;Tabla1[[#This Row],[Fecha Inicio grupo]])</f>
        <v/>
      </c>
      <c r="BF513" s="253" t="str">
        <f>IF(F513="","",Tabla1[[#This Row],[Curso]])</f>
        <v/>
      </c>
      <c r="BG513" s="254" t="str">
        <f>+IF(TRIM(F513)="","",$B$1&amp;"-"&amp;TRIM(Tabla1[[#This Row],[Mes Inscrito]])&amp;"-"&amp;TRIM(Tabla1[[#This Row],[Dia de clases Inscrito]])&amp;"-"&amp;TRIM(Tabla1[[#This Row],[Horario Inscrito]])&amp;"-"&amp;TRIM(Tabla1[[#This Row],[Fecha Inicio grupo]])&amp;"-"&amp;TRIM(Tabla1[[#This Row],[Tipo Incrito]]))</f>
        <v/>
      </c>
      <c r="BH513" s="319" t="str">
        <f>IF(F513="","",OR(IFERROR(SEARCH("CG",Tabla1[[#This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3" s="320" t="str">
        <f>IF(F513&lt;&gt;"",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3" s="320" t="str">
        <f>IF(F513&lt;&gt;"",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3" s="320" t="str">
        <f>IF(Tabla1[[#This Row],[Fecha Inicio grupo]]="","",IFERROR(VLOOKUP(Tabla1[[#This Row],[Mes de Alta como miembro]],Parámetros!$AM$2:$AN$16,2,0),"01/01/1900"))</f>
        <v/>
      </c>
    </row>
    <row r="514" spans="1:63" ht="14.45" hidden="1">
      <c r="A514" s="69">
        <v>509</v>
      </c>
      <c r="B514" s="30"/>
      <c r="C514" s="35"/>
      <c r="D514" s="43"/>
      <c r="E514" s="65"/>
      <c r="F514" s="46"/>
      <c r="G514" s="46"/>
      <c r="H514" s="165"/>
      <c r="I514" s="43"/>
      <c r="J514" s="29"/>
      <c r="K514" s="70"/>
      <c r="L514" s="69"/>
      <c r="M514" s="47"/>
      <c r="N514" s="240" t="str">
        <f ca="1">IF(Tabla1[[#This Row],[Fecha de nac]]="","",IF(Tabla1[[#This Row],[Fecha Finalización]] &gt;=TODAY(), DATEDIF(Tabla1[[#This Row],[Fecha de nac]],TODAY(),"y"), ROUNDDOWN((Tabla1[[#This Row],[Fecha Finalización]] -Tabla1[[#This Row],[Fecha de nac]])/365,0)))</f>
        <v/>
      </c>
      <c r="O514" s="171"/>
      <c r="P514" s="35"/>
      <c r="Q514" s="68"/>
      <c r="R514" s="68"/>
      <c r="S514" s="68"/>
      <c r="T514" s="68"/>
      <c r="U514" s="245" t="str">
        <f>IF(F514="","",Tabla1[[#This Row],[Fecha Inicio grupo]]+3*7-7)</f>
        <v/>
      </c>
      <c r="V514" s="246" t="str">
        <f>IF(F514="","",EDATE(Tabla1[[#This Row],[Fecha Inicio grupo]],3))</f>
        <v/>
      </c>
      <c r="W514" s="30"/>
      <c r="X514" s="30"/>
      <c r="Y514" s="77"/>
      <c r="Z514" s="77"/>
      <c r="AA514" s="77"/>
      <c r="AB514" s="77"/>
      <c r="AC514" s="77"/>
      <c r="AD514" s="77"/>
      <c r="AE514" s="77"/>
      <c r="AF514" s="77"/>
      <c r="AG514" s="77"/>
      <c r="AH514" s="77"/>
      <c r="AI514" s="77"/>
      <c r="AJ514" s="77"/>
      <c r="AK514" s="77"/>
      <c r="AL514" s="77"/>
      <c r="AM514" s="77"/>
      <c r="AN514" s="77"/>
      <c r="AO514" s="146"/>
      <c r="AP514" s="248" t="str">
        <f>IF(F514="","",IFERROR(VLOOKUP(SUBSTITUTE(SUBSTITUTE(Tabla1[[#This Row],[Uso Sistemas]],"T","P"),"N","F"),Parámetros!$M$2:$N$17,2,0),"Completar hasta 3ra sem. para evaluar a Probacionista"))</f>
        <v/>
      </c>
      <c r="AQ514" s="40"/>
      <c r="AR514" s="40"/>
      <c r="AS514" s="40"/>
      <c r="AT514" s="29"/>
      <c r="AU514" s="56"/>
      <c r="AV514" s="56"/>
      <c r="AW514" s="56"/>
      <c r="AX514" s="250" t="str">
        <f>IF(V514="","",EOMONTH(EDATE(Tabla1[[#This Row],[Fecha Finalización]],2),0))</f>
        <v/>
      </c>
      <c r="AY514" s="40"/>
      <c r="AZ514" s="251" t="str">
        <f>IF(V514="","",EOMONTH(EDATE(Tabla1[[#This Row],[Fecha Finalización]],3),0))</f>
        <v/>
      </c>
      <c r="BA514" s="40"/>
      <c r="BB514" s="40"/>
      <c r="BC514" s="237"/>
      <c r="BD514" s="235" t="str">
        <f>IF(F514="","",Tabla1[[#This Row],[sem 01]]&amp;Tabla1[[#This Row],[sem 02]]&amp;Tabla1[[#This Row],[sem 03]])</f>
        <v/>
      </c>
      <c r="BE514" s="236" t="str">
        <f>IF(TRIM(F514)="","",$B$1&amp;"-"&amp;SUBSTITUTE(Tabla1[[#This Row],[Mes Inscrito]]," ","")&amp;"-"&amp;SUBSTITUTE(Tabla1[[#This Row],[Dia de clases Inscrito]]," ","")&amp;"-"&amp;SUBSTITUTE(Tabla1[[#This Row],[Horario Inscrito]]," ","")&amp;"-"&amp;Tabla1[[#This Row],[Fecha Inicio grupo]])</f>
        <v/>
      </c>
      <c r="BF514" s="253" t="str">
        <f>IF(F514="","",Tabla1[[#This Row],[Curso]])</f>
        <v/>
      </c>
      <c r="BG514" s="254" t="str">
        <f>+IF(TRIM(F514)="","",$B$1&amp;"-"&amp;TRIM(Tabla1[[#This Row],[Mes Inscrito]])&amp;"-"&amp;TRIM(Tabla1[[#This Row],[Dia de clases Inscrito]])&amp;"-"&amp;TRIM(Tabla1[[#This Row],[Horario Inscrito]])&amp;"-"&amp;TRIM(Tabla1[[#This Row],[Fecha Inicio grupo]])&amp;"-"&amp;TRIM(Tabla1[[#This Row],[Tipo Incrito]]))</f>
        <v/>
      </c>
      <c r="BH514" s="319" t="str">
        <f>IF(F514="","",OR(IFERROR(SEARCH("CG",Tabla1[[#This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4" s="320" t="str">
        <f>IF(F514&lt;&gt;"",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4" s="320" t="str">
        <f>IF(F514&lt;&gt;"",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4" s="320" t="str">
        <f>IF(Tabla1[[#This Row],[Fecha Inicio grupo]]="","",IFERROR(VLOOKUP(Tabla1[[#This Row],[Mes de Alta como miembro]],Parámetros!$AM$2:$AN$16,2,0),"01/01/1900"))</f>
        <v/>
      </c>
    </row>
    <row r="515" spans="1:63" ht="14.45" hidden="1">
      <c r="A515" s="69">
        <v>510</v>
      </c>
      <c r="B515" s="30"/>
      <c r="C515" s="35"/>
      <c r="D515" s="43"/>
      <c r="E515" s="65"/>
      <c r="F515" s="46"/>
      <c r="G515" s="46"/>
      <c r="H515" s="165"/>
      <c r="I515" s="43"/>
      <c r="J515" s="29"/>
      <c r="K515" s="70"/>
      <c r="L515" s="69"/>
      <c r="M515" s="47"/>
      <c r="N515" s="240" t="str">
        <f ca="1">IF(Tabla1[[#This Row],[Fecha de nac]]="","",IF(Tabla1[[#This Row],[Fecha Finalización]] &gt;=TODAY(), DATEDIF(Tabla1[[#This Row],[Fecha de nac]],TODAY(),"y"), ROUNDDOWN((Tabla1[[#This Row],[Fecha Finalización]] -Tabla1[[#This Row],[Fecha de nac]])/365,0)))</f>
        <v/>
      </c>
      <c r="O515" s="171"/>
      <c r="P515" s="35"/>
      <c r="Q515" s="68"/>
      <c r="R515" s="68"/>
      <c r="S515" s="68"/>
      <c r="T515" s="68"/>
      <c r="U515" s="245" t="str">
        <f>IF(F515="","",Tabla1[[#This Row],[Fecha Inicio grupo]]+3*7-7)</f>
        <v/>
      </c>
      <c r="V515" s="246" t="str">
        <f>IF(F515="","",EDATE(Tabla1[[#This Row],[Fecha Inicio grupo]],3))</f>
        <v/>
      </c>
      <c r="W515" s="30"/>
      <c r="X515" s="30"/>
      <c r="Y515" s="77"/>
      <c r="Z515" s="77"/>
      <c r="AA515" s="77"/>
      <c r="AB515" s="77"/>
      <c r="AC515" s="77"/>
      <c r="AD515" s="77"/>
      <c r="AE515" s="77"/>
      <c r="AF515" s="77"/>
      <c r="AG515" s="77"/>
      <c r="AH515" s="77"/>
      <c r="AI515" s="77"/>
      <c r="AJ515" s="77"/>
      <c r="AK515" s="77"/>
      <c r="AL515" s="77"/>
      <c r="AM515" s="77"/>
      <c r="AN515" s="77"/>
      <c r="AO515" s="146"/>
      <c r="AP515" s="248" t="str">
        <f>IF(F515="","",IFERROR(VLOOKUP(SUBSTITUTE(SUBSTITUTE(Tabla1[[#This Row],[Uso Sistemas]],"T","P"),"N","F"),Parámetros!$M$2:$N$17,2,0),"Completar hasta 3ra sem. para evaluar a Probacionista"))</f>
        <v/>
      </c>
      <c r="AQ515" s="40"/>
      <c r="AR515" s="40"/>
      <c r="AS515" s="40"/>
      <c r="AT515" s="29"/>
      <c r="AU515" s="56"/>
      <c r="AV515" s="56"/>
      <c r="AW515" s="56"/>
      <c r="AX515" s="250" t="str">
        <f>IF(V515="","",EOMONTH(EDATE(Tabla1[[#This Row],[Fecha Finalización]],2),0))</f>
        <v/>
      </c>
      <c r="AY515" s="40"/>
      <c r="AZ515" s="251" t="str">
        <f>IF(V515="","",EOMONTH(EDATE(Tabla1[[#This Row],[Fecha Finalización]],3),0))</f>
        <v/>
      </c>
      <c r="BA515" s="40"/>
      <c r="BB515" s="40"/>
      <c r="BC515" s="237"/>
      <c r="BD515" s="235" t="str">
        <f>IF(F515="","",Tabla1[[#This Row],[sem 01]]&amp;Tabla1[[#This Row],[sem 02]]&amp;Tabla1[[#This Row],[sem 03]])</f>
        <v/>
      </c>
      <c r="BE515" s="236" t="str">
        <f>IF(TRIM(F515)="","",$B$1&amp;"-"&amp;SUBSTITUTE(Tabla1[[#This Row],[Mes Inscrito]]," ","")&amp;"-"&amp;SUBSTITUTE(Tabla1[[#This Row],[Dia de clases Inscrito]]," ","")&amp;"-"&amp;SUBSTITUTE(Tabla1[[#This Row],[Horario Inscrito]]," ","")&amp;"-"&amp;Tabla1[[#This Row],[Fecha Inicio grupo]])</f>
        <v/>
      </c>
      <c r="BF515" s="253" t="str">
        <f>IF(F515="","",Tabla1[[#This Row],[Curso]])</f>
        <v/>
      </c>
      <c r="BG515" s="254" t="str">
        <f>+IF(TRIM(F515)="","",$B$1&amp;"-"&amp;TRIM(Tabla1[[#This Row],[Mes Inscrito]])&amp;"-"&amp;TRIM(Tabla1[[#This Row],[Dia de clases Inscrito]])&amp;"-"&amp;TRIM(Tabla1[[#This Row],[Horario Inscrito]])&amp;"-"&amp;TRIM(Tabla1[[#This Row],[Fecha Inicio grupo]])&amp;"-"&amp;TRIM(Tabla1[[#This Row],[Tipo Incrito]]))</f>
        <v/>
      </c>
      <c r="BH515" s="319" t="str">
        <f>IF(F515="","",OR(IFERROR(SEARCH("CG",Tabla1[[#This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5" s="320" t="str">
        <f>IF(F515&lt;&gt;"",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5" s="320" t="str">
        <f>IF(F515&lt;&gt;"",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5" s="320" t="str">
        <f>IF(Tabla1[[#This Row],[Fecha Inicio grupo]]="","",IFERROR(VLOOKUP(Tabla1[[#This Row],[Mes de Alta como miembro]],Parámetros!$AM$2:$AN$16,2,0),"01/01/1900"))</f>
        <v/>
      </c>
    </row>
    <row r="516" spans="1:63" ht="14.45" hidden="1">
      <c r="A516" s="69">
        <v>511</v>
      </c>
      <c r="B516" s="30"/>
      <c r="C516" s="35"/>
      <c r="D516" s="43"/>
      <c r="E516" s="65"/>
      <c r="F516" s="46"/>
      <c r="G516" s="46"/>
      <c r="H516" s="165"/>
      <c r="I516" s="43"/>
      <c r="J516" s="29"/>
      <c r="K516" s="70"/>
      <c r="L516" s="69"/>
      <c r="M516" s="47"/>
      <c r="N516" s="240" t="str">
        <f ca="1">IF(Tabla1[[#This Row],[Fecha de nac]]="","",IF(Tabla1[[#This Row],[Fecha Finalización]] &gt;=TODAY(), DATEDIF(Tabla1[[#This Row],[Fecha de nac]],TODAY(),"y"), ROUNDDOWN((Tabla1[[#This Row],[Fecha Finalización]] -Tabla1[[#This Row],[Fecha de nac]])/365,0)))</f>
        <v/>
      </c>
      <c r="O516" s="171"/>
      <c r="P516" s="35"/>
      <c r="Q516" s="68"/>
      <c r="R516" s="68"/>
      <c r="S516" s="68"/>
      <c r="T516" s="68"/>
      <c r="U516" s="245" t="str">
        <f>IF(F516="","",Tabla1[[#This Row],[Fecha Inicio grupo]]+3*7-7)</f>
        <v/>
      </c>
      <c r="V516" s="246" t="str">
        <f>IF(F516="","",EDATE(Tabla1[[#This Row],[Fecha Inicio grupo]],3))</f>
        <v/>
      </c>
      <c r="W516" s="30"/>
      <c r="X516" s="30"/>
      <c r="Y516" s="77"/>
      <c r="Z516" s="77"/>
      <c r="AA516" s="77"/>
      <c r="AB516" s="77"/>
      <c r="AC516" s="77"/>
      <c r="AD516" s="77"/>
      <c r="AE516" s="77"/>
      <c r="AF516" s="77"/>
      <c r="AG516" s="77"/>
      <c r="AH516" s="77"/>
      <c r="AI516" s="77"/>
      <c r="AJ516" s="77"/>
      <c r="AK516" s="77"/>
      <c r="AL516" s="77"/>
      <c r="AM516" s="77"/>
      <c r="AN516" s="77"/>
      <c r="AO516" s="146"/>
      <c r="AP516" s="248" t="str">
        <f>IF(F516="","",IFERROR(VLOOKUP(SUBSTITUTE(SUBSTITUTE(Tabla1[[#This Row],[Uso Sistemas]],"T","P"),"N","F"),Parámetros!$M$2:$N$17,2,0),"Completar hasta 3ra sem. para evaluar a Probacionista"))</f>
        <v/>
      </c>
      <c r="AQ516" s="40"/>
      <c r="AR516" s="40"/>
      <c r="AS516" s="40"/>
      <c r="AT516" s="29"/>
      <c r="AU516" s="56"/>
      <c r="AV516" s="56"/>
      <c r="AW516" s="56"/>
      <c r="AX516" s="250" t="str">
        <f>IF(V516="","",EOMONTH(EDATE(Tabla1[[#This Row],[Fecha Finalización]],2),0))</f>
        <v/>
      </c>
      <c r="AY516" s="40"/>
      <c r="AZ516" s="251" t="str">
        <f>IF(V516="","",EOMONTH(EDATE(Tabla1[[#This Row],[Fecha Finalización]],3),0))</f>
        <v/>
      </c>
      <c r="BA516" s="40"/>
      <c r="BB516" s="40"/>
      <c r="BC516" s="237"/>
      <c r="BD516" s="235" t="str">
        <f>IF(F516="","",Tabla1[[#This Row],[sem 01]]&amp;Tabla1[[#This Row],[sem 02]]&amp;Tabla1[[#This Row],[sem 03]])</f>
        <v/>
      </c>
      <c r="BE516" s="236" t="str">
        <f>IF(TRIM(F516)="","",$B$1&amp;"-"&amp;SUBSTITUTE(Tabla1[[#This Row],[Mes Inscrito]]," ","")&amp;"-"&amp;SUBSTITUTE(Tabla1[[#This Row],[Dia de clases Inscrito]]," ","")&amp;"-"&amp;SUBSTITUTE(Tabla1[[#This Row],[Horario Inscrito]]," ","")&amp;"-"&amp;Tabla1[[#This Row],[Fecha Inicio grupo]])</f>
        <v/>
      </c>
      <c r="BF516" s="253" t="str">
        <f>IF(F516="","",Tabla1[[#This Row],[Curso]])</f>
        <v/>
      </c>
      <c r="BG516" s="254" t="str">
        <f>+IF(TRIM(F516)="","",$B$1&amp;"-"&amp;TRIM(Tabla1[[#This Row],[Mes Inscrito]])&amp;"-"&amp;TRIM(Tabla1[[#This Row],[Dia de clases Inscrito]])&amp;"-"&amp;TRIM(Tabla1[[#This Row],[Horario Inscrito]])&amp;"-"&amp;TRIM(Tabla1[[#This Row],[Fecha Inicio grupo]])&amp;"-"&amp;TRIM(Tabla1[[#This Row],[Tipo Incrito]]))</f>
        <v/>
      </c>
      <c r="BH516" s="319" t="str">
        <f>IF(F516="","",OR(IFERROR(SEARCH("CG",Tabla1[[#This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6" s="320" t="str">
        <f>IF(F516&lt;&gt;"",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6" s="320" t="str">
        <f>IF(F516&lt;&gt;"",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6" s="320" t="str">
        <f>IF(Tabla1[[#This Row],[Fecha Inicio grupo]]="","",IFERROR(VLOOKUP(Tabla1[[#This Row],[Mes de Alta como miembro]],Parámetros!$AM$2:$AN$16,2,0),"01/01/1900"))</f>
        <v/>
      </c>
    </row>
    <row r="517" spans="1:63" ht="14.45" hidden="1">
      <c r="A517" s="69">
        <v>512</v>
      </c>
      <c r="B517" s="30"/>
      <c r="C517" s="35"/>
      <c r="D517" s="43"/>
      <c r="E517" s="65"/>
      <c r="F517" s="46"/>
      <c r="G517" s="46"/>
      <c r="H517" s="165"/>
      <c r="I517" s="43"/>
      <c r="J517" s="29"/>
      <c r="K517" s="70"/>
      <c r="L517" s="69"/>
      <c r="M517" s="47"/>
      <c r="N517" s="240" t="str">
        <f ca="1">IF(Tabla1[[#This Row],[Fecha de nac]]="","",IF(Tabla1[[#This Row],[Fecha Finalización]] &gt;=TODAY(), DATEDIF(Tabla1[[#This Row],[Fecha de nac]],TODAY(),"y"), ROUNDDOWN((Tabla1[[#This Row],[Fecha Finalización]] -Tabla1[[#This Row],[Fecha de nac]])/365,0)))</f>
        <v/>
      </c>
      <c r="O517" s="171"/>
      <c r="P517" s="35"/>
      <c r="Q517" s="68"/>
      <c r="R517" s="68"/>
      <c r="S517" s="68"/>
      <c r="T517" s="68"/>
      <c r="U517" s="245" t="str">
        <f>IF(F517="","",Tabla1[[#This Row],[Fecha Inicio grupo]]+3*7-7)</f>
        <v/>
      </c>
      <c r="V517" s="246" t="str">
        <f>IF(F517="","",EDATE(Tabla1[[#This Row],[Fecha Inicio grupo]],3))</f>
        <v/>
      </c>
      <c r="W517" s="30"/>
      <c r="X517" s="30"/>
      <c r="Y517" s="77"/>
      <c r="Z517" s="77"/>
      <c r="AA517" s="77"/>
      <c r="AB517" s="77"/>
      <c r="AC517" s="77"/>
      <c r="AD517" s="77"/>
      <c r="AE517" s="77"/>
      <c r="AF517" s="77"/>
      <c r="AG517" s="77"/>
      <c r="AH517" s="77"/>
      <c r="AI517" s="77"/>
      <c r="AJ517" s="77"/>
      <c r="AK517" s="77"/>
      <c r="AL517" s="77"/>
      <c r="AM517" s="77"/>
      <c r="AN517" s="77"/>
      <c r="AO517" s="146"/>
      <c r="AP517" s="248" t="str">
        <f>IF(F517="","",IFERROR(VLOOKUP(SUBSTITUTE(SUBSTITUTE(Tabla1[[#This Row],[Uso Sistemas]],"T","P"),"N","F"),Parámetros!$M$2:$N$17,2,0),"Completar hasta 3ra sem. para evaluar a Probacionista"))</f>
        <v/>
      </c>
      <c r="AQ517" s="40"/>
      <c r="AR517" s="40"/>
      <c r="AS517" s="40"/>
      <c r="AT517" s="29"/>
      <c r="AU517" s="56"/>
      <c r="AV517" s="56"/>
      <c r="AW517" s="56"/>
      <c r="AX517" s="250" t="str">
        <f>IF(V517="","",EOMONTH(EDATE(Tabla1[[#This Row],[Fecha Finalización]],2),0))</f>
        <v/>
      </c>
      <c r="AY517" s="40"/>
      <c r="AZ517" s="251" t="str">
        <f>IF(V517="","",EOMONTH(EDATE(Tabla1[[#This Row],[Fecha Finalización]],3),0))</f>
        <v/>
      </c>
      <c r="BA517" s="40"/>
      <c r="BB517" s="40"/>
      <c r="BC517" s="237"/>
      <c r="BD517" s="235" t="str">
        <f>IF(F517="","",Tabla1[[#This Row],[sem 01]]&amp;Tabla1[[#This Row],[sem 02]]&amp;Tabla1[[#This Row],[sem 03]])</f>
        <v/>
      </c>
      <c r="BE517" s="236" t="str">
        <f>IF(TRIM(F517)="","",$B$1&amp;"-"&amp;SUBSTITUTE(Tabla1[[#This Row],[Mes Inscrito]]," ","")&amp;"-"&amp;SUBSTITUTE(Tabla1[[#This Row],[Dia de clases Inscrito]]," ","")&amp;"-"&amp;SUBSTITUTE(Tabla1[[#This Row],[Horario Inscrito]]," ","")&amp;"-"&amp;Tabla1[[#This Row],[Fecha Inicio grupo]])</f>
        <v/>
      </c>
      <c r="BF517" s="253" t="str">
        <f>IF(F517="","",Tabla1[[#This Row],[Curso]])</f>
        <v/>
      </c>
      <c r="BG517" s="254" t="str">
        <f>+IF(TRIM(F517)="","",$B$1&amp;"-"&amp;TRIM(Tabla1[[#This Row],[Mes Inscrito]])&amp;"-"&amp;TRIM(Tabla1[[#This Row],[Dia de clases Inscrito]])&amp;"-"&amp;TRIM(Tabla1[[#This Row],[Horario Inscrito]])&amp;"-"&amp;TRIM(Tabla1[[#This Row],[Fecha Inicio grupo]])&amp;"-"&amp;TRIM(Tabla1[[#This Row],[Tipo Incrito]]))</f>
        <v/>
      </c>
      <c r="BH517" s="319" t="str">
        <f>IF(F517="","",OR(IFERROR(SEARCH("CG",Tabla1[[#This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7" s="320" t="str">
        <f>IF(F517&lt;&gt;"",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7" s="320" t="str">
        <f>IF(F517&lt;&gt;"",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7" s="320" t="str">
        <f>IF(Tabla1[[#This Row],[Fecha Inicio grupo]]="","",IFERROR(VLOOKUP(Tabla1[[#This Row],[Mes de Alta como miembro]],Parámetros!$AM$2:$AN$16,2,0),"01/01/1900"))</f>
        <v/>
      </c>
    </row>
    <row r="518" spans="1:63" ht="14.45" hidden="1">
      <c r="A518" s="69">
        <v>513</v>
      </c>
      <c r="B518" s="30"/>
      <c r="C518" s="35"/>
      <c r="D518" s="43"/>
      <c r="E518" s="65"/>
      <c r="F518" s="46"/>
      <c r="G518" s="46"/>
      <c r="H518" s="165"/>
      <c r="I518" s="43"/>
      <c r="J518" s="29"/>
      <c r="K518" s="70"/>
      <c r="L518" s="69"/>
      <c r="M518" s="47"/>
      <c r="N518" s="240" t="str">
        <f ca="1">IF(Tabla1[[#This Row],[Fecha de nac]]="","",IF(Tabla1[[#This Row],[Fecha Finalización]] &gt;=TODAY(), DATEDIF(Tabla1[[#This Row],[Fecha de nac]],TODAY(),"y"), ROUNDDOWN((Tabla1[[#This Row],[Fecha Finalización]] -Tabla1[[#This Row],[Fecha de nac]])/365,0)))</f>
        <v/>
      </c>
      <c r="O518" s="171"/>
      <c r="P518" s="35"/>
      <c r="Q518" s="68"/>
      <c r="R518" s="68"/>
      <c r="S518" s="68"/>
      <c r="T518" s="68"/>
      <c r="U518" s="245" t="str">
        <f>IF(F518="","",Tabla1[[#This Row],[Fecha Inicio grupo]]+3*7-7)</f>
        <v/>
      </c>
      <c r="V518" s="246" t="str">
        <f>IF(F518="","",EDATE(Tabla1[[#This Row],[Fecha Inicio grupo]],3))</f>
        <v/>
      </c>
      <c r="W518" s="30"/>
      <c r="X518" s="30"/>
      <c r="Y518" s="77"/>
      <c r="Z518" s="77"/>
      <c r="AA518" s="77"/>
      <c r="AB518" s="77"/>
      <c r="AC518" s="77"/>
      <c r="AD518" s="77"/>
      <c r="AE518" s="77"/>
      <c r="AF518" s="77"/>
      <c r="AG518" s="77"/>
      <c r="AH518" s="77"/>
      <c r="AI518" s="77"/>
      <c r="AJ518" s="77"/>
      <c r="AK518" s="77"/>
      <c r="AL518" s="77"/>
      <c r="AM518" s="77"/>
      <c r="AN518" s="77"/>
      <c r="AO518" s="146"/>
      <c r="AP518" s="248" t="str">
        <f>IF(F518="","",IFERROR(VLOOKUP(SUBSTITUTE(SUBSTITUTE(Tabla1[[#This Row],[Uso Sistemas]],"T","P"),"N","F"),Parámetros!$M$2:$N$17,2,0),"Completar hasta 3ra sem. para evaluar a Probacionista"))</f>
        <v/>
      </c>
      <c r="AQ518" s="40"/>
      <c r="AR518" s="40"/>
      <c r="AS518" s="40"/>
      <c r="AT518" s="29"/>
      <c r="AU518" s="56"/>
      <c r="AV518" s="56"/>
      <c r="AW518" s="56"/>
      <c r="AX518" s="250" t="str">
        <f>IF(V518="","",EOMONTH(EDATE(Tabla1[[#This Row],[Fecha Finalización]],2),0))</f>
        <v/>
      </c>
      <c r="AY518" s="40"/>
      <c r="AZ518" s="251" t="str">
        <f>IF(V518="","",EOMONTH(EDATE(Tabla1[[#This Row],[Fecha Finalización]],3),0))</f>
        <v/>
      </c>
      <c r="BA518" s="40"/>
      <c r="BB518" s="40"/>
      <c r="BC518" s="237"/>
      <c r="BD518" s="235" t="str">
        <f>IF(F518="","",Tabla1[[#This Row],[sem 01]]&amp;Tabla1[[#This Row],[sem 02]]&amp;Tabla1[[#This Row],[sem 03]])</f>
        <v/>
      </c>
      <c r="BE518" s="236" t="str">
        <f>IF(TRIM(F518)="","",$B$1&amp;"-"&amp;SUBSTITUTE(Tabla1[[#This Row],[Mes Inscrito]]," ","")&amp;"-"&amp;SUBSTITUTE(Tabla1[[#This Row],[Dia de clases Inscrito]]," ","")&amp;"-"&amp;SUBSTITUTE(Tabla1[[#This Row],[Horario Inscrito]]," ","")&amp;"-"&amp;Tabla1[[#This Row],[Fecha Inicio grupo]])</f>
        <v/>
      </c>
      <c r="BF518" s="253" t="str">
        <f>IF(F518="","",Tabla1[[#This Row],[Curso]])</f>
        <v/>
      </c>
      <c r="BG518" s="254" t="str">
        <f>+IF(TRIM(F518)="","",$B$1&amp;"-"&amp;TRIM(Tabla1[[#This Row],[Mes Inscrito]])&amp;"-"&amp;TRIM(Tabla1[[#This Row],[Dia de clases Inscrito]])&amp;"-"&amp;TRIM(Tabla1[[#This Row],[Horario Inscrito]])&amp;"-"&amp;TRIM(Tabla1[[#This Row],[Fecha Inicio grupo]])&amp;"-"&amp;TRIM(Tabla1[[#This Row],[Tipo Incrito]]))</f>
        <v/>
      </c>
      <c r="BH518" s="319" t="str">
        <f>IF(F518="","",OR(IFERROR(SEARCH("CG",Tabla1[[#This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8" s="320" t="str">
        <f>IF(F518&lt;&gt;"",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8" s="320" t="str">
        <f>IF(F518&lt;&gt;"",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8" s="320" t="str">
        <f>IF(Tabla1[[#This Row],[Fecha Inicio grupo]]="","",IFERROR(VLOOKUP(Tabla1[[#This Row],[Mes de Alta como miembro]],Parámetros!$AM$2:$AN$16,2,0),"01/01/1900"))</f>
        <v/>
      </c>
    </row>
    <row r="519" spans="1:63" ht="14.45" hidden="1">
      <c r="A519" s="69">
        <v>514</v>
      </c>
      <c r="B519" s="30"/>
      <c r="C519" s="35"/>
      <c r="D519" s="43"/>
      <c r="E519" s="65"/>
      <c r="F519" s="46"/>
      <c r="G519" s="46"/>
      <c r="H519" s="165"/>
      <c r="I519" s="43"/>
      <c r="J519" s="29"/>
      <c r="K519" s="70"/>
      <c r="L519" s="69"/>
      <c r="M519" s="47"/>
      <c r="N519" s="240" t="str">
        <f ca="1">IF(Tabla1[[#This Row],[Fecha de nac]]="","",IF(Tabla1[[#This Row],[Fecha Finalización]] &gt;=TODAY(), DATEDIF(Tabla1[[#This Row],[Fecha de nac]],TODAY(),"y"), ROUNDDOWN((Tabla1[[#This Row],[Fecha Finalización]] -Tabla1[[#This Row],[Fecha de nac]])/365,0)))</f>
        <v/>
      </c>
      <c r="O519" s="171"/>
      <c r="P519" s="35"/>
      <c r="Q519" s="68"/>
      <c r="R519" s="68"/>
      <c r="S519" s="68"/>
      <c r="T519" s="68"/>
      <c r="U519" s="245" t="str">
        <f>IF(F519="","",Tabla1[[#This Row],[Fecha Inicio grupo]]+3*7-7)</f>
        <v/>
      </c>
      <c r="V519" s="246" t="str">
        <f>IF(F519="","",EDATE(Tabla1[[#This Row],[Fecha Inicio grupo]],3))</f>
        <v/>
      </c>
      <c r="W519" s="30"/>
      <c r="X519" s="30"/>
      <c r="Y519" s="77"/>
      <c r="Z519" s="77"/>
      <c r="AA519" s="77"/>
      <c r="AB519" s="77"/>
      <c r="AC519" s="77"/>
      <c r="AD519" s="77"/>
      <c r="AE519" s="77"/>
      <c r="AF519" s="77"/>
      <c r="AG519" s="77"/>
      <c r="AH519" s="77"/>
      <c r="AI519" s="77"/>
      <c r="AJ519" s="77"/>
      <c r="AK519" s="77"/>
      <c r="AL519" s="77"/>
      <c r="AM519" s="77"/>
      <c r="AN519" s="77"/>
      <c r="AO519" s="146"/>
      <c r="AP519" s="248" t="str">
        <f>IF(F519="","",IFERROR(VLOOKUP(SUBSTITUTE(SUBSTITUTE(Tabla1[[#This Row],[Uso Sistemas]],"T","P"),"N","F"),Parámetros!$M$2:$N$17,2,0),"Completar hasta 3ra sem. para evaluar a Probacionista"))</f>
        <v/>
      </c>
      <c r="AQ519" s="40"/>
      <c r="AR519" s="40"/>
      <c r="AS519" s="40"/>
      <c r="AT519" s="29"/>
      <c r="AU519" s="56"/>
      <c r="AV519" s="56"/>
      <c r="AW519" s="56"/>
      <c r="AX519" s="250" t="str">
        <f>IF(V519="","",EOMONTH(EDATE(Tabla1[[#This Row],[Fecha Finalización]],2),0))</f>
        <v/>
      </c>
      <c r="AY519" s="40"/>
      <c r="AZ519" s="251" t="str">
        <f>IF(V519="","",EOMONTH(EDATE(Tabla1[[#This Row],[Fecha Finalización]],3),0))</f>
        <v/>
      </c>
      <c r="BA519" s="40"/>
      <c r="BB519" s="40"/>
      <c r="BC519" s="237"/>
      <c r="BD519" s="235" t="str">
        <f>IF(F519="","",Tabla1[[#This Row],[sem 01]]&amp;Tabla1[[#This Row],[sem 02]]&amp;Tabla1[[#This Row],[sem 03]])</f>
        <v/>
      </c>
      <c r="BE519" s="236" t="str">
        <f>IF(TRIM(F519)="","",$B$1&amp;"-"&amp;SUBSTITUTE(Tabla1[[#This Row],[Mes Inscrito]]," ","")&amp;"-"&amp;SUBSTITUTE(Tabla1[[#This Row],[Dia de clases Inscrito]]," ","")&amp;"-"&amp;SUBSTITUTE(Tabla1[[#This Row],[Horario Inscrito]]," ","")&amp;"-"&amp;Tabla1[[#This Row],[Fecha Inicio grupo]])</f>
        <v/>
      </c>
      <c r="BF519" s="253" t="str">
        <f>IF(F519="","",Tabla1[[#This Row],[Curso]])</f>
        <v/>
      </c>
      <c r="BG519" s="254" t="str">
        <f>+IF(TRIM(F519)="","",$B$1&amp;"-"&amp;TRIM(Tabla1[[#This Row],[Mes Inscrito]])&amp;"-"&amp;TRIM(Tabla1[[#This Row],[Dia de clases Inscrito]])&amp;"-"&amp;TRIM(Tabla1[[#This Row],[Horario Inscrito]])&amp;"-"&amp;TRIM(Tabla1[[#This Row],[Fecha Inicio grupo]])&amp;"-"&amp;TRIM(Tabla1[[#This Row],[Tipo Incrito]]))</f>
        <v/>
      </c>
      <c r="BH519" s="319" t="str">
        <f>IF(F519="","",OR(IFERROR(SEARCH("CG",Tabla1[[#This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9" s="320" t="str">
        <f>IF(F519&lt;&gt;"",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9" s="320" t="str">
        <f>IF(F519&lt;&gt;"",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9" s="320" t="str">
        <f>IF(Tabla1[[#This Row],[Fecha Inicio grupo]]="","",IFERROR(VLOOKUP(Tabla1[[#This Row],[Mes de Alta como miembro]],Parámetros!$AM$2:$AN$16,2,0),"01/01/1900"))</f>
        <v/>
      </c>
    </row>
    <row r="520" spans="1:63" ht="14.45" hidden="1">
      <c r="A520" s="69">
        <v>515</v>
      </c>
      <c r="B520" s="30"/>
      <c r="C520" s="35"/>
      <c r="D520" s="43"/>
      <c r="E520" s="65"/>
      <c r="F520" s="46"/>
      <c r="G520" s="46"/>
      <c r="H520" s="165"/>
      <c r="I520" s="43"/>
      <c r="J520" s="29"/>
      <c r="K520" s="70"/>
      <c r="L520" s="69"/>
      <c r="M520" s="47"/>
      <c r="N520" s="240" t="str">
        <f ca="1">IF(Tabla1[[#This Row],[Fecha de nac]]="","",IF(Tabla1[[#This Row],[Fecha Finalización]] &gt;=TODAY(), DATEDIF(Tabla1[[#This Row],[Fecha de nac]],TODAY(),"y"), ROUNDDOWN((Tabla1[[#This Row],[Fecha Finalización]] -Tabla1[[#This Row],[Fecha de nac]])/365,0)))</f>
        <v/>
      </c>
      <c r="O520" s="171"/>
      <c r="P520" s="35"/>
      <c r="Q520" s="68"/>
      <c r="R520" s="68"/>
      <c r="S520" s="68"/>
      <c r="T520" s="68"/>
      <c r="U520" s="245" t="str">
        <f>IF(F520="","",Tabla1[[#This Row],[Fecha Inicio grupo]]+3*7-7)</f>
        <v/>
      </c>
      <c r="V520" s="246" t="str">
        <f>IF(F520="","",EDATE(Tabla1[[#This Row],[Fecha Inicio grupo]],3))</f>
        <v/>
      </c>
      <c r="W520" s="30"/>
      <c r="X520" s="30"/>
      <c r="Y520" s="77"/>
      <c r="Z520" s="77"/>
      <c r="AA520" s="77"/>
      <c r="AB520" s="77"/>
      <c r="AC520" s="77"/>
      <c r="AD520" s="77"/>
      <c r="AE520" s="77"/>
      <c r="AF520" s="77"/>
      <c r="AG520" s="77"/>
      <c r="AH520" s="77"/>
      <c r="AI520" s="77"/>
      <c r="AJ520" s="77"/>
      <c r="AK520" s="77"/>
      <c r="AL520" s="77"/>
      <c r="AM520" s="77"/>
      <c r="AN520" s="77"/>
      <c r="AO520" s="146"/>
      <c r="AP520" s="248" t="str">
        <f>IF(F520="","",IFERROR(VLOOKUP(SUBSTITUTE(SUBSTITUTE(Tabla1[[#This Row],[Uso Sistemas]],"T","P"),"N","F"),Parámetros!$M$2:$N$17,2,0),"Completar hasta 3ra sem. para evaluar a Probacionista"))</f>
        <v/>
      </c>
      <c r="AQ520" s="40"/>
      <c r="AR520" s="40"/>
      <c r="AS520" s="40"/>
      <c r="AT520" s="29"/>
      <c r="AU520" s="56"/>
      <c r="AV520" s="56"/>
      <c r="AW520" s="56"/>
      <c r="AX520" s="250" t="str">
        <f>IF(V520="","",EOMONTH(EDATE(Tabla1[[#This Row],[Fecha Finalización]],2),0))</f>
        <v/>
      </c>
      <c r="AY520" s="40"/>
      <c r="AZ520" s="251" t="str">
        <f>IF(V520="","",EOMONTH(EDATE(Tabla1[[#This Row],[Fecha Finalización]],3),0))</f>
        <v/>
      </c>
      <c r="BA520" s="40"/>
      <c r="BB520" s="40"/>
      <c r="BC520" s="237"/>
      <c r="BD520" s="235" t="str">
        <f>IF(F520="","",Tabla1[[#This Row],[sem 01]]&amp;Tabla1[[#This Row],[sem 02]]&amp;Tabla1[[#This Row],[sem 03]])</f>
        <v/>
      </c>
      <c r="BE520" s="236" t="str">
        <f>IF(TRIM(F520)="","",$B$1&amp;"-"&amp;SUBSTITUTE(Tabla1[[#This Row],[Mes Inscrito]]," ","")&amp;"-"&amp;SUBSTITUTE(Tabla1[[#This Row],[Dia de clases Inscrito]]," ","")&amp;"-"&amp;SUBSTITUTE(Tabla1[[#This Row],[Horario Inscrito]]," ","")&amp;"-"&amp;Tabla1[[#This Row],[Fecha Inicio grupo]])</f>
        <v/>
      </c>
      <c r="BF520" s="253" t="str">
        <f>IF(F520="","",Tabla1[[#This Row],[Curso]])</f>
        <v/>
      </c>
      <c r="BG520" s="254" t="str">
        <f>+IF(TRIM(F520)="","",$B$1&amp;"-"&amp;TRIM(Tabla1[[#This Row],[Mes Inscrito]])&amp;"-"&amp;TRIM(Tabla1[[#This Row],[Dia de clases Inscrito]])&amp;"-"&amp;TRIM(Tabla1[[#This Row],[Horario Inscrito]])&amp;"-"&amp;TRIM(Tabla1[[#This Row],[Fecha Inicio grupo]])&amp;"-"&amp;TRIM(Tabla1[[#This Row],[Tipo Incrito]]))</f>
        <v/>
      </c>
      <c r="BH520" s="319" t="str">
        <f>IF(F520="","",OR(IFERROR(SEARCH("CG",Tabla1[[#This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0" s="320" t="str">
        <f>IF(F520&lt;&gt;"",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0" s="320" t="str">
        <f>IF(F520&lt;&gt;"",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0" s="320" t="str">
        <f>IF(Tabla1[[#This Row],[Fecha Inicio grupo]]="","",IFERROR(VLOOKUP(Tabla1[[#This Row],[Mes de Alta como miembro]],Parámetros!$AM$2:$AN$16,2,0),"01/01/1900"))</f>
        <v/>
      </c>
    </row>
    <row r="521" spans="1:63" ht="14.45" hidden="1">
      <c r="A521" s="69">
        <v>516</v>
      </c>
      <c r="B521" s="30"/>
      <c r="C521" s="35"/>
      <c r="D521" s="43"/>
      <c r="E521" s="65"/>
      <c r="F521" s="46"/>
      <c r="G521" s="46"/>
      <c r="H521" s="165"/>
      <c r="I521" s="43"/>
      <c r="J521" s="29"/>
      <c r="K521" s="70"/>
      <c r="L521" s="69"/>
      <c r="M521" s="47"/>
      <c r="N521" s="240" t="str">
        <f ca="1">IF(Tabla1[[#This Row],[Fecha de nac]]="","",IF(Tabla1[[#This Row],[Fecha Finalización]] &gt;=TODAY(), DATEDIF(Tabla1[[#This Row],[Fecha de nac]],TODAY(),"y"), ROUNDDOWN((Tabla1[[#This Row],[Fecha Finalización]] -Tabla1[[#This Row],[Fecha de nac]])/365,0)))</f>
        <v/>
      </c>
      <c r="O521" s="171"/>
      <c r="P521" s="35"/>
      <c r="Q521" s="68"/>
      <c r="R521" s="68"/>
      <c r="S521" s="68"/>
      <c r="T521" s="68"/>
      <c r="U521" s="245" t="str">
        <f>IF(F521="","",Tabla1[[#This Row],[Fecha Inicio grupo]]+3*7-7)</f>
        <v/>
      </c>
      <c r="V521" s="246" t="str">
        <f>IF(F521="","",EDATE(Tabla1[[#This Row],[Fecha Inicio grupo]],3))</f>
        <v/>
      </c>
      <c r="W521" s="30"/>
      <c r="X521" s="30"/>
      <c r="Y521" s="77"/>
      <c r="Z521" s="77"/>
      <c r="AA521" s="77"/>
      <c r="AB521" s="77"/>
      <c r="AC521" s="77"/>
      <c r="AD521" s="77"/>
      <c r="AE521" s="77"/>
      <c r="AF521" s="77"/>
      <c r="AG521" s="77"/>
      <c r="AH521" s="77"/>
      <c r="AI521" s="77"/>
      <c r="AJ521" s="77"/>
      <c r="AK521" s="77"/>
      <c r="AL521" s="77"/>
      <c r="AM521" s="77"/>
      <c r="AN521" s="77"/>
      <c r="AO521" s="146"/>
      <c r="AP521" s="248" t="str">
        <f>IF(F521="","",IFERROR(VLOOKUP(SUBSTITUTE(SUBSTITUTE(Tabla1[[#This Row],[Uso Sistemas]],"T","P"),"N","F"),Parámetros!$M$2:$N$17,2,0),"Completar hasta 3ra sem. para evaluar a Probacionista"))</f>
        <v/>
      </c>
      <c r="AQ521" s="40"/>
      <c r="AR521" s="40"/>
      <c r="AS521" s="40"/>
      <c r="AT521" s="29"/>
      <c r="AU521" s="56"/>
      <c r="AV521" s="56"/>
      <c r="AW521" s="56"/>
      <c r="AX521" s="250" t="str">
        <f>IF(V521="","",EOMONTH(EDATE(Tabla1[[#This Row],[Fecha Finalización]],2),0))</f>
        <v/>
      </c>
      <c r="AY521" s="40"/>
      <c r="AZ521" s="251" t="str">
        <f>IF(V521="","",EOMONTH(EDATE(Tabla1[[#This Row],[Fecha Finalización]],3),0))</f>
        <v/>
      </c>
      <c r="BA521" s="40"/>
      <c r="BB521" s="40"/>
      <c r="BC521" s="237"/>
      <c r="BD521" s="235" t="str">
        <f>IF(F521="","",Tabla1[[#This Row],[sem 01]]&amp;Tabla1[[#This Row],[sem 02]]&amp;Tabla1[[#This Row],[sem 03]])</f>
        <v/>
      </c>
      <c r="BE521" s="236" t="str">
        <f>IF(TRIM(F521)="","",$B$1&amp;"-"&amp;SUBSTITUTE(Tabla1[[#This Row],[Mes Inscrito]]," ","")&amp;"-"&amp;SUBSTITUTE(Tabla1[[#This Row],[Dia de clases Inscrito]]," ","")&amp;"-"&amp;SUBSTITUTE(Tabla1[[#This Row],[Horario Inscrito]]," ","")&amp;"-"&amp;Tabla1[[#This Row],[Fecha Inicio grupo]])</f>
        <v/>
      </c>
      <c r="BF521" s="253" t="str">
        <f>IF(F521="","",Tabla1[[#This Row],[Curso]])</f>
        <v/>
      </c>
      <c r="BG521" s="254" t="str">
        <f>+IF(TRIM(F521)="","",$B$1&amp;"-"&amp;TRIM(Tabla1[[#This Row],[Mes Inscrito]])&amp;"-"&amp;TRIM(Tabla1[[#This Row],[Dia de clases Inscrito]])&amp;"-"&amp;TRIM(Tabla1[[#This Row],[Horario Inscrito]])&amp;"-"&amp;TRIM(Tabla1[[#This Row],[Fecha Inicio grupo]])&amp;"-"&amp;TRIM(Tabla1[[#This Row],[Tipo Incrito]]))</f>
        <v/>
      </c>
      <c r="BH521" s="319" t="str">
        <f>IF(F521="","",OR(IFERROR(SEARCH("CG",Tabla1[[#This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1" s="320" t="str">
        <f>IF(F521&lt;&gt;"",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1" s="320" t="str">
        <f>IF(F521&lt;&gt;"",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1" s="320" t="str">
        <f>IF(Tabla1[[#This Row],[Fecha Inicio grupo]]="","",IFERROR(VLOOKUP(Tabla1[[#This Row],[Mes de Alta como miembro]],Parámetros!$AM$2:$AN$16,2,0),"01/01/1900"))</f>
        <v/>
      </c>
    </row>
    <row r="522" spans="1:63" ht="14.45" hidden="1">
      <c r="A522" s="69">
        <v>517</v>
      </c>
      <c r="B522" s="30"/>
      <c r="C522" s="35"/>
      <c r="D522" s="43"/>
      <c r="E522" s="65"/>
      <c r="F522" s="46"/>
      <c r="G522" s="46"/>
      <c r="H522" s="165"/>
      <c r="I522" s="43"/>
      <c r="J522" s="29"/>
      <c r="K522" s="70"/>
      <c r="L522" s="69"/>
      <c r="M522" s="47"/>
      <c r="N522" s="240" t="str">
        <f ca="1">IF(Tabla1[[#This Row],[Fecha de nac]]="","",IF(Tabla1[[#This Row],[Fecha Finalización]] &gt;=TODAY(), DATEDIF(Tabla1[[#This Row],[Fecha de nac]],TODAY(),"y"), ROUNDDOWN((Tabla1[[#This Row],[Fecha Finalización]] -Tabla1[[#This Row],[Fecha de nac]])/365,0)))</f>
        <v/>
      </c>
      <c r="O522" s="171"/>
      <c r="P522" s="35"/>
      <c r="Q522" s="68"/>
      <c r="R522" s="68"/>
      <c r="S522" s="68"/>
      <c r="T522" s="68"/>
      <c r="U522" s="245" t="str">
        <f>IF(F522="","",Tabla1[[#This Row],[Fecha Inicio grupo]]+3*7-7)</f>
        <v/>
      </c>
      <c r="V522" s="246" t="str">
        <f>IF(F522="","",EDATE(Tabla1[[#This Row],[Fecha Inicio grupo]],3))</f>
        <v/>
      </c>
      <c r="W522" s="30"/>
      <c r="X522" s="30"/>
      <c r="Y522" s="77"/>
      <c r="Z522" s="77"/>
      <c r="AA522" s="77"/>
      <c r="AB522" s="77"/>
      <c r="AC522" s="77"/>
      <c r="AD522" s="77"/>
      <c r="AE522" s="77"/>
      <c r="AF522" s="77"/>
      <c r="AG522" s="77"/>
      <c r="AH522" s="77"/>
      <c r="AI522" s="77"/>
      <c r="AJ522" s="77"/>
      <c r="AK522" s="77"/>
      <c r="AL522" s="77"/>
      <c r="AM522" s="77"/>
      <c r="AN522" s="77"/>
      <c r="AO522" s="146"/>
      <c r="AP522" s="248" t="str">
        <f>IF(F522="","",IFERROR(VLOOKUP(SUBSTITUTE(SUBSTITUTE(Tabla1[[#This Row],[Uso Sistemas]],"T","P"),"N","F"),Parámetros!$M$2:$N$17,2,0),"Completar hasta 3ra sem. para evaluar a Probacionista"))</f>
        <v/>
      </c>
      <c r="AQ522" s="40"/>
      <c r="AR522" s="40"/>
      <c r="AS522" s="40"/>
      <c r="AT522" s="29"/>
      <c r="AU522" s="56"/>
      <c r="AV522" s="56"/>
      <c r="AW522" s="56"/>
      <c r="AX522" s="250" t="str">
        <f>IF(V522="","",EOMONTH(EDATE(Tabla1[[#This Row],[Fecha Finalización]],2),0))</f>
        <v/>
      </c>
      <c r="AY522" s="40"/>
      <c r="AZ522" s="251" t="str">
        <f>IF(V522="","",EOMONTH(EDATE(Tabla1[[#This Row],[Fecha Finalización]],3),0))</f>
        <v/>
      </c>
      <c r="BA522" s="40"/>
      <c r="BB522" s="40"/>
      <c r="BC522" s="237"/>
      <c r="BD522" s="235" t="str">
        <f>IF(F522="","",Tabla1[[#This Row],[sem 01]]&amp;Tabla1[[#This Row],[sem 02]]&amp;Tabla1[[#This Row],[sem 03]])</f>
        <v/>
      </c>
      <c r="BE522" s="236" t="str">
        <f>IF(TRIM(F522)="","",$B$1&amp;"-"&amp;SUBSTITUTE(Tabla1[[#This Row],[Mes Inscrito]]," ","")&amp;"-"&amp;SUBSTITUTE(Tabla1[[#This Row],[Dia de clases Inscrito]]," ","")&amp;"-"&amp;SUBSTITUTE(Tabla1[[#This Row],[Horario Inscrito]]," ","")&amp;"-"&amp;Tabla1[[#This Row],[Fecha Inicio grupo]])</f>
        <v/>
      </c>
      <c r="BF522" s="253" t="str">
        <f>IF(F522="","",Tabla1[[#This Row],[Curso]])</f>
        <v/>
      </c>
      <c r="BG522" s="254" t="str">
        <f>+IF(TRIM(F522)="","",$B$1&amp;"-"&amp;TRIM(Tabla1[[#This Row],[Mes Inscrito]])&amp;"-"&amp;TRIM(Tabla1[[#This Row],[Dia de clases Inscrito]])&amp;"-"&amp;TRIM(Tabla1[[#This Row],[Horario Inscrito]])&amp;"-"&amp;TRIM(Tabla1[[#This Row],[Fecha Inicio grupo]])&amp;"-"&amp;TRIM(Tabla1[[#This Row],[Tipo Incrito]]))</f>
        <v/>
      </c>
      <c r="BH522" s="319" t="str">
        <f>IF(F522="","",OR(IFERROR(SEARCH("CG",Tabla1[[#This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2" s="320" t="str">
        <f>IF(F522&lt;&gt;"",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2" s="320" t="str">
        <f>IF(F522&lt;&gt;"",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2" s="320" t="str">
        <f>IF(Tabla1[[#This Row],[Fecha Inicio grupo]]="","",IFERROR(VLOOKUP(Tabla1[[#This Row],[Mes de Alta como miembro]],Parámetros!$AM$2:$AN$16,2,0),"01/01/1900"))</f>
        <v/>
      </c>
    </row>
    <row r="523" spans="1:63" ht="14.45" hidden="1">
      <c r="A523" s="69">
        <v>518</v>
      </c>
      <c r="B523" s="30"/>
      <c r="C523" s="35"/>
      <c r="D523" s="43"/>
      <c r="E523" s="65"/>
      <c r="F523" s="46"/>
      <c r="G523" s="46"/>
      <c r="H523" s="165"/>
      <c r="I523" s="43"/>
      <c r="J523" s="29"/>
      <c r="K523" s="70"/>
      <c r="L523" s="69"/>
      <c r="M523" s="47"/>
      <c r="N523" s="240" t="str">
        <f ca="1">IF(Tabla1[[#This Row],[Fecha de nac]]="","",IF(Tabla1[[#This Row],[Fecha Finalización]] &gt;=TODAY(), DATEDIF(Tabla1[[#This Row],[Fecha de nac]],TODAY(),"y"), ROUNDDOWN((Tabla1[[#This Row],[Fecha Finalización]] -Tabla1[[#This Row],[Fecha de nac]])/365,0)))</f>
        <v/>
      </c>
      <c r="O523" s="171"/>
      <c r="P523" s="35"/>
      <c r="Q523" s="68"/>
      <c r="R523" s="68"/>
      <c r="S523" s="68"/>
      <c r="T523" s="68"/>
      <c r="U523" s="245" t="str">
        <f>IF(F523="","",Tabla1[[#This Row],[Fecha Inicio grupo]]+3*7-7)</f>
        <v/>
      </c>
      <c r="V523" s="246" t="str">
        <f>IF(F523="","",EDATE(Tabla1[[#This Row],[Fecha Inicio grupo]],3))</f>
        <v/>
      </c>
      <c r="W523" s="30"/>
      <c r="X523" s="30"/>
      <c r="Y523" s="77"/>
      <c r="Z523" s="77"/>
      <c r="AA523" s="77"/>
      <c r="AB523" s="77"/>
      <c r="AC523" s="77"/>
      <c r="AD523" s="77"/>
      <c r="AE523" s="77"/>
      <c r="AF523" s="77"/>
      <c r="AG523" s="77"/>
      <c r="AH523" s="77"/>
      <c r="AI523" s="77"/>
      <c r="AJ523" s="77"/>
      <c r="AK523" s="77"/>
      <c r="AL523" s="77"/>
      <c r="AM523" s="77"/>
      <c r="AN523" s="77"/>
      <c r="AO523" s="146"/>
      <c r="AP523" s="248" t="str">
        <f>IF(F523="","",IFERROR(VLOOKUP(SUBSTITUTE(SUBSTITUTE(Tabla1[[#This Row],[Uso Sistemas]],"T","P"),"N","F"),Parámetros!$M$2:$N$17,2,0),"Completar hasta 3ra sem. para evaluar a Probacionista"))</f>
        <v/>
      </c>
      <c r="AQ523" s="40"/>
      <c r="AR523" s="40"/>
      <c r="AS523" s="40"/>
      <c r="AT523" s="29"/>
      <c r="AU523" s="56"/>
      <c r="AV523" s="56"/>
      <c r="AW523" s="56"/>
      <c r="AX523" s="250" t="str">
        <f>IF(V523="","",EOMONTH(EDATE(Tabla1[[#This Row],[Fecha Finalización]],2),0))</f>
        <v/>
      </c>
      <c r="AY523" s="40"/>
      <c r="AZ523" s="251" t="str">
        <f>IF(V523="","",EOMONTH(EDATE(Tabla1[[#This Row],[Fecha Finalización]],3),0))</f>
        <v/>
      </c>
      <c r="BA523" s="40"/>
      <c r="BB523" s="40"/>
      <c r="BC523" s="237"/>
      <c r="BD523" s="235" t="str">
        <f>IF(F523="","",Tabla1[[#This Row],[sem 01]]&amp;Tabla1[[#This Row],[sem 02]]&amp;Tabla1[[#This Row],[sem 03]])</f>
        <v/>
      </c>
      <c r="BE523" s="236" t="str">
        <f>IF(TRIM(F523)="","",$B$1&amp;"-"&amp;SUBSTITUTE(Tabla1[[#This Row],[Mes Inscrito]]," ","")&amp;"-"&amp;SUBSTITUTE(Tabla1[[#This Row],[Dia de clases Inscrito]]," ","")&amp;"-"&amp;SUBSTITUTE(Tabla1[[#This Row],[Horario Inscrito]]," ","")&amp;"-"&amp;Tabla1[[#This Row],[Fecha Inicio grupo]])</f>
        <v/>
      </c>
      <c r="BF523" s="253" t="str">
        <f>IF(F523="","",Tabla1[[#This Row],[Curso]])</f>
        <v/>
      </c>
      <c r="BG523" s="254" t="str">
        <f>+IF(TRIM(F523)="","",$B$1&amp;"-"&amp;TRIM(Tabla1[[#This Row],[Mes Inscrito]])&amp;"-"&amp;TRIM(Tabla1[[#This Row],[Dia de clases Inscrito]])&amp;"-"&amp;TRIM(Tabla1[[#This Row],[Horario Inscrito]])&amp;"-"&amp;TRIM(Tabla1[[#This Row],[Fecha Inicio grupo]])&amp;"-"&amp;TRIM(Tabla1[[#This Row],[Tipo Incrito]]))</f>
        <v/>
      </c>
      <c r="BH523" s="319" t="str">
        <f>IF(F523="","",OR(IFERROR(SEARCH("CG",Tabla1[[#This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3" s="320" t="str">
        <f>IF(F523&lt;&gt;"",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3" s="320" t="str">
        <f>IF(F523&lt;&gt;"",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3" s="320" t="str">
        <f>IF(Tabla1[[#This Row],[Fecha Inicio grupo]]="","",IFERROR(VLOOKUP(Tabla1[[#This Row],[Mes de Alta como miembro]],Parámetros!$AM$2:$AN$16,2,0),"01/01/1900"))</f>
        <v/>
      </c>
    </row>
    <row r="524" spans="1:63" ht="14.45" hidden="1">
      <c r="A524" s="69">
        <v>519</v>
      </c>
      <c r="B524" s="30"/>
      <c r="C524" s="35"/>
      <c r="D524" s="43"/>
      <c r="E524" s="65"/>
      <c r="F524" s="46"/>
      <c r="G524" s="46"/>
      <c r="H524" s="165"/>
      <c r="I524" s="43"/>
      <c r="J524" s="29"/>
      <c r="K524" s="70"/>
      <c r="L524" s="69"/>
      <c r="M524" s="47"/>
      <c r="N524" s="240" t="str">
        <f ca="1">IF(Tabla1[[#This Row],[Fecha de nac]]="","",IF(Tabla1[[#This Row],[Fecha Finalización]] &gt;=TODAY(), DATEDIF(Tabla1[[#This Row],[Fecha de nac]],TODAY(),"y"), ROUNDDOWN((Tabla1[[#This Row],[Fecha Finalización]] -Tabla1[[#This Row],[Fecha de nac]])/365,0)))</f>
        <v/>
      </c>
      <c r="O524" s="171"/>
      <c r="P524" s="35"/>
      <c r="Q524" s="68"/>
      <c r="R524" s="68"/>
      <c r="S524" s="68"/>
      <c r="T524" s="68"/>
      <c r="U524" s="245" t="str">
        <f>IF(F524="","",Tabla1[[#This Row],[Fecha Inicio grupo]]+3*7-7)</f>
        <v/>
      </c>
      <c r="V524" s="246" t="str">
        <f>IF(F524="","",EDATE(Tabla1[[#This Row],[Fecha Inicio grupo]],3))</f>
        <v/>
      </c>
      <c r="W524" s="30"/>
      <c r="X524" s="30"/>
      <c r="Y524" s="77"/>
      <c r="Z524" s="77"/>
      <c r="AA524" s="77"/>
      <c r="AB524" s="77"/>
      <c r="AC524" s="77"/>
      <c r="AD524" s="77"/>
      <c r="AE524" s="77"/>
      <c r="AF524" s="77"/>
      <c r="AG524" s="77"/>
      <c r="AH524" s="77"/>
      <c r="AI524" s="77"/>
      <c r="AJ524" s="77"/>
      <c r="AK524" s="77"/>
      <c r="AL524" s="77"/>
      <c r="AM524" s="77"/>
      <c r="AN524" s="77"/>
      <c r="AO524" s="146"/>
      <c r="AP524" s="248" t="str">
        <f>IF(F524="","",IFERROR(VLOOKUP(SUBSTITUTE(SUBSTITUTE(Tabla1[[#This Row],[Uso Sistemas]],"T","P"),"N","F"),Parámetros!$M$2:$N$17,2,0),"Completar hasta 3ra sem. para evaluar a Probacionista"))</f>
        <v/>
      </c>
      <c r="AQ524" s="40"/>
      <c r="AR524" s="40"/>
      <c r="AS524" s="40"/>
      <c r="AT524" s="29"/>
      <c r="AU524" s="56"/>
      <c r="AV524" s="56"/>
      <c r="AW524" s="56"/>
      <c r="AX524" s="250" t="str">
        <f>IF(V524="","",EOMONTH(EDATE(Tabla1[[#This Row],[Fecha Finalización]],2),0))</f>
        <v/>
      </c>
      <c r="AY524" s="40"/>
      <c r="AZ524" s="251" t="str">
        <f>IF(V524="","",EOMONTH(EDATE(Tabla1[[#This Row],[Fecha Finalización]],3),0))</f>
        <v/>
      </c>
      <c r="BA524" s="40"/>
      <c r="BB524" s="40"/>
      <c r="BC524" s="237"/>
      <c r="BD524" s="235" t="str">
        <f>IF(F524="","",Tabla1[[#This Row],[sem 01]]&amp;Tabla1[[#This Row],[sem 02]]&amp;Tabla1[[#This Row],[sem 03]])</f>
        <v/>
      </c>
      <c r="BE524" s="236" t="str">
        <f>IF(TRIM(F524)="","",$B$1&amp;"-"&amp;SUBSTITUTE(Tabla1[[#This Row],[Mes Inscrito]]," ","")&amp;"-"&amp;SUBSTITUTE(Tabla1[[#This Row],[Dia de clases Inscrito]]," ","")&amp;"-"&amp;SUBSTITUTE(Tabla1[[#This Row],[Horario Inscrito]]," ","")&amp;"-"&amp;Tabla1[[#This Row],[Fecha Inicio grupo]])</f>
        <v/>
      </c>
      <c r="BF524" s="253" t="str">
        <f>IF(F524="","",Tabla1[[#This Row],[Curso]])</f>
        <v/>
      </c>
      <c r="BG524" s="254" t="str">
        <f>+IF(TRIM(F524)="","",$B$1&amp;"-"&amp;TRIM(Tabla1[[#This Row],[Mes Inscrito]])&amp;"-"&amp;TRIM(Tabla1[[#This Row],[Dia de clases Inscrito]])&amp;"-"&amp;TRIM(Tabla1[[#This Row],[Horario Inscrito]])&amp;"-"&amp;TRIM(Tabla1[[#This Row],[Fecha Inicio grupo]])&amp;"-"&amp;TRIM(Tabla1[[#This Row],[Tipo Incrito]]))</f>
        <v/>
      </c>
      <c r="BH524" s="319" t="str">
        <f>IF(F524="","",OR(IFERROR(SEARCH("CG",Tabla1[[#This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4" s="320" t="str">
        <f>IF(F524&lt;&gt;"",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4" s="320" t="str">
        <f>IF(F524&lt;&gt;"",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4" s="320" t="str">
        <f>IF(Tabla1[[#This Row],[Fecha Inicio grupo]]="","",IFERROR(VLOOKUP(Tabla1[[#This Row],[Mes de Alta como miembro]],Parámetros!$AM$2:$AN$16,2,0),"01/01/1900"))</f>
        <v/>
      </c>
    </row>
    <row r="525" spans="1:63" ht="14.45" hidden="1">
      <c r="A525" s="69">
        <v>520</v>
      </c>
      <c r="B525" s="30"/>
      <c r="C525" s="35"/>
      <c r="D525" s="43"/>
      <c r="E525" s="65"/>
      <c r="F525" s="46"/>
      <c r="G525" s="46"/>
      <c r="H525" s="165"/>
      <c r="I525" s="43"/>
      <c r="J525" s="29"/>
      <c r="K525" s="70"/>
      <c r="L525" s="69"/>
      <c r="M525" s="47"/>
      <c r="N525" s="240" t="str">
        <f ca="1">IF(Tabla1[[#This Row],[Fecha de nac]]="","",IF(Tabla1[[#This Row],[Fecha Finalización]] &gt;=TODAY(), DATEDIF(Tabla1[[#This Row],[Fecha de nac]],TODAY(),"y"), ROUNDDOWN((Tabla1[[#This Row],[Fecha Finalización]] -Tabla1[[#This Row],[Fecha de nac]])/365,0)))</f>
        <v/>
      </c>
      <c r="O525" s="171"/>
      <c r="P525" s="35"/>
      <c r="Q525" s="68"/>
      <c r="R525" s="68"/>
      <c r="S525" s="68"/>
      <c r="T525" s="68"/>
      <c r="U525" s="245" t="str">
        <f>IF(F525="","",Tabla1[[#This Row],[Fecha Inicio grupo]]+3*7-7)</f>
        <v/>
      </c>
      <c r="V525" s="246" t="str">
        <f>IF(F525="","",EDATE(Tabla1[[#This Row],[Fecha Inicio grupo]],3))</f>
        <v/>
      </c>
      <c r="W525" s="30"/>
      <c r="X525" s="30"/>
      <c r="Y525" s="77"/>
      <c r="Z525" s="77"/>
      <c r="AA525" s="77"/>
      <c r="AB525" s="77"/>
      <c r="AC525" s="77"/>
      <c r="AD525" s="77"/>
      <c r="AE525" s="77"/>
      <c r="AF525" s="77"/>
      <c r="AG525" s="77"/>
      <c r="AH525" s="77"/>
      <c r="AI525" s="77"/>
      <c r="AJ525" s="77"/>
      <c r="AK525" s="77"/>
      <c r="AL525" s="77"/>
      <c r="AM525" s="77"/>
      <c r="AN525" s="77"/>
      <c r="AO525" s="146"/>
      <c r="AP525" s="248" t="str">
        <f>IF(F525="","",IFERROR(VLOOKUP(SUBSTITUTE(SUBSTITUTE(Tabla1[[#This Row],[Uso Sistemas]],"T","P"),"N","F"),Parámetros!$M$2:$N$17,2,0),"Completar hasta 3ra sem. para evaluar a Probacionista"))</f>
        <v/>
      </c>
      <c r="AQ525" s="40"/>
      <c r="AR525" s="40"/>
      <c r="AS525" s="40"/>
      <c r="AT525" s="29"/>
      <c r="AU525" s="56"/>
      <c r="AV525" s="56"/>
      <c r="AW525" s="56"/>
      <c r="AX525" s="250" t="str">
        <f>IF(V525="","",EOMONTH(EDATE(Tabla1[[#This Row],[Fecha Finalización]],2),0))</f>
        <v/>
      </c>
      <c r="AY525" s="40"/>
      <c r="AZ525" s="251" t="str">
        <f>IF(V525="","",EOMONTH(EDATE(Tabla1[[#This Row],[Fecha Finalización]],3),0))</f>
        <v/>
      </c>
      <c r="BA525" s="40"/>
      <c r="BB525" s="40"/>
      <c r="BC525" s="237"/>
      <c r="BD525" s="235" t="str">
        <f>IF(F525="","",Tabla1[[#This Row],[sem 01]]&amp;Tabla1[[#This Row],[sem 02]]&amp;Tabla1[[#This Row],[sem 03]])</f>
        <v/>
      </c>
      <c r="BE525" s="236" t="str">
        <f>IF(TRIM(F525)="","",$B$1&amp;"-"&amp;SUBSTITUTE(Tabla1[[#This Row],[Mes Inscrito]]," ","")&amp;"-"&amp;SUBSTITUTE(Tabla1[[#This Row],[Dia de clases Inscrito]]," ","")&amp;"-"&amp;SUBSTITUTE(Tabla1[[#This Row],[Horario Inscrito]]," ","")&amp;"-"&amp;Tabla1[[#This Row],[Fecha Inicio grupo]])</f>
        <v/>
      </c>
      <c r="BF525" s="253" t="str">
        <f>IF(F525="","",Tabla1[[#This Row],[Curso]])</f>
        <v/>
      </c>
      <c r="BG525" s="254" t="str">
        <f>+IF(TRIM(F525)="","",$B$1&amp;"-"&amp;TRIM(Tabla1[[#This Row],[Mes Inscrito]])&amp;"-"&amp;TRIM(Tabla1[[#This Row],[Dia de clases Inscrito]])&amp;"-"&amp;TRIM(Tabla1[[#This Row],[Horario Inscrito]])&amp;"-"&amp;TRIM(Tabla1[[#This Row],[Fecha Inicio grupo]])&amp;"-"&amp;TRIM(Tabla1[[#This Row],[Tipo Incrito]]))</f>
        <v/>
      </c>
      <c r="BH525" s="319" t="str">
        <f>IF(F525="","",OR(IFERROR(SEARCH("CG",Tabla1[[#This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5" s="320" t="str">
        <f>IF(F525&lt;&gt;"",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5" s="320" t="str">
        <f>IF(F525&lt;&gt;"",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5" s="320" t="str">
        <f>IF(Tabla1[[#This Row],[Fecha Inicio grupo]]="","",IFERROR(VLOOKUP(Tabla1[[#This Row],[Mes de Alta como miembro]],Parámetros!$AM$2:$AN$16,2,0),"01/01/1900"))</f>
        <v/>
      </c>
    </row>
    <row r="526" spans="1:63" ht="14.45" hidden="1">
      <c r="A526" s="69">
        <v>521</v>
      </c>
      <c r="B526" s="30"/>
      <c r="C526" s="35"/>
      <c r="D526" s="43"/>
      <c r="E526" s="65"/>
      <c r="F526" s="46"/>
      <c r="G526" s="46"/>
      <c r="H526" s="165"/>
      <c r="I526" s="43"/>
      <c r="J526" s="29"/>
      <c r="K526" s="70"/>
      <c r="L526" s="69"/>
      <c r="M526" s="47"/>
      <c r="N526" s="240" t="str">
        <f ca="1">IF(Tabla1[[#This Row],[Fecha de nac]]="","",IF(Tabla1[[#This Row],[Fecha Finalización]] &gt;=TODAY(), DATEDIF(Tabla1[[#This Row],[Fecha de nac]],TODAY(),"y"), ROUNDDOWN((Tabla1[[#This Row],[Fecha Finalización]] -Tabla1[[#This Row],[Fecha de nac]])/365,0)))</f>
        <v/>
      </c>
      <c r="O526" s="171"/>
      <c r="P526" s="35"/>
      <c r="Q526" s="68"/>
      <c r="R526" s="68"/>
      <c r="S526" s="68"/>
      <c r="T526" s="68"/>
      <c r="U526" s="245" t="str">
        <f>IF(F526="","",Tabla1[[#This Row],[Fecha Inicio grupo]]+3*7-7)</f>
        <v/>
      </c>
      <c r="V526" s="246" t="str">
        <f>IF(F526="","",EDATE(Tabla1[[#This Row],[Fecha Inicio grupo]],3))</f>
        <v/>
      </c>
      <c r="W526" s="30"/>
      <c r="X526" s="30"/>
      <c r="Y526" s="77"/>
      <c r="Z526" s="77"/>
      <c r="AA526" s="77"/>
      <c r="AB526" s="77"/>
      <c r="AC526" s="77"/>
      <c r="AD526" s="77"/>
      <c r="AE526" s="77"/>
      <c r="AF526" s="77"/>
      <c r="AG526" s="77"/>
      <c r="AH526" s="77"/>
      <c r="AI526" s="77"/>
      <c r="AJ526" s="77"/>
      <c r="AK526" s="77"/>
      <c r="AL526" s="77"/>
      <c r="AM526" s="77"/>
      <c r="AN526" s="77"/>
      <c r="AO526" s="146"/>
      <c r="AP526" s="248" t="str">
        <f>IF(F526="","",IFERROR(VLOOKUP(SUBSTITUTE(SUBSTITUTE(Tabla1[[#This Row],[Uso Sistemas]],"T","P"),"N","F"),Parámetros!$M$2:$N$17,2,0),"Completar hasta 3ra sem. para evaluar a Probacionista"))</f>
        <v/>
      </c>
      <c r="AQ526" s="40"/>
      <c r="AR526" s="40"/>
      <c r="AS526" s="40"/>
      <c r="AT526" s="29"/>
      <c r="AU526" s="56"/>
      <c r="AV526" s="56"/>
      <c r="AW526" s="56"/>
      <c r="AX526" s="250" t="str">
        <f>IF(V526="","",EOMONTH(EDATE(Tabla1[[#This Row],[Fecha Finalización]],2),0))</f>
        <v/>
      </c>
      <c r="AY526" s="40"/>
      <c r="AZ526" s="251" t="str">
        <f>IF(V526="","",EOMONTH(EDATE(Tabla1[[#This Row],[Fecha Finalización]],3),0))</f>
        <v/>
      </c>
      <c r="BA526" s="40"/>
      <c r="BB526" s="40"/>
      <c r="BC526" s="237"/>
      <c r="BD526" s="235" t="str">
        <f>IF(F526="","",Tabla1[[#This Row],[sem 01]]&amp;Tabla1[[#This Row],[sem 02]]&amp;Tabla1[[#This Row],[sem 03]])</f>
        <v/>
      </c>
      <c r="BE526" s="236" t="str">
        <f>IF(TRIM(F526)="","",$B$1&amp;"-"&amp;SUBSTITUTE(Tabla1[[#This Row],[Mes Inscrito]]," ","")&amp;"-"&amp;SUBSTITUTE(Tabla1[[#This Row],[Dia de clases Inscrito]]," ","")&amp;"-"&amp;SUBSTITUTE(Tabla1[[#This Row],[Horario Inscrito]]," ","")&amp;"-"&amp;Tabla1[[#This Row],[Fecha Inicio grupo]])</f>
        <v/>
      </c>
      <c r="BF526" s="253" t="str">
        <f>IF(F526="","",Tabla1[[#This Row],[Curso]])</f>
        <v/>
      </c>
      <c r="BG526" s="254" t="str">
        <f>+IF(TRIM(F526)="","",$B$1&amp;"-"&amp;TRIM(Tabla1[[#This Row],[Mes Inscrito]])&amp;"-"&amp;TRIM(Tabla1[[#This Row],[Dia de clases Inscrito]])&amp;"-"&amp;TRIM(Tabla1[[#This Row],[Horario Inscrito]])&amp;"-"&amp;TRIM(Tabla1[[#This Row],[Fecha Inicio grupo]])&amp;"-"&amp;TRIM(Tabla1[[#This Row],[Tipo Incrito]]))</f>
        <v/>
      </c>
      <c r="BH526" s="319" t="str">
        <f>IF(F526="","",OR(IFERROR(SEARCH("CG",Tabla1[[#This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6" s="320" t="str">
        <f>IF(F526&lt;&gt;"",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6" s="320" t="str">
        <f>IF(F526&lt;&gt;"",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6" s="320" t="str">
        <f>IF(Tabla1[[#This Row],[Fecha Inicio grupo]]="","",IFERROR(VLOOKUP(Tabla1[[#This Row],[Mes de Alta como miembro]],Parámetros!$AM$2:$AN$16,2,0),"01/01/1900"))</f>
        <v/>
      </c>
    </row>
    <row r="527" spans="1:63" ht="14.45" hidden="1">
      <c r="A527" s="69">
        <v>522</v>
      </c>
      <c r="B527" s="30"/>
      <c r="C527" s="35"/>
      <c r="D527" s="43"/>
      <c r="E527" s="65"/>
      <c r="F527" s="46"/>
      <c r="G527" s="46"/>
      <c r="H527" s="165"/>
      <c r="I527" s="43"/>
      <c r="J527" s="29"/>
      <c r="K527" s="70"/>
      <c r="L527" s="69"/>
      <c r="M527" s="47"/>
      <c r="N527" s="240" t="str">
        <f ca="1">IF(Tabla1[[#This Row],[Fecha de nac]]="","",IF(Tabla1[[#This Row],[Fecha Finalización]] &gt;=TODAY(), DATEDIF(Tabla1[[#This Row],[Fecha de nac]],TODAY(),"y"), ROUNDDOWN((Tabla1[[#This Row],[Fecha Finalización]] -Tabla1[[#This Row],[Fecha de nac]])/365,0)))</f>
        <v/>
      </c>
      <c r="O527" s="171"/>
      <c r="P527" s="35"/>
      <c r="Q527" s="68"/>
      <c r="R527" s="68"/>
      <c r="S527" s="68"/>
      <c r="T527" s="68"/>
      <c r="U527" s="245" t="str">
        <f>IF(F527="","",Tabla1[[#This Row],[Fecha Inicio grupo]]+3*7-7)</f>
        <v/>
      </c>
      <c r="V527" s="246" t="str">
        <f>IF(F527="","",EDATE(Tabla1[[#This Row],[Fecha Inicio grupo]],3))</f>
        <v/>
      </c>
      <c r="W527" s="30"/>
      <c r="X527" s="30"/>
      <c r="Y527" s="77"/>
      <c r="Z527" s="77"/>
      <c r="AA527" s="77"/>
      <c r="AB527" s="77"/>
      <c r="AC527" s="77"/>
      <c r="AD527" s="77"/>
      <c r="AE527" s="77"/>
      <c r="AF527" s="77"/>
      <c r="AG527" s="77"/>
      <c r="AH527" s="77"/>
      <c r="AI527" s="77"/>
      <c r="AJ527" s="77"/>
      <c r="AK527" s="77"/>
      <c r="AL527" s="77"/>
      <c r="AM527" s="77"/>
      <c r="AN527" s="77"/>
      <c r="AO527" s="146"/>
      <c r="AP527" s="248" t="str">
        <f>IF(F527="","",IFERROR(VLOOKUP(SUBSTITUTE(SUBSTITUTE(Tabla1[[#This Row],[Uso Sistemas]],"T","P"),"N","F"),Parámetros!$M$2:$N$17,2,0),"Completar hasta 3ra sem. para evaluar a Probacionista"))</f>
        <v/>
      </c>
      <c r="AQ527" s="40"/>
      <c r="AR527" s="40"/>
      <c r="AS527" s="40"/>
      <c r="AT527" s="29"/>
      <c r="AU527" s="56"/>
      <c r="AV527" s="56"/>
      <c r="AW527" s="56"/>
      <c r="AX527" s="250" t="str">
        <f>IF(V527="","",EOMONTH(EDATE(Tabla1[[#This Row],[Fecha Finalización]],2),0))</f>
        <v/>
      </c>
      <c r="AY527" s="40"/>
      <c r="AZ527" s="251" t="str">
        <f>IF(V527="","",EOMONTH(EDATE(Tabla1[[#This Row],[Fecha Finalización]],3),0))</f>
        <v/>
      </c>
      <c r="BA527" s="40"/>
      <c r="BB527" s="40"/>
      <c r="BC527" s="237"/>
      <c r="BD527" s="235" t="str">
        <f>IF(F527="","",Tabla1[[#This Row],[sem 01]]&amp;Tabla1[[#This Row],[sem 02]]&amp;Tabla1[[#This Row],[sem 03]])</f>
        <v/>
      </c>
      <c r="BE527" s="236" t="str">
        <f>IF(TRIM(F527)="","",$B$1&amp;"-"&amp;SUBSTITUTE(Tabla1[[#This Row],[Mes Inscrito]]," ","")&amp;"-"&amp;SUBSTITUTE(Tabla1[[#This Row],[Dia de clases Inscrito]]," ","")&amp;"-"&amp;SUBSTITUTE(Tabla1[[#This Row],[Horario Inscrito]]," ","")&amp;"-"&amp;Tabla1[[#This Row],[Fecha Inicio grupo]])</f>
        <v/>
      </c>
      <c r="BF527" s="253" t="str">
        <f>IF(F527="","",Tabla1[[#This Row],[Curso]])</f>
        <v/>
      </c>
      <c r="BG527" s="254" t="str">
        <f>+IF(TRIM(F527)="","",$B$1&amp;"-"&amp;TRIM(Tabla1[[#This Row],[Mes Inscrito]])&amp;"-"&amp;TRIM(Tabla1[[#This Row],[Dia de clases Inscrito]])&amp;"-"&amp;TRIM(Tabla1[[#This Row],[Horario Inscrito]])&amp;"-"&amp;TRIM(Tabla1[[#This Row],[Fecha Inicio grupo]])&amp;"-"&amp;TRIM(Tabla1[[#This Row],[Tipo Incrito]]))</f>
        <v/>
      </c>
      <c r="BH527" s="319" t="str">
        <f>IF(F527="","",OR(IFERROR(SEARCH("CG",Tabla1[[#This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7" s="320" t="str">
        <f>IF(F527&lt;&gt;"",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7" s="320" t="str">
        <f>IF(F527&lt;&gt;"",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7" s="320" t="str">
        <f>IF(Tabla1[[#This Row],[Fecha Inicio grupo]]="","",IFERROR(VLOOKUP(Tabla1[[#This Row],[Mes de Alta como miembro]],Parámetros!$AM$2:$AN$16,2,0),"01/01/1900"))</f>
        <v/>
      </c>
    </row>
    <row r="528" spans="1:63" ht="14.45" hidden="1">
      <c r="A528" s="69">
        <v>523</v>
      </c>
      <c r="B528" s="30"/>
      <c r="C528" s="35"/>
      <c r="D528" s="43"/>
      <c r="E528" s="65"/>
      <c r="F528" s="46"/>
      <c r="G528" s="46"/>
      <c r="H528" s="165"/>
      <c r="I528" s="43"/>
      <c r="J528" s="29"/>
      <c r="K528" s="70"/>
      <c r="L528" s="69"/>
      <c r="M528" s="47"/>
      <c r="N528" s="240" t="str">
        <f ca="1">IF(Tabla1[[#This Row],[Fecha de nac]]="","",IF(Tabla1[[#This Row],[Fecha Finalización]] &gt;=TODAY(), DATEDIF(Tabla1[[#This Row],[Fecha de nac]],TODAY(),"y"), ROUNDDOWN((Tabla1[[#This Row],[Fecha Finalización]] -Tabla1[[#This Row],[Fecha de nac]])/365,0)))</f>
        <v/>
      </c>
      <c r="O528" s="171"/>
      <c r="P528" s="35"/>
      <c r="Q528" s="68"/>
      <c r="R528" s="68"/>
      <c r="S528" s="68"/>
      <c r="T528" s="68"/>
      <c r="U528" s="245" t="str">
        <f>IF(F528="","",Tabla1[[#This Row],[Fecha Inicio grupo]]+3*7-7)</f>
        <v/>
      </c>
      <c r="V528" s="246" t="str">
        <f>IF(F528="","",EDATE(Tabla1[[#This Row],[Fecha Inicio grupo]],3))</f>
        <v/>
      </c>
      <c r="W528" s="30"/>
      <c r="X528" s="30"/>
      <c r="Y528" s="77"/>
      <c r="Z528" s="77"/>
      <c r="AA528" s="77"/>
      <c r="AB528" s="77"/>
      <c r="AC528" s="77"/>
      <c r="AD528" s="77"/>
      <c r="AE528" s="77"/>
      <c r="AF528" s="77"/>
      <c r="AG528" s="77"/>
      <c r="AH528" s="77"/>
      <c r="AI528" s="77"/>
      <c r="AJ528" s="77"/>
      <c r="AK528" s="77"/>
      <c r="AL528" s="77"/>
      <c r="AM528" s="77"/>
      <c r="AN528" s="77"/>
      <c r="AO528" s="146"/>
      <c r="AP528" s="248" t="str">
        <f>IF(F528="","",IFERROR(VLOOKUP(SUBSTITUTE(SUBSTITUTE(Tabla1[[#This Row],[Uso Sistemas]],"T","P"),"N","F"),Parámetros!$M$2:$N$17,2,0),"Completar hasta 3ra sem. para evaluar a Probacionista"))</f>
        <v/>
      </c>
      <c r="AQ528" s="40"/>
      <c r="AR528" s="40"/>
      <c r="AS528" s="40"/>
      <c r="AT528" s="29"/>
      <c r="AU528" s="56"/>
      <c r="AV528" s="56"/>
      <c r="AW528" s="56"/>
      <c r="AX528" s="250" t="str">
        <f>IF(V528="","",EOMONTH(EDATE(Tabla1[[#This Row],[Fecha Finalización]],2),0))</f>
        <v/>
      </c>
      <c r="AY528" s="40"/>
      <c r="AZ528" s="251" t="str">
        <f>IF(V528="","",EOMONTH(EDATE(Tabla1[[#This Row],[Fecha Finalización]],3),0))</f>
        <v/>
      </c>
      <c r="BA528" s="40"/>
      <c r="BB528" s="40"/>
      <c r="BC528" s="237"/>
      <c r="BD528" s="235" t="str">
        <f>IF(F528="","",Tabla1[[#This Row],[sem 01]]&amp;Tabla1[[#This Row],[sem 02]]&amp;Tabla1[[#This Row],[sem 03]])</f>
        <v/>
      </c>
      <c r="BE528" s="236" t="str">
        <f>IF(TRIM(F528)="","",$B$1&amp;"-"&amp;SUBSTITUTE(Tabla1[[#This Row],[Mes Inscrito]]," ","")&amp;"-"&amp;SUBSTITUTE(Tabla1[[#This Row],[Dia de clases Inscrito]]," ","")&amp;"-"&amp;SUBSTITUTE(Tabla1[[#This Row],[Horario Inscrito]]," ","")&amp;"-"&amp;Tabla1[[#This Row],[Fecha Inicio grupo]])</f>
        <v/>
      </c>
      <c r="BF528" s="253" t="str">
        <f>IF(F528="","",Tabla1[[#This Row],[Curso]])</f>
        <v/>
      </c>
      <c r="BG528" s="254" t="str">
        <f>+IF(TRIM(F528)="","",$B$1&amp;"-"&amp;TRIM(Tabla1[[#This Row],[Mes Inscrito]])&amp;"-"&amp;TRIM(Tabla1[[#This Row],[Dia de clases Inscrito]])&amp;"-"&amp;TRIM(Tabla1[[#This Row],[Horario Inscrito]])&amp;"-"&amp;TRIM(Tabla1[[#This Row],[Fecha Inicio grupo]])&amp;"-"&amp;TRIM(Tabla1[[#This Row],[Tipo Incrito]]))</f>
        <v/>
      </c>
      <c r="BH528" s="319" t="str">
        <f>IF(F528="","",OR(IFERROR(SEARCH("CG",Tabla1[[#This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8" s="320" t="str">
        <f>IF(F528&lt;&gt;"",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8" s="320" t="str">
        <f>IF(F528&lt;&gt;"",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8" s="320" t="str">
        <f>IF(Tabla1[[#This Row],[Fecha Inicio grupo]]="","",IFERROR(VLOOKUP(Tabla1[[#This Row],[Mes de Alta como miembro]],Parámetros!$AM$2:$AN$16,2,0),"01/01/1900"))</f>
        <v/>
      </c>
    </row>
    <row r="529" spans="1:63" ht="14.45" hidden="1">
      <c r="A529" s="69">
        <v>524</v>
      </c>
      <c r="B529" s="30"/>
      <c r="C529" s="35"/>
      <c r="D529" s="43"/>
      <c r="E529" s="65"/>
      <c r="F529" s="46"/>
      <c r="G529" s="46"/>
      <c r="H529" s="165"/>
      <c r="I529" s="43"/>
      <c r="J529" s="29"/>
      <c r="K529" s="70"/>
      <c r="L529" s="69"/>
      <c r="M529" s="47"/>
      <c r="N529" s="240" t="str">
        <f ca="1">IF(Tabla1[[#This Row],[Fecha de nac]]="","",IF(Tabla1[[#This Row],[Fecha Finalización]] &gt;=TODAY(), DATEDIF(Tabla1[[#This Row],[Fecha de nac]],TODAY(),"y"), ROUNDDOWN((Tabla1[[#This Row],[Fecha Finalización]] -Tabla1[[#This Row],[Fecha de nac]])/365,0)))</f>
        <v/>
      </c>
      <c r="O529" s="171"/>
      <c r="P529" s="35"/>
      <c r="Q529" s="68"/>
      <c r="R529" s="68"/>
      <c r="S529" s="68"/>
      <c r="T529" s="68"/>
      <c r="U529" s="245" t="str">
        <f>IF(F529="","",Tabla1[[#This Row],[Fecha Inicio grupo]]+3*7-7)</f>
        <v/>
      </c>
      <c r="V529" s="246" t="str">
        <f>IF(F529="","",EDATE(Tabla1[[#This Row],[Fecha Inicio grupo]],3))</f>
        <v/>
      </c>
      <c r="W529" s="30"/>
      <c r="X529" s="30"/>
      <c r="Y529" s="77"/>
      <c r="Z529" s="77"/>
      <c r="AA529" s="77"/>
      <c r="AB529" s="77"/>
      <c r="AC529" s="77"/>
      <c r="AD529" s="77"/>
      <c r="AE529" s="77"/>
      <c r="AF529" s="77"/>
      <c r="AG529" s="77"/>
      <c r="AH529" s="77"/>
      <c r="AI529" s="77"/>
      <c r="AJ529" s="77"/>
      <c r="AK529" s="77"/>
      <c r="AL529" s="77"/>
      <c r="AM529" s="77"/>
      <c r="AN529" s="77"/>
      <c r="AO529" s="146"/>
      <c r="AP529" s="248" t="str">
        <f>IF(F529="","",IFERROR(VLOOKUP(SUBSTITUTE(SUBSTITUTE(Tabla1[[#This Row],[Uso Sistemas]],"T","P"),"N","F"),Parámetros!$M$2:$N$17,2,0),"Completar hasta 3ra sem. para evaluar a Probacionista"))</f>
        <v/>
      </c>
      <c r="AQ529" s="40"/>
      <c r="AR529" s="40"/>
      <c r="AS529" s="40"/>
      <c r="AT529" s="29"/>
      <c r="AU529" s="56"/>
      <c r="AV529" s="56"/>
      <c r="AW529" s="56"/>
      <c r="AX529" s="250" t="str">
        <f>IF(V529="","",EOMONTH(EDATE(Tabla1[[#This Row],[Fecha Finalización]],2),0))</f>
        <v/>
      </c>
      <c r="AY529" s="40"/>
      <c r="AZ529" s="251" t="str">
        <f>IF(V529="","",EOMONTH(EDATE(Tabla1[[#This Row],[Fecha Finalización]],3),0))</f>
        <v/>
      </c>
      <c r="BA529" s="40"/>
      <c r="BB529" s="40"/>
      <c r="BC529" s="237"/>
      <c r="BD529" s="235" t="str">
        <f>IF(F529="","",Tabla1[[#This Row],[sem 01]]&amp;Tabla1[[#This Row],[sem 02]]&amp;Tabla1[[#This Row],[sem 03]])</f>
        <v/>
      </c>
      <c r="BE529" s="236" t="str">
        <f>IF(TRIM(F529)="","",$B$1&amp;"-"&amp;SUBSTITUTE(Tabla1[[#This Row],[Mes Inscrito]]," ","")&amp;"-"&amp;SUBSTITUTE(Tabla1[[#This Row],[Dia de clases Inscrito]]," ","")&amp;"-"&amp;SUBSTITUTE(Tabla1[[#This Row],[Horario Inscrito]]," ","")&amp;"-"&amp;Tabla1[[#This Row],[Fecha Inicio grupo]])</f>
        <v/>
      </c>
      <c r="BF529" s="253" t="str">
        <f>IF(F529="","",Tabla1[[#This Row],[Curso]])</f>
        <v/>
      </c>
      <c r="BG529" s="254" t="str">
        <f>+IF(TRIM(F529)="","",$B$1&amp;"-"&amp;TRIM(Tabla1[[#This Row],[Mes Inscrito]])&amp;"-"&amp;TRIM(Tabla1[[#This Row],[Dia de clases Inscrito]])&amp;"-"&amp;TRIM(Tabla1[[#This Row],[Horario Inscrito]])&amp;"-"&amp;TRIM(Tabla1[[#This Row],[Fecha Inicio grupo]])&amp;"-"&amp;TRIM(Tabla1[[#This Row],[Tipo Incrito]]))</f>
        <v/>
      </c>
      <c r="BH529" s="319" t="str">
        <f>IF(F529="","",OR(IFERROR(SEARCH("CG",Tabla1[[#This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9" s="320" t="str">
        <f>IF(F529&lt;&gt;"",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9" s="320" t="str">
        <f>IF(F529&lt;&gt;"",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9" s="320" t="str">
        <f>IF(Tabla1[[#This Row],[Fecha Inicio grupo]]="","",IFERROR(VLOOKUP(Tabla1[[#This Row],[Mes de Alta como miembro]],Parámetros!$AM$2:$AN$16,2,0),"01/01/1900"))</f>
        <v/>
      </c>
    </row>
    <row r="530" spans="1:63" ht="14.45" hidden="1">
      <c r="A530" s="69">
        <v>525</v>
      </c>
      <c r="B530" s="30"/>
      <c r="C530" s="35"/>
      <c r="D530" s="43"/>
      <c r="E530" s="65"/>
      <c r="F530" s="46"/>
      <c r="G530" s="46"/>
      <c r="H530" s="165"/>
      <c r="I530" s="43"/>
      <c r="J530" s="29"/>
      <c r="K530" s="70"/>
      <c r="L530" s="69"/>
      <c r="M530" s="47"/>
      <c r="N530" s="240" t="str">
        <f ca="1">IF(Tabla1[[#This Row],[Fecha de nac]]="","",IF(Tabla1[[#This Row],[Fecha Finalización]] &gt;=TODAY(), DATEDIF(Tabla1[[#This Row],[Fecha de nac]],TODAY(),"y"), ROUNDDOWN((Tabla1[[#This Row],[Fecha Finalización]] -Tabla1[[#This Row],[Fecha de nac]])/365,0)))</f>
        <v/>
      </c>
      <c r="O530" s="171"/>
      <c r="P530" s="35"/>
      <c r="Q530" s="68"/>
      <c r="R530" s="68"/>
      <c r="S530" s="68"/>
      <c r="T530" s="68"/>
      <c r="U530" s="245" t="str">
        <f>IF(F530="","",Tabla1[[#This Row],[Fecha Inicio grupo]]+3*7-7)</f>
        <v/>
      </c>
      <c r="V530" s="246" t="str">
        <f>IF(F530="","",EDATE(Tabla1[[#This Row],[Fecha Inicio grupo]],3))</f>
        <v/>
      </c>
      <c r="W530" s="30"/>
      <c r="X530" s="30"/>
      <c r="Y530" s="77"/>
      <c r="Z530" s="77"/>
      <c r="AA530" s="77"/>
      <c r="AB530" s="77"/>
      <c r="AC530" s="77"/>
      <c r="AD530" s="77"/>
      <c r="AE530" s="77"/>
      <c r="AF530" s="77"/>
      <c r="AG530" s="77"/>
      <c r="AH530" s="77"/>
      <c r="AI530" s="77"/>
      <c r="AJ530" s="77"/>
      <c r="AK530" s="77"/>
      <c r="AL530" s="77"/>
      <c r="AM530" s="77"/>
      <c r="AN530" s="77"/>
      <c r="AO530" s="146"/>
      <c r="AP530" s="248" t="str">
        <f>IF(F530="","",IFERROR(VLOOKUP(SUBSTITUTE(SUBSTITUTE(Tabla1[[#This Row],[Uso Sistemas]],"T","P"),"N","F"),Parámetros!$M$2:$N$17,2,0),"Completar hasta 3ra sem. para evaluar a Probacionista"))</f>
        <v/>
      </c>
      <c r="AQ530" s="40"/>
      <c r="AR530" s="40"/>
      <c r="AS530" s="40"/>
      <c r="AT530" s="29"/>
      <c r="AU530" s="56"/>
      <c r="AV530" s="56"/>
      <c r="AW530" s="56"/>
      <c r="AX530" s="250" t="str">
        <f>IF(V530="","",EOMONTH(EDATE(Tabla1[[#This Row],[Fecha Finalización]],2),0))</f>
        <v/>
      </c>
      <c r="AY530" s="40"/>
      <c r="AZ530" s="251" t="str">
        <f>IF(V530="","",EOMONTH(EDATE(Tabla1[[#This Row],[Fecha Finalización]],3),0))</f>
        <v/>
      </c>
      <c r="BA530" s="40"/>
      <c r="BB530" s="40"/>
      <c r="BC530" s="237"/>
      <c r="BD530" s="235" t="str">
        <f>IF(F530="","",Tabla1[[#This Row],[sem 01]]&amp;Tabla1[[#This Row],[sem 02]]&amp;Tabla1[[#This Row],[sem 03]])</f>
        <v/>
      </c>
      <c r="BE530" s="236" t="str">
        <f>IF(TRIM(F530)="","",$B$1&amp;"-"&amp;SUBSTITUTE(Tabla1[[#This Row],[Mes Inscrito]]," ","")&amp;"-"&amp;SUBSTITUTE(Tabla1[[#This Row],[Dia de clases Inscrito]]," ","")&amp;"-"&amp;SUBSTITUTE(Tabla1[[#This Row],[Horario Inscrito]]," ","")&amp;"-"&amp;Tabla1[[#This Row],[Fecha Inicio grupo]])</f>
        <v/>
      </c>
      <c r="BF530" s="253" t="str">
        <f>IF(F530="","",Tabla1[[#This Row],[Curso]])</f>
        <v/>
      </c>
      <c r="BG530" s="254" t="str">
        <f>+IF(TRIM(F530)="","",$B$1&amp;"-"&amp;TRIM(Tabla1[[#This Row],[Mes Inscrito]])&amp;"-"&amp;TRIM(Tabla1[[#This Row],[Dia de clases Inscrito]])&amp;"-"&amp;TRIM(Tabla1[[#This Row],[Horario Inscrito]])&amp;"-"&amp;TRIM(Tabla1[[#This Row],[Fecha Inicio grupo]])&amp;"-"&amp;TRIM(Tabla1[[#This Row],[Tipo Incrito]]))</f>
        <v/>
      </c>
      <c r="BH530" s="319" t="str">
        <f>IF(F530="","",OR(IFERROR(SEARCH("CG",Tabla1[[#This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0" s="320" t="str">
        <f>IF(F530&lt;&gt;"",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0" s="320" t="str">
        <f>IF(F530&lt;&gt;"",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0" s="320" t="str">
        <f>IF(Tabla1[[#This Row],[Fecha Inicio grupo]]="","",IFERROR(VLOOKUP(Tabla1[[#This Row],[Mes de Alta como miembro]],Parámetros!$AM$2:$AN$16,2,0),"01/01/1900"))</f>
        <v/>
      </c>
    </row>
    <row r="531" spans="1:63" ht="14.45" hidden="1">
      <c r="A531" s="69">
        <v>526</v>
      </c>
      <c r="B531" s="30"/>
      <c r="C531" s="35"/>
      <c r="D531" s="43"/>
      <c r="E531" s="65"/>
      <c r="F531" s="46"/>
      <c r="G531" s="46"/>
      <c r="H531" s="165"/>
      <c r="I531" s="43"/>
      <c r="J531" s="29"/>
      <c r="K531" s="70"/>
      <c r="L531" s="69"/>
      <c r="M531" s="47"/>
      <c r="N531" s="240" t="str">
        <f ca="1">IF(Tabla1[[#This Row],[Fecha de nac]]="","",IF(Tabla1[[#This Row],[Fecha Finalización]] &gt;=TODAY(), DATEDIF(Tabla1[[#This Row],[Fecha de nac]],TODAY(),"y"), ROUNDDOWN((Tabla1[[#This Row],[Fecha Finalización]] -Tabla1[[#This Row],[Fecha de nac]])/365,0)))</f>
        <v/>
      </c>
      <c r="O531" s="171"/>
      <c r="P531" s="35"/>
      <c r="Q531" s="68"/>
      <c r="R531" s="68"/>
      <c r="S531" s="68"/>
      <c r="T531" s="68"/>
      <c r="U531" s="245" t="str">
        <f>IF(F531="","",Tabla1[[#This Row],[Fecha Inicio grupo]]+3*7-7)</f>
        <v/>
      </c>
      <c r="V531" s="246" t="str">
        <f>IF(F531="","",EDATE(Tabla1[[#This Row],[Fecha Inicio grupo]],3))</f>
        <v/>
      </c>
      <c r="W531" s="30"/>
      <c r="X531" s="30"/>
      <c r="Y531" s="77"/>
      <c r="Z531" s="77"/>
      <c r="AA531" s="77"/>
      <c r="AB531" s="77"/>
      <c r="AC531" s="77"/>
      <c r="AD531" s="77"/>
      <c r="AE531" s="77"/>
      <c r="AF531" s="77"/>
      <c r="AG531" s="77"/>
      <c r="AH531" s="77"/>
      <c r="AI531" s="77"/>
      <c r="AJ531" s="77"/>
      <c r="AK531" s="77"/>
      <c r="AL531" s="77"/>
      <c r="AM531" s="77"/>
      <c r="AN531" s="77"/>
      <c r="AO531" s="146"/>
      <c r="AP531" s="248" t="str">
        <f>IF(F531="","",IFERROR(VLOOKUP(SUBSTITUTE(SUBSTITUTE(Tabla1[[#This Row],[Uso Sistemas]],"T","P"),"N","F"),Parámetros!$M$2:$N$17,2,0),"Completar hasta 3ra sem. para evaluar a Probacionista"))</f>
        <v/>
      </c>
      <c r="AQ531" s="40"/>
      <c r="AR531" s="40"/>
      <c r="AS531" s="40"/>
      <c r="AT531" s="29"/>
      <c r="AU531" s="56"/>
      <c r="AV531" s="56"/>
      <c r="AW531" s="56"/>
      <c r="AX531" s="250" t="str">
        <f>IF(V531="","",EOMONTH(EDATE(Tabla1[[#This Row],[Fecha Finalización]],2),0))</f>
        <v/>
      </c>
      <c r="AY531" s="40"/>
      <c r="AZ531" s="251" t="str">
        <f>IF(V531="","",EOMONTH(EDATE(Tabla1[[#This Row],[Fecha Finalización]],3),0))</f>
        <v/>
      </c>
      <c r="BA531" s="40"/>
      <c r="BB531" s="40"/>
      <c r="BC531" s="237"/>
      <c r="BD531" s="235" t="str">
        <f>IF(F531="","",Tabla1[[#This Row],[sem 01]]&amp;Tabla1[[#This Row],[sem 02]]&amp;Tabla1[[#This Row],[sem 03]])</f>
        <v/>
      </c>
      <c r="BE531" s="236" t="str">
        <f>IF(TRIM(F531)="","",$B$1&amp;"-"&amp;SUBSTITUTE(Tabla1[[#This Row],[Mes Inscrito]]," ","")&amp;"-"&amp;SUBSTITUTE(Tabla1[[#This Row],[Dia de clases Inscrito]]," ","")&amp;"-"&amp;SUBSTITUTE(Tabla1[[#This Row],[Horario Inscrito]]," ","")&amp;"-"&amp;Tabla1[[#This Row],[Fecha Inicio grupo]])</f>
        <v/>
      </c>
      <c r="BF531" s="253" t="str">
        <f>IF(F531="","",Tabla1[[#This Row],[Curso]])</f>
        <v/>
      </c>
      <c r="BG531" s="254" t="str">
        <f>+IF(TRIM(F531)="","",$B$1&amp;"-"&amp;TRIM(Tabla1[[#This Row],[Mes Inscrito]])&amp;"-"&amp;TRIM(Tabla1[[#This Row],[Dia de clases Inscrito]])&amp;"-"&amp;TRIM(Tabla1[[#This Row],[Horario Inscrito]])&amp;"-"&amp;TRIM(Tabla1[[#This Row],[Fecha Inicio grupo]])&amp;"-"&amp;TRIM(Tabla1[[#This Row],[Tipo Incrito]]))</f>
        <v/>
      </c>
      <c r="BH531" s="319" t="str">
        <f>IF(F531="","",OR(IFERROR(SEARCH("CG",Tabla1[[#This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1" s="320" t="str">
        <f>IF(F531&lt;&gt;"",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1" s="320" t="str">
        <f>IF(F531&lt;&gt;"",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1" s="320" t="str">
        <f>IF(Tabla1[[#This Row],[Fecha Inicio grupo]]="","",IFERROR(VLOOKUP(Tabla1[[#This Row],[Mes de Alta como miembro]],Parámetros!$AM$2:$AN$16,2,0),"01/01/1900"))</f>
        <v/>
      </c>
    </row>
    <row r="532" spans="1:63" ht="14.45" hidden="1">
      <c r="A532" s="69">
        <v>527</v>
      </c>
      <c r="B532" s="30"/>
      <c r="C532" s="35"/>
      <c r="D532" s="43"/>
      <c r="E532" s="65"/>
      <c r="F532" s="46"/>
      <c r="G532" s="46"/>
      <c r="H532" s="165"/>
      <c r="I532" s="43"/>
      <c r="J532" s="29"/>
      <c r="K532" s="70"/>
      <c r="L532" s="69"/>
      <c r="M532" s="47"/>
      <c r="N532" s="240" t="str">
        <f ca="1">IF(Tabla1[[#This Row],[Fecha de nac]]="","",IF(Tabla1[[#This Row],[Fecha Finalización]] &gt;=TODAY(), DATEDIF(Tabla1[[#This Row],[Fecha de nac]],TODAY(),"y"), ROUNDDOWN((Tabla1[[#This Row],[Fecha Finalización]] -Tabla1[[#This Row],[Fecha de nac]])/365,0)))</f>
        <v/>
      </c>
      <c r="O532" s="171"/>
      <c r="P532" s="35"/>
      <c r="Q532" s="68"/>
      <c r="R532" s="68"/>
      <c r="S532" s="68"/>
      <c r="T532" s="68"/>
      <c r="U532" s="245" t="str">
        <f>IF(F532="","",Tabla1[[#This Row],[Fecha Inicio grupo]]+3*7-7)</f>
        <v/>
      </c>
      <c r="V532" s="246" t="str">
        <f>IF(F532="","",EDATE(Tabla1[[#This Row],[Fecha Inicio grupo]],3))</f>
        <v/>
      </c>
      <c r="W532" s="30"/>
      <c r="X532" s="30"/>
      <c r="Y532" s="77"/>
      <c r="Z532" s="77"/>
      <c r="AA532" s="77"/>
      <c r="AB532" s="77"/>
      <c r="AC532" s="77"/>
      <c r="AD532" s="77"/>
      <c r="AE532" s="77"/>
      <c r="AF532" s="77"/>
      <c r="AG532" s="77"/>
      <c r="AH532" s="77"/>
      <c r="AI532" s="77"/>
      <c r="AJ532" s="77"/>
      <c r="AK532" s="77"/>
      <c r="AL532" s="77"/>
      <c r="AM532" s="77"/>
      <c r="AN532" s="77"/>
      <c r="AO532" s="146"/>
      <c r="AP532" s="248" t="str">
        <f>IF(F532="","",IFERROR(VLOOKUP(SUBSTITUTE(SUBSTITUTE(Tabla1[[#This Row],[Uso Sistemas]],"T","P"),"N","F"),Parámetros!$M$2:$N$17,2,0),"Completar hasta 3ra sem. para evaluar a Probacionista"))</f>
        <v/>
      </c>
      <c r="AQ532" s="40"/>
      <c r="AR532" s="40"/>
      <c r="AS532" s="40"/>
      <c r="AT532" s="29"/>
      <c r="AU532" s="56"/>
      <c r="AV532" s="56"/>
      <c r="AW532" s="56"/>
      <c r="AX532" s="250" t="str">
        <f>IF(V532="","",EOMONTH(EDATE(Tabla1[[#This Row],[Fecha Finalización]],2),0))</f>
        <v/>
      </c>
      <c r="AY532" s="40"/>
      <c r="AZ532" s="251" t="str">
        <f>IF(V532="","",EOMONTH(EDATE(Tabla1[[#This Row],[Fecha Finalización]],3),0))</f>
        <v/>
      </c>
      <c r="BA532" s="40"/>
      <c r="BB532" s="40"/>
      <c r="BC532" s="237"/>
      <c r="BD532" s="235" t="str">
        <f>IF(F532="","",Tabla1[[#This Row],[sem 01]]&amp;Tabla1[[#This Row],[sem 02]]&amp;Tabla1[[#This Row],[sem 03]])</f>
        <v/>
      </c>
      <c r="BE532" s="236" t="str">
        <f>IF(TRIM(F532)="","",$B$1&amp;"-"&amp;SUBSTITUTE(Tabla1[[#This Row],[Mes Inscrito]]," ","")&amp;"-"&amp;SUBSTITUTE(Tabla1[[#This Row],[Dia de clases Inscrito]]," ","")&amp;"-"&amp;SUBSTITUTE(Tabla1[[#This Row],[Horario Inscrito]]," ","")&amp;"-"&amp;Tabla1[[#This Row],[Fecha Inicio grupo]])</f>
        <v/>
      </c>
      <c r="BF532" s="253" t="str">
        <f>IF(F532="","",Tabla1[[#This Row],[Curso]])</f>
        <v/>
      </c>
      <c r="BG532" s="254" t="str">
        <f>+IF(TRIM(F532)="","",$B$1&amp;"-"&amp;TRIM(Tabla1[[#This Row],[Mes Inscrito]])&amp;"-"&amp;TRIM(Tabla1[[#This Row],[Dia de clases Inscrito]])&amp;"-"&amp;TRIM(Tabla1[[#This Row],[Horario Inscrito]])&amp;"-"&amp;TRIM(Tabla1[[#This Row],[Fecha Inicio grupo]])&amp;"-"&amp;TRIM(Tabla1[[#This Row],[Tipo Incrito]]))</f>
        <v/>
      </c>
      <c r="BH532" s="319" t="str">
        <f>IF(F532="","",OR(IFERROR(SEARCH("CG",Tabla1[[#This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2" s="320" t="str">
        <f>IF(F532&lt;&gt;"",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2" s="320" t="str">
        <f>IF(F532&lt;&gt;"",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2" s="320" t="str">
        <f>IF(Tabla1[[#This Row],[Fecha Inicio grupo]]="","",IFERROR(VLOOKUP(Tabla1[[#This Row],[Mes de Alta como miembro]],Parámetros!$AM$2:$AN$16,2,0),"01/01/1900"))</f>
        <v/>
      </c>
    </row>
    <row r="533" spans="1:63" ht="14.45" hidden="1">
      <c r="A533" s="69">
        <v>528</v>
      </c>
      <c r="B533" s="30"/>
      <c r="C533" s="35"/>
      <c r="D533" s="43"/>
      <c r="E533" s="65"/>
      <c r="F533" s="46"/>
      <c r="G533" s="46"/>
      <c r="H533" s="165"/>
      <c r="I533" s="43"/>
      <c r="J533" s="29"/>
      <c r="K533" s="70"/>
      <c r="L533" s="69"/>
      <c r="M533" s="47"/>
      <c r="N533" s="240" t="str">
        <f ca="1">IF(Tabla1[[#This Row],[Fecha de nac]]="","",IF(Tabla1[[#This Row],[Fecha Finalización]] &gt;=TODAY(), DATEDIF(Tabla1[[#This Row],[Fecha de nac]],TODAY(),"y"), ROUNDDOWN((Tabla1[[#This Row],[Fecha Finalización]] -Tabla1[[#This Row],[Fecha de nac]])/365,0)))</f>
        <v/>
      </c>
      <c r="O533" s="171"/>
      <c r="P533" s="35"/>
      <c r="Q533" s="68"/>
      <c r="R533" s="68"/>
      <c r="S533" s="68"/>
      <c r="T533" s="68"/>
      <c r="U533" s="245" t="str">
        <f>IF(F533="","",Tabla1[[#This Row],[Fecha Inicio grupo]]+3*7-7)</f>
        <v/>
      </c>
      <c r="V533" s="246" t="str">
        <f>IF(F533="","",EDATE(Tabla1[[#This Row],[Fecha Inicio grupo]],3))</f>
        <v/>
      </c>
      <c r="W533" s="30"/>
      <c r="X533" s="30"/>
      <c r="Y533" s="77"/>
      <c r="Z533" s="77"/>
      <c r="AA533" s="77"/>
      <c r="AB533" s="77"/>
      <c r="AC533" s="77"/>
      <c r="AD533" s="77"/>
      <c r="AE533" s="77"/>
      <c r="AF533" s="77"/>
      <c r="AG533" s="77"/>
      <c r="AH533" s="77"/>
      <c r="AI533" s="77"/>
      <c r="AJ533" s="77"/>
      <c r="AK533" s="77"/>
      <c r="AL533" s="77"/>
      <c r="AM533" s="77"/>
      <c r="AN533" s="77"/>
      <c r="AO533" s="146"/>
      <c r="AP533" s="248" t="str">
        <f>IF(F533="","",IFERROR(VLOOKUP(SUBSTITUTE(SUBSTITUTE(Tabla1[[#This Row],[Uso Sistemas]],"T","P"),"N","F"),Parámetros!$M$2:$N$17,2,0),"Completar hasta 3ra sem. para evaluar a Probacionista"))</f>
        <v/>
      </c>
      <c r="AQ533" s="40"/>
      <c r="AR533" s="40"/>
      <c r="AS533" s="40"/>
      <c r="AT533" s="29"/>
      <c r="AU533" s="56"/>
      <c r="AV533" s="56"/>
      <c r="AW533" s="56"/>
      <c r="AX533" s="250" t="str">
        <f>IF(V533="","",EOMONTH(EDATE(Tabla1[[#This Row],[Fecha Finalización]],2),0))</f>
        <v/>
      </c>
      <c r="AY533" s="40"/>
      <c r="AZ533" s="251" t="str">
        <f>IF(V533="","",EOMONTH(EDATE(Tabla1[[#This Row],[Fecha Finalización]],3),0))</f>
        <v/>
      </c>
      <c r="BA533" s="40"/>
      <c r="BB533" s="40"/>
      <c r="BC533" s="237"/>
      <c r="BD533" s="235" t="str">
        <f>IF(F533="","",Tabla1[[#This Row],[sem 01]]&amp;Tabla1[[#This Row],[sem 02]]&amp;Tabla1[[#This Row],[sem 03]])</f>
        <v/>
      </c>
      <c r="BE533" s="236" t="str">
        <f>IF(TRIM(F533)="","",$B$1&amp;"-"&amp;SUBSTITUTE(Tabla1[[#This Row],[Mes Inscrito]]," ","")&amp;"-"&amp;SUBSTITUTE(Tabla1[[#This Row],[Dia de clases Inscrito]]," ","")&amp;"-"&amp;SUBSTITUTE(Tabla1[[#This Row],[Horario Inscrito]]," ","")&amp;"-"&amp;Tabla1[[#This Row],[Fecha Inicio grupo]])</f>
        <v/>
      </c>
      <c r="BF533" s="253" t="str">
        <f>IF(F533="","",Tabla1[[#This Row],[Curso]])</f>
        <v/>
      </c>
      <c r="BG533" s="254" t="str">
        <f>+IF(TRIM(F533)="","",$B$1&amp;"-"&amp;TRIM(Tabla1[[#This Row],[Mes Inscrito]])&amp;"-"&amp;TRIM(Tabla1[[#This Row],[Dia de clases Inscrito]])&amp;"-"&amp;TRIM(Tabla1[[#This Row],[Horario Inscrito]])&amp;"-"&amp;TRIM(Tabla1[[#This Row],[Fecha Inicio grupo]])&amp;"-"&amp;TRIM(Tabla1[[#This Row],[Tipo Incrito]]))</f>
        <v/>
      </c>
      <c r="BH533" s="319" t="str">
        <f>IF(F533="","",OR(IFERROR(SEARCH("CG",Tabla1[[#This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3" s="320" t="str">
        <f>IF(F533&lt;&gt;"",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3" s="320" t="str">
        <f>IF(F533&lt;&gt;"",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3" s="320" t="str">
        <f>IF(Tabla1[[#This Row],[Fecha Inicio grupo]]="","",IFERROR(VLOOKUP(Tabla1[[#This Row],[Mes de Alta como miembro]],Parámetros!$AM$2:$AN$16,2,0),"01/01/1900"))</f>
        <v/>
      </c>
    </row>
    <row r="534" spans="1:63" ht="14.45" hidden="1">
      <c r="A534" s="69">
        <v>529</v>
      </c>
      <c r="B534" s="30"/>
      <c r="C534" s="35"/>
      <c r="D534" s="43"/>
      <c r="E534" s="65"/>
      <c r="F534" s="46"/>
      <c r="G534" s="46"/>
      <c r="H534" s="165"/>
      <c r="I534" s="43"/>
      <c r="J534" s="29"/>
      <c r="K534" s="70"/>
      <c r="L534" s="69"/>
      <c r="M534" s="47"/>
      <c r="N534" s="240" t="str">
        <f ca="1">IF(Tabla1[[#This Row],[Fecha de nac]]="","",IF(Tabla1[[#This Row],[Fecha Finalización]] &gt;=TODAY(), DATEDIF(Tabla1[[#This Row],[Fecha de nac]],TODAY(),"y"), ROUNDDOWN((Tabla1[[#This Row],[Fecha Finalización]] -Tabla1[[#This Row],[Fecha de nac]])/365,0)))</f>
        <v/>
      </c>
      <c r="O534" s="171"/>
      <c r="P534" s="35"/>
      <c r="Q534" s="68"/>
      <c r="R534" s="68"/>
      <c r="S534" s="68"/>
      <c r="T534" s="68"/>
      <c r="U534" s="245" t="str">
        <f>IF(F534="","",Tabla1[[#This Row],[Fecha Inicio grupo]]+3*7-7)</f>
        <v/>
      </c>
      <c r="V534" s="246" t="str">
        <f>IF(F534="","",EDATE(Tabla1[[#This Row],[Fecha Inicio grupo]],3))</f>
        <v/>
      </c>
      <c r="W534" s="30"/>
      <c r="X534" s="30"/>
      <c r="Y534" s="77"/>
      <c r="Z534" s="77"/>
      <c r="AA534" s="77"/>
      <c r="AB534" s="77"/>
      <c r="AC534" s="77"/>
      <c r="AD534" s="77"/>
      <c r="AE534" s="77"/>
      <c r="AF534" s="77"/>
      <c r="AG534" s="77"/>
      <c r="AH534" s="77"/>
      <c r="AI534" s="77"/>
      <c r="AJ534" s="77"/>
      <c r="AK534" s="77"/>
      <c r="AL534" s="77"/>
      <c r="AM534" s="77"/>
      <c r="AN534" s="77"/>
      <c r="AO534" s="146"/>
      <c r="AP534" s="248" t="str">
        <f>IF(F534="","",IFERROR(VLOOKUP(SUBSTITUTE(SUBSTITUTE(Tabla1[[#This Row],[Uso Sistemas]],"T","P"),"N","F"),Parámetros!$M$2:$N$17,2,0),"Completar hasta 3ra sem. para evaluar a Probacionista"))</f>
        <v/>
      </c>
      <c r="AQ534" s="40"/>
      <c r="AR534" s="40"/>
      <c r="AS534" s="40"/>
      <c r="AT534" s="29"/>
      <c r="AU534" s="56"/>
      <c r="AV534" s="56"/>
      <c r="AW534" s="56"/>
      <c r="AX534" s="250" t="str">
        <f>IF(V534="","",EOMONTH(EDATE(Tabla1[[#This Row],[Fecha Finalización]],2),0))</f>
        <v/>
      </c>
      <c r="AY534" s="40"/>
      <c r="AZ534" s="251" t="str">
        <f>IF(V534="","",EOMONTH(EDATE(Tabla1[[#This Row],[Fecha Finalización]],3),0))</f>
        <v/>
      </c>
      <c r="BA534" s="40"/>
      <c r="BB534" s="40"/>
      <c r="BC534" s="237"/>
      <c r="BD534" s="235" t="str">
        <f>IF(F534="","",Tabla1[[#This Row],[sem 01]]&amp;Tabla1[[#This Row],[sem 02]]&amp;Tabla1[[#This Row],[sem 03]])</f>
        <v/>
      </c>
      <c r="BE534" s="236" t="str">
        <f>IF(TRIM(F534)="","",$B$1&amp;"-"&amp;SUBSTITUTE(Tabla1[[#This Row],[Mes Inscrito]]," ","")&amp;"-"&amp;SUBSTITUTE(Tabla1[[#This Row],[Dia de clases Inscrito]]," ","")&amp;"-"&amp;SUBSTITUTE(Tabla1[[#This Row],[Horario Inscrito]]," ","")&amp;"-"&amp;Tabla1[[#This Row],[Fecha Inicio grupo]])</f>
        <v/>
      </c>
      <c r="BF534" s="253" t="str">
        <f>IF(F534="","",Tabla1[[#This Row],[Curso]])</f>
        <v/>
      </c>
      <c r="BG534" s="254" t="str">
        <f>+IF(TRIM(F534)="","",$B$1&amp;"-"&amp;TRIM(Tabla1[[#This Row],[Mes Inscrito]])&amp;"-"&amp;TRIM(Tabla1[[#This Row],[Dia de clases Inscrito]])&amp;"-"&amp;TRIM(Tabla1[[#This Row],[Horario Inscrito]])&amp;"-"&amp;TRIM(Tabla1[[#This Row],[Fecha Inicio grupo]])&amp;"-"&amp;TRIM(Tabla1[[#This Row],[Tipo Incrito]]))</f>
        <v/>
      </c>
      <c r="BH534" s="319" t="str">
        <f>IF(F534="","",OR(IFERROR(SEARCH("CG",Tabla1[[#This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4" s="320" t="str">
        <f>IF(F534&lt;&gt;"",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4" s="320" t="str">
        <f>IF(F534&lt;&gt;"",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4" s="320" t="str">
        <f>IF(Tabla1[[#This Row],[Fecha Inicio grupo]]="","",IFERROR(VLOOKUP(Tabla1[[#This Row],[Mes de Alta como miembro]],Parámetros!$AM$2:$AN$16,2,0),"01/01/1900"))</f>
        <v/>
      </c>
    </row>
    <row r="535" spans="1:63" ht="14.45" hidden="1">
      <c r="A535" s="69">
        <v>530</v>
      </c>
      <c r="B535" s="30"/>
      <c r="C535" s="35"/>
      <c r="D535" s="43"/>
      <c r="E535" s="65"/>
      <c r="F535" s="46"/>
      <c r="G535" s="46"/>
      <c r="H535" s="165"/>
      <c r="I535" s="43"/>
      <c r="J535" s="29"/>
      <c r="K535" s="70"/>
      <c r="L535" s="69"/>
      <c r="M535" s="47"/>
      <c r="N535" s="240" t="str">
        <f ca="1">IF(Tabla1[[#This Row],[Fecha de nac]]="","",IF(Tabla1[[#This Row],[Fecha Finalización]] &gt;=TODAY(), DATEDIF(Tabla1[[#This Row],[Fecha de nac]],TODAY(),"y"), ROUNDDOWN((Tabla1[[#This Row],[Fecha Finalización]] -Tabla1[[#This Row],[Fecha de nac]])/365,0)))</f>
        <v/>
      </c>
      <c r="O535" s="171"/>
      <c r="P535" s="35"/>
      <c r="Q535" s="68"/>
      <c r="R535" s="68"/>
      <c r="S535" s="68"/>
      <c r="T535" s="68"/>
      <c r="U535" s="245" t="str">
        <f>IF(F535="","",Tabla1[[#This Row],[Fecha Inicio grupo]]+3*7-7)</f>
        <v/>
      </c>
      <c r="V535" s="246" t="str">
        <f>IF(F535="","",EDATE(Tabla1[[#This Row],[Fecha Inicio grupo]],3))</f>
        <v/>
      </c>
      <c r="W535" s="30"/>
      <c r="X535" s="30"/>
      <c r="Y535" s="77"/>
      <c r="Z535" s="77"/>
      <c r="AA535" s="77"/>
      <c r="AB535" s="77"/>
      <c r="AC535" s="77"/>
      <c r="AD535" s="77"/>
      <c r="AE535" s="77"/>
      <c r="AF535" s="77"/>
      <c r="AG535" s="77"/>
      <c r="AH535" s="77"/>
      <c r="AI535" s="77"/>
      <c r="AJ535" s="77"/>
      <c r="AK535" s="77"/>
      <c r="AL535" s="77"/>
      <c r="AM535" s="77"/>
      <c r="AN535" s="77"/>
      <c r="AO535" s="146"/>
      <c r="AP535" s="248" t="str">
        <f>IF(F535="","",IFERROR(VLOOKUP(SUBSTITUTE(SUBSTITUTE(Tabla1[[#This Row],[Uso Sistemas]],"T","P"),"N","F"),Parámetros!$M$2:$N$17,2,0),"Completar hasta 3ra sem. para evaluar a Probacionista"))</f>
        <v/>
      </c>
      <c r="AQ535" s="40"/>
      <c r="AR535" s="40"/>
      <c r="AS535" s="40"/>
      <c r="AT535" s="29"/>
      <c r="AU535" s="56"/>
      <c r="AV535" s="56"/>
      <c r="AW535" s="56"/>
      <c r="AX535" s="250" t="str">
        <f>IF(V535="","",EOMONTH(EDATE(Tabla1[[#This Row],[Fecha Finalización]],2),0))</f>
        <v/>
      </c>
      <c r="AY535" s="40"/>
      <c r="AZ535" s="251" t="str">
        <f>IF(V535="","",EOMONTH(EDATE(Tabla1[[#This Row],[Fecha Finalización]],3),0))</f>
        <v/>
      </c>
      <c r="BA535" s="40"/>
      <c r="BB535" s="40"/>
      <c r="BC535" s="237"/>
      <c r="BD535" s="235" t="str">
        <f>IF(F535="","",Tabla1[[#This Row],[sem 01]]&amp;Tabla1[[#This Row],[sem 02]]&amp;Tabla1[[#This Row],[sem 03]])</f>
        <v/>
      </c>
      <c r="BE535" s="236" t="str">
        <f>IF(TRIM(F535)="","",$B$1&amp;"-"&amp;SUBSTITUTE(Tabla1[[#This Row],[Mes Inscrito]]," ","")&amp;"-"&amp;SUBSTITUTE(Tabla1[[#This Row],[Dia de clases Inscrito]]," ","")&amp;"-"&amp;SUBSTITUTE(Tabla1[[#This Row],[Horario Inscrito]]," ","")&amp;"-"&amp;Tabla1[[#This Row],[Fecha Inicio grupo]])</f>
        <v/>
      </c>
      <c r="BF535" s="253" t="str">
        <f>IF(F535="","",Tabla1[[#This Row],[Curso]])</f>
        <v/>
      </c>
      <c r="BG535" s="254" t="str">
        <f>+IF(TRIM(F535)="","",$B$1&amp;"-"&amp;TRIM(Tabla1[[#This Row],[Mes Inscrito]])&amp;"-"&amp;TRIM(Tabla1[[#This Row],[Dia de clases Inscrito]])&amp;"-"&amp;TRIM(Tabla1[[#This Row],[Horario Inscrito]])&amp;"-"&amp;TRIM(Tabla1[[#This Row],[Fecha Inicio grupo]])&amp;"-"&amp;TRIM(Tabla1[[#This Row],[Tipo Incrito]]))</f>
        <v/>
      </c>
      <c r="BH535" s="319" t="str">
        <f>IF(F535="","",OR(IFERROR(SEARCH("CG",Tabla1[[#This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5" s="320" t="str">
        <f>IF(F535&lt;&gt;"",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5" s="320" t="str">
        <f>IF(F535&lt;&gt;"",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5" s="320" t="str">
        <f>IF(Tabla1[[#This Row],[Fecha Inicio grupo]]="","",IFERROR(VLOOKUP(Tabla1[[#This Row],[Mes de Alta como miembro]],Parámetros!$AM$2:$AN$16,2,0),"01/01/1900"))</f>
        <v/>
      </c>
    </row>
    <row r="536" spans="1:63" ht="14.45" hidden="1">
      <c r="A536" s="69">
        <v>531</v>
      </c>
      <c r="B536" s="30"/>
      <c r="C536" s="35"/>
      <c r="D536" s="43"/>
      <c r="E536" s="65"/>
      <c r="F536" s="46"/>
      <c r="G536" s="46"/>
      <c r="H536" s="165"/>
      <c r="I536" s="43"/>
      <c r="J536" s="29"/>
      <c r="K536" s="70"/>
      <c r="L536" s="69"/>
      <c r="M536" s="47"/>
      <c r="N536" s="240" t="str">
        <f ca="1">IF(Tabla1[[#This Row],[Fecha de nac]]="","",IF(Tabla1[[#This Row],[Fecha Finalización]] &gt;=TODAY(), DATEDIF(Tabla1[[#This Row],[Fecha de nac]],TODAY(),"y"), ROUNDDOWN((Tabla1[[#This Row],[Fecha Finalización]] -Tabla1[[#This Row],[Fecha de nac]])/365,0)))</f>
        <v/>
      </c>
      <c r="O536" s="171"/>
      <c r="P536" s="35"/>
      <c r="Q536" s="68"/>
      <c r="R536" s="68"/>
      <c r="S536" s="68"/>
      <c r="T536" s="68"/>
      <c r="U536" s="245" t="str">
        <f>IF(F536="","",Tabla1[[#This Row],[Fecha Inicio grupo]]+3*7-7)</f>
        <v/>
      </c>
      <c r="V536" s="246" t="str">
        <f>IF(F536="","",EDATE(Tabla1[[#This Row],[Fecha Inicio grupo]],3))</f>
        <v/>
      </c>
      <c r="W536" s="30"/>
      <c r="X536" s="30"/>
      <c r="Y536" s="77"/>
      <c r="Z536" s="77"/>
      <c r="AA536" s="77"/>
      <c r="AB536" s="77"/>
      <c r="AC536" s="77"/>
      <c r="AD536" s="77"/>
      <c r="AE536" s="77"/>
      <c r="AF536" s="77"/>
      <c r="AG536" s="77"/>
      <c r="AH536" s="77"/>
      <c r="AI536" s="77"/>
      <c r="AJ536" s="77"/>
      <c r="AK536" s="77"/>
      <c r="AL536" s="77"/>
      <c r="AM536" s="77"/>
      <c r="AN536" s="77"/>
      <c r="AO536" s="146"/>
      <c r="AP536" s="248" t="str">
        <f>IF(F536="","",IFERROR(VLOOKUP(SUBSTITUTE(SUBSTITUTE(Tabla1[[#This Row],[Uso Sistemas]],"T","P"),"N","F"),Parámetros!$M$2:$N$17,2,0),"Completar hasta 3ra sem. para evaluar a Probacionista"))</f>
        <v/>
      </c>
      <c r="AQ536" s="40"/>
      <c r="AR536" s="40"/>
      <c r="AS536" s="40"/>
      <c r="AT536" s="29"/>
      <c r="AU536" s="56"/>
      <c r="AV536" s="56"/>
      <c r="AW536" s="56"/>
      <c r="AX536" s="250" t="str">
        <f>IF(V536="","",EOMONTH(EDATE(Tabla1[[#This Row],[Fecha Finalización]],2),0))</f>
        <v/>
      </c>
      <c r="AY536" s="40"/>
      <c r="AZ536" s="251" t="str">
        <f>IF(V536="","",EOMONTH(EDATE(Tabla1[[#This Row],[Fecha Finalización]],3),0))</f>
        <v/>
      </c>
      <c r="BA536" s="40"/>
      <c r="BB536" s="40"/>
      <c r="BC536" s="237"/>
      <c r="BD536" s="235" t="str">
        <f>IF(F536="","",Tabla1[[#This Row],[sem 01]]&amp;Tabla1[[#This Row],[sem 02]]&amp;Tabla1[[#This Row],[sem 03]])</f>
        <v/>
      </c>
      <c r="BE536" s="236" t="str">
        <f>IF(TRIM(F536)="","",$B$1&amp;"-"&amp;SUBSTITUTE(Tabla1[[#This Row],[Mes Inscrito]]," ","")&amp;"-"&amp;SUBSTITUTE(Tabla1[[#This Row],[Dia de clases Inscrito]]," ","")&amp;"-"&amp;SUBSTITUTE(Tabla1[[#This Row],[Horario Inscrito]]," ","")&amp;"-"&amp;Tabla1[[#This Row],[Fecha Inicio grupo]])</f>
        <v/>
      </c>
      <c r="BF536" s="253" t="str">
        <f>IF(F536="","",Tabla1[[#This Row],[Curso]])</f>
        <v/>
      </c>
      <c r="BG536" s="254" t="str">
        <f>+IF(TRIM(F536)="","",$B$1&amp;"-"&amp;TRIM(Tabla1[[#This Row],[Mes Inscrito]])&amp;"-"&amp;TRIM(Tabla1[[#This Row],[Dia de clases Inscrito]])&amp;"-"&amp;TRIM(Tabla1[[#This Row],[Horario Inscrito]])&amp;"-"&amp;TRIM(Tabla1[[#This Row],[Fecha Inicio grupo]])&amp;"-"&amp;TRIM(Tabla1[[#This Row],[Tipo Incrito]]))</f>
        <v/>
      </c>
      <c r="BH536" s="319" t="str">
        <f>IF(F536="","",OR(IFERROR(SEARCH("CG",Tabla1[[#This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6" s="320" t="str">
        <f>IF(F536&lt;&gt;"",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6" s="320" t="str">
        <f>IF(F536&lt;&gt;"",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6" s="320" t="str">
        <f>IF(Tabla1[[#This Row],[Fecha Inicio grupo]]="","",IFERROR(VLOOKUP(Tabla1[[#This Row],[Mes de Alta como miembro]],Parámetros!$AM$2:$AN$16,2,0),"01/01/1900"))</f>
        <v/>
      </c>
    </row>
    <row r="537" spans="1:63" ht="14.45" hidden="1">
      <c r="A537" s="69">
        <v>532</v>
      </c>
      <c r="B537" s="30"/>
      <c r="C537" s="35"/>
      <c r="D537" s="43"/>
      <c r="E537" s="65"/>
      <c r="F537" s="46"/>
      <c r="G537" s="46"/>
      <c r="H537" s="165"/>
      <c r="I537" s="43"/>
      <c r="J537" s="29"/>
      <c r="K537" s="70"/>
      <c r="L537" s="69"/>
      <c r="M537" s="47"/>
      <c r="N537" s="240" t="str">
        <f ca="1">IF(Tabla1[[#This Row],[Fecha de nac]]="","",IF(Tabla1[[#This Row],[Fecha Finalización]] &gt;=TODAY(), DATEDIF(Tabla1[[#This Row],[Fecha de nac]],TODAY(),"y"), ROUNDDOWN((Tabla1[[#This Row],[Fecha Finalización]] -Tabla1[[#This Row],[Fecha de nac]])/365,0)))</f>
        <v/>
      </c>
      <c r="O537" s="171"/>
      <c r="P537" s="35"/>
      <c r="Q537" s="68"/>
      <c r="R537" s="68"/>
      <c r="S537" s="68"/>
      <c r="T537" s="68"/>
      <c r="U537" s="245" t="str">
        <f>IF(F537="","",Tabla1[[#This Row],[Fecha Inicio grupo]]+3*7-7)</f>
        <v/>
      </c>
      <c r="V537" s="246" t="str">
        <f>IF(F537="","",EDATE(Tabla1[[#This Row],[Fecha Inicio grupo]],3))</f>
        <v/>
      </c>
      <c r="W537" s="30"/>
      <c r="X537" s="30"/>
      <c r="Y537" s="77"/>
      <c r="Z537" s="77"/>
      <c r="AA537" s="77"/>
      <c r="AB537" s="77"/>
      <c r="AC537" s="77"/>
      <c r="AD537" s="77"/>
      <c r="AE537" s="77"/>
      <c r="AF537" s="77"/>
      <c r="AG537" s="77"/>
      <c r="AH537" s="77"/>
      <c r="AI537" s="77"/>
      <c r="AJ537" s="77"/>
      <c r="AK537" s="77"/>
      <c r="AL537" s="77"/>
      <c r="AM537" s="77"/>
      <c r="AN537" s="77"/>
      <c r="AO537" s="146"/>
      <c r="AP537" s="248" t="str">
        <f>IF(F537="","",IFERROR(VLOOKUP(SUBSTITUTE(SUBSTITUTE(Tabla1[[#This Row],[Uso Sistemas]],"T","P"),"N","F"),Parámetros!$M$2:$N$17,2,0),"Completar hasta 3ra sem. para evaluar a Probacionista"))</f>
        <v/>
      </c>
      <c r="AQ537" s="40"/>
      <c r="AR537" s="40"/>
      <c r="AS537" s="40"/>
      <c r="AT537" s="29"/>
      <c r="AU537" s="56"/>
      <c r="AV537" s="56"/>
      <c r="AW537" s="56"/>
      <c r="AX537" s="250" t="str">
        <f>IF(V537="","",EOMONTH(EDATE(Tabla1[[#This Row],[Fecha Finalización]],2),0))</f>
        <v/>
      </c>
      <c r="AY537" s="40"/>
      <c r="AZ537" s="251" t="str">
        <f>IF(V537="","",EOMONTH(EDATE(Tabla1[[#This Row],[Fecha Finalización]],3),0))</f>
        <v/>
      </c>
      <c r="BA537" s="40"/>
      <c r="BB537" s="40"/>
      <c r="BC537" s="237"/>
      <c r="BD537" s="235" t="str">
        <f>IF(F537="","",Tabla1[[#This Row],[sem 01]]&amp;Tabla1[[#This Row],[sem 02]]&amp;Tabla1[[#This Row],[sem 03]])</f>
        <v/>
      </c>
      <c r="BE537" s="236" t="str">
        <f>IF(TRIM(F537)="","",$B$1&amp;"-"&amp;SUBSTITUTE(Tabla1[[#This Row],[Mes Inscrito]]," ","")&amp;"-"&amp;SUBSTITUTE(Tabla1[[#This Row],[Dia de clases Inscrito]]," ","")&amp;"-"&amp;SUBSTITUTE(Tabla1[[#This Row],[Horario Inscrito]]," ","")&amp;"-"&amp;Tabla1[[#This Row],[Fecha Inicio grupo]])</f>
        <v/>
      </c>
      <c r="BF537" s="253" t="str">
        <f>IF(F537="","",Tabla1[[#This Row],[Curso]])</f>
        <v/>
      </c>
      <c r="BG537" s="254" t="str">
        <f>+IF(TRIM(F537)="","",$B$1&amp;"-"&amp;TRIM(Tabla1[[#This Row],[Mes Inscrito]])&amp;"-"&amp;TRIM(Tabla1[[#This Row],[Dia de clases Inscrito]])&amp;"-"&amp;TRIM(Tabla1[[#This Row],[Horario Inscrito]])&amp;"-"&amp;TRIM(Tabla1[[#This Row],[Fecha Inicio grupo]])&amp;"-"&amp;TRIM(Tabla1[[#This Row],[Tipo Incrito]]))</f>
        <v/>
      </c>
      <c r="BH537" s="319" t="str">
        <f>IF(F537="","",OR(IFERROR(SEARCH("CG",Tabla1[[#This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7" s="320" t="str">
        <f>IF(F537&lt;&gt;"",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7" s="320" t="str">
        <f>IF(F537&lt;&gt;"",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7" s="320" t="str">
        <f>IF(Tabla1[[#This Row],[Fecha Inicio grupo]]="","",IFERROR(VLOOKUP(Tabla1[[#This Row],[Mes de Alta como miembro]],Parámetros!$AM$2:$AN$16,2,0),"01/01/1900"))</f>
        <v/>
      </c>
    </row>
    <row r="538" spans="1:63" ht="14.45" hidden="1">
      <c r="A538" s="69">
        <v>533</v>
      </c>
      <c r="B538" s="30"/>
      <c r="C538" s="35"/>
      <c r="D538" s="43"/>
      <c r="E538" s="65"/>
      <c r="F538" s="46"/>
      <c r="G538" s="46"/>
      <c r="H538" s="165"/>
      <c r="I538" s="43"/>
      <c r="J538" s="29"/>
      <c r="K538" s="70"/>
      <c r="L538" s="69"/>
      <c r="M538" s="47"/>
      <c r="N538" s="240" t="str">
        <f ca="1">IF(Tabla1[[#This Row],[Fecha de nac]]="","",IF(Tabla1[[#This Row],[Fecha Finalización]] &gt;=TODAY(), DATEDIF(Tabla1[[#This Row],[Fecha de nac]],TODAY(),"y"), ROUNDDOWN((Tabla1[[#This Row],[Fecha Finalización]] -Tabla1[[#This Row],[Fecha de nac]])/365,0)))</f>
        <v/>
      </c>
      <c r="O538" s="171"/>
      <c r="P538" s="35"/>
      <c r="Q538" s="68"/>
      <c r="R538" s="68"/>
      <c r="S538" s="68"/>
      <c r="T538" s="68"/>
      <c r="U538" s="245" t="str">
        <f>IF(F538="","",Tabla1[[#This Row],[Fecha Inicio grupo]]+3*7-7)</f>
        <v/>
      </c>
      <c r="V538" s="246" t="str">
        <f>IF(F538="","",EDATE(Tabla1[[#This Row],[Fecha Inicio grupo]],3))</f>
        <v/>
      </c>
      <c r="W538" s="30"/>
      <c r="X538" s="30"/>
      <c r="Y538" s="77"/>
      <c r="Z538" s="77"/>
      <c r="AA538" s="77"/>
      <c r="AB538" s="77"/>
      <c r="AC538" s="77"/>
      <c r="AD538" s="77"/>
      <c r="AE538" s="77"/>
      <c r="AF538" s="77"/>
      <c r="AG538" s="77"/>
      <c r="AH538" s="77"/>
      <c r="AI538" s="77"/>
      <c r="AJ538" s="77"/>
      <c r="AK538" s="77"/>
      <c r="AL538" s="77"/>
      <c r="AM538" s="77"/>
      <c r="AN538" s="77"/>
      <c r="AO538" s="146"/>
      <c r="AP538" s="248" t="str">
        <f>IF(F538="","",IFERROR(VLOOKUP(SUBSTITUTE(SUBSTITUTE(Tabla1[[#This Row],[Uso Sistemas]],"T","P"),"N","F"),Parámetros!$M$2:$N$17,2,0),"Completar hasta 3ra sem. para evaluar a Probacionista"))</f>
        <v/>
      </c>
      <c r="AQ538" s="40"/>
      <c r="AR538" s="40"/>
      <c r="AS538" s="40"/>
      <c r="AT538" s="29"/>
      <c r="AU538" s="56"/>
      <c r="AV538" s="56"/>
      <c r="AW538" s="56"/>
      <c r="AX538" s="250" t="str">
        <f>IF(V538="","",EOMONTH(EDATE(Tabla1[[#This Row],[Fecha Finalización]],2),0))</f>
        <v/>
      </c>
      <c r="AY538" s="40"/>
      <c r="AZ538" s="251" t="str">
        <f>IF(V538="","",EOMONTH(EDATE(Tabla1[[#This Row],[Fecha Finalización]],3),0))</f>
        <v/>
      </c>
      <c r="BA538" s="40"/>
      <c r="BB538" s="40"/>
      <c r="BC538" s="237"/>
      <c r="BD538" s="235" t="str">
        <f>IF(F538="","",Tabla1[[#This Row],[sem 01]]&amp;Tabla1[[#This Row],[sem 02]]&amp;Tabla1[[#This Row],[sem 03]])</f>
        <v/>
      </c>
      <c r="BE538" s="236" t="str">
        <f>IF(TRIM(F538)="","",$B$1&amp;"-"&amp;SUBSTITUTE(Tabla1[[#This Row],[Mes Inscrito]]," ","")&amp;"-"&amp;SUBSTITUTE(Tabla1[[#This Row],[Dia de clases Inscrito]]," ","")&amp;"-"&amp;SUBSTITUTE(Tabla1[[#This Row],[Horario Inscrito]]," ","")&amp;"-"&amp;Tabla1[[#This Row],[Fecha Inicio grupo]])</f>
        <v/>
      </c>
      <c r="BF538" s="253" t="str">
        <f>IF(F538="","",Tabla1[[#This Row],[Curso]])</f>
        <v/>
      </c>
      <c r="BG538" s="254" t="str">
        <f>+IF(TRIM(F538)="","",$B$1&amp;"-"&amp;TRIM(Tabla1[[#This Row],[Mes Inscrito]])&amp;"-"&amp;TRIM(Tabla1[[#This Row],[Dia de clases Inscrito]])&amp;"-"&amp;TRIM(Tabla1[[#This Row],[Horario Inscrito]])&amp;"-"&amp;TRIM(Tabla1[[#This Row],[Fecha Inicio grupo]])&amp;"-"&amp;TRIM(Tabla1[[#This Row],[Tipo Incrito]]))</f>
        <v/>
      </c>
      <c r="BH538" s="319" t="str">
        <f>IF(F538="","",OR(IFERROR(SEARCH("CG",Tabla1[[#This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8" s="320" t="str">
        <f>IF(F538&lt;&gt;"",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8" s="320" t="str">
        <f>IF(F538&lt;&gt;"",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8" s="320" t="str">
        <f>IF(Tabla1[[#This Row],[Fecha Inicio grupo]]="","",IFERROR(VLOOKUP(Tabla1[[#This Row],[Mes de Alta como miembro]],Parámetros!$AM$2:$AN$16,2,0),"01/01/1900"))</f>
        <v/>
      </c>
    </row>
    <row r="539" spans="1:63" ht="14.45" hidden="1">
      <c r="A539" s="69">
        <v>534</v>
      </c>
      <c r="B539" s="30"/>
      <c r="C539" s="35"/>
      <c r="D539" s="43"/>
      <c r="E539" s="65"/>
      <c r="F539" s="46"/>
      <c r="G539" s="46"/>
      <c r="H539" s="165"/>
      <c r="I539" s="43"/>
      <c r="J539" s="29"/>
      <c r="K539" s="70"/>
      <c r="L539" s="69"/>
      <c r="M539" s="47"/>
      <c r="N539" s="240" t="str">
        <f ca="1">IF(Tabla1[[#This Row],[Fecha de nac]]="","",IF(Tabla1[[#This Row],[Fecha Finalización]] &gt;=TODAY(), DATEDIF(Tabla1[[#This Row],[Fecha de nac]],TODAY(),"y"), ROUNDDOWN((Tabla1[[#This Row],[Fecha Finalización]] -Tabla1[[#This Row],[Fecha de nac]])/365,0)))</f>
        <v/>
      </c>
      <c r="O539" s="171"/>
      <c r="P539" s="35"/>
      <c r="Q539" s="68"/>
      <c r="R539" s="68"/>
      <c r="S539" s="68"/>
      <c r="T539" s="68"/>
      <c r="U539" s="245" t="str">
        <f>IF(F539="","",Tabla1[[#This Row],[Fecha Inicio grupo]]+3*7-7)</f>
        <v/>
      </c>
      <c r="V539" s="246" t="str">
        <f>IF(F539="","",EDATE(Tabla1[[#This Row],[Fecha Inicio grupo]],3))</f>
        <v/>
      </c>
      <c r="W539" s="30"/>
      <c r="X539" s="30"/>
      <c r="Y539" s="77"/>
      <c r="Z539" s="77"/>
      <c r="AA539" s="77"/>
      <c r="AB539" s="77"/>
      <c r="AC539" s="77"/>
      <c r="AD539" s="77"/>
      <c r="AE539" s="77"/>
      <c r="AF539" s="77"/>
      <c r="AG539" s="77"/>
      <c r="AH539" s="77"/>
      <c r="AI539" s="77"/>
      <c r="AJ539" s="77"/>
      <c r="AK539" s="77"/>
      <c r="AL539" s="77"/>
      <c r="AM539" s="77"/>
      <c r="AN539" s="77"/>
      <c r="AO539" s="146"/>
      <c r="AP539" s="248" t="str">
        <f>IF(F539="","",IFERROR(VLOOKUP(SUBSTITUTE(SUBSTITUTE(Tabla1[[#This Row],[Uso Sistemas]],"T","P"),"N","F"),Parámetros!$M$2:$N$17,2,0),"Completar hasta 3ra sem. para evaluar a Probacionista"))</f>
        <v/>
      </c>
      <c r="AQ539" s="40"/>
      <c r="AR539" s="40"/>
      <c r="AS539" s="40"/>
      <c r="AT539" s="29"/>
      <c r="AU539" s="56"/>
      <c r="AV539" s="56"/>
      <c r="AW539" s="56"/>
      <c r="AX539" s="250" t="str">
        <f>IF(V539="","",EOMONTH(EDATE(Tabla1[[#This Row],[Fecha Finalización]],2),0))</f>
        <v/>
      </c>
      <c r="AY539" s="40"/>
      <c r="AZ539" s="251" t="str">
        <f>IF(V539="","",EOMONTH(EDATE(Tabla1[[#This Row],[Fecha Finalización]],3),0))</f>
        <v/>
      </c>
      <c r="BA539" s="40"/>
      <c r="BB539" s="40"/>
      <c r="BC539" s="237"/>
      <c r="BD539" s="235" t="str">
        <f>IF(F539="","",Tabla1[[#This Row],[sem 01]]&amp;Tabla1[[#This Row],[sem 02]]&amp;Tabla1[[#This Row],[sem 03]])</f>
        <v/>
      </c>
      <c r="BE539" s="236" t="str">
        <f>IF(TRIM(F539)="","",$B$1&amp;"-"&amp;SUBSTITUTE(Tabla1[[#This Row],[Mes Inscrito]]," ","")&amp;"-"&amp;SUBSTITUTE(Tabla1[[#This Row],[Dia de clases Inscrito]]," ","")&amp;"-"&amp;SUBSTITUTE(Tabla1[[#This Row],[Horario Inscrito]]," ","")&amp;"-"&amp;Tabla1[[#This Row],[Fecha Inicio grupo]])</f>
        <v/>
      </c>
      <c r="BF539" s="253" t="str">
        <f>IF(F539="","",Tabla1[[#This Row],[Curso]])</f>
        <v/>
      </c>
      <c r="BG539" s="254" t="str">
        <f>+IF(TRIM(F539)="","",$B$1&amp;"-"&amp;TRIM(Tabla1[[#This Row],[Mes Inscrito]])&amp;"-"&amp;TRIM(Tabla1[[#This Row],[Dia de clases Inscrito]])&amp;"-"&amp;TRIM(Tabla1[[#This Row],[Horario Inscrito]])&amp;"-"&amp;TRIM(Tabla1[[#This Row],[Fecha Inicio grupo]])&amp;"-"&amp;TRIM(Tabla1[[#This Row],[Tipo Incrito]]))</f>
        <v/>
      </c>
      <c r="BH539" s="319" t="str">
        <f>IF(F539="","",OR(IFERROR(SEARCH("CG",Tabla1[[#This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9" s="320" t="str">
        <f>IF(F539&lt;&gt;"",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9" s="320" t="str">
        <f>IF(F539&lt;&gt;"",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9" s="320" t="str">
        <f>IF(Tabla1[[#This Row],[Fecha Inicio grupo]]="","",IFERROR(VLOOKUP(Tabla1[[#This Row],[Mes de Alta como miembro]],Parámetros!$AM$2:$AN$16,2,0),"01/01/1900"))</f>
        <v/>
      </c>
    </row>
    <row r="540" spans="1:63" ht="14.45" hidden="1">
      <c r="A540" s="69">
        <v>535</v>
      </c>
      <c r="B540" s="30"/>
      <c r="C540" s="35"/>
      <c r="D540" s="43"/>
      <c r="E540" s="65"/>
      <c r="F540" s="46"/>
      <c r="G540" s="46"/>
      <c r="H540" s="165"/>
      <c r="I540" s="43"/>
      <c r="J540" s="29"/>
      <c r="K540" s="70"/>
      <c r="L540" s="69"/>
      <c r="M540" s="47"/>
      <c r="N540" s="240" t="str">
        <f ca="1">IF(Tabla1[[#This Row],[Fecha de nac]]="","",IF(Tabla1[[#This Row],[Fecha Finalización]] &gt;=TODAY(), DATEDIF(Tabla1[[#This Row],[Fecha de nac]],TODAY(),"y"), ROUNDDOWN((Tabla1[[#This Row],[Fecha Finalización]] -Tabla1[[#This Row],[Fecha de nac]])/365,0)))</f>
        <v/>
      </c>
      <c r="O540" s="171"/>
      <c r="P540" s="35"/>
      <c r="Q540" s="68"/>
      <c r="R540" s="68"/>
      <c r="S540" s="68"/>
      <c r="T540" s="68"/>
      <c r="U540" s="245" t="str">
        <f>IF(F540="","",Tabla1[[#This Row],[Fecha Inicio grupo]]+3*7-7)</f>
        <v/>
      </c>
      <c r="V540" s="246" t="str">
        <f>IF(F540="","",EDATE(Tabla1[[#This Row],[Fecha Inicio grupo]],3))</f>
        <v/>
      </c>
      <c r="W540" s="30"/>
      <c r="X540" s="30"/>
      <c r="Y540" s="77"/>
      <c r="Z540" s="77"/>
      <c r="AA540" s="77"/>
      <c r="AB540" s="77"/>
      <c r="AC540" s="77"/>
      <c r="AD540" s="77"/>
      <c r="AE540" s="77"/>
      <c r="AF540" s="77"/>
      <c r="AG540" s="77"/>
      <c r="AH540" s="77"/>
      <c r="AI540" s="77"/>
      <c r="AJ540" s="77"/>
      <c r="AK540" s="77"/>
      <c r="AL540" s="77"/>
      <c r="AM540" s="77"/>
      <c r="AN540" s="77"/>
      <c r="AO540" s="146"/>
      <c r="AP540" s="248" t="str">
        <f>IF(F540="","",IFERROR(VLOOKUP(SUBSTITUTE(SUBSTITUTE(Tabla1[[#This Row],[Uso Sistemas]],"T","P"),"N","F"),Parámetros!$M$2:$N$17,2,0),"Completar hasta 3ra sem. para evaluar a Probacionista"))</f>
        <v/>
      </c>
      <c r="AQ540" s="40"/>
      <c r="AR540" s="40"/>
      <c r="AS540" s="40"/>
      <c r="AT540" s="29"/>
      <c r="AU540" s="56"/>
      <c r="AV540" s="56"/>
      <c r="AW540" s="56"/>
      <c r="AX540" s="250" t="str">
        <f>IF(V540="","",EOMONTH(EDATE(Tabla1[[#This Row],[Fecha Finalización]],2),0))</f>
        <v/>
      </c>
      <c r="AY540" s="40"/>
      <c r="AZ540" s="251" t="str">
        <f>IF(V540="","",EOMONTH(EDATE(Tabla1[[#This Row],[Fecha Finalización]],3),0))</f>
        <v/>
      </c>
      <c r="BA540" s="40"/>
      <c r="BB540" s="40"/>
      <c r="BC540" s="237"/>
      <c r="BD540" s="235" t="str">
        <f>IF(F540="","",Tabla1[[#This Row],[sem 01]]&amp;Tabla1[[#This Row],[sem 02]]&amp;Tabla1[[#This Row],[sem 03]])</f>
        <v/>
      </c>
      <c r="BE540" s="236" t="str">
        <f>IF(TRIM(F540)="","",$B$1&amp;"-"&amp;SUBSTITUTE(Tabla1[[#This Row],[Mes Inscrito]]," ","")&amp;"-"&amp;SUBSTITUTE(Tabla1[[#This Row],[Dia de clases Inscrito]]," ","")&amp;"-"&amp;SUBSTITUTE(Tabla1[[#This Row],[Horario Inscrito]]," ","")&amp;"-"&amp;Tabla1[[#This Row],[Fecha Inicio grupo]])</f>
        <v/>
      </c>
      <c r="BF540" s="253" t="str">
        <f>IF(F540="","",Tabla1[[#This Row],[Curso]])</f>
        <v/>
      </c>
      <c r="BG540" s="254" t="str">
        <f>+IF(TRIM(F540)="","",$B$1&amp;"-"&amp;TRIM(Tabla1[[#This Row],[Mes Inscrito]])&amp;"-"&amp;TRIM(Tabla1[[#This Row],[Dia de clases Inscrito]])&amp;"-"&amp;TRIM(Tabla1[[#This Row],[Horario Inscrito]])&amp;"-"&amp;TRIM(Tabla1[[#This Row],[Fecha Inicio grupo]])&amp;"-"&amp;TRIM(Tabla1[[#This Row],[Tipo Incrito]]))</f>
        <v/>
      </c>
      <c r="BH540" s="319" t="str">
        <f>IF(F540="","",OR(IFERROR(SEARCH("CG",Tabla1[[#This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0" s="320" t="str">
        <f>IF(F540&lt;&gt;"",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0" s="320" t="str">
        <f>IF(F540&lt;&gt;"",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0" s="320" t="str">
        <f>IF(Tabla1[[#This Row],[Fecha Inicio grupo]]="","",IFERROR(VLOOKUP(Tabla1[[#This Row],[Mes de Alta como miembro]],Parámetros!$AM$2:$AN$16,2,0),"01/01/1900"))</f>
        <v/>
      </c>
    </row>
    <row r="541" spans="1:63" ht="14.45" hidden="1">
      <c r="A541" s="69">
        <v>536</v>
      </c>
      <c r="B541" s="30"/>
      <c r="C541" s="35"/>
      <c r="D541" s="43"/>
      <c r="E541" s="65"/>
      <c r="F541" s="46"/>
      <c r="G541" s="46"/>
      <c r="H541" s="165"/>
      <c r="I541" s="43"/>
      <c r="J541" s="29"/>
      <c r="K541" s="70"/>
      <c r="L541" s="69"/>
      <c r="M541" s="47"/>
      <c r="N541" s="240" t="str">
        <f ca="1">IF(Tabla1[[#This Row],[Fecha de nac]]="","",IF(Tabla1[[#This Row],[Fecha Finalización]] &gt;=TODAY(), DATEDIF(Tabla1[[#This Row],[Fecha de nac]],TODAY(),"y"), ROUNDDOWN((Tabla1[[#This Row],[Fecha Finalización]] -Tabla1[[#This Row],[Fecha de nac]])/365,0)))</f>
        <v/>
      </c>
      <c r="O541" s="171"/>
      <c r="P541" s="35"/>
      <c r="Q541" s="68"/>
      <c r="R541" s="68"/>
      <c r="S541" s="68"/>
      <c r="T541" s="68"/>
      <c r="U541" s="245" t="str">
        <f>IF(F541="","",Tabla1[[#This Row],[Fecha Inicio grupo]]+3*7-7)</f>
        <v/>
      </c>
      <c r="V541" s="246" t="str">
        <f>IF(F541="","",EDATE(Tabla1[[#This Row],[Fecha Inicio grupo]],3))</f>
        <v/>
      </c>
      <c r="W541" s="30"/>
      <c r="X541" s="30"/>
      <c r="Y541" s="77"/>
      <c r="Z541" s="77"/>
      <c r="AA541" s="77"/>
      <c r="AB541" s="77"/>
      <c r="AC541" s="77"/>
      <c r="AD541" s="77"/>
      <c r="AE541" s="77"/>
      <c r="AF541" s="77"/>
      <c r="AG541" s="77"/>
      <c r="AH541" s="77"/>
      <c r="AI541" s="77"/>
      <c r="AJ541" s="77"/>
      <c r="AK541" s="77"/>
      <c r="AL541" s="77"/>
      <c r="AM541" s="77"/>
      <c r="AN541" s="77"/>
      <c r="AO541" s="146"/>
      <c r="AP541" s="248" t="str">
        <f>IF(F541="","",IFERROR(VLOOKUP(SUBSTITUTE(SUBSTITUTE(Tabla1[[#This Row],[Uso Sistemas]],"T","P"),"N","F"),Parámetros!$M$2:$N$17,2,0),"Completar hasta 3ra sem. para evaluar a Probacionista"))</f>
        <v/>
      </c>
      <c r="AQ541" s="40"/>
      <c r="AR541" s="40"/>
      <c r="AS541" s="40"/>
      <c r="AT541" s="29"/>
      <c r="AU541" s="56"/>
      <c r="AV541" s="56"/>
      <c r="AW541" s="56"/>
      <c r="AX541" s="250" t="str">
        <f>IF(V541="","",EOMONTH(EDATE(Tabla1[[#This Row],[Fecha Finalización]],2),0))</f>
        <v/>
      </c>
      <c r="AY541" s="40"/>
      <c r="AZ541" s="251" t="str">
        <f>IF(V541="","",EOMONTH(EDATE(Tabla1[[#This Row],[Fecha Finalización]],3),0))</f>
        <v/>
      </c>
      <c r="BA541" s="40"/>
      <c r="BB541" s="40"/>
      <c r="BC541" s="237"/>
      <c r="BD541" s="235" t="str">
        <f>IF(F541="","",Tabla1[[#This Row],[sem 01]]&amp;Tabla1[[#This Row],[sem 02]]&amp;Tabla1[[#This Row],[sem 03]])</f>
        <v/>
      </c>
      <c r="BE541" s="236" t="str">
        <f>IF(TRIM(F541)="","",$B$1&amp;"-"&amp;SUBSTITUTE(Tabla1[[#This Row],[Mes Inscrito]]," ","")&amp;"-"&amp;SUBSTITUTE(Tabla1[[#This Row],[Dia de clases Inscrito]]," ","")&amp;"-"&amp;SUBSTITUTE(Tabla1[[#This Row],[Horario Inscrito]]," ","")&amp;"-"&amp;Tabla1[[#This Row],[Fecha Inicio grupo]])</f>
        <v/>
      </c>
      <c r="BF541" s="253" t="str">
        <f>IF(F541="","",Tabla1[[#This Row],[Curso]])</f>
        <v/>
      </c>
      <c r="BG541" s="254" t="str">
        <f>+IF(TRIM(F541)="","",$B$1&amp;"-"&amp;TRIM(Tabla1[[#This Row],[Mes Inscrito]])&amp;"-"&amp;TRIM(Tabla1[[#This Row],[Dia de clases Inscrito]])&amp;"-"&amp;TRIM(Tabla1[[#This Row],[Horario Inscrito]])&amp;"-"&amp;TRIM(Tabla1[[#This Row],[Fecha Inicio grupo]])&amp;"-"&amp;TRIM(Tabla1[[#This Row],[Tipo Incrito]]))</f>
        <v/>
      </c>
      <c r="BH541" s="319" t="str">
        <f>IF(F541="","",OR(IFERROR(SEARCH("CG",Tabla1[[#This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1" s="320" t="str">
        <f>IF(F541&lt;&gt;"",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1" s="320" t="str">
        <f>IF(F541&lt;&gt;"",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1" s="320" t="str">
        <f>IF(Tabla1[[#This Row],[Fecha Inicio grupo]]="","",IFERROR(VLOOKUP(Tabla1[[#This Row],[Mes de Alta como miembro]],Parámetros!$AM$2:$AN$16,2,0),"01/01/1900"))</f>
        <v/>
      </c>
    </row>
    <row r="542" spans="1:63" ht="14.45" hidden="1">
      <c r="A542" s="69">
        <v>537</v>
      </c>
      <c r="B542" s="30"/>
      <c r="C542" s="35"/>
      <c r="D542" s="43"/>
      <c r="E542" s="65"/>
      <c r="F542" s="46"/>
      <c r="G542" s="46"/>
      <c r="H542" s="165"/>
      <c r="I542" s="43"/>
      <c r="J542" s="29"/>
      <c r="K542" s="70"/>
      <c r="L542" s="69"/>
      <c r="M542" s="47"/>
      <c r="N542" s="240" t="str">
        <f ca="1">IF(Tabla1[[#This Row],[Fecha de nac]]="","",IF(Tabla1[[#This Row],[Fecha Finalización]] &gt;=TODAY(), DATEDIF(Tabla1[[#This Row],[Fecha de nac]],TODAY(),"y"), ROUNDDOWN((Tabla1[[#This Row],[Fecha Finalización]] -Tabla1[[#This Row],[Fecha de nac]])/365,0)))</f>
        <v/>
      </c>
      <c r="O542" s="171"/>
      <c r="P542" s="35"/>
      <c r="Q542" s="68"/>
      <c r="R542" s="68"/>
      <c r="S542" s="68"/>
      <c r="T542" s="68"/>
      <c r="U542" s="245" t="str">
        <f>IF(F542="","",Tabla1[[#This Row],[Fecha Inicio grupo]]+3*7-7)</f>
        <v/>
      </c>
      <c r="V542" s="246" t="str">
        <f>IF(F542="","",EDATE(Tabla1[[#This Row],[Fecha Inicio grupo]],3))</f>
        <v/>
      </c>
      <c r="W542" s="30"/>
      <c r="X542" s="30"/>
      <c r="Y542" s="77"/>
      <c r="Z542" s="77"/>
      <c r="AA542" s="77"/>
      <c r="AB542" s="77"/>
      <c r="AC542" s="77"/>
      <c r="AD542" s="77"/>
      <c r="AE542" s="77"/>
      <c r="AF542" s="77"/>
      <c r="AG542" s="77"/>
      <c r="AH542" s="77"/>
      <c r="AI542" s="77"/>
      <c r="AJ542" s="77"/>
      <c r="AK542" s="77"/>
      <c r="AL542" s="77"/>
      <c r="AM542" s="77"/>
      <c r="AN542" s="77"/>
      <c r="AO542" s="146"/>
      <c r="AP542" s="248" t="str">
        <f>IF(F542="","",IFERROR(VLOOKUP(SUBSTITUTE(SUBSTITUTE(Tabla1[[#This Row],[Uso Sistemas]],"T","P"),"N","F"),Parámetros!$M$2:$N$17,2,0),"Completar hasta 3ra sem. para evaluar a Probacionista"))</f>
        <v/>
      </c>
      <c r="AQ542" s="40"/>
      <c r="AR542" s="40"/>
      <c r="AS542" s="40"/>
      <c r="AT542" s="29"/>
      <c r="AU542" s="56"/>
      <c r="AV542" s="56"/>
      <c r="AW542" s="56"/>
      <c r="AX542" s="250" t="str">
        <f>IF(V542="","",EOMONTH(EDATE(Tabla1[[#This Row],[Fecha Finalización]],2),0))</f>
        <v/>
      </c>
      <c r="AY542" s="40"/>
      <c r="AZ542" s="251" t="str">
        <f>IF(V542="","",EOMONTH(EDATE(Tabla1[[#This Row],[Fecha Finalización]],3),0))</f>
        <v/>
      </c>
      <c r="BA542" s="40"/>
      <c r="BB542" s="40"/>
      <c r="BC542" s="237"/>
      <c r="BD542" s="235" t="str">
        <f>IF(F542="","",Tabla1[[#This Row],[sem 01]]&amp;Tabla1[[#This Row],[sem 02]]&amp;Tabla1[[#This Row],[sem 03]])</f>
        <v/>
      </c>
      <c r="BE542" s="236" t="str">
        <f>IF(TRIM(F542)="","",$B$1&amp;"-"&amp;SUBSTITUTE(Tabla1[[#This Row],[Mes Inscrito]]," ","")&amp;"-"&amp;SUBSTITUTE(Tabla1[[#This Row],[Dia de clases Inscrito]]," ","")&amp;"-"&amp;SUBSTITUTE(Tabla1[[#This Row],[Horario Inscrito]]," ","")&amp;"-"&amp;Tabla1[[#This Row],[Fecha Inicio grupo]])</f>
        <v/>
      </c>
      <c r="BF542" s="253" t="str">
        <f>IF(F542="","",Tabla1[[#This Row],[Curso]])</f>
        <v/>
      </c>
      <c r="BG542" s="254" t="str">
        <f>+IF(TRIM(F542)="","",$B$1&amp;"-"&amp;TRIM(Tabla1[[#This Row],[Mes Inscrito]])&amp;"-"&amp;TRIM(Tabla1[[#This Row],[Dia de clases Inscrito]])&amp;"-"&amp;TRIM(Tabla1[[#This Row],[Horario Inscrito]])&amp;"-"&amp;TRIM(Tabla1[[#This Row],[Fecha Inicio grupo]])&amp;"-"&amp;TRIM(Tabla1[[#This Row],[Tipo Incrito]]))</f>
        <v/>
      </c>
      <c r="BH542" s="319" t="str">
        <f>IF(F542="","",OR(IFERROR(SEARCH("CG",Tabla1[[#This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2" s="320" t="str">
        <f>IF(F542&lt;&gt;"",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2" s="320" t="str">
        <f>IF(F542&lt;&gt;"",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2" s="320" t="str">
        <f>IF(Tabla1[[#This Row],[Fecha Inicio grupo]]="","",IFERROR(VLOOKUP(Tabla1[[#This Row],[Mes de Alta como miembro]],Parámetros!$AM$2:$AN$16,2,0),"01/01/1900"))</f>
        <v/>
      </c>
    </row>
    <row r="543" spans="1:63" ht="14.45" hidden="1">
      <c r="A543" s="69">
        <v>538</v>
      </c>
      <c r="B543" s="30"/>
      <c r="C543" s="35"/>
      <c r="D543" s="43"/>
      <c r="E543" s="65"/>
      <c r="F543" s="46"/>
      <c r="G543" s="46"/>
      <c r="H543" s="165"/>
      <c r="I543" s="43"/>
      <c r="J543" s="29"/>
      <c r="K543" s="70"/>
      <c r="L543" s="69"/>
      <c r="M543" s="47"/>
      <c r="N543" s="240" t="str">
        <f ca="1">IF(Tabla1[[#This Row],[Fecha de nac]]="","",IF(Tabla1[[#This Row],[Fecha Finalización]] &gt;=TODAY(), DATEDIF(Tabla1[[#This Row],[Fecha de nac]],TODAY(),"y"), ROUNDDOWN((Tabla1[[#This Row],[Fecha Finalización]] -Tabla1[[#This Row],[Fecha de nac]])/365,0)))</f>
        <v/>
      </c>
      <c r="O543" s="171"/>
      <c r="P543" s="35"/>
      <c r="Q543" s="68"/>
      <c r="R543" s="68"/>
      <c r="S543" s="68"/>
      <c r="T543" s="68"/>
      <c r="U543" s="245" t="str">
        <f>IF(F543="","",Tabla1[[#This Row],[Fecha Inicio grupo]]+3*7-7)</f>
        <v/>
      </c>
      <c r="V543" s="246" t="str">
        <f>IF(F543="","",EDATE(Tabla1[[#This Row],[Fecha Inicio grupo]],3))</f>
        <v/>
      </c>
      <c r="W543" s="30"/>
      <c r="X543" s="30"/>
      <c r="Y543" s="77"/>
      <c r="Z543" s="77"/>
      <c r="AA543" s="77"/>
      <c r="AB543" s="77"/>
      <c r="AC543" s="77"/>
      <c r="AD543" s="77"/>
      <c r="AE543" s="77"/>
      <c r="AF543" s="77"/>
      <c r="AG543" s="77"/>
      <c r="AH543" s="77"/>
      <c r="AI543" s="77"/>
      <c r="AJ543" s="77"/>
      <c r="AK543" s="77"/>
      <c r="AL543" s="77"/>
      <c r="AM543" s="77"/>
      <c r="AN543" s="77"/>
      <c r="AO543" s="146"/>
      <c r="AP543" s="248" t="str">
        <f>IF(F543="","",IFERROR(VLOOKUP(SUBSTITUTE(SUBSTITUTE(Tabla1[[#This Row],[Uso Sistemas]],"T","P"),"N","F"),Parámetros!$M$2:$N$17,2,0),"Completar hasta 3ra sem. para evaluar a Probacionista"))</f>
        <v/>
      </c>
      <c r="AQ543" s="40"/>
      <c r="AR543" s="40"/>
      <c r="AS543" s="40"/>
      <c r="AT543" s="29"/>
      <c r="AU543" s="56"/>
      <c r="AV543" s="56"/>
      <c r="AW543" s="56"/>
      <c r="AX543" s="250" t="str">
        <f>IF(V543="","",EOMONTH(EDATE(Tabla1[[#This Row],[Fecha Finalización]],2),0))</f>
        <v/>
      </c>
      <c r="AY543" s="40"/>
      <c r="AZ543" s="251" t="str">
        <f>IF(V543="","",EOMONTH(EDATE(Tabla1[[#This Row],[Fecha Finalización]],3),0))</f>
        <v/>
      </c>
      <c r="BA543" s="40"/>
      <c r="BB543" s="40"/>
      <c r="BC543" s="237"/>
      <c r="BD543" s="235" t="str">
        <f>IF(F543="","",Tabla1[[#This Row],[sem 01]]&amp;Tabla1[[#This Row],[sem 02]]&amp;Tabla1[[#This Row],[sem 03]])</f>
        <v/>
      </c>
      <c r="BE543" s="236" t="str">
        <f>IF(TRIM(F543)="","",$B$1&amp;"-"&amp;SUBSTITUTE(Tabla1[[#This Row],[Mes Inscrito]]," ","")&amp;"-"&amp;SUBSTITUTE(Tabla1[[#This Row],[Dia de clases Inscrito]]," ","")&amp;"-"&amp;SUBSTITUTE(Tabla1[[#This Row],[Horario Inscrito]]," ","")&amp;"-"&amp;Tabla1[[#This Row],[Fecha Inicio grupo]])</f>
        <v/>
      </c>
      <c r="BF543" s="253" t="str">
        <f>IF(F543="","",Tabla1[[#This Row],[Curso]])</f>
        <v/>
      </c>
      <c r="BG543" s="254" t="str">
        <f>+IF(TRIM(F543)="","",$B$1&amp;"-"&amp;TRIM(Tabla1[[#This Row],[Mes Inscrito]])&amp;"-"&amp;TRIM(Tabla1[[#This Row],[Dia de clases Inscrito]])&amp;"-"&amp;TRIM(Tabla1[[#This Row],[Horario Inscrito]])&amp;"-"&amp;TRIM(Tabla1[[#This Row],[Fecha Inicio grupo]])&amp;"-"&amp;TRIM(Tabla1[[#This Row],[Tipo Incrito]]))</f>
        <v/>
      </c>
      <c r="BH543" s="319" t="str">
        <f>IF(F543="","",OR(IFERROR(SEARCH("CG",Tabla1[[#This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3" s="320" t="str">
        <f>IF(F543&lt;&gt;"",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3" s="320" t="str">
        <f>IF(F543&lt;&gt;"",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3" s="320" t="str">
        <f>IF(Tabla1[[#This Row],[Fecha Inicio grupo]]="","",IFERROR(VLOOKUP(Tabla1[[#This Row],[Mes de Alta como miembro]],Parámetros!$AM$2:$AN$16,2,0),"01/01/1900"))</f>
        <v/>
      </c>
    </row>
    <row r="544" spans="1:63" ht="14.45" hidden="1">
      <c r="A544" s="69">
        <v>539</v>
      </c>
      <c r="B544" s="30"/>
      <c r="C544" s="35"/>
      <c r="D544" s="43"/>
      <c r="E544" s="65"/>
      <c r="F544" s="46"/>
      <c r="G544" s="46"/>
      <c r="H544" s="165"/>
      <c r="I544" s="43"/>
      <c r="J544" s="29"/>
      <c r="K544" s="70"/>
      <c r="L544" s="69"/>
      <c r="M544" s="47"/>
      <c r="N544" s="240" t="str">
        <f ca="1">IF(Tabla1[[#This Row],[Fecha de nac]]="","",IF(Tabla1[[#This Row],[Fecha Finalización]] &gt;=TODAY(), DATEDIF(Tabla1[[#This Row],[Fecha de nac]],TODAY(),"y"), ROUNDDOWN((Tabla1[[#This Row],[Fecha Finalización]] -Tabla1[[#This Row],[Fecha de nac]])/365,0)))</f>
        <v/>
      </c>
      <c r="O544" s="171"/>
      <c r="P544" s="35"/>
      <c r="Q544" s="68"/>
      <c r="R544" s="68"/>
      <c r="S544" s="68"/>
      <c r="T544" s="68"/>
      <c r="U544" s="245" t="str">
        <f>IF(F544="","",Tabla1[[#This Row],[Fecha Inicio grupo]]+3*7-7)</f>
        <v/>
      </c>
      <c r="V544" s="246" t="str">
        <f>IF(F544="","",EDATE(Tabla1[[#This Row],[Fecha Inicio grupo]],3))</f>
        <v/>
      </c>
      <c r="W544" s="30"/>
      <c r="X544" s="30"/>
      <c r="Y544" s="77"/>
      <c r="Z544" s="77"/>
      <c r="AA544" s="77"/>
      <c r="AB544" s="77"/>
      <c r="AC544" s="77"/>
      <c r="AD544" s="77"/>
      <c r="AE544" s="77"/>
      <c r="AF544" s="77"/>
      <c r="AG544" s="77"/>
      <c r="AH544" s="77"/>
      <c r="AI544" s="77"/>
      <c r="AJ544" s="77"/>
      <c r="AK544" s="77"/>
      <c r="AL544" s="77"/>
      <c r="AM544" s="77"/>
      <c r="AN544" s="77"/>
      <c r="AO544" s="146"/>
      <c r="AP544" s="248" t="str">
        <f>IF(F544="","",IFERROR(VLOOKUP(SUBSTITUTE(SUBSTITUTE(Tabla1[[#This Row],[Uso Sistemas]],"T","P"),"N","F"),Parámetros!$M$2:$N$17,2,0),"Completar hasta 3ra sem. para evaluar a Probacionista"))</f>
        <v/>
      </c>
      <c r="AQ544" s="40"/>
      <c r="AR544" s="40"/>
      <c r="AS544" s="40"/>
      <c r="AT544" s="29"/>
      <c r="AU544" s="56"/>
      <c r="AV544" s="56"/>
      <c r="AW544" s="56"/>
      <c r="AX544" s="250" t="str">
        <f>IF(V544="","",EOMONTH(EDATE(Tabla1[[#This Row],[Fecha Finalización]],2),0))</f>
        <v/>
      </c>
      <c r="AY544" s="40"/>
      <c r="AZ544" s="251" t="str">
        <f>IF(V544="","",EOMONTH(EDATE(Tabla1[[#This Row],[Fecha Finalización]],3),0))</f>
        <v/>
      </c>
      <c r="BA544" s="40"/>
      <c r="BB544" s="40"/>
      <c r="BC544" s="237"/>
      <c r="BD544" s="235" t="str">
        <f>IF(F544="","",Tabla1[[#This Row],[sem 01]]&amp;Tabla1[[#This Row],[sem 02]]&amp;Tabla1[[#This Row],[sem 03]])</f>
        <v/>
      </c>
      <c r="BE544" s="236" t="str">
        <f>IF(TRIM(F544)="","",$B$1&amp;"-"&amp;SUBSTITUTE(Tabla1[[#This Row],[Mes Inscrito]]," ","")&amp;"-"&amp;SUBSTITUTE(Tabla1[[#This Row],[Dia de clases Inscrito]]," ","")&amp;"-"&amp;SUBSTITUTE(Tabla1[[#This Row],[Horario Inscrito]]," ","")&amp;"-"&amp;Tabla1[[#This Row],[Fecha Inicio grupo]])</f>
        <v/>
      </c>
      <c r="BF544" s="253" t="str">
        <f>IF(F544="","",Tabla1[[#This Row],[Curso]])</f>
        <v/>
      </c>
      <c r="BG544" s="254" t="str">
        <f>+IF(TRIM(F544)="","",$B$1&amp;"-"&amp;TRIM(Tabla1[[#This Row],[Mes Inscrito]])&amp;"-"&amp;TRIM(Tabla1[[#This Row],[Dia de clases Inscrito]])&amp;"-"&amp;TRIM(Tabla1[[#This Row],[Horario Inscrito]])&amp;"-"&amp;TRIM(Tabla1[[#This Row],[Fecha Inicio grupo]])&amp;"-"&amp;TRIM(Tabla1[[#This Row],[Tipo Incrito]]))</f>
        <v/>
      </c>
      <c r="BH544" s="319" t="str">
        <f>IF(F544="","",OR(IFERROR(SEARCH("CG",Tabla1[[#This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4" s="320" t="str">
        <f>IF(F544&lt;&gt;"",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4" s="320" t="str">
        <f>IF(F544&lt;&gt;"",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4" s="320" t="str">
        <f>IF(Tabla1[[#This Row],[Fecha Inicio grupo]]="","",IFERROR(VLOOKUP(Tabla1[[#This Row],[Mes de Alta como miembro]],Parámetros!$AM$2:$AN$16,2,0),"01/01/1900"))</f>
        <v/>
      </c>
    </row>
    <row r="545" spans="1:63" ht="14.45" hidden="1">
      <c r="A545" s="69">
        <v>540</v>
      </c>
      <c r="B545" s="30"/>
      <c r="C545" s="35"/>
      <c r="D545" s="43"/>
      <c r="E545" s="65"/>
      <c r="F545" s="46"/>
      <c r="G545" s="46"/>
      <c r="H545" s="165"/>
      <c r="I545" s="43"/>
      <c r="J545" s="29"/>
      <c r="K545" s="70"/>
      <c r="L545" s="69"/>
      <c r="M545" s="47"/>
      <c r="N545" s="240" t="str">
        <f ca="1">IF(Tabla1[[#This Row],[Fecha de nac]]="","",IF(Tabla1[[#This Row],[Fecha Finalización]] &gt;=TODAY(), DATEDIF(Tabla1[[#This Row],[Fecha de nac]],TODAY(),"y"), ROUNDDOWN((Tabla1[[#This Row],[Fecha Finalización]] -Tabla1[[#This Row],[Fecha de nac]])/365,0)))</f>
        <v/>
      </c>
      <c r="O545" s="171"/>
      <c r="P545" s="35"/>
      <c r="Q545" s="68"/>
      <c r="R545" s="68"/>
      <c r="S545" s="68"/>
      <c r="T545" s="68"/>
      <c r="U545" s="245" t="str">
        <f>IF(F545="","",Tabla1[[#This Row],[Fecha Inicio grupo]]+3*7-7)</f>
        <v/>
      </c>
      <c r="V545" s="246" t="str">
        <f>IF(F545="","",EDATE(Tabla1[[#This Row],[Fecha Inicio grupo]],3))</f>
        <v/>
      </c>
      <c r="W545" s="30"/>
      <c r="X545" s="30"/>
      <c r="Y545" s="77"/>
      <c r="Z545" s="77"/>
      <c r="AA545" s="77"/>
      <c r="AB545" s="77"/>
      <c r="AC545" s="77"/>
      <c r="AD545" s="77"/>
      <c r="AE545" s="77"/>
      <c r="AF545" s="77"/>
      <c r="AG545" s="77"/>
      <c r="AH545" s="77"/>
      <c r="AI545" s="77"/>
      <c r="AJ545" s="77"/>
      <c r="AK545" s="77"/>
      <c r="AL545" s="77"/>
      <c r="AM545" s="77"/>
      <c r="AN545" s="77"/>
      <c r="AO545" s="146"/>
      <c r="AP545" s="248" t="str">
        <f>IF(F545="","",IFERROR(VLOOKUP(SUBSTITUTE(SUBSTITUTE(Tabla1[[#This Row],[Uso Sistemas]],"T","P"),"N","F"),Parámetros!$M$2:$N$17,2,0),"Completar hasta 3ra sem. para evaluar a Probacionista"))</f>
        <v/>
      </c>
      <c r="AQ545" s="40"/>
      <c r="AR545" s="40"/>
      <c r="AS545" s="40"/>
      <c r="AT545" s="29"/>
      <c r="AU545" s="56"/>
      <c r="AV545" s="56"/>
      <c r="AW545" s="56"/>
      <c r="AX545" s="250" t="str">
        <f>IF(V545="","",EOMONTH(EDATE(Tabla1[[#This Row],[Fecha Finalización]],2),0))</f>
        <v/>
      </c>
      <c r="AY545" s="40"/>
      <c r="AZ545" s="251" t="str">
        <f>IF(V545="","",EOMONTH(EDATE(Tabla1[[#This Row],[Fecha Finalización]],3),0))</f>
        <v/>
      </c>
      <c r="BA545" s="40"/>
      <c r="BB545" s="40"/>
      <c r="BC545" s="237"/>
      <c r="BD545" s="235" t="str">
        <f>IF(F545="","",Tabla1[[#This Row],[sem 01]]&amp;Tabla1[[#This Row],[sem 02]]&amp;Tabla1[[#This Row],[sem 03]])</f>
        <v/>
      </c>
      <c r="BE545" s="236" t="str">
        <f>IF(TRIM(F545)="","",$B$1&amp;"-"&amp;SUBSTITUTE(Tabla1[[#This Row],[Mes Inscrito]]," ","")&amp;"-"&amp;SUBSTITUTE(Tabla1[[#This Row],[Dia de clases Inscrito]]," ","")&amp;"-"&amp;SUBSTITUTE(Tabla1[[#This Row],[Horario Inscrito]]," ","")&amp;"-"&amp;Tabla1[[#This Row],[Fecha Inicio grupo]])</f>
        <v/>
      </c>
      <c r="BF545" s="253" t="str">
        <f>IF(F545="","",Tabla1[[#This Row],[Curso]])</f>
        <v/>
      </c>
      <c r="BG545" s="254" t="str">
        <f>+IF(TRIM(F545)="","",$B$1&amp;"-"&amp;TRIM(Tabla1[[#This Row],[Mes Inscrito]])&amp;"-"&amp;TRIM(Tabla1[[#This Row],[Dia de clases Inscrito]])&amp;"-"&amp;TRIM(Tabla1[[#This Row],[Horario Inscrito]])&amp;"-"&amp;TRIM(Tabla1[[#This Row],[Fecha Inicio grupo]])&amp;"-"&amp;TRIM(Tabla1[[#This Row],[Tipo Incrito]]))</f>
        <v/>
      </c>
      <c r="BH545" s="319" t="str">
        <f>IF(F545="","",OR(IFERROR(SEARCH("CG",Tabla1[[#This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5" s="320" t="str">
        <f>IF(F545&lt;&gt;"",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5" s="320" t="str">
        <f>IF(F545&lt;&gt;"",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5" s="320" t="str">
        <f>IF(Tabla1[[#This Row],[Fecha Inicio grupo]]="","",IFERROR(VLOOKUP(Tabla1[[#This Row],[Mes de Alta como miembro]],Parámetros!$AM$2:$AN$16,2,0),"01/01/1900"))</f>
        <v/>
      </c>
    </row>
    <row r="546" spans="1:63" ht="14.45" hidden="1">
      <c r="A546" s="69">
        <v>541</v>
      </c>
      <c r="B546" s="30"/>
      <c r="C546" s="35"/>
      <c r="D546" s="43"/>
      <c r="E546" s="65"/>
      <c r="F546" s="46"/>
      <c r="G546" s="46"/>
      <c r="H546" s="165"/>
      <c r="I546" s="43"/>
      <c r="J546" s="29"/>
      <c r="K546" s="70"/>
      <c r="L546" s="69"/>
      <c r="M546" s="47"/>
      <c r="N546" s="240" t="str">
        <f ca="1">IF(Tabla1[[#This Row],[Fecha de nac]]="","",IF(Tabla1[[#This Row],[Fecha Finalización]] &gt;=TODAY(), DATEDIF(Tabla1[[#This Row],[Fecha de nac]],TODAY(),"y"), ROUNDDOWN((Tabla1[[#This Row],[Fecha Finalización]] -Tabla1[[#This Row],[Fecha de nac]])/365,0)))</f>
        <v/>
      </c>
      <c r="O546" s="171"/>
      <c r="P546" s="35"/>
      <c r="Q546" s="68"/>
      <c r="R546" s="68"/>
      <c r="S546" s="68"/>
      <c r="T546" s="68"/>
      <c r="U546" s="245" t="str">
        <f>IF(F546="","",Tabla1[[#This Row],[Fecha Inicio grupo]]+3*7-7)</f>
        <v/>
      </c>
      <c r="V546" s="246" t="str">
        <f>IF(F546="","",EDATE(Tabla1[[#This Row],[Fecha Inicio grupo]],3))</f>
        <v/>
      </c>
      <c r="W546" s="30"/>
      <c r="X546" s="30"/>
      <c r="Y546" s="77"/>
      <c r="Z546" s="77"/>
      <c r="AA546" s="77"/>
      <c r="AB546" s="77"/>
      <c r="AC546" s="77"/>
      <c r="AD546" s="77"/>
      <c r="AE546" s="77"/>
      <c r="AF546" s="77"/>
      <c r="AG546" s="77"/>
      <c r="AH546" s="77"/>
      <c r="AI546" s="77"/>
      <c r="AJ546" s="77"/>
      <c r="AK546" s="77"/>
      <c r="AL546" s="77"/>
      <c r="AM546" s="77"/>
      <c r="AN546" s="77"/>
      <c r="AO546" s="146"/>
      <c r="AP546" s="248" t="str">
        <f>IF(F546="","",IFERROR(VLOOKUP(SUBSTITUTE(SUBSTITUTE(Tabla1[[#This Row],[Uso Sistemas]],"T","P"),"N","F"),Parámetros!$M$2:$N$17,2,0),"Completar hasta 3ra sem. para evaluar a Probacionista"))</f>
        <v/>
      </c>
      <c r="AQ546" s="40"/>
      <c r="AR546" s="40"/>
      <c r="AS546" s="40"/>
      <c r="AT546" s="29"/>
      <c r="AU546" s="56"/>
      <c r="AV546" s="56"/>
      <c r="AW546" s="56"/>
      <c r="AX546" s="250" t="str">
        <f>IF(V546="","",EOMONTH(EDATE(Tabla1[[#This Row],[Fecha Finalización]],2),0))</f>
        <v/>
      </c>
      <c r="AY546" s="40"/>
      <c r="AZ546" s="251" t="str">
        <f>IF(V546="","",EOMONTH(EDATE(Tabla1[[#This Row],[Fecha Finalización]],3),0))</f>
        <v/>
      </c>
      <c r="BA546" s="40"/>
      <c r="BB546" s="40"/>
      <c r="BC546" s="237"/>
      <c r="BD546" s="235" t="str">
        <f>IF(F546="","",Tabla1[[#This Row],[sem 01]]&amp;Tabla1[[#This Row],[sem 02]]&amp;Tabla1[[#This Row],[sem 03]])</f>
        <v/>
      </c>
      <c r="BE546" s="236" t="str">
        <f>IF(TRIM(F546)="","",$B$1&amp;"-"&amp;SUBSTITUTE(Tabla1[[#This Row],[Mes Inscrito]]," ","")&amp;"-"&amp;SUBSTITUTE(Tabla1[[#This Row],[Dia de clases Inscrito]]," ","")&amp;"-"&amp;SUBSTITUTE(Tabla1[[#This Row],[Horario Inscrito]]," ","")&amp;"-"&amp;Tabla1[[#This Row],[Fecha Inicio grupo]])</f>
        <v/>
      </c>
      <c r="BF546" s="253" t="str">
        <f>IF(F546="","",Tabla1[[#This Row],[Curso]])</f>
        <v/>
      </c>
      <c r="BG546" s="254" t="str">
        <f>+IF(TRIM(F546)="","",$B$1&amp;"-"&amp;TRIM(Tabla1[[#This Row],[Mes Inscrito]])&amp;"-"&amp;TRIM(Tabla1[[#This Row],[Dia de clases Inscrito]])&amp;"-"&amp;TRIM(Tabla1[[#This Row],[Horario Inscrito]])&amp;"-"&amp;TRIM(Tabla1[[#This Row],[Fecha Inicio grupo]])&amp;"-"&amp;TRIM(Tabla1[[#This Row],[Tipo Incrito]]))</f>
        <v/>
      </c>
      <c r="BH546" s="319" t="str">
        <f>IF(F546="","",OR(IFERROR(SEARCH("CG",Tabla1[[#This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6" s="320" t="str">
        <f>IF(F546&lt;&gt;"",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6" s="320" t="str">
        <f>IF(F546&lt;&gt;"",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6" s="320" t="str">
        <f>IF(Tabla1[[#This Row],[Fecha Inicio grupo]]="","",IFERROR(VLOOKUP(Tabla1[[#This Row],[Mes de Alta como miembro]],Parámetros!$AM$2:$AN$16,2,0),"01/01/1900"))</f>
        <v/>
      </c>
    </row>
    <row r="547" spans="1:63" ht="14.45" hidden="1">
      <c r="A547" s="69">
        <v>542</v>
      </c>
      <c r="B547" s="30"/>
      <c r="C547" s="35"/>
      <c r="D547" s="43"/>
      <c r="E547" s="65"/>
      <c r="F547" s="46"/>
      <c r="G547" s="46"/>
      <c r="H547" s="165"/>
      <c r="I547" s="43"/>
      <c r="J547" s="29"/>
      <c r="K547" s="70"/>
      <c r="L547" s="69"/>
      <c r="M547" s="47"/>
      <c r="N547" s="240" t="str">
        <f ca="1">IF(Tabla1[[#This Row],[Fecha de nac]]="","",IF(Tabla1[[#This Row],[Fecha Finalización]] &gt;=TODAY(), DATEDIF(Tabla1[[#This Row],[Fecha de nac]],TODAY(),"y"), ROUNDDOWN((Tabla1[[#This Row],[Fecha Finalización]] -Tabla1[[#This Row],[Fecha de nac]])/365,0)))</f>
        <v/>
      </c>
      <c r="O547" s="171"/>
      <c r="P547" s="35"/>
      <c r="Q547" s="68"/>
      <c r="R547" s="68"/>
      <c r="S547" s="68"/>
      <c r="T547" s="68"/>
      <c r="U547" s="245" t="str">
        <f>IF(F547="","",Tabla1[[#This Row],[Fecha Inicio grupo]]+3*7-7)</f>
        <v/>
      </c>
      <c r="V547" s="246" t="str">
        <f>IF(F547="","",EDATE(Tabla1[[#This Row],[Fecha Inicio grupo]],3))</f>
        <v/>
      </c>
      <c r="W547" s="30"/>
      <c r="X547" s="30"/>
      <c r="Y547" s="77"/>
      <c r="Z547" s="77"/>
      <c r="AA547" s="77"/>
      <c r="AB547" s="77"/>
      <c r="AC547" s="77"/>
      <c r="AD547" s="77"/>
      <c r="AE547" s="77"/>
      <c r="AF547" s="77"/>
      <c r="AG547" s="77"/>
      <c r="AH547" s="77"/>
      <c r="AI547" s="77"/>
      <c r="AJ547" s="77"/>
      <c r="AK547" s="77"/>
      <c r="AL547" s="77"/>
      <c r="AM547" s="77"/>
      <c r="AN547" s="77"/>
      <c r="AO547" s="146"/>
      <c r="AP547" s="248" t="str">
        <f>IF(F547="","",IFERROR(VLOOKUP(SUBSTITUTE(SUBSTITUTE(Tabla1[[#This Row],[Uso Sistemas]],"T","P"),"N","F"),Parámetros!$M$2:$N$17,2,0),"Completar hasta 3ra sem. para evaluar a Probacionista"))</f>
        <v/>
      </c>
      <c r="AQ547" s="40"/>
      <c r="AR547" s="40"/>
      <c r="AS547" s="40"/>
      <c r="AT547" s="29"/>
      <c r="AU547" s="56"/>
      <c r="AV547" s="56"/>
      <c r="AW547" s="56"/>
      <c r="AX547" s="250" t="str">
        <f>IF(V547="","",EOMONTH(EDATE(Tabla1[[#This Row],[Fecha Finalización]],2),0))</f>
        <v/>
      </c>
      <c r="AY547" s="40"/>
      <c r="AZ547" s="251" t="str">
        <f>IF(V547="","",EOMONTH(EDATE(Tabla1[[#This Row],[Fecha Finalización]],3),0))</f>
        <v/>
      </c>
      <c r="BA547" s="40"/>
      <c r="BB547" s="40"/>
      <c r="BC547" s="237"/>
      <c r="BD547" s="235" t="str">
        <f>IF(F547="","",Tabla1[[#This Row],[sem 01]]&amp;Tabla1[[#This Row],[sem 02]]&amp;Tabla1[[#This Row],[sem 03]])</f>
        <v/>
      </c>
      <c r="BE547" s="236" t="str">
        <f>IF(TRIM(F547)="","",$B$1&amp;"-"&amp;SUBSTITUTE(Tabla1[[#This Row],[Mes Inscrito]]," ","")&amp;"-"&amp;SUBSTITUTE(Tabla1[[#This Row],[Dia de clases Inscrito]]," ","")&amp;"-"&amp;SUBSTITUTE(Tabla1[[#This Row],[Horario Inscrito]]," ","")&amp;"-"&amp;Tabla1[[#This Row],[Fecha Inicio grupo]])</f>
        <v/>
      </c>
      <c r="BF547" s="253" t="str">
        <f>IF(F547="","",Tabla1[[#This Row],[Curso]])</f>
        <v/>
      </c>
      <c r="BG547" s="254" t="str">
        <f>+IF(TRIM(F547)="","",$B$1&amp;"-"&amp;TRIM(Tabla1[[#This Row],[Mes Inscrito]])&amp;"-"&amp;TRIM(Tabla1[[#This Row],[Dia de clases Inscrito]])&amp;"-"&amp;TRIM(Tabla1[[#This Row],[Horario Inscrito]])&amp;"-"&amp;TRIM(Tabla1[[#This Row],[Fecha Inicio grupo]])&amp;"-"&amp;TRIM(Tabla1[[#This Row],[Tipo Incrito]]))</f>
        <v/>
      </c>
      <c r="BH547" s="319" t="str">
        <f>IF(F547="","",OR(IFERROR(SEARCH("CG",Tabla1[[#This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7" s="320" t="str">
        <f>IF(F547&lt;&gt;"",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7" s="320" t="str">
        <f>IF(F547&lt;&gt;"",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7" s="320" t="str">
        <f>IF(Tabla1[[#This Row],[Fecha Inicio grupo]]="","",IFERROR(VLOOKUP(Tabla1[[#This Row],[Mes de Alta como miembro]],Parámetros!$AM$2:$AN$16,2,0),"01/01/1900"))</f>
        <v/>
      </c>
    </row>
    <row r="548" spans="1:63" ht="14.45" hidden="1">
      <c r="A548" s="69">
        <v>543</v>
      </c>
      <c r="B548" s="30"/>
      <c r="C548" s="35"/>
      <c r="D548" s="43"/>
      <c r="E548" s="65"/>
      <c r="F548" s="46"/>
      <c r="G548" s="46"/>
      <c r="H548" s="165"/>
      <c r="I548" s="43"/>
      <c r="J548" s="29"/>
      <c r="K548" s="70"/>
      <c r="L548" s="69"/>
      <c r="M548" s="47"/>
      <c r="N548" s="240" t="str">
        <f ca="1">IF(Tabla1[[#This Row],[Fecha de nac]]="","",IF(Tabla1[[#This Row],[Fecha Finalización]] &gt;=TODAY(), DATEDIF(Tabla1[[#This Row],[Fecha de nac]],TODAY(),"y"), ROUNDDOWN((Tabla1[[#This Row],[Fecha Finalización]] -Tabla1[[#This Row],[Fecha de nac]])/365,0)))</f>
        <v/>
      </c>
      <c r="O548" s="171"/>
      <c r="P548" s="35"/>
      <c r="Q548" s="68"/>
      <c r="R548" s="68"/>
      <c r="S548" s="68"/>
      <c r="T548" s="68"/>
      <c r="U548" s="245" t="str">
        <f>IF(F548="","",Tabla1[[#This Row],[Fecha Inicio grupo]]+3*7-7)</f>
        <v/>
      </c>
      <c r="V548" s="246" t="str">
        <f>IF(F548="","",EDATE(Tabla1[[#This Row],[Fecha Inicio grupo]],3))</f>
        <v/>
      </c>
      <c r="W548" s="30"/>
      <c r="X548" s="30"/>
      <c r="Y548" s="77"/>
      <c r="Z548" s="77"/>
      <c r="AA548" s="77"/>
      <c r="AB548" s="77"/>
      <c r="AC548" s="77"/>
      <c r="AD548" s="77"/>
      <c r="AE548" s="77"/>
      <c r="AF548" s="77"/>
      <c r="AG548" s="77"/>
      <c r="AH548" s="77"/>
      <c r="AI548" s="77"/>
      <c r="AJ548" s="77"/>
      <c r="AK548" s="77"/>
      <c r="AL548" s="77"/>
      <c r="AM548" s="77"/>
      <c r="AN548" s="77"/>
      <c r="AO548" s="146"/>
      <c r="AP548" s="248" t="str">
        <f>IF(F548="","",IFERROR(VLOOKUP(SUBSTITUTE(SUBSTITUTE(Tabla1[[#This Row],[Uso Sistemas]],"T","P"),"N","F"),Parámetros!$M$2:$N$17,2,0),"Completar hasta 3ra sem. para evaluar a Probacionista"))</f>
        <v/>
      </c>
      <c r="AQ548" s="40"/>
      <c r="AR548" s="40"/>
      <c r="AS548" s="40"/>
      <c r="AT548" s="29"/>
      <c r="AU548" s="56"/>
      <c r="AV548" s="56"/>
      <c r="AW548" s="56"/>
      <c r="AX548" s="250" t="str">
        <f>IF(V548="","",EOMONTH(EDATE(Tabla1[[#This Row],[Fecha Finalización]],2),0))</f>
        <v/>
      </c>
      <c r="AY548" s="40"/>
      <c r="AZ548" s="251" t="str">
        <f>IF(V548="","",EOMONTH(EDATE(Tabla1[[#This Row],[Fecha Finalización]],3),0))</f>
        <v/>
      </c>
      <c r="BA548" s="40"/>
      <c r="BB548" s="40"/>
      <c r="BC548" s="237"/>
      <c r="BD548" s="235" t="str">
        <f>IF(F548="","",Tabla1[[#This Row],[sem 01]]&amp;Tabla1[[#This Row],[sem 02]]&amp;Tabla1[[#This Row],[sem 03]])</f>
        <v/>
      </c>
      <c r="BE548" s="236" t="str">
        <f>IF(TRIM(F548)="","",$B$1&amp;"-"&amp;SUBSTITUTE(Tabla1[[#This Row],[Mes Inscrito]]," ","")&amp;"-"&amp;SUBSTITUTE(Tabla1[[#This Row],[Dia de clases Inscrito]]," ","")&amp;"-"&amp;SUBSTITUTE(Tabla1[[#This Row],[Horario Inscrito]]," ","")&amp;"-"&amp;Tabla1[[#This Row],[Fecha Inicio grupo]])</f>
        <v/>
      </c>
      <c r="BF548" s="253" t="str">
        <f>IF(F548="","",Tabla1[[#This Row],[Curso]])</f>
        <v/>
      </c>
      <c r="BG548" s="254" t="str">
        <f>+IF(TRIM(F548)="","",$B$1&amp;"-"&amp;TRIM(Tabla1[[#This Row],[Mes Inscrito]])&amp;"-"&amp;TRIM(Tabla1[[#This Row],[Dia de clases Inscrito]])&amp;"-"&amp;TRIM(Tabla1[[#This Row],[Horario Inscrito]])&amp;"-"&amp;TRIM(Tabla1[[#This Row],[Fecha Inicio grupo]])&amp;"-"&amp;TRIM(Tabla1[[#This Row],[Tipo Incrito]]))</f>
        <v/>
      </c>
      <c r="BH548" s="319" t="str">
        <f>IF(F548="","",OR(IFERROR(SEARCH("CG",Tabla1[[#This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8" s="320" t="str">
        <f>IF(F548&lt;&gt;"",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8" s="320" t="str">
        <f>IF(F548&lt;&gt;"",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8" s="320" t="str">
        <f>IF(Tabla1[[#This Row],[Fecha Inicio grupo]]="","",IFERROR(VLOOKUP(Tabla1[[#This Row],[Mes de Alta como miembro]],Parámetros!$AM$2:$AN$16,2,0),"01/01/1900"))</f>
        <v/>
      </c>
    </row>
    <row r="549" spans="1:63" ht="14.45" hidden="1">
      <c r="A549" s="69">
        <v>544</v>
      </c>
      <c r="B549" s="30"/>
      <c r="C549" s="35"/>
      <c r="D549" s="43"/>
      <c r="E549" s="65"/>
      <c r="F549" s="46"/>
      <c r="G549" s="46"/>
      <c r="H549" s="165"/>
      <c r="I549" s="43"/>
      <c r="J549" s="29"/>
      <c r="K549" s="70"/>
      <c r="L549" s="69"/>
      <c r="M549" s="47"/>
      <c r="N549" s="240" t="str">
        <f ca="1">IF(Tabla1[[#This Row],[Fecha de nac]]="","",IF(Tabla1[[#This Row],[Fecha Finalización]] &gt;=TODAY(), DATEDIF(Tabla1[[#This Row],[Fecha de nac]],TODAY(),"y"), ROUNDDOWN((Tabla1[[#This Row],[Fecha Finalización]] -Tabla1[[#This Row],[Fecha de nac]])/365,0)))</f>
        <v/>
      </c>
      <c r="O549" s="171"/>
      <c r="P549" s="35"/>
      <c r="Q549" s="68"/>
      <c r="R549" s="68"/>
      <c r="S549" s="68"/>
      <c r="T549" s="68"/>
      <c r="U549" s="245" t="str">
        <f>IF(F549="","",Tabla1[[#This Row],[Fecha Inicio grupo]]+3*7-7)</f>
        <v/>
      </c>
      <c r="V549" s="246" t="str">
        <f>IF(F549="","",EDATE(Tabla1[[#This Row],[Fecha Inicio grupo]],3))</f>
        <v/>
      </c>
      <c r="W549" s="30"/>
      <c r="X549" s="30"/>
      <c r="Y549" s="77"/>
      <c r="Z549" s="77"/>
      <c r="AA549" s="77"/>
      <c r="AB549" s="77"/>
      <c r="AC549" s="77"/>
      <c r="AD549" s="77"/>
      <c r="AE549" s="77"/>
      <c r="AF549" s="77"/>
      <c r="AG549" s="77"/>
      <c r="AH549" s="77"/>
      <c r="AI549" s="77"/>
      <c r="AJ549" s="77"/>
      <c r="AK549" s="77"/>
      <c r="AL549" s="77"/>
      <c r="AM549" s="77"/>
      <c r="AN549" s="77"/>
      <c r="AO549" s="146"/>
      <c r="AP549" s="248" t="str">
        <f>IF(F549="","",IFERROR(VLOOKUP(SUBSTITUTE(SUBSTITUTE(Tabla1[[#This Row],[Uso Sistemas]],"T","P"),"N","F"),Parámetros!$M$2:$N$17,2,0),"Completar hasta 3ra sem. para evaluar a Probacionista"))</f>
        <v/>
      </c>
      <c r="AQ549" s="40"/>
      <c r="AR549" s="40"/>
      <c r="AS549" s="40"/>
      <c r="AT549" s="29"/>
      <c r="AU549" s="56"/>
      <c r="AV549" s="56"/>
      <c r="AW549" s="56"/>
      <c r="AX549" s="250" t="str">
        <f>IF(V549="","",EOMONTH(EDATE(Tabla1[[#This Row],[Fecha Finalización]],2),0))</f>
        <v/>
      </c>
      <c r="AY549" s="40"/>
      <c r="AZ549" s="251" t="str">
        <f>IF(V549="","",EOMONTH(EDATE(Tabla1[[#This Row],[Fecha Finalización]],3),0))</f>
        <v/>
      </c>
      <c r="BA549" s="40"/>
      <c r="BB549" s="40"/>
      <c r="BC549" s="237"/>
      <c r="BD549" s="235" t="str">
        <f>IF(F549="","",Tabla1[[#This Row],[sem 01]]&amp;Tabla1[[#This Row],[sem 02]]&amp;Tabla1[[#This Row],[sem 03]])</f>
        <v/>
      </c>
      <c r="BE549" s="236" t="str">
        <f>IF(TRIM(F549)="","",$B$1&amp;"-"&amp;SUBSTITUTE(Tabla1[[#This Row],[Mes Inscrito]]," ","")&amp;"-"&amp;SUBSTITUTE(Tabla1[[#This Row],[Dia de clases Inscrito]]," ","")&amp;"-"&amp;SUBSTITUTE(Tabla1[[#This Row],[Horario Inscrito]]," ","")&amp;"-"&amp;Tabla1[[#This Row],[Fecha Inicio grupo]])</f>
        <v/>
      </c>
      <c r="BF549" s="253" t="str">
        <f>IF(F549="","",Tabla1[[#This Row],[Curso]])</f>
        <v/>
      </c>
      <c r="BG549" s="254" t="str">
        <f>+IF(TRIM(F549)="","",$B$1&amp;"-"&amp;TRIM(Tabla1[[#This Row],[Mes Inscrito]])&amp;"-"&amp;TRIM(Tabla1[[#This Row],[Dia de clases Inscrito]])&amp;"-"&amp;TRIM(Tabla1[[#This Row],[Horario Inscrito]])&amp;"-"&amp;TRIM(Tabla1[[#This Row],[Fecha Inicio grupo]])&amp;"-"&amp;TRIM(Tabla1[[#This Row],[Tipo Incrito]]))</f>
        <v/>
      </c>
      <c r="BH549" s="319" t="str">
        <f>IF(F549="","",OR(IFERROR(SEARCH("CG",Tabla1[[#This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9" s="320" t="str">
        <f>IF(F549&lt;&gt;"",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9" s="320" t="str">
        <f>IF(F549&lt;&gt;"",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9" s="320" t="str">
        <f>IF(Tabla1[[#This Row],[Fecha Inicio grupo]]="","",IFERROR(VLOOKUP(Tabla1[[#This Row],[Mes de Alta como miembro]],Parámetros!$AM$2:$AN$16,2,0),"01/01/1900"))</f>
        <v/>
      </c>
    </row>
    <row r="550" spans="1:63" ht="14.45" hidden="1">
      <c r="A550" s="69">
        <v>545</v>
      </c>
      <c r="B550" s="30"/>
      <c r="C550" s="35"/>
      <c r="D550" s="43"/>
      <c r="E550" s="65"/>
      <c r="F550" s="46"/>
      <c r="G550" s="46"/>
      <c r="H550" s="165"/>
      <c r="I550" s="43"/>
      <c r="J550" s="29"/>
      <c r="K550" s="70"/>
      <c r="L550" s="69"/>
      <c r="M550" s="47"/>
      <c r="N550" s="240" t="str">
        <f ca="1">IF(Tabla1[[#This Row],[Fecha de nac]]="","",IF(Tabla1[[#This Row],[Fecha Finalización]] &gt;=TODAY(), DATEDIF(Tabla1[[#This Row],[Fecha de nac]],TODAY(),"y"), ROUNDDOWN((Tabla1[[#This Row],[Fecha Finalización]] -Tabla1[[#This Row],[Fecha de nac]])/365,0)))</f>
        <v/>
      </c>
      <c r="O550" s="171"/>
      <c r="P550" s="35"/>
      <c r="Q550" s="68"/>
      <c r="R550" s="68"/>
      <c r="S550" s="68"/>
      <c r="T550" s="68"/>
      <c r="U550" s="245" t="str">
        <f>IF(F550="","",Tabla1[[#This Row],[Fecha Inicio grupo]]+3*7-7)</f>
        <v/>
      </c>
      <c r="V550" s="246" t="str">
        <f>IF(F550="","",EDATE(Tabla1[[#This Row],[Fecha Inicio grupo]],3))</f>
        <v/>
      </c>
      <c r="W550" s="30"/>
      <c r="X550" s="30"/>
      <c r="Y550" s="77"/>
      <c r="Z550" s="77"/>
      <c r="AA550" s="77"/>
      <c r="AB550" s="77"/>
      <c r="AC550" s="77"/>
      <c r="AD550" s="77"/>
      <c r="AE550" s="77"/>
      <c r="AF550" s="77"/>
      <c r="AG550" s="77"/>
      <c r="AH550" s="77"/>
      <c r="AI550" s="77"/>
      <c r="AJ550" s="77"/>
      <c r="AK550" s="77"/>
      <c r="AL550" s="77"/>
      <c r="AM550" s="77"/>
      <c r="AN550" s="77"/>
      <c r="AO550" s="146"/>
      <c r="AP550" s="248" t="str">
        <f>IF(F550="","",IFERROR(VLOOKUP(SUBSTITUTE(SUBSTITUTE(Tabla1[[#This Row],[Uso Sistemas]],"T","P"),"N","F"),Parámetros!$M$2:$N$17,2,0),"Completar hasta 3ra sem. para evaluar a Probacionista"))</f>
        <v/>
      </c>
      <c r="AQ550" s="40"/>
      <c r="AR550" s="40"/>
      <c r="AS550" s="40"/>
      <c r="AT550" s="29"/>
      <c r="AU550" s="56"/>
      <c r="AV550" s="56"/>
      <c r="AW550" s="56"/>
      <c r="AX550" s="250" t="str">
        <f>IF(V550="","",EOMONTH(EDATE(Tabla1[[#This Row],[Fecha Finalización]],2),0))</f>
        <v/>
      </c>
      <c r="AY550" s="40"/>
      <c r="AZ550" s="251" t="str">
        <f>IF(V550="","",EOMONTH(EDATE(Tabla1[[#This Row],[Fecha Finalización]],3),0))</f>
        <v/>
      </c>
      <c r="BA550" s="40"/>
      <c r="BB550" s="40"/>
      <c r="BC550" s="237"/>
      <c r="BD550" s="235" t="str">
        <f>IF(F550="","",Tabla1[[#This Row],[sem 01]]&amp;Tabla1[[#This Row],[sem 02]]&amp;Tabla1[[#This Row],[sem 03]])</f>
        <v/>
      </c>
      <c r="BE550" s="236" t="str">
        <f>IF(TRIM(F550)="","",$B$1&amp;"-"&amp;SUBSTITUTE(Tabla1[[#This Row],[Mes Inscrito]]," ","")&amp;"-"&amp;SUBSTITUTE(Tabla1[[#This Row],[Dia de clases Inscrito]]," ","")&amp;"-"&amp;SUBSTITUTE(Tabla1[[#This Row],[Horario Inscrito]]," ","")&amp;"-"&amp;Tabla1[[#This Row],[Fecha Inicio grupo]])</f>
        <v/>
      </c>
      <c r="BF550" s="253" t="str">
        <f>IF(F550="","",Tabla1[[#This Row],[Curso]])</f>
        <v/>
      </c>
      <c r="BG550" s="254" t="str">
        <f>+IF(TRIM(F550)="","",$B$1&amp;"-"&amp;TRIM(Tabla1[[#This Row],[Mes Inscrito]])&amp;"-"&amp;TRIM(Tabla1[[#This Row],[Dia de clases Inscrito]])&amp;"-"&amp;TRIM(Tabla1[[#This Row],[Horario Inscrito]])&amp;"-"&amp;TRIM(Tabla1[[#This Row],[Fecha Inicio grupo]])&amp;"-"&amp;TRIM(Tabla1[[#This Row],[Tipo Incrito]]))</f>
        <v/>
      </c>
      <c r="BH550" s="319" t="str">
        <f>IF(F550="","",OR(IFERROR(SEARCH("CG",Tabla1[[#This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0" s="320" t="str">
        <f>IF(F550&lt;&gt;"",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0" s="320" t="str">
        <f>IF(F550&lt;&gt;"",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0" s="320" t="str">
        <f>IF(Tabla1[[#This Row],[Fecha Inicio grupo]]="","",IFERROR(VLOOKUP(Tabla1[[#This Row],[Mes de Alta como miembro]],Parámetros!$AM$2:$AN$16,2,0),"01/01/1900"))</f>
        <v/>
      </c>
    </row>
    <row r="551" spans="1:63" ht="14.45" hidden="1">
      <c r="A551" s="69">
        <v>546</v>
      </c>
      <c r="B551" s="30"/>
      <c r="C551" s="35"/>
      <c r="D551" s="43"/>
      <c r="E551" s="65"/>
      <c r="F551" s="46"/>
      <c r="G551" s="46"/>
      <c r="H551" s="165"/>
      <c r="I551" s="43"/>
      <c r="J551" s="29"/>
      <c r="K551" s="70"/>
      <c r="L551" s="69"/>
      <c r="M551" s="47"/>
      <c r="N551" s="240" t="str">
        <f ca="1">IF(Tabla1[[#This Row],[Fecha de nac]]="","",IF(Tabla1[[#This Row],[Fecha Finalización]] &gt;=TODAY(), DATEDIF(Tabla1[[#This Row],[Fecha de nac]],TODAY(),"y"), ROUNDDOWN((Tabla1[[#This Row],[Fecha Finalización]] -Tabla1[[#This Row],[Fecha de nac]])/365,0)))</f>
        <v/>
      </c>
      <c r="O551" s="171"/>
      <c r="P551" s="35"/>
      <c r="Q551" s="68"/>
      <c r="R551" s="68"/>
      <c r="S551" s="68"/>
      <c r="T551" s="68"/>
      <c r="U551" s="245" t="str">
        <f>IF(F551="","",Tabla1[[#This Row],[Fecha Inicio grupo]]+3*7-7)</f>
        <v/>
      </c>
      <c r="V551" s="246" t="str">
        <f>IF(F551="","",EDATE(Tabla1[[#This Row],[Fecha Inicio grupo]],3))</f>
        <v/>
      </c>
      <c r="W551" s="30"/>
      <c r="X551" s="30"/>
      <c r="Y551" s="77"/>
      <c r="Z551" s="77"/>
      <c r="AA551" s="77"/>
      <c r="AB551" s="77"/>
      <c r="AC551" s="77"/>
      <c r="AD551" s="77"/>
      <c r="AE551" s="77"/>
      <c r="AF551" s="77"/>
      <c r="AG551" s="77"/>
      <c r="AH551" s="77"/>
      <c r="AI551" s="77"/>
      <c r="AJ551" s="77"/>
      <c r="AK551" s="77"/>
      <c r="AL551" s="77"/>
      <c r="AM551" s="77"/>
      <c r="AN551" s="77"/>
      <c r="AO551" s="146"/>
      <c r="AP551" s="248" t="str">
        <f>IF(F551="","",IFERROR(VLOOKUP(SUBSTITUTE(SUBSTITUTE(Tabla1[[#This Row],[Uso Sistemas]],"T","P"),"N","F"),Parámetros!$M$2:$N$17,2,0),"Completar hasta 3ra sem. para evaluar a Probacionista"))</f>
        <v/>
      </c>
      <c r="AQ551" s="40"/>
      <c r="AR551" s="40"/>
      <c r="AS551" s="40"/>
      <c r="AT551" s="29"/>
      <c r="AU551" s="56"/>
      <c r="AV551" s="56"/>
      <c r="AW551" s="56"/>
      <c r="AX551" s="250" t="str">
        <f>IF(V551="","",EOMONTH(EDATE(Tabla1[[#This Row],[Fecha Finalización]],2),0))</f>
        <v/>
      </c>
      <c r="AY551" s="40"/>
      <c r="AZ551" s="251" t="str">
        <f>IF(V551="","",EOMONTH(EDATE(Tabla1[[#This Row],[Fecha Finalización]],3),0))</f>
        <v/>
      </c>
      <c r="BA551" s="40"/>
      <c r="BB551" s="40"/>
      <c r="BC551" s="237"/>
      <c r="BD551" s="235" t="str">
        <f>IF(F551="","",Tabla1[[#This Row],[sem 01]]&amp;Tabla1[[#This Row],[sem 02]]&amp;Tabla1[[#This Row],[sem 03]])</f>
        <v/>
      </c>
      <c r="BE551" s="236" t="str">
        <f>IF(TRIM(F551)="","",$B$1&amp;"-"&amp;SUBSTITUTE(Tabla1[[#This Row],[Mes Inscrito]]," ","")&amp;"-"&amp;SUBSTITUTE(Tabla1[[#This Row],[Dia de clases Inscrito]]," ","")&amp;"-"&amp;SUBSTITUTE(Tabla1[[#This Row],[Horario Inscrito]]," ","")&amp;"-"&amp;Tabla1[[#This Row],[Fecha Inicio grupo]])</f>
        <v/>
      </c>
      <c r="BF551" s="253" t="str">
        <f>IF(F551="","",Tabla1[[#This Row],[Curso]])</f>
        <v/>
      </c>
      <c r="BG551" s="254" t="str">
        <f>+IF(TRIM(F551)="","",$B$1&amp;"-"&amp;TRIM(Tabla1[[#This Row],[Mes Inscrito]])&amp;"-"&amp;TRIM(Tabla1[[#This Row],[Dia de clases Inscrito]])&amp;"-"&amp;TRIM(Tabla1[[#This Row],[Horario Inscrito]])&amp;"-"&amp;TRIM(Tabla1[[#This Row],[Fecha Inicio grupo]])&amp;"-"&amp;TRIM(Tabla1[[#This Row],[Tipo Incrito]]))</f>
        <v/>
      </c>
      <c r="BH551" s="319" t="str">
        <f>IF(F551="","",OR(IFERROR(SEARCH("CG",Tabla1[[#This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1" s="320" t="str">
        <f>IF(F551&lt;&gt;"",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1" s="320" t="str">
        <f>IF(F551&lt;&gt;"",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1" s="320" t="str">
        <f>IF(Tabla1[[#This Row],[Fecha Inicio grupo]]="","",IFERROR(VLOOKUP(Tabla1[[#This Row],[Mes de Alta como miembro]],Parámetros!$AM$2:$AN$16,2,0),"01/01/1900"))</f>
        <v/>
      </c>
    </row>
    <row r="552" spans="1:63" ht="14.45" hidden="1">
      <c r="A552" s="69">
        <v>547</v>
      </c>
      <c r="B552" s="30"/>
      <c r="C552" s="35"/>
      <c r="D552" s="43"/>
      <c r="E552" s="65"/>
      <c r="F552" s="46"/>
      <c r="G552" s="46"/>
      <c r="H552" s="165"/>
      <c r="I552" s="43"/>
      <c r="J552" s="29"/>
      <c r="K552" s="70"/>
      <c r="L552" s="69"/>
      <c r="M552" s="47"/>
      <c r="N552" s="240" t="str">
        <f ca="1">IF(Tabla1[[#This Row],[Fecha de nac]]="","",IF(Tabla1[[#This Row],[Fecha Finalización]] &gt;=TODAY(), DATEDIF(Tabla1[[#This Row],[Fecha de nac]],TODAY(),"y"), ROUNDDOWN((Tabla1[[#This Row],[Fecha Finalización]] -Tabla1[[#This Row],[Fecha de nac]])/365,0)))</f>
        <v/>
      </c>
      <c r="O552" s="171"/>
      <c r="P552" s="35"/>
      <c r="Q552" s="68"/>
      <c r="R552" s="68"/>
      <c r="S552" s="68"/>
      <c r="T552" s="68"/>
      <c r="U552" s="245" t="str">
        <f>IF(F552="","",Tabla1[[#This Row],[Fecha Inicio grupo]]+3*7-7)</f>
        <v/>
      </c>
      <c r="V552" s="246" t="str">
        <f>IF(F552="","",EDATE(Tabla1[[#This Row],[Fecha Inicio grupo]],3))</f>
        <v/>
      </c>
      <c r="W552" s="30"/>
      <c r="X552" s="30"/>
      <c r="Y552" s="77"/>
      <c r="Z552" s="77"/>
      <c r="AA552" s="77"/>
      <c r="AB552" s="77"/>
      <c r="AC552" s="77"/>
      <c r="AD552" s="77"/>
      <c r="AE552" s="77"/>
      <c r="AF552" s="77"/>
      <c r="AG552" s="77"/>
      <c r="AH552" s="77"/>
      <c r="AI552" s="77"/>
      <c r="AJ552" s="77"/>
      <c r="AK552" s="77"/>
      <c r="AL552" s="77"/>
      <c r="AM552" s="77"/>
      <c r="AN552" s="77"/>
      <c r="AO552" s="146"/>
      <c r="AP552" s="248" t="str">
        <f>IF(F552="","",IFERROR(VLOOKUP(SUBSTITUTE(SUBSTITUTE(Tabla1[[#This Row],[Uso Sistemas]],"T","P"),"N","F"),Parámetros!$M$2:$N$17,2,0),"Completar hasta 3ra sem. para evaluar a Probacionista"))</f>
        <v/>
      </c>
      <c r="AQ552" s="40"/>
      <c r="AR552" s="40"/>
      <c r="AS552" s="40"/>
      <c r="AT552" s="29"/>
      <c r="AU552" s="56"/>
      <c r="AV552" s="56"/>
      <c r="AW552" s="56"/>
      <c r="AX552" s="250" t="str">
        <f>IF(V552="","",EOMONTH(EDATE(Tabla1[[#This Row],[Fecha Finalización]],2),0))</f>
        <v/>
      </c>
      <c r="AY552" s="40"/>
      <c r="AZ552" s="251" t="str">
        <f>IF(V552="","",EOMONTH(EDATE(Tabla1[[#This Row],[Fecha Finalización]],3),0))</f>
        <v/>
      </c>
      <c r="BA552" s="40"/>
      <c r="BB552" s="40"/>
      <c r="BC552" s="237"/>
      <c r="BD552" s="235" t="str">
        <f>IF(F552="","",Tabla1[[#This Row],[sem 01]]&amp;Tabla1[[#This Row],[sem 02]]&amp;Tabla1[[#This Row],[sem 03]])</f>
        <v/>
      </c>
      <c r="BE552" s="236" t="str">
        <f>IF(TRIM(F552)="","",$B$1&amp;"-"&amp;SUBSTITUTE(Tabla1[[#This Row],[Mes Inscrito]]," ","")&amp;"-"&amp;SUBSTITUTE(Tabla1[[#This Row],[Dia de clases Inscrito]]," ","")&amp;"-"&amp;SUBSTITUTE(Tabla1[[#This Row],[Horario Inscrito]]," ","")&amp;"-"&amp;Tabla1[[#This Row],[Fecha Inicio grupo]])</f>
        <v/>
      </c>
      <c r="BF552" s="253" t="str">
        <f>IF(F552="","",Tabla1[[#This Row],[Curso]])</f>
        <v/>
      </c>
      <c r="BG552" s="254" t="str">
        <f>+IF(TRIM(F552)="","",$B$1&amp;"-"&amp;TRIM(Tabla1[[#This Row],[Mes Inscrito]])&amp;"-"&amp;TRIM(Tabla1[[#This Row],[Dia de clases Inscrito]])&amp;"-"&amp;TRIM(Tabla1[[#This Row],[Horario Inscrito]])&amp;"-"&amp;TRIM(Tabla1[[#This Row],[Fecha Inicio grupo]])&amp;"-"&amp;TRIM(Tabla1[[#This Row],[Tipo Incrito]]))</f>
        <v/>
      </c>
      <c r="BH552" s="319" t="str">
        <f>IF(F552="","",OR(IFERROR(SEARCH("CG",Tabla1[[#This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2" s="320" t="str">
        <f>IF(F552&lt;&gt;"",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2" s="320" t="str">
        <f>IF(F552&lt;&gt;"",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2" s="320" t="str">
        <f>IF(Tabla1[[#This Row],[Fecha Inicio grupo]]="","",IFERROR(VLOOKUP(Tabla1[[#This Row],[Mes de Alta como miembro]],Parámetros!$AM$2:$AN$16,2,0),"01/01/1900"))</f>
        <v/>
      </c>
    </row>
    <row r="553" spans="1:63" ht="14.45" hidden="1">
      <c r="A553" s="69">
        <v>548</v>
      </c>
      <c r="B553" s="30"/>
      <c r="C553" s="35"/>
      <c r="D553" s="43"/>
      <c r="E553" s="65"/>
      <c r="F553" s="46"/>
      <c r="G553" s="46"/>
      <c r="H553" s="165"/>
      <c r="I553" s="43"/>
      <c r="J553" s="29"/>
      <c r="K553" s="70"/>
      <c r="L553" s="69"/>
      <c r="M553" s="47"/>
      <c r="N553" s="240" t="str">
        <f ca="1">IF(Tabla1[[#This Row],[Fecha de nac]]="","",IF(Tabla1[[#This Row],[Fecha Finalización]] &gt;=TODAY(), DATEDIF(Tabla1[[#This Row],[Fecha de nac]],TODAY(),"y"), ROUNDDOWN((Tabla1[[#This Row],[Fecha Finalización]] -Tabla1[[#This Row],[Fecha de nac]])/365,0)))</f>
        <v/>
      </c>
      <c r="O553" s="171"/>
      <c r="P553" s="35"/>
      <c r="Q553" s="68"/>
      <c r="R553" s="68"/>
      <c r="S553" s="68"/>
      <c r="T553" s="68"/>
      <c r="U553" s="245" t="str">
        <f>IF(F553="","",Tabla1[[#This Row],[Fecha Inicio grupo]]+3*7-7)</f>
        <v/>
      </c>
      <c r="V553" s="246" t="str">
        <f>IF(F553="","",EDATE(Tabla1[[#This Row],[Fecha Inicio grupo]],3))</f>
        <v/>
      </c>
      <c r="W553" s="30"/>
      <c r="X553" s="30"/>
      <c r="Y553" s="77"/>
      <c r="Z553" s="77"/>
      <c r="AA553" s="77"/>
      <c r="AB553" s="77"/>
      <c r="AC553" s="77"/>
      <c r="AD553" s="77"/>
      <c r="AE553" s="77"/>
      <c r="AF553" s="77"/>
      <c r="AG553" s="77"/>
      <c r="AH553" s="77"/>
      <c r="AI553" s="77"/>
      <c r="AJ553" s="77"/>
      <c r="AK553" s="77"/>
      <c r="AL553" s="77"/>
      <c r="AM553" s="77"/>
      <c r="AN553" s="77"/>
      <c r="AO553" s="146"/>
      <c r="AP553" s="248" t="str">
        <f>IF(F553="","",IFERROR(VLOOKUP(SUBSTITUTE(SUBSTITUTE(Tabla1[[#This Row],[Uso Sistemas]],"T","P"),"N","F"),Parámetros!$M$2:$N$17,2,0),"Completar hasta 3ra sem. para evaluar a Probacionista"))</f>
        <v/>
      </c>
      <c r="AQ553" s="40"/>
      <c r="AR553" s="40"/>
      <c r="AS553" s="40"/>
      <c r="AT553" s="29"/>
      <c r="AU553" s="56"/>
      <c r="AV553" s="56"/>
      <c r="AW553" s="56"/>
      <c r="AX553" s="250" t="str">
        <f>IF(V553="","",EOMONTH(EDATE(Tabla1[[#This Row],[Fecha Finalización]],2),0))</f>
        <v/>
      </c>
      <c r="AY553" s="40"/>
      <c r="AZ553" s="251" t="str">
        <f>IF(V553="","",EOMONTH(EDATE(Tabla1[[#This Row],[Fecha Finalización]],3),0))</f>
        <v/>
      </c>
      <c r="BA553" s="40"/>
      <c r="BB553" s="40"/>
      <c r="BC553" s="237"/>
      <c r="BD553" s="235" t="str">
        <f>IF(F553="","",Tabla1[[#This Row],[sem 01]]&amp;Tabla1[[#This Row],[sem 02]]&amp;Tabla1[[#This Row],[sem 03]])</f>
        <v/>
      </c>
      <c r="BE553" s="236" t="str">
        <f>IF(TRIM(F553)="","",$B$1&amp;"-"&amp;SUBSTITUTE(Tabla1[[#This Row],[Mes Inscrito]]," ","")&amp;"-"&amp;SUBSTITUTE(Tabla1[[#This Row],[Dia de clases Inscrito]]," ","")&amp;"-"&amp;SUBSTITUTE(Tabla1[[#This Row],[Horario Inscrito]]," ","")&amp;"-"&amp;Tabla1[[#This Row],[Fecha Inicio grupo]])</f>
        <v/>
      </c>
      <c r="BF553" s="253" t="str">
        <f>IF(F553="","",Tabla1[[#This Row],[Curso]])</f>
        <v/>
      </c>
      <c r="BG553" s="254" t="str">
        <f>+IF(TRIM(F553)="","",$B$1&amp;"-"&amp;TRIM(Tabla1[[#This Row],[Mes Inscrito]])&amp;"-"&amp;TRIM(Tabla1[[#This Row],[Dia de clases Inscrito]])&amp;"-"&amp;TRIM(Tabla1[[#This Row],[Horario Inscrito]])&amp;"-"&amp;TRIM(Tabla1[[#This Row],[Fecha Inicio grupo]])&amp;"-"&amp;TRIM(Tabla1[[#This Row],[Tipo Incrito]]))</f>
        <v/>
      </c>
      <c r="BH553" s="319" t="str">
        <f>IF(F553="","",OR(IFERROR(SEARCH("CG",Tabla1[[#This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3" s="320" t="str">
        <f>IF(F553&lt;&gt;"",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3" s="320" t="str">
        <f>IF(F553&lt;&gt;"",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3" s="320" t="str">
        <f>IF(Tabla1[[#This Row],[Fecha Inicio grupo]]="","",IFERROR(VLOOKUP(Tabla1[[#This Row],[Mes de Alta como miembro]],Parámetros!$AM$2:$AN$16,2,0),"01/01/1900"))</f>
        <v/>
      </c>
    </row>
    <row r="554" spans="1:63" ht="14.45" hidden="1">
      <c r="A554" s="69">
        <v>549</v>
      </c>
      <c r="B554" s="30"/>
      <c r="C554" s="35"/>
      <c r="D554" s="43"/>
      <c r="E554" s="65"/>
      <c r="F554" s="46"/>
      <c r="G554" s="46"/>
      <c r="H554" s="165"/>
      <c r="I554" s="43"/>
      <c r="J554" s="29"/>
      <c r="K554" s="70"/>
      <c r="L554" s="69"/>
      <c r="M554" s="47"/>
      <c r="N554" s="240" t="str">
        <f ca="1">IF(Tabla1[[#This Row],[Fecha de nac]]="","",IF(Tabla1[[#This Row],[Fecha Finalización]] &gt;=TODAY(), DATEDIF(Tabla1[[#This Row],[Fecha de nac]],TODAY(),"y"), ROUNDDOWN((Tabla1[[#This Row],[Fecha Finalización]] -Tabla1[[#This Row],[Fecha de nac]])/365,0)))</f>
        <v/>
      </c>
      <c r="O554" s="171"/>
      <c r="P554" s="35"/>
      <c r="Q554" s="68"/>
      <c r="R554" s="68"/>
      <c r="S554" s="68"/>
      <c r="T554" s="68"/>
      <c r="U554" s="245" t="str">
        <f>IF(F554="","",Tabla1[[#This Row],[Fecha Inicio grupo]]+3*7-7)</f>
        <v/>
      </c>
      <c r="V554" s="246" t="str">
        <f>IF(F554="","",EDATE(Tabla1[[#This Row],[Fecha Inicio grupo]],3))</f>
        <v/>
      </c>
      <c r="W554" s="30"/>
      <c r="X554" s="30"/>
      <c r="Y554" s="77"/>
      <c r="Z554" s="77"/>
      <c r="AA554" s="77"/>
      <c r="AB554" s="77"/>
      <c r="AC554" s="77"/>
      <c r="AD554" s="77"/>
      <c r="AE554" s="77"/>
      <c r="AF554" s="77"/>
      <c r="AG554" s="77"/>
      <c r="AH554" s="77"/>
      <c r="AI554" s="77"/>
      <c r="AJ554" s="77"/>
      <c r="AK554" s="77"/>
      <c r="AL554" s="77"/>
      <c r="AM554" s="77"/>
      <c r="AN554" s="77"/>
      <c r="AO554" s="146"/>
      <c r="AP554" s="248" t="str">
        <f>IF(F554="","",IFERROR(VLOOKUP(SUBSTITUTE(SUBSTITUTE(Tabla1[[#This Row],[Uso Sistemas]],"T","P"),"N","F"),Parámetros!$M$2:$N$17,2,0),"Completar hasta 3ra sem. para evaluar a Probacionista"))</f>
        <v/>
      </c>
      <c r="AQ554" s="40"/>
      <c r="AR554" s="40"/>
      <c r="AS554" s="40"/>
      <c r="AT554" s="29"/>
      <c r="AU554" s="56"/>
      <c r="AV554" s="56"/>
      <c r="AW554" s="56"/>
      <c r="AX554" s="250" t="str">
        <f>IF(V554="","",EOMONTH(EDATE(Tabla1[[#This Row],[Fecha Finalización]],2),0))</f>
        <v/>
      </c>
      <c r="AY554" s="40"/>
      <c r="AZ554" s="251" t="str">
        <f>IF(V554="","",EOMONTH(EDATE(Tabla1[[#This Row],[Fecha Finalización]],3),0))</f>
        <v/>
      </c>
      <c r="BA554" s="40"/>
      <c r="BB554" s="40"/>
      <c r="BC554" s="237"/>
      <c r="BD554" s="235" t="str">
        <f>IF(F554="","",Tabla1[[#This Row],[sem 01]]&amp;Tabla1[[#This Row],[sem 02]]&amp;Tabla1[[#This Row],[sem 03]])</f>
        <v/>
      </c>
      <c r="BE554" s="236" t="str">
        <f>IF(TRIM(F554)="","",$B$1&amp;"-"&amp;SUBSTITUTE(Tabla1[[#This Row],[Mes Inscrito]]," ","")&amp;"-"&amp;SUBSTITUTE(Tabla1[[#This Row],[Dia de clases Inscrito]]," ","")&amp;"-"&amp;SUBSTITUTE(Tabla1[[#This Row],[Horario Inscrito]]," ","")&amp;"-"&amp;Tabla1[[#This Row],[Fecha Inicio grupo]])</f>
        <v/>
      </c>
      <c r="BF554" s="253" t="str">
        <f>IF(F554="","",Tabla1[[#This Row],[Curso]])</f>
        <v/>
      </c>
      <c r="BG554" s="254" t="str">
        <f>+IF(TRIM(F554)="","",$B$1&amp;"-"&amp;TRIM(Tabla1[[#This Row],[Mes Inscrito]])&amp;"-"&amp;TRIM(Tabla1[[#This Row],[Dia de clases Inscrito]])&amp;"-"&amp;TRIM(Tabla1[[#This Row],[Horario Inscrito]])&amp;"-"&amp;TRIM(Tabla1[[#This Row],[Fecha Inicio grupo]])&amp;"-"&amp;TRIM(Tabla1[[#This Row],[Tipo Incrito]]))</f>
        <v/>
      </c>
      <c r="BH554" s="319" t="str">
        <f>IF(F554="","",OR(IFERROR(SEARCH("CG",Tabla1[[#This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4" s="320" t="str">
        <f>IF(F554&lt;&gt;"",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4" s="320" t="str">
        <f>IF(F554&lt;&gt;"",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4" s="320" t="str">
        <f>IF(Tabla1[[#This Row],[Fecha Inicio grupo]]="","",IFERROR(VLOOKUP(Tabla1[[#This Row],[Mes de Alta como miembro]],Parámetros!$AM$2:$AN$16,2,0),"01/01/1900"))</f>
        <v/>
      </c>
    </row>
    <row r="555" spans="1:63" ht="14.45" hidden="1">
      <c r="A555" s="69">
        <v>550</v>
      </c>
      <c r="B555" s="30"/>
      <c r="C555" s="35"/>
      <c r="D555" s="43"/>
      <c r="E555" s="65"/>
      <c r="F555" s="46"/>
      <c r="G555" s="46"/>
      <c r="H555" s="165"/>
      <c r="I555" s="43"/>
      <c r="J555" s="29"/>
      <c r="K555" s="70"/>
      <c r="L555" s="69"/>
      <c r="M555" s="47"/>
      <c r="N555" s="240" t="str">
        <f ca="1">IF(Tabla1[[#This Row],[Fecha de nac]]="","",IF(Tabla1[[#This Row],[Fecha Finalización]] &gt;=TODAY(), DATEDIF(Tabla1[[#This Row],[Fecha de nac]],TODAY(),"y"), ROUNDDOWN((Tabla1[[#This Row],[Fecha Finalización]] -Tabla1[[#This Row],[Fecha de nac]])/365,0)))</f>
        <v/>
      </c>
      <c r="O555" s="171"/>
      <c r="P555" s="35"/>
      <c r="Q555" s="68"/>
      <c r="R555" s="68"/>
      <c r="S555" s="68"/>
      <c r="T555" s="68"/>
      <c r="U555" s="245" t="str">
        <f>IF(F555="","",Tabla1[[#This Row],[Fecha Inicio grupo]]+3*7-7)</f>
        <v/>
      </c>
      <c r="V555" s="246" t="str">
        <f>IF(F555="","",EDATE(Tabla1[[#This Row],[Fecha Inicio grupo]],3))</f>
        <v/>
      </c>
      <c r="W555" s="30"/>
      <c r="X555" s="30"/>
      <c r="Y555" s="77"/>
      <c r="Z555" s="77"/>
      <c r="AA555" s="77"/>
      <c r="AB555" s="77"/>
      <c r="AC555" s="77"/>
      <c r="AD555" s="77"/>
      <c r="AE555" s="77"/>
      <c r="AF555" s="77"/>
      <c r="AG555" s="77"/>
      <c r="AH555" s="77"/>
      <c r="AI555" s="77"/>
      <c r="AJ555" s="77"/>
      <c r="AK555" s="77"/>
      <c r="AL555" s="77"/>
      <c r="AM555" s="77"/>
      <c r="AN555" s="77"/>
      <c r="AO555" s="146"/>
      <c r="AP555" s="248" t="str">
        <f>IF(F555="","",IFERROR(VLOOKUP(SUBSTITUTE(SUBSTITUTE(Tabla1[[#This Row],[Uso Sistemas]],"T","P"),"N","F"),Parámetros!$M$2:$N$17,2,0),"Completar hasta 3ra sem. para evaluar a Probacionista"))</f>
        <v/>
      </c>
      <c r="AQ555" s="40"/>
      <c r="AR555" s="40"/>
      <c r="AS555" s="40"/>
      <c r="AT555" s="29"/>
      <c r="AU555" s="56"/>
      <c r="AV555" s="56"/>
      <c r="AW555" s="56"/>
      <c r="AX555" s="250" t="str">
        <f>IF(V555="","",EOMONTH(EDATE(Tabla1[[#This Row],[Fecha Finalización]],2),0))</f>
        <v/>
      </c>
      <c r="AY555" s="40"/>
      <c r="AZ555" s="251" t="str">
        <f>IF(V555="","",EOMONTH(EDATE(Tabla1[[#This Row],[Fecha Finalización]],3),0))</f>
        <v/>
      </c>
      <c r="BA555" s="40"/>
      <c r="BB555" s="40"/>
      <c r="BC555" s="237"/>
      <c r="BD555" s="235" t="str">
        <f>IF(F555="","",Tabla1[[#This Row],[sem 01]]&amp;Tabla1[[#This Row],[sem 02]]&amp;Tabla1[[#This Row],[sem 03]])</f>
        <v/>
      </c>
      <c r="BE555" s="236" t="str">
        <f>IF(TRIM(F555)="","",$B$1&amp;"-"&amp;SUBSTITUTE(Tabla1[[#This Row],[Mes Inscrito]]," ","")&amp;"-"&amp;SUBSTITUTE(Tabla1[[#This Row],[Dia de clases Inscrito]]," ","")&amp;"-"&amp;SUBSTITUTE(Tabla1[[#This Row],[Horario Inscrito]]," ","")&amp;"-"&amp;Tabla1[[#This Row],[Fecha Inicio grupo]])</f>
        <v/>
      </c>
      <c r="BF555" s="253" t="str">
        <f>IF(F555="","",Tabla1[[#This Row],[Curso]])</f>
        <v/>
      </c>
      <c r="BG555" s="254" t="str">
        <f>+IF(TRIM(F555)="","",$B$1&amp;"-"&amp;TRIM(Tabla1[[#This Row],[Mes Inscrito]])&amp;"-"&amp;TRIM(Tabla1[[#This Row],[Dia de clases Inscrito]])&amp;"-"&amp;TRIM(Tabla1[[#This Row],[Horario Inscrito]])&amp;"-"&amp;TRIM(Tabla1[[#This Row],[Fecha Inicio grupo]])&amp;"-"&amp;TRIM(Tabla1[[#This Row],[Tipo Incrito]]))</f>
        <v/>
      </c>
      <c r="BH555" s="319" t="str">
        <f>IF(F555="","",OR(IFERROR(SEARCH("CG",Tabla1[[#This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5" s="320" t="str">
        <f>IF(F555&lt;&gt;"",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5" s="320" t="str">
        <f>IF(F555&lt;&gt;"",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5" s="320" t="str">
        <f>IF(Tabla1[[#This Row],[Fecha Inicio grupo]]="","",IFERROR(VLOOKUP(Tabla1[[#This Row],[Mes de Alta como miembro]],Parámetros!$AM$2:$AN$16,2,0),"01/01/1900"))</f>
        <v/>
      </c>
    </row>
    <row r="556" spans="1:63" ht="14.45" hidden="1">
      <c r="A556" s="69">
        <v>551</v>
      </c>
      <c r="B556" s="30"/>
      <c r="C556" s="35"/>
      <c r="D556" s="43"/>
      <c r="E556" s="65"/>
      <c r="F556" s="46"/>
      <c r="G556" s="46"/>
      <c r="H556" s="165"/>
      <c r="I556" s="43"/>
      <c r="J556" s="29"/>
      <c r="K556" s="70"/>
      <c r="L556" s="69"/>
      <c r="M556" s="47"/>
      <c r="N556" s="240" t="str">
        <f ca="1">IF(Tabla1[[#This Row],[Fecha de nac]]="","",IF(Tabla1[[#This Row],[Fecha Finalización]] &gt;=TODAY(), DATEDIF(Tabla1[[#This Row],[Fecha de nac]],TODAY(),"y"), ROUNDDOWN((Tabla1[[#This Row],[Fecha Finalización]] -Tabla1[[#This Row],[Fecha de nac]])/365,0)))</f>
        <v/>
      </c>
      <c r="O556" s="171"/>
      <c r="P556" s="35"/>
      <c r="Q556" s="68"/>
      <c r="R556" s="68"/>
      <c r="S556" s="68"/>
      <c r="T556" s="68"/>
      <c r="U556" s="245" t="str">
        <f>IF(F556="","",Tabla1[[#This Row],[Fecha Inicio grupo]]+3*7-7)</f>
        <v/>
      </c>
      <c r="V556" s="246" t="str">
        <f>IF(F556="","",EDATE(Tabla1[[#This Row],[Fecha Inicio grupo]],3))</f>
        <v/>
      </c>
      <c r="W556" s="30"/>
      <c r="X556" s="30"/>
      <c r="Y556" s="77"/>
      <c r="Z556" s="77"/>
      <c r="AA556" s="77"/>
      <c r="AB556" s="77"/>
      <c r="AC556" s="77"/>
      <c r="AD556" s="77"/>
      <c r="AE556" s="77"/>
      <c r="AF556" s="77"/>
      <c r="AG556" s="77"/>
      <c r="AH556" s="77"/>
      <c r="AI556" s="77"/>
      <c r="AJ556" s="77"/>
      <c r="AK556" s="77"/>
      <c r="AL556" s="77"/>
      <c r="AM556" s="77"/>
      <c r="AN556" s="77"/>
      <c r="AO556" s="146"/>
      <c r="AP556" s="248" t="str">
        <f>IF(F556="","",IFERROR(VLOOKUP(SUBSTITUTE(SUBSTITUTE(Tabla1[[#This Row],[Uso Sistemas]],"T","P"),"N","F"),Parámetros!$M$2:$N$17,2,0),"Completar hasta 3ra sem. para evaluar a Probacionista"))</f>
        <v/>
      </c>
      <c r="AQ556" s="40"/>
      <c r="AR556" s="40"/>
      <c r="AS556" s="40"/>
      <c r="AT556" s="29"/>
      <c r="AU556" s="56"/>
      <c r="AV556" s="56"/>
      <c r="AW556" s="56"/>
      <c r="AX556" s="250" t="str">
        <f>IF(V556="","",EOMONTH(EDATE(Tabla1[[#This Row],[Fecha Finalización]],2),0))</f>
        <v/>
      </c>
      <c r="AY556" s="40"/>
      <c r="AZ556" s="251" t="str">
        <f>IF(V556="","",EOMONTH(EDATE(Tabla1[[#This Row],[Fecha Finalización]],3),0))</f>
        <v/>
      </c>
      <c r="BA556" s="40"/>
      <c r="BB556" s="40"/>
      <c r="BC556" s="237"/>
      <c r="BD556" s="235" t="str">
        <f>IF(F556="","",Tabla1[[#This Row],[sem 01]]&amp;Tabla1[[#This Row],[sem 02]]&amp;Tabla1[[#This Row],[sem 03]])</f>
        <v/>
      </c>
      <c r="BE556" s="236" t="str">
        <f>IF(TRIM(F556)="","",$B$1&amp;"-"&amp;SUBSTITUTE(Tabla1[[#This Row],[Mes Inscrito]]," ","")&amp;"-"&amp;SUBSTITUTE(Tabla1[[#This Row],[Dia de clases Inscrito]]," ","")&amp;"-"&amp;SUBSTITUTE(Tabla1[[#This Row],[Horario Inscrito]]," ","")&amp;"-"&amp;Tabla1[[#This Row],[Fecha Inicio grupo]])</f>
        <v/>
      </c>
      <c r="BF556" s="253" t="str">
        <f>IF(F556="","",Tabla1[[#This Row],[Curso]])</f>
        <v/>
      </c>
      <c r="BG556" s="254" t="str">
        <f>+IF(TRIM(F556)="","",$B$1&amp;"-"&amp;TRIM(Tabla1[[#This Row],[Mes Inscrito]])&amp;"-"&amp;TRIM(Tabla1[[#This Row],[Dia de clases Inscrito]])&amp;"-"&amp;TRIM(Tabla1[[#This Row],[Horario Inscrito]])&amp;"-"&amp;TRIM(Tabla1[[#This Row],[Fecha Inicio grupo]])&amp;"-"&amp;TRIM(Tabla1[[#This Row],[Tipo Incrito]]))</f>
        <v/>
      </c>
      <c r="BH556" s="319" t="str">
        <f>IF(F556="","",OR(IFERROR(SEARCH("CG",Tabla1[[#This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6" s="320" t="str">
        <f>IF(F556&lt;&gt;"",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6" s="320" t="str">
        <f>IF(F556&lt;&gt;"",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6" s="320" t="str">
        <f>IF(Tabla1[[#This Row],[Fecha Inicio grupo]]="","",IFERROR(VLOOKUP(Tabla1[[#This Row],[Mes de Alta como miembro]],Parámetros!$AM$2:$AN$16,2,0),"01/01/1900"))</f>
        <v/>
      </c>
    </row>
    <row r="557" spans="1:63" ht="14.45" hidden="1">
      <c r="A557" s="69">
        <v>552</v>
      </c>
      <c r="B557" s="30"/>
      <c r="C557" s="35"/>
      <c r="D557" s="43"/>
      <c r="E557" s="65"/>
      <c r="F557" s="46"/>
      <c r="G557" s="46"/>
      <c r="H557" s="165"/>
      <c r="I557" s="43"/>
      <c r="J557" s="29"/>
      <c r="K557" s="70"/>
      <c r="L557" s="69"/>
      <c r="M557" s="47"/>
      <c r="N557" s="240" t="str">
        <f ca="1">IF(Tabla1[[#This Row],[Fecha de nac]]="","",IF(Tabla1[[#This Row],[Fecha Finalización]] &gt;=TODAY(), DATEDIF(Tabla1[[#This Row],[Fecha de nac]],TODAY(),"y"), ROUNDDOWN((Tabla1[[#This Row],[Fecha Finalización]] -Tabla1[[#This Row],[Fecha de nac]])/365,0)))</f>
        <v/>
      </c>
      <c r="O557" s="171"/>
      <c r="P557" s="35"/>
      <c r="Q557" s="68"/>
      <c r="R557" s="68"/>
      <c r="S557" s="68"/>
      <c r="T557" s="68"/>
      <c r="U557" s="245" t="str">
        <f>IF(F557="","",Tabla1[[#This Row],[Fecha Inicio grupo]]+3*7-7)</f>
        <v/>
      </c>
      <c r="V557" s="246" t="str">
        <f>IF(F557="","",EDATE(Tabla1[[#This Row],[Fecha Inicio grupo]],3))</f>
        <v/>
      </c>
      <c r="W557" s="30"/>
      <c r="X557" s="30"/>
      <c r="Y557" s="77"/>
      <c r="Z557" s="77"/>
      <c r="AA557" s="77"/>
      <c r="AB557" s="77"/>
      <c r="AC557" s="77"/>
      <c r="AD557" s="77"/>
      <c r="AE557" s="77"/>
      <c r="AF557" s="77"/>
      <c r="AG557" s="77"/>
      <c r="AH557" s="77"/>
      <c r="AI557" s="77"/>
      <c r="AJ557" s="77"/>
      <c r="AK557" s="77"/>
      <c r="AL557" s="77"/>
      <c r="AM557" s="77"/>
      <c r="AN557" s="77"/>
      <c r="AO557" s="146"/>
      <c r="AP557" s="248" t="str">
        <f>IF(F557="","",IFERROR(VLOOKUP(SUBSTITUTE(SUBSTITUTE(Tabla1[[#This Row],[Uso Sistemas]],"T","P"),"N","F"),Parámetros!$M$2:$N$17,2,0),"Completar hasta 3ra sem. para evaluar a Probacionista"))</f>
        <v/>
      </c>
      <c r="AQ557" s="40"/>
      <c r="AR557" s="40"/>
      <c r="AS557" s="40"/>
      <c r="AT557" s="29"/>
      <c r="AU557" s="56"/>
      <c r="AV557" s="56"/>
      <c r="AW557" s="56"/>
      <c r="AX557" s="250" t="str">
        <f>IF(V557="","",EOMONTH(EDATE(Tabla1[[#This Row],[Fecha Finalización]],2),0))</f>
        <v/>
      </c>
      <c r="AY557" s="40"/>
      <c r="AZ557" s="251" t="str">
        <f>IF(V557="","",EOMONTH(EDATE(Tabla1[[#This Row],[Fecha Finalización]],3),0))</f>
        <v/>
      </c>
      <c r="BA557" s="40"/>
      <c r="BB557" s="40"/>
      <c r="BC557" s="237"/>
      <c r="BD557" s="235" t="str">
        <f>IF(F557="","",Tabla1[[#This Row],[sem 01]]&amp;Tabla1[[#This Row],[sem 02]]&amp;Tabla1[[#This Row],[sem 03]])</f>
        <v/>
      </c>
      <c r="BE557" s="236" t="str">
        <f>IF(TRIM(F557)="","",$B$1&amp;"-"&amp;SUBSTITUTE(Tabla1[[#This Row],[Mes Inscrito]]," ","")&amp;"-"&amp;SUBSTITUTE(Tabla1[[#This Row],[Dia de clases Inscrito]]," ","")&amp;"-"&amp;SUBSTITUTE(Tabla1[[#This Row],[Horario Inscrito]]," ","")&amp;"-"&amp;Tabla1[[#This Row],[Fecha Inicio grupo]])</f>
        <v/>
      </c>
      <c r="BF557" s="253" t="str">
        <f>IF(F557="","",Tabla1[[#This Row],[Curso]])</f>
        <v/>
      </c>
      <c r="BG557" s="254" t="str">
        <f>+IF(TRIM(F557)="","",$B$1&amp;"-"&amp;TRIM(Tabla1[[#This Row],[Mes Inscrito]])&amp;"-"&amp;TRIM(Tabla1[[#This Row],[Dia de clases Inscrito]])&amp;"-"&amp;TRIM(Tabla1[[#This Row],[Horario Inscrito]])&amp;"-"&amp;TRIM(Tabla1[[#This Row],[Fecha Inicio grupo]])&amp;"-"&amp;TRIM(Tabla1[[#This Row],[Tipo Incrito]]))</f>
        <v/>
      </c>
      <c r="BH557" s="319" t="str">
        <f>IF(F557="","",OR(IFERROR(SEARCH("CG",Tabla1[[#This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7" s="320" t="str">
        <f>IF(F557&lt;&gt;"",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7" s="320" t="str">
        <f>IF(F557&lt;&gt;"",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7" s="320" t="str">
        <f>IF(Tabla1[[#This Row],[Fecha Inicio grupo]]="","",IFERROR(VLOOKUP(Tabla1[[#This Row],[Mes de Alta como miembro]],Parámetros!$AM$2:$AN$16,2,0),"01/01/1900"))</f>
        <v/>
      </c>
    </row>
    <row r="558" spans="1:63" ht="14.45" hidden="1">
      <c r="A558" s="69">
        <v>553</v>
      </c>
      <c r="B558" s="30"/>
      <c r="C558" s="35"/>
      <c r="D558" s="43"/>
      <c r="E558" s="65"/>
      <c r="F558" s="46"/>
      <c r="G558" s="46"/>
      <c r="H558" s="165"/>
      <c r="I558" s="43"/>
      <c r="J558" s="29"/>
      <c r="K558" s="70"/>
      <c r="L558" s="69"/>
      <c r="M558" s="47"/>
      <c r="N558" s="240" t="str">
        <f ca="1">IF(Tabla1[[#This Row],[Fecha de nac]]="","",IF(Tabla1[[#This Row],[Fecha Finalización]] &gt;=TODAY(), DATEDIF(Tabla1[[#This Row],[Fecha de nac]],TODAY(),"y"), ROUNDDOWN((Tabla1[[#This Row],[Fecha Finalización]] -Tabla1[[#This Row],[Fecha de nac]])/365,0)))</f>
        <v/>
      </c>
      <c r="O558" s="171"/>
      <c r="P558" s="35"/>
      <c r="Q558" s="68"/>
      <c r="R558" s="68"/>
      <c r="S558" s="68"/>
      <c r="T558" s="68"/>
      <c r="U558" s="245" t="str">
        <f>IF(F558="","",Tabla1[[#This Row],[Fecha Inicio grupo]]+3*7-7)</f>
        <v/>
      </c>
      <c r="V558" s="246" t="str">
        <f>IF(F558="","",EDATE(Tabla1[[#This Row],[Fecha Inicio grupo]],3))</f>
        <v/>
      </c>
      <c r="W558" s="30"/>
      <c r="X558" s="30"/>
      <c r="Y558" s="77"/>
      <c r="Z558" s="77"/>
      <c r="AA558" s="77"/>
      <c r="AB558" s="77"/>
      <c r="AC558" s="77"/>
      <c r="AD558" s="77"/>
      <c r="AE558" s="77"/>
      <c r="AF558" s="77"/>
      <c r="AG558" s="77"/>
      <c r="AH558" s="77"/>
      <c r="AI558" s="77"/>
      <c r="AJ558" s="77"/>
      <c r="AK558" s="77"/>
      <c r="AL558" s="77"/>
      <c r="AM558" s="77"/>
      <c r="AN558" s="77"/>
      <c r="AO558" s="146"/>
      <c r="AP558" s="248" t="str">
        <f>IF(F558="","",IFERROR(VLOOKUP(SUBSTITUTE(SUBSTITUTE(Tabla1[[#This Row],[Uso Sistemas]],"T","P"),"N","F"),Parámetros!$M$2:$N$17,2,0),"Completar hasta 3ra sem. para evaluar a Probacionista"))</f>
        <v/>
      </c>
      <c r="AQ558" s="40"/>
      <c r="AR558" s="40"/>
      <c r="AS558" s="40"/>
      <c r="AT558" s="29"/>
      <c r="AU558" s="56"/>
      <c r="AV558" s="56"/>
      <c r="AW558" s="56"/>
      <c r="AX558" s="250" t="str">
        <f>IF(V558="","",EOMONTH(EDATE(Tabla1[[#This Row],[Fecha Finalización]],2),0))</f>
        <v/>
      </c>
      <c r="AY558" s="40"/>
      <c r="AZ558" s="251" t="str">
        <f>IF(V558="","",EOMONTH(EDATE(Tabla1[[#This Row],[Fecha Finalización]],3),0))</f>
        <v/>
      </c>
      <c r="BA558" s="40"/>
      <c r="BB558" s="40"/>
      <c r="BC558" s="237"/>
      <c r="BD558" s="235" t="str">
        <f>IF(F558="","",Tabla1[[#This Row],[sem 01]]&amp;Tabla1[[#This Row],[sem 02]]&amp;Tabla1[[#This Row],[sem 03]])</f>
        <v/>
      </c>
      <c r="BE558" s="236" t="str">
        <f>IF(TRIM(F558)="","",$B$1&amp;"-"&amp;SUBSTITUTE(Tabla1[[#This Row],[Mes Inscrito]]," ","")&amp;"-"&amp;SUBSTITUTE(Tabla1[[#This Row],[Dia de clases Inscrito]]," ","")&amp;"-"&amp;SUBSTITUTE(Tabla1[[#This Row],[Horario Inscrito]]," ","")&amp;"-"&amp;Tabla1[[#This Row],[Fecha Inicio grupo]])</f>
        <v/>
      </c>
      <c r="BF558" s="253" t="str">
        <f>IF(F558="","",Tabla1[[#This Row],[Curso]])</f>
        <v/>
      </c>
      <c r="BG558" s="254" t="str">
        <f>+IF(TRIM(F558)="","",$B$1&amp;"-"&amp;TRIM(Tabla1[[#This Row],[Mes Inscrito]])&amp;"-"&amp;TRIM(Tabla1[[#This Row],[Dia de clases Inscrito]])&amp;"-"&amp;TRIM(Tabla1[[#This Row],[Horario Inscrito]])&amp;"-"&amp;TRIM(Tabla1[[#This Row],[Fecha Inicio grupo]])&amp;"-"&amp;TRIM(Tabla1[[#This Row],[Tipo Incrito]]))</f>
        <v/>
      </c>
      <c r="BH558" s="319" t="str">
        <f>IF(F558="","",OR(IFERROR(SEARCH("CG",Tabla1[[#This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8" s="320" t="str">
        <f>IF(F558&lt;&gt;"",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8" s="320" t="str">
        <f>IF(F558&lt;&gt;"",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8" s="320" t="str">
        <f>IF(Tabla1[[#This Row],[Fecha Inicio grupo]]="","",IFERROR(VLOOKUP(Tabla1[[#This Row],[Mes de Alta como miembro]],Parámetros!$AM$2:$AN$16,2,0),"01/01/1900"))</f>
        <v/>
      </c>
    </row>
    <row r="559" spans="1:63" ht="14.45" hidden="1">
      <c r="A559" s="69">
        <v>554</v>
      </c>
      <c r="B559" s="30"/>
      <c r="C559" s="35"/>
      <c r="D559" s="43"/>
      <c r="E559" s="65"/>
      <c r="F559" s="46"/>
      <c r="G559" s="46"/>
      <c r="H559" s="165"/>
      <c r="I559" s="43"/>
      <c r="J559" s="29"/>
      <c r="K559" s="70"/>
      <c r="L559" s="69"/>
      <c r="M559" s="47"/>
      <c r="N559" s="240" t="str">
        <f ca="1">IF(Tabla1[[#This Row],[Fecha de nac]]="","",IF(Tabla1[[#This Row],[Fecha Finalización]] &gt;=TODAY(), DATEDIF(Tabla1[[#This Row],[Fecha de nac]],TODAY(),"y"), ROUNDDOWN((Tabla1[[#This Row],[Fecha Finalización]] -Tabla1[[#This Row],[Fecha de nac]])/365,0)))</f>
        <v/>
      </c>
      <c r="O559" s="171"/>
      <c r="P559" s="35"/>
      <c r="Q559" s="68"/>
      <c r="R559" s="68"/>
      <c r="S559" s="68"/>
      <c r="T559" s="68"/>
      <c r="U559" s="245" t="str">
        <f>IF(F559="","",Tabla1[[#This Row],[Fecha Inicio grupo]]+3*7-7)</f>
        <v/>
      </c>
      <c r="V559" s="246" t="str">
        <f>IF(F559="","",EDATE(Tabla1[[#This Row],[Fecha Inicio grupo]],3))</f>
        <v/>
      </c>
      <c r="W559" s="30"/>
      <c r="X559" s="30"/>
      <c r="Y559" s="77"/>
      <c r="Z559" s="77"/>
      <c r="AA559" s="77"/>
      <c r="AB559" s="77"/>
      <c r="AC559" s="77"/>
      <c r="AD559" s="77"/>
      <c r="AE559" s="77"/>
      <c r="AF559" s="77"/>
      <c r="AG559" s="77"/>
      <c r="AH559" s="77"/>
      <c r="AI559" s="77"/>
      <c r="AJ559" s="77"/>
      <c r="AK559" s="77"/>
      <c r="AL559" s="77"/>
      <c r="AM559" s="77"/>
      <c r="AN559" s="77"/>
      <c r="AO559" s="146"/>
      <c r="AP559" s="248" t="str">
        <f>IF(F559="","",IFERROR(VLOOKUP(SUBSTITUTE(SUBSTITUTE(Tabla1[[#This Row],[Uso Sistemas]],"T","P"),"N","F"),Parámetros!$M$2:$N$17,2,0),"Completar hasta 3ra sem. para evaluar a Probacionista"))</f>
        <v/>
      </c>
      <c r="AQ559" s="40"/>
      <c r="AR559" s="40"/>
      <c r="AS559" s="40"/>
      <c r="AT559" s="29"/>
      <c r="AU559" s="56"/>
      <c r="AV559" s="56"/>
      <c r="AW559" s="56"/>
      <c r="AX559" s="250" t="str">
        <f>IF(V559="","",EOMONTH(EDATE(Tabla1[[#This Row],[Fecha Finalización]],2),0))</f>
        <v/>
      </c>
      <c r="AY559" s="40"/>
      <c r="AZ559" s="251" t="str">
        <f>IF(V559="","",EOMONTH(EDATE(Tabla1[[#This Row],[Fecha Finalización]],3),0))</f>
        <v/>
      </c>
      <c r="BA559" s="40"/>
      <c r="BB559" s="40"/>
      <c r="BC559" s="237"/>
      <c r="BD559" s="235" t="str">
        <f>IF(F559="","",Tabla1[[#This Row],[sem 01]]&amp;Tabla1[[#This Row],[sem 02]]&amp;Tabla1[[#This Row],[sem 03]])</f>
        <v/>
      </c>
      <c r="BE559" s="236" t="str">
        <f>IF(TRIM(F559)="","",$B$1&amp;"-"&amp;SUBSTITUTE(Tabla1[[#This Row],[Mes Inscrito]]," ","")&amp;"-"&amp;SUBSTITUTE(Tabla1[[#This Row],[Dia de clases Inscrito]]," ","")&amp;"-"&amp;SUBSTITUTE(Tabla1[[#This Row],[Horario Inscrito]]," ","")&amp;"-"&amp;Tabla1[[#This Row],[Fecha Inicio grupo]])</f>
        <v/>
      </c>
      <c r="BF559" s="253" t="str">
        <f>IF(F559="","",Tabla1[[#This Row],[Curso]])</f>
        <v/>
      </c>
      <c r="BG559" s="254" t="str">
        <f>+IF(TRIM(F559)="","",$B$1&amp;"-"&amp;TRIM(Tabla1[[#This Row],[Mes Inscrito]])&amp;"-"&amp;TRIM(Tabla1[[#This Row],[Dia de clases Inscrito]])&amp;"-"&amp;TRIM(Tabla1[[#This Row],[Horario Inscrito]])&amp;"-"&amp;TRIM(Tabla1[[#This Row],[Fecha Inicio grupo]])&amp;"-"&amp;TRIM(Tabla1[[#This Row],[Tipo Incrito]]))</f>
        <v/>
      </c>
      <c r="BH559" s="319" t="str">
        <f>IF(F559="","",OR(IFERROR(SEARCH("CG",Tabla1[[#This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9" s="320" t="str">
        <f>IF(F559&lt;&gt;"",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9" s="320" t="str">
        <f>IF(F559&lt;&gt;"",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9" s="320" t="str">
        <f>IF(Tabla1[[#This Row],[Fecha Inicio grupo]]="","",IFERROR(VLOOKUP(Tabla1[[#This Row],[Mes de Alta como miembro]],Parámetros!$AM$2:$AN$16,2,0),"01/01/1900"))</f>
        <v/>
      </c>
    </row>
    <row r="560" spans="1:63" ht="14.45" hidden="1">
      <c r="A560" s="69">
        <v>555</v>
      </c>
      <c r="B560" s="30"/>
      <c r="C560" s="35"/>
      <c r="D560" s="43"/>
      <c r="E560" s="65"/>
      <c r="F560" s="46"/>
      <c r="G560" s="46"/>
      <c r="H560" s="165"/>
      <c r="I560" s="43"/>
      <c r="J560" s="29"/>
      <c r="K560" s="70"/>
      <c r="L560" s="69"/>
      <c r="M560" s="47"/>
      <c r="N560" s="240" t="str">
        <f ca="1">IF(Tabla1[[#This Row],[Fecha de nac]]="","",IF(Tabla1[[#This Row],[Fecha Finalización]] &gt;=TODAY(), DATEDIF(Tabla1[[#This Row],[Fecha de nac]],TODAY(),"y"), ROUNDDOWN((Tabla1[[#This Row],[Fecha Finalización]] -Tabla1[[#This Row],[Fecha de nac]])/365,0)))</f>
        <v/>
      </c>
      <c r="O560" s="171"/>
      <c r="P560" s="35"/>
      <c r="Q560" s="68"/>
      <c r="R560" s="68"/>
      <c r="S560" s="68"/>
      <c r="T560" s="68"/>
      <c r="U560" s="245" t="str">
        <f>IF(F560="","",Tabla1[[#This Row],[Fecha Inicio grupo]]+3*7-7)</f>
        <v/>
      </c>
      <c r="V560" s="246" t="str">
        <f>IF(F560="","",EDATE(Tabla1[[#This Row],[Fecha Inicio grupo]],3))</f>
        <v/>
      </c>
      <c r="W560" s="30"/>
      <c r="X560" s="30"/>
      <c r="Y560" s="77"/>
      <c r="Z560" s="77"/>
      <c r="AA560" s="77"/>
      <c r="AB560" s="77"/>
      <c r="AC560" s="77"/>
      <c r="AD560" s="77"/>
      <c r="AE560" s="77"/>
      <c r="AF560" s="77"/>
      <c r="AG560" s="77"/>
      <c r="AH560" s="77"/>
      <c r="AI560" s="77"/>
      <c r="AJ560" s="77"/>
      <c r="AK560" s="77"/>
      <c r="AL560" s="77"/>
      <c r="AM560" s="77"/>
      <c r="AN560" s="77"/>
      <c r="AO560" s="146"/>
      <c r="AP560" s="248" t="str">
        <f>IF(F560="","",IFERROR(VLOOKUP(SUBSTITUTE(SUBSTITUTE(Tabla1[[#This Row],[Uso Sistemas]],"T","P"),"N","F"),Parámetros!$M$2:$N$17,2,0),"Completar hasta 3ra sem. para evaluar a Probacionista"))</f>
        <v/>
      </c>
      <c r="AQ560" s="40"/>
      <c r="AR560" s="40"/>
      <c r="AS560" s="40"/>
      <c r="AT560" s="29"/>
      <c r="AU560" s="56"/>
      <c r="AV560" s="56"/>
      <c r="AW560" s="56"/>
      <c r="AX560" s="250" t="str">
        <f>IF(V560="","",EOMONTH(EDATE(Tabla1[[#This Row],[Fecha Finalización]],2),0))</f>
        <v/>
      </c>
      <c r="AY560" s="40"/>
      <c r="AZ560" s="251" t="str">
        <f>IF(V560="","",EOMONTH(EDATE(Tabla1[[#This Row],[Fecha Finalización]],3),0))</f>
        <v/>
      </c>
      <c r="BA560" s="40"/>
      <c r="BB560" s="40"/>
      <c r="BC560" s="237"/>
      <c r="BD560" s="235" t="str">
        <f>IF(F560="","",Tabla1[[#This Row],[sem 01]]&amp;Tabla1[[#This Row],[sem 02]]&amp;Tabla1[[#This Row],[sem 03]])</f>
        <v/>
      </c>
      <c r="BE560" s="236" t="str">
        <f>IF(TRIM(F560)="","",$B$1&amp;"-"&amp;SUBSTITUTE(Tabla1[[#This Row],[Mes Inscrito]]," ","")&amp;"-"&amp;SUBSTITUTE(Tabla1[[#This Row],[Dia de clases Inscrito]]," ","")&amp;"-"&amp;SUBSTITUTE(Tabla1[[#This Row],[Horario Inscrito]]," ","")&amp;"-"&amp;Tabla1[[#This Row],[Fecha Inicio grupo]])</f>
        <v/>
      </c>
      <c r="BF560" s="253" t="str">
        <f>IF(F560="","",Tabla1[[#This Row],[Curso]])</f>
        <v/>
      </c>
      <c r="BG560" s="254" t="str">
        <f>+IF(TRIM(F560)="","",$B$1&amp;"-"&amp;TRIM(Tabla1[[#This Row],[Mes Inscrito]])&amp;"-"&amp;TRIM(Tabla1[[#This Row],[Dia de clases Inscrito]])&amp;"-"&amp;TRIM(Tabla1[[#This Row],[Horario Inscrito]])&amp;"-"&amp;TRIM(Tabla1[[#This Row],[Fecha Inicio grupo]])&amp;"-"&amp;TRIM(Tabla1[[#This Row],[Tipo Incrito]]))</f>
        <v/>
      </c>
      <c r="BH560" s="319" t="str">
        <f>IF(F560="","",OR(IFERROR(SEARCH("CG",Tabla1[[#This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0" s="320" t="str">
        <f>IF(F560&lt;&gt;"",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0" s="320" t="str">
        <f>IF(F560&lt;&gt;"",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0" s="320" t="str">
        <f>IF(Tabla1[[#This Row],[Fecha Inicio grupo]]="","",IFERROR(VLOOKUP(Tabla1[[#This Row],[Mes de Alta como miembro]],Parámetros!$AM$2:$AN$16,2,0),"01/01/1900"))</f>
        <v/>
      </c>
    </row>
    <row r="561" spans="1:63" ht="14.45" hidden="1">
      <c r="A561" s="69">
        <v>556</v>
      </c>
      <c r="B561" s="30"/>
      <c r="C561" s="35"/>
      <c r="D561" s="43"/>
      <c r="E561" s="65"/>
      <c r="F561" s="46"/>
      <c r="G561" s="46"/>
      <c r="H561" s="165"/>
      <c r="I561" s="43"/>
      <c r="J561" s="29"/>
      <c r="K561" s="70"/>
      <c r="L561" s="69"/>
      <c r="M561" s="47"/>
      <c r="N561" s="240" t="str">
        <f ca="1">IF(Tabla1[[#This Row],[Fecha de nac]]="","",IF(Tabla1[[#This Row],[Fecha Finalización]] &gt;=TODAY(), DATEDIF(Tabla1[[#This Row],[Fecha de nac]],TODAY(),"y"), ROUNDDOWN((Tabla1[[#This Row],[Fecha Finalización]] -Tabla1[[#This Row],[Fecha de nac]])/365,0)))</f>
        <v/>
      </c>
      <c r="O561" s="171"/>
      <c r="P561" s="35"/>
      <c r="Q561" s="68"/>
      <c r="R561" s="68"/>
      <c r="S561" s="68"/>
      <c r="T561" s="68"/>
      <c r="U561" s="245" t="str">
        <f>IF(F561="","",Tabla1[[#This Row],[Fecha Inicio grupo]]+3*7-7)</f>
        <v/>
      </c>
      <c r="V561" s="246" t="str">
        <f>IF(F561="","",EDATE(Tabla1[[#This Row],[Fecha Inicio grupo]],3))</f>
        <v/>
      </c>
      <c r="W561" s="30"/>
      <c r="X561" s="30"/>
      <c r="Y561" s="77"/>
      <c r="Z561" s="77"/>
      <c r="AA561" s="77"/>
      <c r="AB561" s="77"/>
      <c r="AC561" s="77"/>
      <c r="AD561" s="77"/>
      <c r="AE561" s="77"/>
      <c r="AF561" s="77"/>
      <c r="AG561" s="77"/>
      <c r="AH561" s="77"/>
      <c r="AI561" s="77"/>
      <c r="AJ561" s="77"/>
      <c r="AK561" s="77"/>
      <c r="AL561" s="77"/>
      <c r="AM561" s="77"/>
      <c r="AN561" s="77"/>
      <c r="AO561" s="146"/>
      <c r="AP561" s="248" t="str">
        <f>IF(F561="","",IFERROR(VLOOKUP(SUBSTITUTE(SUBSTITUTE(Tabla1[[#This Row],[Uso Sistemas]],"T","P"),"N","F"),Parámetros!$M$2:$N$17,2,0),"Completar hasta 3ra sem. para evaluar a Probacionista"))</f>
        <v/>
      </c>
      <c r="AQ561" s="40"/>
      <c r="AR561" s="40"/>
      <c r="AS561" s="40"/>
      <c r="AT561" s="29"/>
      <c r="AU561" s="56"/>
      <c r="AV561" s="56"/>
      <c r="AW561" s="56"/>
      <c r="AX561" s="250" t="str">
        <f>IF(V561="","",EOMONTH(EDATE(Tabla1[[#This Row],[Fecha Finalización]],2),0))</f>
        <v/>
      </c>
      <c r="AY561" s="40"/>
      <c r="AZ561" s="251" t="str">
        <f>IF(V561="","",EOMONTH(EDATE(Tabla1[[#This Row],[Fecha Finalización]],3),0))</f>
        <v/>
      </c>
      <c r="BA561" s="40"/>
      <c r="BB561" s="40"/>
      <c r="BC561" s="237"/>
      <c r="BD561" s="235" t="str">
        <f>IF(F561="","",Tabla1[[#This Row],[sem 01]]&amp;Tabla1[[#This Row],[sem 02]]&amp;Tabla1[[#This Row],[sem 03]])</f>
        <v/>
      </c>
      <c r="BE561" s="236" t="str">
        <f>IF(TRIM(F561)="","",$B$1&amp;"-"&amp;SUBSTITUTE(Tabla1[[#This Row],[Mes Inscrito]]," ","")&amp;"-"&amp;SUBSTITUTE(Tabla1[[#This Row],[Dia de clases Inscrito]]," ","")&amp;"-"&amp;SUBSTITUTE(Tabla1[[#This Row],[Horario Inscrito]]," ","")&amp;"-"&amp;Tabla1[[#This Row],[Fecha Inicio grupo]])</f>
        <v/>
      </c>
      <c r="BF561" s="253" t="str">
        <f>IF(F561="","",Tabla1[[#This Row],[Curso]])</f>
        <v/>
      </c>
      <c r="BG561" s="254" t="str">
        <f>+IF(TRIM(F561)="","",$B$1&amp;"-"&amp;TRIM(Tabla1[[#This Row],[Mes Inscrito]])&amp;"-"&amp;TRIM(Tabla1[[#This Row],[Dia de clases Inscrito]])&amp;"-"&amp;TRIM(Tabla1[[#This Row],[Horario Inscrito]])&amp;"-"&amp;TRIM(Tabla1[[#This Row],[Fecha Inicio grupo]])&amp;"-"&amp;TRIM(Tabla1[[#This Row],[Tipo Incrito]]))</f>
        <v/>
      </c>
      <c r="BH561" s="319" t="str">
        <f>IF(F561="","",OR(IFERROR(SEARCH("CG",Tabla1[[#This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1" s="320" t="str">
        <f>IF(F561&lt;&gt;"",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1" s="320" t="str">
        <f>IF(F561&lt;&gt;"",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1" s="320" t="str">
        <f>IF(Tabla1[[#This Row],[Fecha Inicio grupo]]="","",IFERROR(VLOOKUP(Tabla1[[#This Row],[Mes de Alta como miembro]],Parámetros!$AM$2:$AN$16,2,0),"01/01/1900"))</f>
        <v/>
      </c>
    </row>
    <row r="562" spans="1:63" ht="14.45" hidden="1">
      <c r="A562" s="69">
        <v>557</v>
      </c>
      <c r="B562" s="30"/>
      <c r="C562" s="35"/>
      <c r="D562" s="43"/>
      <c r="E562" s="65"/>
      <c r="F562" s="46"/>
      <c r="G562" s="46"/>
      <c r="H562" s="165"/>
      <c r="I562" s="43"/>
      <c r="J562" s="29"/>
      <c r="K562" s="70"/>
      <c r="L562" s="69"/>
      <c r="M562" s="47"/>
      <c r="N562" s="240" t="str">
        <f ca="1">IF(Tabla1[[#This Row],[Fecha de nac]]="","",IF(Tabla1[[#This Row],[Fecha Finalización]] &gt;=TODAY(), DATEDIF(Tabla1[[#This Row],[Fecha de nac]],TODAY(),"y"), ROUNDDOWN((Tabla1[[#This Row],[Fecha Finalización]] -Tabla1[[#This Row],[Fecha de nac]])/365,0)))</f>
        <v/>
      </c>
      <c r="O562" s="171"/>
      <c r="P562" s="35"/>
      <c r="Q562" s="68"/>
      <c r="R562" s="68"/>
      <c r="S562" s="68"/>
      <c r="T562" s="68"/>
      <c r="U562" s="245" t="str">
        <f>IF(F562="","",Tabla1[[#This Row],[Fecha Inicio grupo]]+3*7-7)</f>
        <v/>
      </c>
      <c r="V562" s="246" t="str">
        <f>IF(F562="","",EDATE(Tabla1[[#This Row],[Fecha Inicio grupo]],3))</f>
        <v/>
      </c>
      <c r="W562" s="30"/>
      <c r="X562" s="30"/>
      <c r="Y562" s="77"/>
      <c r="Z562" s="77"/>
      <c r="AA562" s="77"/>
      <c r="AB562" s="77"/>
      <c r="AC562" s="77"/>
      <c r="AD562" s="77"/>
      <c r="AE562" s="77"/>
      <c r="AF562" s="77"/>
      <c r="AG562" s="77"/>
      <c r="AH562" s="77"/>
      <c r="AI562" s="77"/>
      <c r="AJ562" s="77"/>
      <c r="AK562" s="77"/>
      <c r="AL562" s="77"/>
      <c r="AM562" s="77"/>
      <c r="AN562" s="77"/>
      <c r="AO562" s="146"/>
      <c r="AP562" s="248" t="str">
        <f>IF(F562="","",IFERROR(VLOOKUP(SUBSTITUTE(SUBSTITUTE(Tabla1[[#This Row],[Uso Sistemas]],"T","P"),"N","F"),Parámetros!$M$2:$N$17,2,0),"Completar hasta 3ra sem. para evaluar a Probacionista"))</f>
        <v/>
      </c>
      <c r="AQ562" s="40"/>
      <c r="AR562" s="40"/>
      <c r="AS562" s="40"/>
      <c r="AT562" s="29"/>
      <c r="AU562" s="56"/>
      <c r="AV562" s="56"/>
      <c r="AW562" s="56"/>
      <c r="AX562" s="250" t="str">
        <f>IF(V562="","",EOMONTH(EDATE(Tabla1[[#This Row],[Fecha Finalización]],2),0))</f>
        <v/>
      </c>
      <c r="AY562" s="40"/>
      <c r="AZ562" s="251" t="str">
        <f>IF(V562="","",EOMONTH(EDATE(Tabla1[[#This Row],[Fecha Finalización]],3),0))</f>
        <v/>
      </c>
      <c r="BA562" s="40"/>
      <c r="BB562" s="40"/>
      <c r="BC562" s="237"/>
      <c r="BD562" s="235" t="str">
        <f>IF(F562="","",Tabla1[[#This Row],[sem 01]]&amp;Tabla1[[#This Row],[sem 02]]&amp;Tabla1[[#This Row],[sem 03]])</f>
        <v/>
      </c>
      <c r="BE562" s="236" t="str">
        <f>IF(TRIM(F562)="","",$B$1&amp;"-"&amp;SUBSTITUTE(Tabla1[[#This Row],[Mes Inscrito]]," ","")&amp;"-"&amp;SUBSTITUTE(Tabla1[[#This Row],[Dia de clases Inscrito]]," ","")&amp;"-"&amp;SUBSTITUTE(Tabla1[[#This Row],[Horario Inscrito]]," ","")&amp;"-"&amp;Tabla1[[#This Row],[Fecha Inicio grupo]])</f>
        <v/>
      </c>
      <c r="BF562" s="253" t="str">
        <f>IF(F562="","",Tabla1[[#This Row],[Curso]])</f>
        <v/>
      </c>
      <c r="BG562" s="254" t="str">
        <f>+IF(TRIM(F562)="","",$B$1&amp;"-"&amp;TRIM(Tabla1[[#This Row],[Mes Inscrito]])&amp;"-"&amp;TRIM(Tabla1[[#This Row],[Dia de clases Inscrito]])&amp;"-"&amp;TRIM(Tabla1[[#This Row],[Horario Inscrito]])&amp;"-"&amp;TRIM(Tabla1[[#This Row],[Fecha Inicio grupo]])&amp;"-"&amp;TRIM(Tabla1[[#This Row],[Tipo Incrito]]))</f>
        <v/>
      </c>
      <c r="BH562" s="319" t="str">
        <f>IF(F562="","",OR(IFERROR(SEARCH("CG",Tabla1[[#This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2" s="320" t="str">
        <f>IF(F562&lt;&gt;"",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2" s="320" t="str">
        <f>IF(F562&lt;&gt;"",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2" s="320" t="str">
        <f>IF(Tabla1[[#This Row],[Fecha Inicio grupo]]="","",IFERROR(VLOOKUP(Tabla1[[#This Row],[Mes de Alta como miembro]],Parámetros!$AM$2:$AN$16,2,0),"01/01/1900"))</f>
        <v/>
      </c>
    </row>
    <row r="563" spans="1:63" ht="14.45" hidden="1">
      <c r="A563" s="69">
        <v>558</v>
      </c>
      <c r="B563" s="30"/>
      <c r="C563" s="35"/>
      <c r="D563" s="43"/>
      <c r="E563" s="65"/>
      <c r="F563" s="46"/>
      <c r="G563" s="46"/>
      <c r="H563" s="165"/>
      <c r="I563" s="43"/>
      <c r="J563" s="29"/>
      <c r="K563" s="70"/>
      <c r="L563" s="69"/>
      <c r="M563" s="47"/>
      <c r="N563" s="240" t="str">
        <f ca="1">IF(Tabla1[[#This Row],[Fecha de nac]]="","",IF(Tabla1[[#This Row],[Fecha Finalización]] &gt;=TODAY(), DATEDIF(Tabla1[[#This Row],[Fecha de nac]],TODAY(),"y"), ROUNDDOWN((Tabla1[[#This Row],[Fecha Finalización]] -Tabla1[[#This Row],[Fecha de nac]])/365,0)))</f>
        <v/>
      </c>
      <c r="O563" s="171"/>
      <c r="P563" s="35"/>
      <c r="Q563" s="68"/>
      <c r="R563" s="68"/>
      <c r="S563" s="68"/>
      <c r="T563" s="68"/>
      <c r="U563" s="245" t="str">
        <f>IF(F563="","",Tabla1[[#This Row],[Fecha Inicio grupo]]+3*7-7)</f>
        <v/>
      </c>
      <c r="V563" s="246" t="str">
        <f>IF(F563="","",EDATE(Tabla1[[#This Row],[Fecha Inicio grupo]],3))</f>
        <v/>
      </c>
      <c r="W563" s="30"/>
      <c r="X563" s="30"/>
      <c r="Y563" s="77"/>
      <c r="Z563" s="77"/>
      <c r="AA563" s="77"/>
      <c r="AB563" s="77"/>
      <c r="AC563" s="77"/>
      <c r="AD563" s="77"/>
      <c r="AE563" s="77"/>
      <c r="AF563" s="77"/>
      <c r="AG563" s="77"/>
      <c r="AH563" s="77"/>
      <c r="AI563" s="77"/>
      <c r="AJ563" s="77"/>
      <c r="AK563" s="77"/>
      <c r="AL563" s="77"/>
      <c r="AM563" s="77"/>
      <c r="AN563" s="77"/>
      <c r="AO563" s="146"/>
      <c r="AP563" s="248" t="str">
        <f>IF(F563="","",IFERROR(VLOOKUP(SUBSTITUTE(SUBSTITUTE(Tabla1[[#This Row],[Uso Sistemas]],"T","P"),"N","F"),Parámetros!$M$2:$N$17,2,0),"Completar hasta 3ra sem. para evaluar a Probacionista"))</f>
        <v/>
      </c>
      <c r="AQ563" s="40"/>
      <c r="AR563" s="40"/>
      <c r="AS563" s="40"/>
      <c r="AT563" s="29"/>
      <c r="AU563" s="56"/>
      <c r="AV563" s="56"/>
      <c r="AW563" s="56"/>
      <c r="AX563" s="250" t="str">
        <f>IF(V563="","",EOMONTH(EDATE(Tabla1[[#This Row],[Fecha Finalización]],2),0))</f>
        <v/>
      </c>
      <c r="AY563" s="40"/>
      <c r="AZ563" s="251" t="str">
        <f>IF(V563="","",EOMONTH(EDATE(Tabla1[[#This Row],[Fecha Finalización]],3),0))</f>
        <v/>
      </c>
      <c r="BA563" s="40"/>
      <c r="BB563" s="40"/>
      <c r="BC563" s="237"/>
      <c r="BD563" s="235" t="str">
        <f>IF(F563="","",Tabla1[[#This Row],[sem 01]]&amp;Tabla1[[#This Row],[sem 02]]&amp;Tabla1[[#This Row],[sem 03]])</f>
        <v/>
      </c>
      <c r="BE563" s="236" t="str">
        <f>IF(TRIM(F563)="","",$B$1&amp;"-"&amp;SUBSTITUTE(Tabla1[[#This Row],[Mes Inscrito]]," ","")&amp;"-"&amp;SUBSTITUTE(Tabla1[[#This Row],[Dia de clases Inscrito]]," ","")&amp;"-"&amp;SUBSTITUTE(Tabla1[[#This Row],[Horario Inscrito]]," ","")&amp;"-"&amp;Tabla1[[#This Row],[Fecha Inicio grupo]])</f>
        <v/>
      </c>
      <c r="BF563" s="253" t="str">
        <f>IF(F563="","",Tabla1[[#This Row],[Curso]])</f>
        <v/>
      </c>
      <c r="BG563" s="254" t="str">
        <f>+IF(TRIM(F563)="","",$B$1&amp;"-"&amp;TRIM(Tabla1[[#This Row],[Mes Inscrito]])&amp;"-"&amp;TRIM(Tabla1[[#This Row],[Dia de clases Inscrito]])&amp;"-"&amp;TRIM(Tabla1[[#This Row],[Horario Inscrito]])&amp;"-"&amp;TRIM(Tabla1[[#This Row],[Fecha Inicio grupo]])&amp;"-"&amp;TRIM(Tabla1[[#This Row],[Tipo Incrito]]))</f>
        <v/>
      </c>
      <c r="BH563" s="319" t="str">
        <f>IF(F563="","",OR(IFERROR(SEARCH("CG",Tabla1[[#This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3" s="320" t="str">
        <f>IF(F563&lt;&gt;"",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3" s="320" t="str">
        <f>IF(F563&lt;&gt;"",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3" s="320" t="str">
        <f>IF(Tabla1[[#This Row],[Fecha Inicio grupo]]="","",IFERROR(VLOOKUP(Tabla1[[#This Row],[Mes de Alta como miembro]],Parámetros!$AM$2:$AN$16,2,0),"01/01/1900"))</f>
        <v/>
      </c>
    </row>
    <row r="564" spans="1:63" ht="14.45" hidden="1">
      <c r="A564" s="69">
        <v>559</v>
      </c>
      <c r="B564" s="30"/>
      <c r="C564" s="35"/>
      <c r="D564" s="43"/>
      <c r="E564" s="65"/>
      <c r="F564" s="46"/>
      <c r="G564" s="46"/>
      <c r="H564" s="165"/>
      <c r="I564" s="43"/>
      <c r="J564" s="29"/>
      <c r="K564" s="70"/>
      <c r="L564" s="69"/>
      <c r="M564" s="47"/>
      <c r="N564" s="240" t="str">
        <f ca="1">IF(Tabla1[[#This Row],[Fecha de nac]]="","",IF(Tabla1[[#This Row],[Fecha Finalización]] &gt;=TODAY(), DATEDIF(Tabla1[[#This Row],[Fecha de nac]],TODAY(),"y"), ROUNDDOWN((Tabla1[[#This Row],[Fecha Finalización]] -Tabla1[[#This Row],[Fecha de nac]])/365,0)))</f>
        <v/>
      </c>
      <c r="O564" s="171"/>
      <c r="P564" s="35"/>
      <c r="Q564" s="68"/>
      <c r="R564" s="68"/>
      <c r="S564" s="68"/>
      <c r="T564" s="68"/>
      <c r="U564" s="245" t="str">
        <f>IF(F564="","",Tabla1[[#This Row],[Fecha Inicio grupo]]+3*7-7)</f>
        <v/>
      </c>
      <c r="V564" s="246" t="str">
        <f>IF(F564="","",EDATE(Tabla1[[#This Row],[Fecha Inicio grupo]],3))</f>
        <v/>
      </c>
      <c r="W564" s="30"/>
      <c r="X564" s="30"/>
      <c r="Y564" s="77"/>
      <c r="Z564" s="77"/>
      <c r="AA564" s="77"/>
      <c r="AB564" s="77"/>
      <c r="AC564" s="77"/>
      <c r="AD564" s="77"/>
      <c r="AE564" s="77"/>
      <c r="AF564" s="77"/>
      <c r="AG564" s="77"/>
      <c r="AH564" s="77"/>
      <c r="AI564" s="77"/>
      <c r="AJ564" s="77"/>
      <c r="AK564" s="77"/>
      <c r="AL564" s="77"/>
      <c r="AM564" s="77"/>
      <c r="AN564" s="77"/>
      <c r="AO564" s="146"/>
      <c r="AP564" s="248" t="str">
        <f>IF(F564="","",IFERROR(VLOOKUP(SUBSTITUTE(SUBSTITUTE(Tabla1[[#This Row],[Uso Sistemas]],"T","P"),"N","F"),Parámetros!$M$2:$N$17,2,0),"Completar hasta 3ra sem. para evaluar a Probacionista"))</f>
        <v/>
      </c>
      <c r="AQ564" s="40"/>
      <c r="AR564" s="40"/>
      <c r="AS564" s="40"/>
      <c r="AT564" s="29"/>
      <c r="AU564" s="56"/>
      <c r="AV564" s="56"/>
      <c r="AW564" s="56"/>
      <c r="AX564" s="250" t="str">
        <f>IF(V564="","",EOMONTH(EDATE(Tabla1[[#This Row],[Fecha Finalización]],2),0))</f>
        <v/>
      </c>
      <c r="AY564" s="40"/>
      <c r="AZ564" s="251" t="str">
        <f>IF(V564="","",EOMONTH(EDATE(Tabla1[[#This Row],[Fecha Finalización]],3),0))</f>
        <v/>
      </c>
      <c r="BA564" s="40"/>
      <c r="BB564" s="40"/>
      <c r="BC564" s="237"/>
      <c r="BD564" s="235" t="str">
        <f>IF(F564="","",Tabla1[[#This Row],[sem 01]]&amp;Tabla1[[#This Row],[sem 02]]&amp;Tabla1[[#This Row],[sem 03]])</f>
        <v/>
      </c>
      <c r="BE564" s="236" t="str">
        <f>IF(TRIM(F564)="","",$B$1&amp;"-"&amp;SUBSTITUTE(Tabla1[[#This Row],[Mes Inscrito]]," ","")&amp;"-"&amp;SUBSTITUTE(Tabla1[[#This Row],[Dia de clases Inscrito]]," ","")&amp;"-"&amp;SUBSTITUTE(Tabla1[[#This Row],[Horario Inscrito]]," ","")&amp;"-"&amp;Tabla1[[#This Row],[Fecha Inicio grupo]])</f>
        <v/>
      </c>
      <c r="BF564" s="253" t="str">
        <f>IF(F564="","",Tabla1[[#This Row],[Curso]])</f>
        <v/>
      </c>
      <c r="BG564" s="254" t="str">
        <f>+IF(TRIM(F564)="","",$B$1&amp;"-"&amp;TRIM(Tabla1[[#This Row],[Mes Inscrito]])&amp;"-"&amp;TRIM(Tabla1[[#This Row],[Dia de clases Inscrito]])&amp;"-"&amp;TRIM(Tabla1[[#This Row],[Horario Inscrito]])&amp;"-"&amp;TRIM(Tabla1[[#This Row],[Fecha Inicio grupo]])&amp;"-"&amp;TRIM(Tabla1[[#This Row],[Tipo Incrito]]))</f>
        <v/>
      </c>
      <c r="BH564" s="319" t="str">
        <f>IF(F564="","",OR(IFERROR(SEARCH("CG",Tabla1[[#This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4" s="320" t="str">
        <f>IF(F564&lt;&gt;"",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4" s="320" t="str">
        <f>IF(F564&lt;&gt;"",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4" s="320" t="str">
        <f>IF(Tabla1[[#This Row],[Fecha Inicio grupo]]="","",IFERROR(VLOOKUP(Tabla1[[#This Row],[Mes de Alta como miembro]],Parámetros!$AM$2:$AN$16,2,0),"01/01/1900"))</f>
        <v/>
      </c>
    </row>
    <row r="565" spans="1:63" ht="14.45" hidden="1">
      <c r="A565" s="69">
        <v>560</v>
      </c>
      <c r="B565" s="30"/>
      <c r="C565" s="35"/>
      <c r="D565" s="43"/>
      <c r="E565" s="65"/>
      <c r="F565" s="46"/>
      <c r="G565" s="46"/>
      <c r="H565" s="165"/>
      <c r="I565" s="43"/>
      <c r="J565" s="29"/>
      <c r="K565" s="70"/>
      <c r="L565" s="69"/>
      <c r="M565" s="47"/>
      <c r="N565" s="240" t="str">
        <f ca="1">IF(Tabla1[[#This Row],[Fecha de nac]]="","",IF(Tabla1[[#This Row],[Fecha Finalización]] &gt;=TODAY(), DATEDIF(Tabla1[[#This Row],[Fecha de nac]],TODAY(),"y"), ROUNDDOWN((Tabla1[[#This Row],[Fecha Finalización]] -Tabla1[[#This Row],[Fecha de nac]])/365,0)))</f>
        <v/>
      </c>
      <c r="O565" s="171"/>
      <c r="P565" s="35"/>
      <c r="Q565" s="68"/>
      <c r="R565" s="68"/>
      <c r="S565" s="68"/>
      <c r="T565" s="68"/>
      <c r="U565" s="245" t="str">
        <f>IF(F565="","",Tabla1[[#This Row],[Fecha Inicio grupo]]+3*7-7)</f>
        <v/>
      </c>
      <c r="V565" s="246" t="str">
        <f>IF(F565="","",EDATE(Tabla1[[#This Row],[Fecha Inicio grupo]],3))</f>
        <v/>
      </c>
      <c r="W565" s="30"/>
      <c r="X565" s="30"/>
      <c r="Y565" s="77"/>
      <c r="Z565" s="77"/>
      <c r="AA565" s="77"/>
      <c r="AB565" s="77"/>
      <c r="AC565" s="77"/>
      <c r="AD565" s="77"/>
      <c r="AE565" s="77"/>
      <c r="AF565" s="77"/>
      <c r="AG565" s="77"/>
      <c r="AH565" s="77"/>
      <c r="AI565" s="77"/>
      <c r="AJ565" s="77"/>
      <c r="AK565" s="77"/>
      <c r="AL565" s="77"/>
      <c r="AM565" s="77"/>
      <c r="AN565" s="77"/>
      <c r="AO565" s="146"/>
      <c r="AP565" s="248" t="str">
        <f>IF(F565="","",IFERROR(VLOOKUP(SUBSTITUTE(SUBSTITUTE(Tabla1[[#This Row],[Uso Sistemas]],"T","P"),"N","F"),Parámetros!$M$2:$N$17,2,0),"Completar hasta 3ra sem. para evaluar a Probacionista"))</f>
        <v/>
      </c>
      <c r="AQ565" s="40"/>
      <c r="AR565" s="40"/>
      <c r="AS565" s="40"/>
      <c r="AT565" s="29"/>
      <c r="AU565" s="56"/>
      <c r="AV565" s="56"/>
      <c r="AW565" s="56"/>
      <c r="AX565" s="250" t="str">
        <f>IF(V565="","",EOMONTH(EDATE(Tabla1[[#This Row],[Fecha Finalización]],2),0))</f>
        <v/>
      </c>
      <c r="AY565" s="40"/>
      <c r="AZ565" s="251" t="str">
        <f>IF(V565="","",EOMONTH(EDATE(Tabla1[[#This Row],[Fecha Finalización]],3),0))</f>
        <v/>
      </c>
      <c r="BA565" s="40"/>
      <c r="BB565" s="40"/>
      <c r="BC565" s="237"/>
      <c r="BD565" s="235" t="str">
        <f>IF(F565="","",Tabla1[[#This Row],[sem 01]]&amp;Tabla1[[#This Row],[sem 02]]&amp;Tabla1[[#This Row],[sem 03]])</f>
        <v/>
      </c>
      <c r="BE565" s="236" t="str">
        <f>IF(TRIM(F565)="","",$B$1&amp;"-"&amp;SUBSTITUTE(Tabla1[[#This Row],[Mes Inscrito]]," ","")&amp;"-"&amp;SUBSTITUTE(Tabla1[[#This Row],[Dia de clases Inscrito]]," ","")&amp;"-"&amp;SUBSTITUTE(Tabla1[[#This Row],[Horario Inscrito]]," ","")&amp;"-"&amp;Tabla1[[#This Row],[Fecha Inicio grupo]])</f>
        <v/>
      </c>
      <c r="BF565" s="253" t="str">
        <f>IF(F565="","",Tabla1[[#This Row],[Curso]])</f>
        <v/>
      </c>
      <c r="BG565" s="254" t="str">
        <f>+IF(TRIM(F565)="","",$B$1&amp;"-"&amp;TRIM(Tabla1[[#This Row],[Mes Inscrito]])&amp;"-"&amp;TRIM(Tabla1[[#This Row],[Dia de clases Inscrito]])&amp;"-"&amp;TRIM(Tabla1[[#This Row],[Horario Inscrito]])&amp;"-"&amp;TRIM(Tabla1[[#This Row],[Fecha Inicio grupo]])&amp;"-"&amp;TRIM(Tabla1[[#This Row],[Tipo Incrito]]))</f>
        <v/>
      </c>
      <c r="BH565" s="319" t="str">
        <f>IF(F565="","",OR(IFERROR(SEARCH("CG",Tabla1[[#This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5" s="320" t="str">
        <f>IF(F565&lt;&gt;"",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5" s="320" t="str">
        <f>IF(F565&lt;&gt;"",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5" s="320" t="str">
        <f>IF(Tabla1[[#This Row],[Fecha Inicio grupo]]="","",IFERROR(VLOOKUP(Tabla1[[#This Row],[Mes de Alta como miembro]],Parámetros!$AM$2:$AN$16,2,0),"01/01/1900"))</f>
        <v/>
      </c>
    </row>
    <row r="566" spans="1:63" ht="14.45" hidden="1">
      <c r="A566" s="69">
        <v>561</v>
      </c>
      <c r="B566" s="30"/>
      <c r="C566" s="35"/>
      <c r="D566" s="43"/>
      <c r="E566" s="65"/>
      <c r="F566" s="46"/>
      <c r="G566" s="46"/>
      <c r="H566" s="165"/>
      <c r="I566" s="43"/>
      <c r="J566" s="29"/>
      <c r="K566" s="70"/>
      <c r="L566" s="69"/>
      <c r="M566" s="47"/>
      <c r="N566" s="240" t="str">
        <f ca="1">IF(Tabla1[[#This Row],[Fecha de nac]]="","",IF(Tabla1[[#This Row],[Fecha Finalización]] &gt;=TODAY(), DATEDIF(Tabla1[[#This Row],[Fecha de nac]],TODAY(),"y"), ROUNDDOWN((Tabla1[[#This Row],[Fecha Finalización]] -Tabla1[[#This Row],[Fecha de nac]])/365,0)))</f>
        <v/>
      </c>
      <c r="O566" s="171"/>
      <c r="P566" s="35"/>
      <c r="Q566" s="68"/>
      <c r="R566" s="68"/>
      <c r="S566" s="68"/>
      <c r="T566" s="68"/>
      <c r="U566" s="245" t="str">
        <f>IF(F566="","",Tabla1[[#This Row],[Fecha Inicio grupo]]+3*7-7)</f>
        <v/>
      </c>
      <c r="V566" s="246" t="str">
        <f>IF(F566="","",EDATE(Tabla1[[#This Row],[Fecha Inicio grupo]],3))</f>
        <v/>
      </c>
      <c r="W566" s="30"/>
      <c r="X566" s="30"/>
      <c r="Y566" s="77"/>
      <c r="Z566" s="77"/>
      <c r="AA566" s="77"/>
      <c r="AB566" s="77"/>
      <c r="AC566" s="77"/>
      <c r="AD566" s="77"/>
      <c r="AE566" s="77"/>
      <c r="AF566" s="77"/>
      <c r="AG566" s="77"/>
      <c r="AH566" s="77"/>
      <c r="AI566" s="77"/>
      <c r="AJ566" s="77"/>
      <c r="AK566" s="77"/>
      <c r="AL566" s="77"/>
      <c r="AM566" s="77"/>
      <c r="AN566" s="77"/>
      <c r="AO566" s="146"/>
      <c r="AP566" s="248" t="str">
        <f>IF(F566="","",IFERROR(VLOOKUP(SUBSTITUTE(SUBSTITUTE(Tabla1[[#This Row],[Uso Sistemas]],"T","P"),"N","F"),Parámetros!$M$2:$N$17,2,0),"Completar hasta 3ra sem. para evaluar a Probacionista"))</f>
        <v/>
      </c>
      <c r="AQ566" s="40"/>
      <c r="AR566" s="40"/>
      <c r="AS566" s="40"/>
      <c r="AT566" s="29"/>
      <c r="AU566" s="56"/>
      <c r="AV566" s="56"/>
      <c r="AW566" s="56"/>
      <c r="AX566" s="250" t="str">
        <f>IF(V566="","",EOMONTH(EDATE(Tabla1[[#This Row],[Fecha Finalización]],2),0))</f>
        <v/>
      </c>
      <c r="AY566" s="40"/>
      <c r="AZ566" s="251" t="str">
        <f>IF(V566="","",EOMONTH(EDATE(Tabla1[[#This Row],[Fecha Finalización]],3),0))</f>
        <v/>
      </c>
      <c r="BA566" s="40"/>
      <c r="BB566" s="40"/>
      <c r="BC566" s="237"/>
      <c r="BD566" s="235" t="str">
        <f>IF(F566="","",Tabla1[[#This Row],[sem 01]]&amp;Tabla1[[#This Row],[sem 02]]&amp;Tabla1[[#This Row],[sem 03]])</f>
        <v/>
      </c>
      <c r="BE566" s="236" t="str">
        <f>IF(TRIM(F566)="","",$B$1&amp;"-"&amp;SUBSTITUTE(Tabla1[[#This Row],[Mes Inscrito]]," ","")&amp;"-"&amp;SUBSTITUTE(Tabla1[[#This Row],[Dia de clases Inscrito]]," ","")&amp;"-"&amp;SUBSTITUTE(Tabla1[[#This Row],[Horario Inscrito]]," ","")&amp;"-"&amp;Tabla1[[#This Row],[Fecha Inicio grupo]])</f>
        <v/>
      </c>
      <c r="BF566" s="253" t="str">
        <f>IF(F566="","",Tabla1[[#This Row],[Curso]])</f>
        <v/>
      </c>
      <c r="BG566" s="254" t="str">
        <f>+IF(TRIM(F566)="","",$B$1&amp;"-"&amp;TRIM(Tabla1[[#This Row],[Mes Inscrito]])&amp;"-"&amp;TRIM(Tabla1[[#This Row],[Dia de clases Inscrito]])&amp;"-"&amp;TRIM(Tabla1[[#This Row],[Horario Inscrito]])&amp;"-"&amp;TRIM(Tabla1[[#This Row],[Fecha Inicio grupo]])&amp;"-"&amp;TRIM(Tabla1[[#This Row],[Tipo Incrito]]))</f>
        <v/>
      </c>
      <c r="BH566" s="319" t="str">
        <f>IF(F566="","",OR(IFERROR(SEARCH("CG",Tabla1[[#This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6" s="320" t="str">
        <f>IF(F566&lt;&gt;"",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6" s="320" t="str">
        <f>IF(F566&lt;&gt;"",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6" s="320" t="str">
        <f>IF(Tabla1[[#This Row],[Fecha Inicio grupo]]="","",IFERROR(VLOOKUP(Tabla1[[#This Row],[Mes de Alta como miembro]],Parámetros!$AM$2:$AN$16,2,0),"01/01/1900"))</f>
        <v/>
      </c>
    </row>
    <row r="567" spans="1:63" ht="14.45" hidden="1">
      <c r="A567" s="69">
        <v>562</v>
      </c>
      <c r="B567" s="30"/>
      <c r="C567" s="35"/>
      <c r="D567" s="43"/>
      <c r="E567" s="65"/>
      <c r="F567" s="46"/>
      <c r="G567" s="46"/>
      <c r="H567" s="165"/>
      <c r="I567" s="43"/>
      <c r="J567" s="29"/>
      <c r="K567" s="70"/>
      <c r="L567" s="69"/>
      <c r="M567" s="47"/>
      <c r="N567" s="240" t="str">
        <f ca="1">IF(Tabla1[[#This Row],[Fecha de nac]]="","",IF(Tabla1[[#This Row],[Fecha Finalización]] &gt;=TODAY(), DATEDIF(Tabla1[[#This Row],[Fecha de nac]],TODAY(),"y"), ROUNDDOWN((Tabla1[[#This Row],[Fecha Finalización]] -Tabla1[[#This Row],[Fecha de nac]])/365,0)))</f>
        <v/>
      </c>
      <c r="O567" s="171"/>
      <c r="P567" s="35"/>
      <c r="Q567" s="68"/>
      <c r="R567" s="68"/>
      <c r="S567" s="68"/>
      <c r="T567" s="68"/>
      <c r="U567" s="245" t="str">
        <f>IF(F567="","",Tabla1[[#This Row],[Fecha Inicio grupo]]+3*7-7)</f>
        <v/>
      </c>
      <c r="V567" s="246" t="str">
        <f>IF(F567="","",EDATE(Tabla1[[#This Row],[Fecha Inicio grupo]],3))</f>
        <v/>
      </c>
      <c r="W567" s="30"/>
      <c r="X567" s="30"/>
      <c r="Y567" s="77"/>
      <c r="Z567" s="77"/>
      <c r="AA567" s="77"/>
      <c r="AB567" s="77"/>
      <c r="AC567" s="77"/>
      <c r="AD567" s="77"/>
      <c r="AE567" s="77"/>
      <c r="AF567" s="77"/>
      <c r="AG567" s="77"/>
      <c r="AH567" s="77"/>
      <c r="AI567" s="77"/>
      <c r="AJ567" s="77"/>
      <c r="AK567" s="77"/>
      <c r="AL567" s="77"/>
      <c r="AM567" s="77"/>
      <c r="AN567" s="77"/>
      <c r="AO567" s="146"/>
      <c r="AP567" s="248" t="str">
        <f>IF(F567="","",IFERROR(VLOOKUP(SUBSTITUTE(SUBSTITUTE(Tabla1[[#This Row],[Uso Sistemas]],"T","P"),"N","F"),Parámetros!$M$2:$N$17,2,0),"Completar hasta 3ra sem. para evaluar a Probacionista"))</f>
        <v/>
      </c>
      <c r="AQ567" s="40"/>
      <c r="AR567" s="40"/>
      <c r="AS567" s="40"/>
      <c r="AT567" s="29"/>
      <c r="AU567" s="56"/>
      <c r="AV567" s="56"/>
      <c r="AW567" s="56"/>
      <c r="AX567" s="250" t="str">
        <f>IF(V567="","",EOMONTH(EDATE(Tabla1[[#This Row],[Fecha Finalización]],2),0))</f>
        <v/>
      </c>
      <c r="AY567" s="40"/>
      <c r="AZ567" s="251" t="str">
        <f>IF(V567="","",EOMONTH(EDATE(Tabla1[[#This Row],[Fecha Finalización]],3),0))</f>
        <v/>
      </c>
      <c r="BA567" s="40"/>
      <c r="BB567" s="40"/>
      <c r="BC567" s="237"/>
      <c r="BD567" s="235" t="str">
        <f>IF(F567="","",Tabla1[[#This Row],[sem 01]]&amp;Tabla1[[#This Row],[sem 02]]&amp;Tabla1[[#This Row],[sem 03]])</f>
        <v/>
      </c>
      <c r="BE567" s="236" t="str">
        <f>IF(TRIM(F567)="","",$B$1&amp;"-"&amp;SUBSTITUTE(Tabla1[[#This Row],[Mes Inscrito]]," ","")&amp;"-"&amp;SUBSTITUTE(Tabla1[[#This Row],[Dia de clases Inscrito]]," ","")&amp;"-"&amp;SUBSTITUTE(Tabla1[[#This Row],[Horario Inscrito]]," ","")&amp;"-"&amp;Tabla1[[#This Row],[Fecha Inicio grupo]])</f>
        <v/>
      </c>
      <c r="BF567" s="253" t="str">
        <f>IF(F567="","",Tabla1[[#This Row],[Curso]])</f>
        <v/>
      </c>
      <c r="BG567" s="254" t="str">
        <f>+IF(TRIM(F567)="","",$B$1&amp;"-"&amp;TRIM(Tabla1[[#This Row],[Mes Inscrito]])&amp;"-"&amp;TRIM(Tabla1[[#This Row],[Dia de clases Inscrito]])&amp;"-"&amp;TRIM(Tabla1[[#This Row],[Horario Inscrito]])&amp;"-"&amp;TRIM(Tabla1[[#This Row],[Fecha Inicio grupo]])&amp;"-"&amp;TRIM(Tabla1[[#This Row],[Tipo Incrito]]))</f>
        <v/>
      </c>
      <c r="BH567" s="319" t="str">
        <f>IF(F567="","",OR(IFERROR(SEARCH("CG",Tabla1[[#This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7" s="320" t="str">
        <f>IF(F567&lt;&gt;"",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7" s="320" t="str">
        <f>IF(F567&lt;&gt;"",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7" s="320" t="str">
        <f>IF(Tabla1[[#This Row],[Fecha Inicio grupo]]="","",IFERROR(VLOOKUP(Tabla1[[#This Row],[Mes de Alta como miembro]],Parámetros!$AM$2:$AN$16,2,0),"01/01/1900"))</f>
        <v/>
      </c>
    </row>
    <row r="568" spans="1:63" ht="14.45" hidden="1">
      <c r="A568" s="69">
        <v>563</v>
      </c>
      <c r="B568" s="30"/>
      <c r="C568" s="35"/>
      <c r="D568" s="43"/>
      <c r="E568" s="65"/>
      <c r="F568" s="46"/>
      <c r="G568" s="46"/>
      <c r="H568" s="165"/>
      <c r="I568" s="43"/>
      <c r="J568" s="29"/>
      <c r="K568" s="70"/>
      <c r="L568" s="69"/>
      <c r="M568" s="47"/>
      <c r="N568" s="240" t="str">
        <f ca="1">IF(Tabla1[[#This Row],[Fecha de nac]]="","",IF(Tabla1[[#This Row],[Fecha Finalización]] &gt;=TODAY(), DATEDIF(Tabla1[[#This Row],[Fecha de nac]],TODAY(),"y"), ROUNDDOWN((Tabla1[[#This Row],[Fecha Finalización]] -Tabla1[[#This Row],[Fecha de nac]])/365,0)))</f>
        <v/>
      </c>
      <c r="O568" s="171"/>
      <c r="P568" s="35"/>
      <c r="Q568" s="68"/>
      <c r="R568" s="68"/>
      <c r="S568" s="68"/>
      <c r="T568" s="68"/>
      <c r="U568" s="245" t="str">
        <f>IF(F568="","",Tabla1[[#This Row],[Fecha Inicio grupo]]+3*7-7)</f>
        <v/>
      </c>
      <c r="V568" s="246" t="str">
        <f>IF(F568="","",EDATE(Tabla1[[#This Row],[Fecha Inicio grupo]],3))</f>
        <v/>
      </c>
      <c r="W568" s="30"/>
      <c r="X568" s="30"/>
      <c r="Y568" s="77"/>
      <c r="Z568" s="77"/>
      <c r="AA568" s="77"/>
      <c r="AB568" s="77"/>
      <c r="AC568" s="77"/>
      <c r="AD568" s="77"/>
      <c r="AE568" s="77"/>
      <c r="AF568" s="77"/>
      <c r="AG568" s="77"/>
      <c r="AH568" s="77"/>
      <c r="AI568" s="77"/>
      <c r="AJ568" s="77"/>
      <c r="AK568" s="77"/>
      <c r="AL568" s="77"/>
      <c r="AM568" s="77"/>
      <c r="AN568" s="77"/>
      <c r="AO568" s="146"/>
      <c r="AP568" s="248" t="str">
        <f>IF(F568="","",IFERROR(VLOOKUP(SUBSTITUTE(SUBSTITUTE(Tabla1[[#This Row],[Uso Sistemas]],"T","P"),"N","F"),Parámetros!$M$2:$N$17,2,0),"Completar hasta 3ra sem. para evaluar a Probacionista"))</f>
        <v/>
      </c>
      <c r="AQ568" s="40"/>
      <c r="AR568" s="40"/>
      <c r="AS568" s="40"/>
      <c r="AT568" s="29"/>
      <c r="AU568" s="56"/>
      <c r="AV568" s="56"/>
      <c r="AW568" s="56"/>
      <c r="AX568" s="250" t="str">
        <f>IF(V568="","",EOMONTH(EDATE(Tabla1[[#This Row],[Fecha Finalización]],2),0))</f>
        <v/>
      </c>
      <c r="AY568" s="40"/>
      <c r="AZ568" s="251" t="str">
        <f>IF(V568="","",EOMONTH(EDATE(Tabla1[[#This Row],[Fecha Finalización]],3),0))</f>
        <v/>
      </c>
      <c r="BA568" s="40"/>
      <c r="BB568" s="40"/>
      <c r="BC568" s="237"/>
      <c r="BD568" s="235" t="str">
        <f>IF(F568="","",Tabla1[[#This Row],[sem 01]]&amp;Tabla1[[#This Row],[sem 02]]&amp;Tabla1[[#This Row],[sem 03]])</f>
        <v/>
      </c>
      <c r="BE568" s="236" t="str">
        <f>IF(TRIM(F568)="","",$B$1&amp;"-"&amp;SUBSTITUTE(Tabla1[[#This Row],[Mes Inscrito]]," ","")&amp;"-"&amp;SUBSTITUTE(Tabla1[[#This Row],[Dia de clases Inscrito]]," ","")&amp;"-"&amp;SUBSTITUTE(Tabla1[[#This Row],[Horario Inscrito]]," ","")&amp;"-"&amp;Tabla1[[#This Row],[Fecha Inicio grupo]])</f>
        <v/>
      </c>
      <c r="BF568" s="253" t="str">
        <f>IF(F568="","",Tabla1[[#This Row],[Curso]])</f>
        <v/>
      </c>
      <c r="BG568" s="254" t="str">
        <f>+IF(TRIM(F568)="","",$B$1&amp;"-"&amp;TRIM(Tabla1[[#This Row],[Mes Inscrito]])&amp;"-"&amp;TRIM(Tabla1[[#This Row],[Dia de clases Inscrito]])&amp;"-"&amp;TRIM(Tabla1[[#This Row],[Horario Inscrito]])&amp;"-"&amp;TRIM(Tabla1[[#This Row],[Fecha Inicio grupo]])&amp;"-"&amp;TRIM(Tabla1[[#This Row],[Tipo Incrito]]))</f>
        <v/>
      </c>
      <c r="BH568" s="319" t="str">
        <f>IF(F568="","",OR(IFERROR(SEARCH("CG",Tabla1[[#This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8" s="320" t="str">
        <f>IF(F568&lt;&gt;"",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8" s="320" t="str">
        <f>IF(F568&lt;&gt;"",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8" s="320" t="str">
        <f>IF(Tabla1[[#This Row],[Fecha Inicio grupo]]="","",IFERROR(VLOOKUP(Tabla1[[#This Row],[Mes de Alta como miembro]],Parámetros!$AM$2:$AN$16,2,0),"01/01/1900"))</f>
        <v/>
      </c>
    </row>
    <row r="569" spans="1:63" ht="14.45" hidden="1">
      <c r="A569" s="69">
        <v>564</v>
      </c>
      <c r="B569" s="30"/>
      <c r="C569" s="35"/>
      <c r="D569" s="43"/>
      <c r="E569" s="65"/>
      <c r="F569" s="46"/>
      <c r="G569" s="46"/>
      <c r="H569" s="165"/>
      <c r="I569" s="43"/>
      <c r="J569" s="29"/>
      <c r="K569" s="70"/>
      <c r="L569" s="69"/>
      <c r="M569" s="47"/>
      <c r="N569" s="240" t="str">
        <f ca="1">IF(Tabla1[[#This Row],[Fecha de nac]]="","",IF(Tabla1[[#This Row],[Fecha Finalización]] &gt;=TODAY(), DATEDIF(Tabla1[[#This Row],[Fecha de nac]],TODAY(),"y"), ROUNDDOWN((Tabla1[[#This Row],[Fecha Finalización]] -Tabla1[[#This Row],[Fecha de nac]])/365,0)))</f>
        <v/>
      </c>
      <c r="O569" s="171"/>
      <c r="P569" s="35"/>
      <c r="Q569" s="68"/>
      <c r="R569" s="68"/>
      <c r="S569" s="68"/>
      <c r="T569" s="68"/>
      <c r="U569" s="245" t="str">
        <f>IF(F569="","",Tabla1[[#This Row],[Fecha Inicio grupo]]+3*7-7)</f>
        <v/>
      </c>
      <c r="V569" s="246" t="str">
        <f>IF(F569="","",EDATE(Tabla1[[#This Row],[Fecha Inicio grupo]],3))</f>
        <v/>
      </c>
      <c r="W569" s="30"/>
      <c r="X569" s="30"/>
      <c r="Y569" s="77"/>
      <c r="Z569" s="77"/>
      <c r="AA569" s="77"/>
      <c r="AB569" s="77"/>
      <c r="AC569" s="77"/>
      <c r="AD569" s="77"/>
      <c r="AE569" s="77"/>
      <c r="AF569" s="77"/>
      <c r="AG569" s="77"/>
      <c r="AH569" s="77"/>
      <c r="AI569" s="77"/>
      <c r="AJ569" s="77"/>
      <c r="AK569" s="77"/>
      <c r="AL569" s="77"/>
      <c r="AM569" s="77"/>
      <c r="AN569" s="77"/>
      <c r="AO569" s="146"/>
      <c r="AP569" s="248" t="str">
        <f>IF(F569="","",IFERROR(VLOOKUP(SUBSTITUTE(SUBSTITUTE(Tabla1[[#This Row],[Uso Sistemas]],"T","P"),"N","F"),Parámetros!$M$2:$N$17,2,0),"Completar hasta 3ra sem. para evaluar a Probacionista"))</f>
        <v/>
      </c>
      <c r="AQ569" s="40"/>
      <c r="AR569" s="40"/>
      <c r="AS569" s="40"/>
      <c r="AT569" s="29"/>
      <c r="AU569" s="56"/>
      <c r="AV569" s="56"/>
      <c r="AW569" s="56"/>
      <c r="AX569" s="250" t="str">
        <f>IF(V569="","",EOMONTH(EDATE(Tabla1[[#This Row],[Fecha Finalización]],2),0))</f>
        <v/>
      </c>
      <c r="AY569" s="40"/>
      <c r="AZ569" s="251" t="str">
        <f>IF(V569="","",EOMONTH(EDATE(Tabla1[[#This Row],[Fecha Finalización]],3),0))</f>
        <v/>
      </c>
      <c r="BA569" s="40"/>
      <c r="BB569" s="40"/>
      <c r="BC569" s="237"/>
      <c r="BD569" s="235" t="str">
        <f>IF(F569="","",Tabla1[[#This Row],[sem 01]]&amp;Tabla1[[#This Row],[sem 02]]&amp;Tabla1[[#This Row],[sem 03]])</f>
        <v/>
      </c>
      <c r="BE569" s="236" t="str">
        <f>IF(TRIM(F569)="","",$B$1&amp;"-"&amp;SUBSTITUTE(Tabla1[[#This Row],[Mes Inscrito]]," ","")&amp;"-"&amp;SUBSTITUTE(Tabla1[[#This Row],[Dia de clases Inscrito]]," ","")&amp;"-"&amp;SUBSTITUTE(Tabla1[[#This Row],[Horario Inscrito]]," ","")&amp;"-"&amp;Tabla1[[#This Row],[Fecha Inicio grupo]])</f>
        <v/>
      </c>
      <c r="BF569" s="253" t="str">
        <f>IF(F569="","",Tabla1[[#This Row],[Curso]])</f>
        <v/>
      </c>
      <c r="BG569" s="254" t="str">
        <f>+IF(TRIM(F569)="","",$B$1&amp;"-"&amp;TRIM(Tabla1[[#This Row],[Mes Inscrito]])&amp;"-"&amp;TRIM(Tabla1[[#This Row],[Dia de clases Inscrito]])&amp;"-"&amp;TRIM(Tabla1[[#This Row],[Horario Inscrito]])&amp;"-"&amp;TRIM(Tabla1[[#This Row],[Fecha Inicio grupo]])&amp;"-"&amp;TRIM(Tabla1[[#This Row],[Tipo Incrito]]))</f>
        <v/>
      </c>
      <c r="BH569" s="319" t="str">
        <f>IF(F569="","",OR(IFERROR(SEARCH("CG",Tabla1[[#This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9" s="320" t="str">
        <f>IF(F569&lt;&gt;"",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9" s="320" t="str">
        <f>IF(F569&lt;&gt;"",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9" s="320" t="str">
        <f>IF(Tabla1[[#This Row],[Fecha Inicio grupo]]="","",IFERROR(VLOOKUP(Tabla1[[#This Row],[Mes de Alta como miembro]],Parámetros!$AM$2:$AN$16,2,0),"01/01/1900"))</f>
        <v/>
      </c>
    </row>
    <row r="570" spans="1:63" ht="14.45" hidden="1">
      <c r="A570" s="69">
        <v>565</v>
      </c>
      <c r="B570" s="30"/>
      <c r="C570" s="35"/>
      <c r="D570" s="43"/>
      <c r="E570" s="65"/>
      <c r="F570" s="46"/>
      <c r="G570" s="46"/>
      <c r="H570" s="165"/>
      <c r="I570" s="43"/>
      <c r="J570" s="29"/>
      <c r="K570" s="70"/>
      <c r="L570" s="69"/>
      <c r="M570" s="47"/>
      <c r="N570" s="240" t="str">
        <f ca="1">IF(Tabla1[[#This Row],[Fecha de nac]]="","",IF(Tabla1[[#This Row],[Fecha Finalización]] &gt;=TODAY(), DATEDIF(Tabla1[[#This Row],[Fecha de nac]],TODAY(),"y"), ROUNDDOWN((Tabla1[[#This Row],[Fecha Finalización]] -Tabla1[[#This Row],[Fecha de nac]])/365,0)))</f>
        <v/>
      </c>
      <c r="O570" s="171"/>
      <c r="P570" s="35"/>
      <c r="Q570" s="68"/>
      <c r="R570" s="68"/>
      <c r="S570" s="68"/>
      <c r="T570" s="68"/>
      <c r="U570" s="245" t="str">
        <f>IF(F570="","",Tabla1[[#This Row],[Fecha Inicio grupo]]+3*7-7)</f>
        <v/>
      </c>
      <c r="V570" s="246" t="str">
        <f>IF(F570="","",EDATE(Tabla1[[#This Row],[Fecha Inicio grupo]],3))</f>
        <v/>
      </c>
      <c r="W570" s="30"/>
      <c r="X570" s="30"/>
      <c r="Y570" s="77"/>
      <c r="Z570" s="77"/>
      <c r="AA570" s="77"/>
      <c r="AB570" s="77"/>
      <c r="AC570" s="77"/>
      <c r="AD570" s="77"/>
      <c r="AE570" s="77"/>
      <c r="AF570" s="77"/>
      <c r="AG570" s="77"/>
      <c r="AH570" s="77"/>
      <c r="AI570" s="77"/>
      <c r="AJ570" s="77"/>
      <c r="AK570" s="77"/>
      <c r="AL570" s="77"/>
      <c r="AM570" s="77"/>
      <c r="AN570" s="77"/>
      <c r="AO570" s="146"/>
      <c r="AP570" s="248" t="str">
        <f>IF(F570="","",IFERROR(VLOOKUP(SUBSTITUTE(SUBSTITUTE(Tabla1[[#This Row],[Uso Sistemas]],"T","P"),"N","F"),Parámetros!$M$2:$N$17,2,0),"Completar hasta 3ra sem. para evaluar a Probacionista"))</f>
        <v/>
      </c>
      <c r="AQ570" s="40"/>
      <c r="AR570" s="40"/>
      <c r="AS570" s="40"/>
      <c r="AT570" s="29"/>
      <c r="AU570" s="56"/>
      <c r="AV570" s="56"/>
      <c r="AW570" s="56"/>
      <c r="AX570" s="250" t="str">
        <f>IF(V570="","",EOMONTH(EDATE(Tabla1[[#This Row],[Fecha Finalización]],2),0))</f>
        <v/>
      </c>
      <c r="AY570" s="40"/>
      <c r="AZ570" s="251" t="str">
        <f>IF(V570="","",EOMONTH(EDATE(Tabla1[[#This Row],[Fecha Finalización]],3),0))</f>
        <v/>
      </c>
      <c r="BA570" s="40"/>
      <c r="BB570" s="40"/>
      <c r="BC570" s="237"/>
      <c r="BD570" s="235" t="str">
        <f>IF(F570="","",Tabla1[[#This Row],[sem 01]]&amp;Tabla1[[#This Row],[sem 02]]&amp;Tabla1[[#This Row],[sem 03]])</f>
        <v/>
      </c>
      <c r="BE570" s="236" t="str">
        <f>IF(TRIM(F570)="","",$B$1&amp;"-"&amp;SUBSTITUTE(Tabla1[[#This Row],[Mes Inscrito]]," ","")&amp;"-"&amp;SUBSTITUTE(Tabla1[[#This Row],[Dia de clases Inscrito]]," ","")&amp;"-"&amp;SUBSTITUTE(Tabla1[[#This Row],[Horario Inscrito]]," ","")&amp;"-"&amp;Tabla1[[#This Row],[Fecha Inicio grupo]])</f>
        <v/>
      </c>
      <c r="BF570" s="253" t="str">
        <f>IF(F570="","",Tabla1[[#This Row],[Curso]])</f>
        <v/>
      </c>
      <c r="BG570" s="254" t="str">
        <f>+IF(TRIM(F570)="","",$B$1&amp;"-"&amp;TRIM(Tabla1[[#This Row],[Mes Inscrito]])&amp;"-"&amp;TRIM(Tabla1[[#This Row],[Dia de clases Inscrito]])&amp;"-"&amp;TRIM(Tabla1[[#This Row],[Horario Inscrito]])&amp;"-"&amp;TRIM(Tabla1[[#This Row],[Fecha Inicio grupo]])&amp;"-"&amp;TRIM(Tabla1[[#This Row],[Tipo Incrito]]))</f>
        <v/>
      </c>
      <c r="BH570" s="319" t="str">
        <f>IF(F570="","",OR(IFERROR(SEARCH("CG",Tabla1[[#This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0" s="320" t="str">
        <f>IF(F570&lt;&gt;"",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0" s="320" t="str">
        <f>IF(F570&lt;&gt;"",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0" s="320" t="str">
        <f>IF(Tabla1[[#This Row],[Fecha Inicio grupo]]="","",IFERROR(VLOOKUP(Tabla1[[#This Row],[Mes de Alta como miembro]],Parámetros!$AM$2:$AN$16,2,0),"01/01/1900"))</f>
        <v/>
      </c>
    </row>
    <row r="571" spans="1:63" ht="14.45" hidden="1">
      <c r="A571" s="69">
        <v>566</v>
      </c>
      <c r="B571" s="30"/>
      <c r="C571" s="35"/>
      <c r="D571" s="43"/>
      <c r="E571" s="65"/>
      <c r="F571" s="46"/>
      <c r="G571" s="46"/>
      <c r="H571" s="165"/>
      <c r="I571" s="43"/>
      <c r="J571" s="29"/>
      <c r="K571" s="70"/>
      <c r="L571" s="69"/>
      <c r="M571" s="47"/>
      <c r="N571" s="240" t="str">
        <f ca="1">IF(Tabla1[[#This Row],[Fecha de nac]]="","",IF(Tabla1[[#This Row],[Fecha Finalización]] &gt;=TODAY(), DATEDIF(Tabla1[[#This Row],[Fecha de nac]],TODAY(),"y"), ROUNDDOWN((Tabla1[[#This Row],[Fecha Finalización]] -Tabla1[[#This Row],[Fecha de nac]])/365,0)))</f>
        <v/>
      </c>
      <c r="O571" s="171"/>
      <c r="P571" s="35"/>
      <c r="Q571" s="68"/>
      <c r="R571" s="68"/>
      <c r="S571" s="68"/>
      <c r="T571" s="68"/>
      <c r="U571" s="245" t="str">
        <f>IF(F571="","",Tabla1[[#This Row],[Fecha Inicio grupo]]+3*7-7)</f>
        <v/>
      </c>
      <c r="V571" s="246" t="str">
        <f>IF(F571="","",EDATE(Tabla1[[#This Row],[Fecha Inicio grupo]],3))</f>
        <v/>
      </c>
      <c r="W571" s="30"/>
      <c r="X571" s="30"/>
      <c r="Y571" s="77"/>
      <c r="Z571" s="77"/>
      <c r="AA571" s="77"/>
      <c r="AB571" s="77"/>
      <c r="AC571" s="77"/>
      <c r="AD571" s="77"/>
      <c r="AE571" s="77"/>
      <c r="AF571" s="77"/>
      <c r="AG571" s="77"/>
      <c r="AH571" s="77"/>
      <c r="AI571" s="77"/>
      <c r="AJ571" s="77"/>
      <c r="AK571" s="77"/>
      <c r="AL571" s="77"/>
      <c r="AM571" s="77"/>
      <c r="AN571" s="77"/>
      <c r="AO571" s="146"/>
      <c r="AP571" s="248" t="str">
        <f>IF(F571="","",IFERROR(VLOOKUP(SUBSTITUTE(SUBSTITUTE(Tabla1[[#This Row],[Uso Sistemas]],"T","P"),"N","F"),Parámetros!$M$2:$N$17,2,0),"Completar hasta 3ra sem. para evaluar a Probacionista"))</f>
        <v/>
      </c>
      <c r="AQ571" s="40"/>
      <c r="AR571" s="40"/>
      <c r="AS571" s="40"/>
      <c r="AT571" s="29"/>
      <c r="AU571" s="56"/>
      <c r="AV571" s="56"/>
      <c r="AW571" s="56"/>
      <c r="AX571" s="250" t="str">
        <f>IF(V571="","",EOMONTH(EDATE(Tabla1[[#This Row],[Fecha Finalización]],2),0))</f>
        <v/>
      </c>
      <c r="AY571" s="40"/>
      <c r="AZ571" s="251" t="str">
        <f>IF(V571="","",EOMONTH(EDATE(Tabla1[[#This Row],[Fecha Finalización]],3),0))</f>
        <v/>
      </c>
      <c r="BA571" s="40"/>
      <c r="BB571" s="40"/>
      <c r="BC571" s="237"/>
      <c r="BD571" s="235" t="str">
        <f>IF(F571="","",Tabla1[[#This Row],[sem 01]]&amp;Tabla1[[#This Row],[sem 02]]&amp;Tabla1[[#This Row],[sem 03]])</f>
        <v/>
      </c>
      <c r="BE571" s="236" t="str">
        <f>IF(TRIM(F571)="","",$B$1&amp;"-"&amp;SUBSTITUTE(Tabla1[[#This Row],[Mes Inscrito]]," ","")&amp;"-"&amp;SUBSTITUTE(Tabla1[[#This Row],[Dia de clases Inscrito]]," ","")&amp;"-"&amp;SUBSTITUTE(Tabla1[[#This Row],[Horario Inscrito]]," ","")&amp;"-"&amp;Tabla1[[#This Row],[Fecha Inicio grupo]])</f>
        <v/>
      </c>
      <c r="BF571" s="253" t="str">
        <f>IF(F571="","",Tabla1[[#This Row],[Curso]])</f>
        <v/>
      </c>
      <c r="BG571" s="254" t="str">
        <f>+IF(TRIM(F571)="","",$B$1&amp;"-"&amp;TRIM(Tabla1[[#This Row],[Mes Inscrito]])&amp;"-"&amp;TRIM(Tabla1[[#This Row],[Dia de clases Inscrito]])&amp;"-"&amp;TRIM(Tabla1[[#This Row],[Horario Inscrito]])&amp;"-"&amp;TRIM(Tabla1[[#This Row],[Fecha Inicio grupo]])&amp;"-"&amp;TRIM(Tabla1[[#This Row],[Tipo Incrito]]))</f>
        <v/>
      </c>
      <c r="BH571" s="319" t="str">
        <f>IF(F571="","",OR(IFERROR(SEARCH("CG",Tabla1[[#This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1" s="320" t="str">
        <f>IF(F571&lt;&gt;"",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1" s="320" t="str">
        <f>IF(F571&lt;&gt;"",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1" s="320" t="str">
        <f>IF(Tabla1[[#This Row],[Fecha Inicio grupo]]="","",IFERROR(VLOOKUP(Tabla1[[#This Row],[Mes de Alta como miembro]],Parámetros!$AM$2:$AN$16,2,0),"01/01/1900"))</f>
        <v/>
      </c>
    </row>
    <row r="572" spans="1:63" ht="14.45" hidden="1">
      <c r="A572" s="69">
        <v>567</v>
      </c>
      <c r="B572" s="30"/>
      <c r="C572" s="35"/>
      <c r="D572" s="43"/>
      <c r="E572" s="65"/>
      <c r="F572" s="46"/>
      <c r="G572" s="46"/>
      <c r="H572" s="165"/>
      <c r="I572" s="43"/>
      <c r="J572" s="29"/>
      <c r="K572" s="70"/>
      <c r="L572" s="69"/>
      <c r="M572" s="47"/>
      <c r="N572" s="240" t="str">
        <f ca="1">IF(Tabla1[[#This Row],[Fecha de nac]]="","",IF(Tabla1[[#This Row],[Fecha Finalización]] &gt;=TODAY(), DATEDIF(Tabla1[[#This Row],[Fecha de nac]],TODAY(),"y"), ROUNDDOWN((Tabla1[[#This Row],[Fecha Finalización]] -Tabla1[[#This Row],[Fecha de nac]])/365,0)))</f>
        <v/>
      </c>
      <c r="O572" s="171"/>
      <c r="P572" s="35"/>
      <c r="Q572" s="68"/>
      <c r="R572" s="68"/>
      <c r="S572" s="68"/>
      <c r="T572" s="68"/>
      <c r="U572" s="245" t="str">
        <f>IF(F572="","",Tabla1[[#This Row],[Fecha Inicio grupo]]+3*7-7)</f>
        <v/>
      </c>
      <c r="V572" s="246" t="str">
        <f>IF(F572="","",EDATE(Tabla1[[#This Row],[Fecha Inicio grupo]],3))</f>
        <v/>
      </c>
      <c r="W572" s="30"/>
      <c r="X572" s="30"/>
      <c r="Y572" s="77"/>
      <c r="Z572" s="77"/>
      <c r="AA572" s="77"/>
      <c r="AB572" s="77"/>
      <c r="AC572" s="77"/>
      <c r="AD572" s="77"/>
      <c r="AE572" s="77"/>
      <c r="AF572" s="77"/>
      <c r="AG572" s="77"/>
      <c r="AH572" s="77"/>
      <c r="AI572" s="77"/>
      <c r="AJ572" s="77"/>
      <c r="AK572" s="77"/>
      <c r="AL572" s="77"/>
      <c r="AM572" s="77"/>
      <c r="AN572" s="77"/>
      <c r="AO572" s="146"/>
      <c r="AP572" s="248" t="str">
        <f>IF(F572="","",IFERROR(VLOOKUP(SUBSTITUTE(SUBSTITUTE(Tabla1[[#This Row],[Uso Sistemas]],"T","P"),"N","F"),Parámetros!$M$2:$N$17,2,0),"Completar hasta 3ra sem. para evaluar a Probacionista"))</f>
        <v/>
      </c>
      <c r="AQ572" s="40"/>
      <c r="AR572" s="40"/>
      <c r="AS572" s="40"/>
      <c r="AT572" s="29"/>
      <c r="AU572" s="56"/>
      <c r="AV572" s="56"/>
      <c r="AW572" s="56"/>
      <c r="AX572" s="250" t="str">
        <f>IF(V572="","",EOMONTH(EDATE(Tabla1[[#This Row],[Fecha Finalización]],2),0))</f>
        <v/>
      </c>
      <c r="AY572" s="40"/>
      <c r="AZ572" s="251" t="str">
        <f>IF(V572="","",EOMONTH(EDATE(Tabla1[[#This Row],[Fecha Finalización]],3),0))</f>
        <v/>
      </c>
      <c r="BA572" s="40"/>
      <c r="BB572" s="40"/>
      <c r="BC572" s="237"/>
      <c r="BD572" s="235" t="str">
        <f>IF(F572="","",Tabla1[[#This Row],[sem 01]]&amp;Tabla1[[#This Row],[sem 02]]&amp;Tabla1[[#This Row],[sem 03]])</f>
        <v/>
      </c>
      <c r="BE572" s="236" t="str">
        <f>IF(TRIM(F572)="","",$B$1&amp;"-"&amp;SUBSTITUTE(Tabla1[[#This Row],[Mes Inscrito]]," ","")&amp;"-"&amp;SUBSTITUTE(Tabla1[[#This Row],[Dia de clases Inscrito]]," ","")&amp;"-"&amp;SUBSTITUTE(Tabla1[[#This Row],[Horario Inscrito]]," ","")&amp;"-"&amp;Tabla1[[#This Row],[Fecha Inicio grupo]])</f>
        <v/>
      </c>
      <c r="BF572" s="253" t="str">
        <f>IF(F572="","",Tabla1[[#This Row],[Curso]])</f>
        <v/>
      </c>
      <c r="BG572" s="254" t="str">
        <f>+IF(TRIM(F572)="","",$B$1&amp;"-"&amp;TRIM(Tabla1[[#This Row],[Mes Inscrito]])&amp;"-"&amp;TRIM(Tabla1[[#This Row],[Dia de clases Inscrito]])&amp;"-"&amp;TRIM(Tabla1[[#This Row],[Horario Inscrito]])&amp;"-"&amp;TRIM(Tabla1[[#This Row],[Fecha Inicio grupo]])&amp;"-"&amp;TRIM(Tabla1[[#This Row],[Tipo Incrito]]))</f>
        <v/>
      </c>
      <c r="BH572" s="319" t="str">
        <f>IF(F572="","",OR(IFERROR(SEARCH("CG",Tabla1[[#This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2" s="320" t="str">
        <f>IF(F572&lt;&gt;"",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2" s="320" t="str">
        <f>IF(F572&lt;&gt;"",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2" s="320" t="str">
        <f>IF(Tabla1[[#This Row],[Fecha Inicio grupo]]="","",IFERROR(VLOOKUP(Tabla1[[#This Row],[Mes de Alta como miembro]],Parámetros!$AM$2:$AN$16,2,0),"01/01/1900"))</f>
        <v/>
      </c>
    </row>
    <row r="573" spans="1:63" ht="14.45" hidden="1">
      <c r="A573" s="69">
        <v>568</v>
      </c>
      <c r="B573" s="30"/>
      <c r="C573" s="35"/>
      <c r="D573" s="43"/>
      <c r="E573" s="65"/>
      <c r="F573" s="46"/>
      <c r="G573" s="46"/>
      <c r="H573" s="165"/>
      <c r="I573" s="43"/>
      <c r="J573" s="29"/>
      <c r="K573" s="70"/>
      <c r="L573" s="69"/>
      <c r="M573" s="47"/>
      <c r="N573" s="240" t="str">
        <f ca="1">IF(Tabla1[[#This Row],[Fecha de nac]]="","",IF(Tabla1[[#This Row],[Fecha Finalización]] &gt;=TODAY(), DATEDIF(Tabla1[[#This Row],[Fecha de nac]],TODAY(),"y"), ROUNDDOWN((Tabla1[[#This Row],[Fecha Finalización]] -Tabla1[[#This Row],[Fecha de nac]])/365,0)))</f>
        <v/>
      </c>
      <c r="O573" s="171"/>
      <c r="P573" s="35"/>
      <c r="Q573" s="68"/>
      <c r="R573" s="68"/>
      <c r="S573" s="68"/>
      <c r="T573" s="68"/>
      <c r="U573" s="245" t="str">
        <f>IF(F573="","",Tabla1[[#This Row],[Fecha Inicio grupo]]+3*7-7)</f>
        <v/>
      </c>
      <c r="V573" s="246" t="str">
        <f>IF(F573="","",EDATE(Tabla1[[#This Row],[Fecha Inicio grupo]],3))</f>
        <v/>
      </c>
      <c r="W573" s="30"/>
      <c r="X573" s="30"/>
      <c r="Y573" s="77"/>
      <c r="Z573" s="77"/>
      <c r="AA573" s="77"/>
      <c r="AB573" s="77"/>
      <c r="AC573" s="77"/>
      <c r="AD573" s="77"/>
      <c r="AE573" s="77"/>
      <c r="AF573" s="77"/>
      <c r="AG573" s="77"/>
      <c r="AH573" s="77"/>
      <c r="AI573" s="77"/>
      <c r="AJ573" s="77"/>
      <c r="AK573" s="77"/>
      <c r="AL573" s="77"/>
      <c r="AM573" s="77"/>
      <c r="AN573" s="77"/>
      <c r="AO573" s="146"/>
      <c r="AP573" s="248" t="str">
        <f>IF(F573="","",IFERROR(VLOOKUP(SUBSTITUTE(SUBSTITUTE(Tabla1[[#This Row],[Uso Sistemas]],"T","P"),"N","F"),Parámetros!$M$2:$N$17,2,0),"Completar hasta 3ra sem. para evaluar a Probacionista"))</f>
        <v/>
      </c>
      <c r="AQ573" s="40"/>
      <c r="AR573" s="40"/>
      <c r="AS573" s="40"/>
      <c r="AT573" s="29"/>
      <c r="AU573" s="56"/>
      <c r="AV573" s="56"/>
      <c r="AW573" s="56"/>
      <c r="AX573" s="250" t="str">
        <f>IF(V573="","",EOMONTH(EDATE(Tabla1[[#This Row],[Fecha Finalización]],2),0))</f>
        <v/>
      </c>
      <c r="AY573" s="40"/>
      <c r="AZ573" s="251" t="str">
        <f>IF(V573="","",EOMONTH(EDATE(Tabla1[[#This Row],[Fecha Finalización]],3),0))</f>
        <v/>
      </c>
      <c r="BA573" s="40"/>
      <c r="BB573" s="40"/>
      <c r="BC573" s="237"/>
      <c r="BD573" s="235" t="str">
        <f>IF(F573="","",Tabla1[[#This Row],[sem 01]]&amp;Tabla1[[#This Row],[sem 02]]&amp;Tabla1[[#This Row],[sem 03]])</f>
        <v/>
      </c>
      <c r="BE573" s="236" t="str">
        <f>IF(TRIM(F573)="","",$B$1&amp;"-"&amp;SUBSTITUTE(Tabla1[[#This Row],[Mes Inscrito]]," ","")&amp;"-"&amp;SUBSTITUTE(Tabla1[[#This Row],[Dia de clases Inscrito]]," ","")&amp;"-"&amp;SUBSTITUTE(Tabla1[[#This Row],[Horario Inscrito]]," ","")&amp;"-"&amp;Tabla1[[#This Row],[Fecha Inicio grupo]])</f>
        <v/>
      </c>
      <c r="BF573" s="253" t="str">
        <f>IF(F573="","",Tabla1[[#This Row],[Curso]])</f>
        <v/>
      </c>
      <c r="BG573" s="254" t="str">
        <f>+IF(TRIM(F573)="","",$B$1&amp;"-"&amp;TRIM(Tabla1[[#This Row],[Mes Inscrito]])&amp;"-"&amp;TRIM(Tabla1[[#This Row],[Dia de clases Inscrito]])&amp;"-"&amp;TRIM(Tabla1[[#This Row],[Horario Inscrito]])&amp;"-"&amp;TRIM(Tabla1[[#This Row],[Fecha Inicio grupo]])&amp;"-"&amp;TRIM(Tabla1[[#This Row],[Tipo Incrito]]))</f>
        <v/>
      </c>
      <c r="BH573" s="319" t="str">
        <f>IF(F573="","",OR(IFERROR(SEARCH("CG",Tabla1[[#This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3" s="320" t="str">
        <f>IF(F573&lt;&gt;"",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3" s="320" t="str">
        <f>IF(F573&lt;&gt;"",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3" s="320" t="str">
        <f>IF(Tabla1[[#This Row],[Fecha Inicio grupo]]="","",IFERROR(VLOOKUP(Tabla1[[#This Row],[Mes de Alta como miembro]],Parámetros!$AM$2:$AN$16,2,0),"01/01/1900"))</f>
        <v/>
      </c>
    </row>
    <row r="574" spans="1:63" ht="14.45" hidden="1">
      <c r="A574" s="69">
        <v>569</v>
      </c>
      <c r="B574" s="30"/>
      <c r="C574" s="35"/>
      <c r="D574" s="43"/>
      <c r="E574" s="65"/>
      <c r="F574" s="46"/>
      <c r="G574" s="46"/>
      <c r="H574" s="165"/>
      <c r="I574" s="43"/>
      <c r="J574" s="29"/>
      <c r="K574" s="70"/>
      <c r="L574" s="69"/>
      <c r="M574" s="47"/>
      <c r="N574" s="240" t="str">
        <f ca="1">IF(Tabla1[[#This Row],[Fecha de nac]]="","",IF(Tabla1[[#This Row],[Fecha Finalización]] &gt;=TODAY(), DATEDIF(Tabla1[[#This Row],[Fecha de nac]],TODAY(),"y"), ROUNDDOWN((Tabla1[[#This Row],[Fecha Finalización]] -Tabla1[[#This Row],[Fecha de nac]])/365,0)))</f>
        <v/>
      </c>
      <c r="O574" s="171"/>
      <c r="P574" s="35"/>
      <c r="Q574" s="68"/>
      <c r="R574" s="68"/>
      <c r="S574" s="68"/>
      <c r="T574" s="68"/>
      <c r="U574" s="245" t="str">
        <f>IF(F574="","",Tabla1[[#This Row],[Fecha Inicio grupo]]+3*7-7)</f>
        <v/>
      </c>
      <c r="V574" s="246" t="str">
        <f>IF(F574="","",EDATE(Tabla1[[#This Row],[Fecha Inicio grupo]],3))</f>
        <v/>
      </c>
      <c r="W574" s="30"/>
      <c r="X574" s="30"/>
      <c r="Y574" s="77"/>
      <c r="Z574" s="77"/>
      <c r="AA574" s="77"/>
      <c r="AB574" s="77"/>
      <c r="AC574" s="77"/>
      <c r="AD574" s="77"/>
      <c r="AE574" s="77"/>
      <c r="AF574" s="77"/>
      <c r="AG574" s="77"/>
      <c r="AH574" s="77"/>
      <c r="AI574" s="77"/>
      <c r="AJ574" s="77"/>
      <c r="AK574" s="77"/>
      <c r="AL574" s="77"/>
      <c r="AM574" s="77"/>
      <c r="AN574" s="77"/>
      <c r="AO574" s="146"/>
      <c r="AP574" s="248" t="str">
        <f>IF(F574="","",IFERROR(VLOOKUP(SUBSTITUTE(SUBSTITUTE(Tabla1[[#This Row],[Uso Sistemas]],"T","P"),"N","F"),Parámetros!$M$2:$N$17,2,0),"Completar hasta 3ra sem. para evaluar a Probacionista"))</f>
        <v/>
      </c>
      <c r="AQ574" s="40"/>
      <c r="AR574" s="40"/>
      <c r="AS574" s="40"/>
      <c r="AT574" s="29"/>
      <c r="AU574" s="56"/>
      <c r="AV574" s="56"/>
      <c r="AW574" s="56"/>
      <c r="AX574" s="250" t="str">
        <f>IF(V574="","",EOMONTH(EDATE(Tabla1[[#This Row],[Fecha Finalización]],2),0))</f>
        <v/>
      </c>
      <c r="AY574" s="40"/>
      <c r="AZ574" s="251" t="str">
        <f>IF(V574="","",EOMONTH(EDATE(Tabla1[[#This Row],[Fecha Finalización]],3),0))</f>
        <v/>
      </c>
      <c r="BA574" s="40"/>
      <c r="BB574" s="40"/>
      <c r="BC574" s="237"/>
      <c r="BD574" s="235" t="str">
        <f>IF(F574="","",Tabla1[[#This Row],[sem 01]]&amp;Tabla1[[#This Row],[sem 02]]&amp;Tabla1[[#This Row],[sem 03]])</f>
        <v/>
      </c>
      <c r="BE574" s="236" t="str">
        <f>IF(TRIM(F574)="","",$B$1&amp;"-"&amp;SUBSTITUTE(Tabla1[[#This Row],[Mes Inscrito]]," ","")&amp;"-"&amp;SUBSTITUTE(Tabla1[[#This Row],[Dia de clases Inscrito]]," ","")&amp;"-"&amp;SUBSTITUTE(Tabla1[[#This Row],[Horario Inscrito]]," ","")&amp;"-"&amp;Tabla1[[#This Row],[Fecha Inicio grupo]])</f>
        <v/>
      </c>
      <c r="BF574" s="253" t="str">
        <f>IF(F574="","",Tabla1[[#This Row],[Curso]])</f>
        <v/>
      </c>
      <c r="BG574" s="254" t="str">
        <f>+IF(TRIM(F574)="","",$B$1&amp;"-"&amp;TRIM(Tabla1[[#This Row],[Mes Inscrito]])&amp;"-"&amp;TRIM(Tabla1[[#This Row],[Dia de clases Inscrito]])&amp;"-"&amp;TRIM(Tabla1[[#This Row],[Horario Inscrito]])&amp;"-"&amp;TRIM(Tabla1[[#This Row],[Fecha Inicio grupo]])&amp;"-"&amp;TRIM(Tabla1[[#This Row],[Tipo Incrito]]))</f>
        <v/>
      </c>
      <c r="BH574" s="319" t="str">
        <f>IF(F574="","",OR(IFERROR(SEARCH("CG",Tabla1[[#This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4" s="320" t="str">
        <f>IF(F574&lt;&gt;"",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4" s="320" t="str">
        <f>IF(F574&lt;&gt;"",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4" s="320" t="str">
        <f>IF(Tabla1[[#This Row],[Fecha Inicio grupo]]="","",IFERROR(VLOOKUP(Tabla1[[#This Row],[Mes de Alta como miembro]],Parámetros!$AM$2:$AN$16,2,0),"01/01/1900"))</f>
        <v/>
      </c>
    </row>
    <row r="575" spans="1:63" ht="14.45" hidden="1">
      <c r="A575" s="69">
        <v>570</v>
      </c>
      <c r="B575" s="30"/>
      <c r="C575" s="35"/>
      <c r="D575" s="43"/>
      <c r="E575" s="65"/>
      <c r="F575" s="46"/>
      <c r="G575" s="46"/>
      <c r="H575" s="165"/>
      <c r="I575" s="43"/>
      <c r="J575" s="29"/>
      <c r="K575" s="70"/>
      <c r="L575" s="69"/>
      <c r="M575" s="47"/>
      <c r="N575" s="240" t="str">
        <f ca="1">IF(Tabla1[[#This Row],[Fecha de nac]]="","",IF(Tabla1[[#This Row],[Fecha Finalización]] &gt;=TODAY(), DATEDIF(Tabla1[[#This Row],[Fecha de nac]],TODAY(),"y"), ROUNDDOWN((Tabla1[[#This Row],[Fecha Finalización]] -Tabla1[[#This Row],[Fecha de nac]])/365,0)))</f>
        <v/>
      </c>
      <c r="O575" s="171"/>
      <c r="P575" s="35"/>
      <c r="Q575" s="68"/>
      <c r="R575" s="68"/>
      <c r="S575" s="68"/>
      <c r="T575" s="68"/>
      <c r="U575" s="245" t="str">
        <f>IF(F575="","",Tabla1[[#This Row],[Fecha Inicio grupo]]+3*7-7)</f>
        <v/>
      </c>
      <c r="V575" s="246" t="str">
        <f>IF(F575="","",EDATE(Tabla1[[#This Row],[Fecha Inicio grupo]],3))</f>
        <v/>
      </c>
      <c r="W575" s="30"/>
      <c r="X575" s="30"/>
      <c r="Y575" s="77"/>
      <c r="Z575" s="77"/>
      <c r="AA575" s="77"/>
      <c r="AB575" s="77"/>
      <c r="AC575" s="77"/>
      <c r="AD575" s="77"/>
      <c r="AE575" s="77"/>
      <c r="AF575" s="77"/>
      <c r="AG575" s="77"/>
      <c r="AH575" s="77"/>
      <c r="AI575" s="77"/>
      <c r="AJ575" s="77"/>
      <c r="AK575" s="77"/>
      <c r="AL575" s="77"/>
      <c r="AM575" s="77"/>
      <c r="AN575" s="77"/>
      <c r="AO575" s="146"/>
      <c r="AP575" s="248" t="str">
        <f>IF(F575="","",IFERROR(VLOOKUP(SUBSTITUTE(SUBSTITUTE(Tabla1[[#This Row],[Uso Sistemas]],"T","P"),"N","F"),Parámetros!$M$2:$N$17,2,0),"Completar hasta 3ra sem. para evaluar a Probacionista"))</f>
        <v/>
      </c>
      <c r="AQ575" s="40"/>
      <c r="AR575" s="40"/>
      <c r="AS575" s="40"/>
      <c r="AT575" s="29"/>
      <c r="AU575" s="56"/>
      <c r="AV575" s="56"/>
      <c r="AW575" s="56"/>
      <c r="AX575" s="250" t="str">
        <f>IF(V575="","",EOMONTH(EDATE(Tabla1[[#This Row],[Fecha Finalización]],2),0))</f>
        <v/>
      </c>
      <c r="AY575" s="40"/>
      <c r="AZ575" s="251" t="str">
        <f>IF(V575="","",EOMONTH(EDATE(Tabla1[[#This Row],[Fecha Finalización]],3),0))</f>
        <v/>
      </c>
      <c r="BA575" s="40"/>
      <c r="BB575" s="40"/>
      <c r="BC575" s="237"/>
      <c r="BD575" s="235" t="str">
        <f>IF(F575="","",Tabla1[[#This Row],[sem 01]]&amp;Tabla1[[#This Row],[sem 02]]&amp;Tabla1[[#This Row],[sem 03]])</f>
        <v/>
      </c>
      <c r="BE575" s="236" t="str">
        <f>IF(TRIM(F575)="","",$B$1&amp;"-"&amp;SUBSTITUTE(Tabla1[[#This Row],[Mes Inscrito]]," ","")&amp;"-"&amp;SUBSTITUTE(Tabla1[[#This Row],[Dia de clases Inscrito]]," ","")&amp;"-"&amp;SUBSTITUTE(Tabla1[[#This Row],[Horario Inscrito]]," ","")&amp;"-"&amp;Tabla1[[#This Row],[Fecha Inicio grupo]])</f>
        <v/>
      </c>
      <c r="BF575" s="253" t="str">
        <f>IF(F575="","",Tabla1[[#This Row],[Curso]])</f>
        <v/>
      </c>
      <c r="BG575" s="254" t="str">
        <f>+IF(TRIM(F575)="","",$B$1&amp;"-"&amp;TRIM(Tabla1[[#This Row],[Mes Inscrito]])&amp;"-"&amp;TRIM(Tabla1[[#This Row],[Dia de clases Inscrito]])&amp;"-"&amp;TRIM(Tabla1[[#This Row],[Horario Inscrito]])&amp;"-"&amp;TRIM(Tabla1[[#This Row],[Fecha Inicio grupo]])&amp;"-"&amp;TRIM(Tabla1[[#This Row],[Tipo Incrito]]))</f>
        <v/>
      </c>
      <c r="BH575" s="319" t="str">
        <f>IF(F575="","",OR(IFERROR(SEARCH("CG",Tabla1[[#This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5" s="320" t="str">
        <f>IF(F575&lt;&gt;"",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5" s="320" t="str">
        <f>IF(F575&lt;&gt;"",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5" s="320" t="str">
        <f>IF(Tabla1[[#This Row],[Fecha Inicio grupo]]="","",IFERROR(VLOOKUP(Tabla1[[#This Row],[Mes de Alta como miembro]],Parámetros!$AM$2:$AN$16,2,0),"01/01/1900"))</f>
        <v/>
      </c>
    </row>
    <row r="576" spans="1:63" ht="14.45" hidden="1">
      <c r="A576" s="69">
        <v>571</v>
      </c>
      <c r="B576" s="30"/>
      <c r="C576" s="35"/>
      <c r="D576" s="43"/>
      <c r="E576" s="65"/>
      <c r="F576" s="46"/>
      <c r="G576" s="46"/>
      <c r="H576" s="165"/>
      <c r="I576" s="43"/>
      <c r="J576" s="29"/>
      <c r="K576" s="70"/>
      <c r="L576" s="69"/>
      <c r="M576" s="47"/>
      <c r="N576" s="240" t="str">
        <f ca="1">IF(Tabla1[[#This Row],[Fecha de nac]]="","",IF(Tabla1[[#This Row],[Fecha Finalización]] &gt;=TODAY(), DATEDIF(Tabla1[[#This Row],[Fecha de nac]],TODAY(),"y"), ROUNDDOWN((Tabla1[[#This Row],[Fecha Finalización]] -Tabla1[[#This Row],[Fecha de nac]])/365,0)))</f>
        <v/>
      </c>
      <c r="O576" s="171"/>
      <c r="P576" s="35"/>
      <c r="Q576" s="68"/>
      <c r="R576" s="68"/>
      <c r="S576" s="68"/>
      <c r="T576" s="68"/>
      <c r="U576" s="245" t="str">
        <f>IF(F576="","",Tabla1[[#This Row],[Fecha Inicio grupo]]+3*7-7)</f>
        <v/>
      </c>
      <c r="V576" s="246" t="str">
        <f>IF(F576="","",EDATE(Tabla1[[#This Row],[Fecha Inicio grupo]],3))</f>
        <v/>
      </c>
      <c r="W576" s="30"/>
      <c r="X576" s="30"/>
      <c r="Y576" s="77"/>
      <c r="Z576" s="77"/>
      <c r="AA576" s="77"/>
      <c r="AB576" s="77"/>
      <c r="AC576" s="77"/>
      <c r="AD576" s="77"/>
      <c r="AE576" s="77"/>
      <c r="AF576" s="77"/>
      <c r="AG576" s="77"/>
      <c r="AH576" s="77"/>
      <c r="AI576" s="77"/>
      <c r="AJ576" s="77"/>
      <c r="AK576" s="77"/>
      <c r="AL576" s="77"/>
      <c r="AM576" s="77"/>
      <c r="AN576" s="77"/>
      <c r="AO576" s="146"/>
      <c r="AP576" s="248" t="str">
        <f>IF(F576="","",IFERROR(VLOOKUP(SUBSTITUTE(SUBSTITUTE(Tabla1[[#This Row],[Uso Sistemas]],"T","P"),"N","F"),Parámetros!$M$2:$N$17,2,0),"Completar hasta 3ra sem. para evaluar a Probacionista"))</f>
        <v/>
      </c>
      <c r="AQ576" s="40"/>
      <c r="AR576" s="40"/>
      <c r="AS576" s="40"/>
      <c r="AT576" s="29"/>
      <c r="AU576" s="56"/>
      <c r="AV576" s="56"/>
      <c r="AW576" s="56"/>
      <c r="AX576" s="250" t="str">
        <f>IF(V576="","",EOMONTH(EDATE(Tabla1[[#This Row],[Fecha Finalización]],2),0))</f>
        <v/>
      </c>
      <c r="AY576" s="40"/>
      <c r="AZ576" s="251" t="str">
        <f>IF(V576="","",EOMONTH(EDATE(Tabla1[[#This Row],[Fecha Finalización]],3),0))</f>
        <v/>
      </c>
      <c r="BA576" s="40"/>
      <c r="BB576" s="40"/>
      <c r="BC576" s="237"/>
      <c r="BD576" s="235" t="str">
        <f>IF(F576="","",Tabla1[[#This Row],[sem 01]]&amp;Tabla1[[#This Row],[sem 02]]&amp;Tabla1[[#This Row],[sem 03]])</f>
        <v/>
      </c>
      <c r="BE576" s="236" t="str">
        <f>IF(TRIM(F576)="","",$B$1&amp;"-"&amp;SUBSTITUTE(Tabla1[[#This Row],[Mes Inscrito]]," ","")&amp;"-"&amp;SUBSTITUTE(Tabla1[[#This Row],[Dia de clases Inscrito]]," ","")&amp;"-"&amp;SUBSTITUTE(Tabla1[[#This Row],[Horario Inscrito]]," ","")&amp;"-"&amp;Tabla1[[#This Row],[Fecha Inicio grupo]])</f>
        <v/>
      </c>
      <c r="BF576" s="253" t="str">
        <f>IF(F576="","",Tabla1[[#This Row],[Curso]])</f>
        <v/>
      </c>
      <c r="BG576" s="254" t="str">
        <f>+IF(TRIM(F576)="","",$B$1&amp;"-"&amp;TRIM(Tabla1[[#This Row],[Mes Inscrito]])&amp;"-"&amp;TRIM(Tabla1[[#This Row],[Dia de clases Inscrito]])&amp;"-"&amp;TRIM(Tabla1[[#This Row],[Horario Inscrito]])&amp;"-"&amp;TRIM(Tabla1[[#This Row],[Fecha Inicio grupo]])&amp;"-"&amp;TRIM(Tabla1[[#This Row],[Tipo Incrito]]))</f>
        <v/>
      </c>
      <c r="BH576" s="319" t="str">
        <f>IF(F576="","",OR(IFERROR(SEARCH("CG",Tabla1[[#This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6" s="320" t="str">
        <f>IF(F576&lt;&gt;"",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6" s="320" t="str">
        <f>IF(F576&lt;&gt;"",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6" s="320" t="str">
        <f>IF(Tabla1[[#This Row],[Fecha Inicio grupo]]="","",IFERROR(VLOOKUP(Tabla1[[#This Row],[Mes de Alta como miembro]],Parámetros!$AM$2:$AN$16,2,0),"01/01/1900"))</f>
        <v/>
      </c>
    </row>
    <row r="577" spans="1:63" ht="14.45" hidden="1">
      <c r="A577" s="69">
        <v>572</v>
      </c>
      <c r="B577" s="30"/>
      <c r="C577" s="35"/>
      <c r="D577" s="43"/>
      <c r="E577" s="65"/>
      <c r="F577" s="46"/>
      <c r="G577" s="46"/>
      <c r="H577" s="165"/>
      <c r="I577" s="43"/>
      <c r="J577" s="29"/>
      <c r="K577" s="70"/>
      <c r="L577" s="69"/>
      <c r="M577" s="47"/>
      <c r="N577" s="240" t="str">
        <f ca="1">IF(Tabla1[[#This Row],[Fecha de nac]]="","",IF(Tabla1[[#This Row],[Fecha Finalización]] &gt;=TODAY(), DATEDIF(Tabla1[[#This Row],[Fecha de nac]],TODAY(),"y"), ROUNDDOWN((Tabla1[[#This Row],[Fecha Finalización]] -Tabla1[[#This Row],[Fecha de nac]])/365,0)))</f>
        <v/>
      </c>
      <c r="O577" s="171"/>
      <c r="P577" s="35"/>
      <c r="Q577" s="68"/>
      <c r="R577" s="68"/>
      <c r="S577" s="68"/>
      <c r="T577" s="68"/>
      <c r="U577" s="245" t="str">
        <f>IF(F577="","",Tabla1[[#This Row],[Fecha Inicio grupo]]+3*7-7)</f>
        <v/>
      </c>
      <c r="V577" s="246" t="str">
        <f>IF(F577="","",EDATE(Tabla1[[#This Row],[Fecha Inicio grupo]],3))</f>
        <v/>
      </c>
      <c r="W577" s="30"/>
      <c r="X577" s="30"/>
      <c r="Y577" s="77"/>
      <c r="Z577" s="77"/>
      <c r="AA577" s="77"/>
      <c r="AB577" s="77"/>
      <c r="AC577" s="77"/>
      <c r="AD577" s="77"/>
      <c r="AE577" s="77"/>
      <c r="AF577" s="77"/>
      <c r="AG577" s="77"/>
      <c r="AH577" s="77"/>
      <c r="AI577" s="77"/>
      <c r="AJ577" s="77"/>
      <c r="AK577" s="77"/>
      <c r="AL577" s="77"/>
      <c r="AM577" s="77"/>
      <c r="AN577" s="77"/>
      <c r="AO577" s="146"/>
      <c r="AP577" s="248" t="str">
        <f>IF(F577="","",IFERROR(VLOOKUP(SUBSTITUTE(SUBSTITUTE(Tabla1[[#This Row],[Uso Sistemas]],"T","P"),"N","F"),Parámetros!$M$2:$N$17,2,0),"Completar hasta 3ra sem. para evaluar a Probacionista"))</f>
        <v/>
      </c>
      <c r="AQ577" s="40"/>
      <c r="AR577" s="40"/>
      <c r="AS577" s="40"/>
      <c r="AT577" s="29"/>
      <c r="AU577" s="56"/>
      <c r="AV577" s="56"/>
      <c r="AW577" s="56"/>
      <c r="AX577" s="250" t="str">
        <f>IF(V577="","",EOMONTH(EDATE(Tabla1[[#This Row],[Fecha Finalización]],2),0))</f>
        <v/>
      </c>
      <c r="AY577" s="40"/>
      <c r="AZ577" s="251" t="str">
        <f>IF(V577="","",EOMONTH(EDATE(Tabla1[[#This Row],[Fecha Finalización]],3),0))</f>
        <v/>
      </c>
      <c r="BA577" s="40"/>
      <c r="BB577" s="40"/>
      <c r="BC577" s="237"/>
      <c r="BD577" s="235" t="str">
        <f>IF(F577="","",Tabla1[[#This Row],[sem 01]]&amp;Tabla1[[#This Row],[sem 02]]&amp;Tabla1[[#This Row],[sem 03]])</f>
        <v/>
      </c>
      <c r="BE577" s="236" t="str">
        <f>IF(TRIM(F577)="","",$B$1&amp;"-"&amp;SUBSTITUTE(Tabla1[[#This Row],[Mes Inscrito]]," ","")&amp;"-"&amp;SUBSTITUTE(Tabla1[[#This Row],[Dia de clases Inscrito]]," ","")&amp;"-"&amp;SUBSTITUTE(Tabla1[[#This Row],[Horario Inscrito]]," ","")&amp;"-"&amp;Tabla1[[#This Row],[Fecha Inicio grupo]])</f>
        <v/>
      </c>
      <c r="BF577" s="253" t="str">
        <f>IF(F577="","",Tabla1[[#This Row],[Curso]])</f>
        <v/>
      </c>
      <c r="BG577" s="254" t="str">
        <f>+IF(TRIM(F577)="","",$B$1&amp;"-"&amp;TRIM(Tabla1[[#This Row],[Mes Inscrito]])&amp;"-"&amp;TRIM(Tabla1[[#This Row],[Dia de clases Inscrito]])&amp;"-"&amp;TRIM(Tabla1[[#This Row],[Horario Inscrito]])&amp;"-"&amp;TRIM(Tabla1[[#This Row],[Fecha Inicio grupo]])&amp;"-"&amp;TRIM(Tabla1[[#This Row],[Tipo Incrito]]))</f>
        <v/>
      </c>
      <c r="BH577" s="319" t="str">
        <f>IF(F577="","",OR(IFERROR(SEARCH("CG",Tabla1[[#This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7" s="320" t="str">
        <f>IF(F577&lt;&gt;"",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7" s="320" t="str">
        <f>IF(F577&lt;&gt;"",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7" s="320" t="str">
        <f>IF(Tabla1[[#This Row],[Fecha Inicio grupo]]="","",IFERROR(VLOOKUP(Tabla1[[#This Row],[Mes de Alta como miembro]],Parámetros!$AM$2:$AN$16,2,0),"01/01/1900"))</f>
        <v/>
      </c>
    </row>
    <row r="578" spans="1:63" ht="14.45" hidden="1">
      <c r="A578" s="69">
        <v>573</v>
      </c>
      <c r="B578" s="30"/>
      <c r="C578" s="35"/>
      <c r="D578" s="43"/>
      <c r="E578" s="65"/>
      <c r="F578" s="46"/>
      <c r="G578" s="46"/>
      <c r="H578" s="165"/>
      <c r="I578" s="43"/>
      <c r="J578" s="29"/>
      <c r="K578" s="70"/>
      <c r="L578" s="69"/>
      <c r="M578" s="47"/>
      <c r="N578" s="240" t="str">
        <f ca="1">IF(Tabla1[[#This Row],[Fecha de nac]]="","",IF(Tabla1[[#This Row],[Fecha Finalización]] &gt;=TODAY(), DATEDIF(Tabla1[[#This Row],[Fecha de nac]],TODAY(),"y"), ROUNDDOWN((Tabla1[[#This Row],[Fecha Finalización]] -Tabla1[[#This Row],[Fecha de nac]])/365,0)))</f>
        <v/>
      </c>
      <c r="O578" s="171"/>
      <c r="P578" s="35"/>
      <c r="Q578" s="68"/>
      <c r="R578" s="68"/>
      <c r="S578" s="68"/>
      <c r="T578" s="68"/>
      <c r="U578" s="245" t="str">
        <f>IF(F578="","",Tabla1[[#This Row],[Fecha Inicio grupo]]+3*7-7)</f>
        <v/>
      </c>
      <c r="V578" s="246" t="str">
        <f>IF(F578="","",EDATE(Tabla1[[#This Row],[Fecha Inicio grupo]],3))</f>
        <v/>
      </c>
      <c r="W578" s="30"/>
      <c r="X578" s="30"/>
      <c r="Y578" s="77"/>
      <c r="Z578" s="77"/>
      <c r="AA578" s="77"/>
      <c r="AB578" s="77"/>
      <c r="AC578" s="77"/>
      <c r="AD578" s="77"/>
      <c r="AE578" s="77"/>
      <c r="AF578" s="77"/>
      <c r="AG578" s="77"/>
      <c r="AH578" s="77"/>
      <c r="AI578" s="77"/>
      <c r="AJ578" s="77"/>
      <c r="AK578" s="77"/>
      <c r="AL578" s="77"/>
      <c r="AM578" s="77"/>
      <c r="AN578" s="77"/>
      <c r="AO578" s="146"/>
      <c r="AP578" s="248" t="str">
        <f>IF(F578="","",IFERROR(VLOOKUP(SUBSTITUTE(SUBSTITUTE(Tabla1[[#This Row],[Uso Sistemas]],"T","P"),"N","F"),Parámetros!$M$2:$N$17,2,0),"Completar hasta 3ra sem. para evaluar a Probacionista"))</f>
        <v/>
      </c>
      <c r="AQ578" s="40"/>
      <c r="AR578" s="40"/>
      <c r="AS578" s="40"/>
      <c r="AT578" s="29"/>
      <c r="AU578" s="56"/>
      <c r="AV578" s="56"/>
      <c r="AW578" s="56"/>
      <c r="AX578" s="250" t="str">
        <f>IF(V578="","",EOMONTH(EDATE(Tabla1[[#This Row],[Fecha Finalización]],2),0))</f>
        <v/>
      </c>
      <c r="AY578" s="40"/>
      <c r="AZ578" s="251" t="str">
        <f>IF(V578="","",EOMONTH(EDATE(Tabla1[[#This Row],[Fecha Finalización]],3),0))</f>
        <v/>
      </c>
      <c r="BA578" s="40"/>
      <c r="BB578" s="40"/>
      <c r="BC578" s="237"/>
      <c r="BD578" s="235" t="str">
        <f>IF(F578="","",Tabla1[[#This Row],[sem 01]]&amp;Tabla1[[#This Row],[sem 02]]&amp;Tabla1[[#This Row],[sem 03]])</f>
        <v/>
      </c>
      <c r="BE578" s="236" t="str">
        <f>IF(TRIM(F578)="","",$B$1&amp;"-"&amp;SUBSTITUTE(Tabla1[[#This Row],[Mes Inscrito]]," ","")&amp;"-"&amp;SUBSTITUTE(Tabla1[[#This Row],[Dia de clases Inscrito]]," ","")&amp;"-"&amp;SUBSTITUTE(Tabla1[[#This Row],[Horario Inscrito]]," ","")&amp;"-"&amp;Tabla1[[#This Row],[Fecha Inicio grupo]])</f>
        <v/>
      </c>
      <c r="BF578" s="253" t="str">
        <f>IF(F578="","",Tabla1[[#This Row],[Curso]])</f>
        <v/>
      </c>
      <c r="BG578" s="254" t="str">
        <f>+IF(TRIM(F578)="","",$B$1&amp;"-"&amp;TRIM(Tabla1[[#This Row],[Mes Inscrito]])&amp;"-"&amp;TRIM(Tabla1[[#This Row],[Dia de clases Inscrito]])&amp;"-"&amp;TRIM(Tabla1[[#This Row],[Horario Inscrito]])&amp;"-"&amp;TRIM(Tabla1[[#This Row],[Fecha Inicio grupo]])&amp;"-"&amp;TRIM(Tabla1[[#This Row],[Tipo Incrito]]))</f>
        <v/>
      </c>
      <c r="BH578" s="319" t="str">
        <f>IF(F578="","",OR(IFERROR(SEARCH("CG",Tabla1[[#This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8" s="320" t="str">
        <f>IF(F578&lt;&gt;"",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8" s="320" t="str">
        <f>IF(F578&lt;&gt;"",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8" s="320" t="str">
        <f>IF(Tabla1[[#This Row],[Fecha Inicio grupo]]="","",IFERROR(VLOOKUP(Tabla1[[#This Row],[Mes de Alta como miembro]],Parámetros!$AM$2:$AN$16,2,0),"01/01/1900"))</f>
        <v/>
      </c>
    </row>
    <row r="579" spans="1:63" ht="14.45" hidden="1">
      <c r="A579" s="69">
        <v>574</v>
      </c>
      <c r="B579" s="30"/>
      <c r="C579" s="35"/>
      <c r="D579" s="43"/>
      <c r="E579" s="65"/>
      <c r="F579" s="46"/>
      <c r="G579" s="46"/>
      <c r="H579" s="165"/>
      <c r="I579" s="43"/>
      <c r="J579" s="29"/>
      <c r="K579" s="70"/>
      <c r="L579" s="69"/>
      <c r="M579" s="47"/>
      <c r="N579" s="240" t="str">
        <f ca="1">IF(Tabla1[[#This Row],[Fecha de nac]]="","",IF(Tabla1[[#This Row],[Fecha Finalización]] &gt;=TODAY(), DATEDIF(Tabla1[[#This Row],[Fecha de nac]],TODAY(),"y"), ROUNDDOWN((Tabla1[[#This Row],[Fecha Finalización]] -Tabla1[[#This Row],[Fecha de nac]])/365,0)))</f>
        <v/>
      </c>
      <c r="O579" s="171"/>
      <c r="P579" s="35"/>
      <c r="Q579" s="68"/>
      <c r="R579" s="68"/>
      <c r="S579" s="68"/>
      <c r="T579" s="68"/>
      <c r="U579" s="245" t="str">
        <f>IF(F579="","",Tabla1[[#This Row],[Fecha Inicio grupo]]+3*7-7)</f>
        <v/>
      </c>
      <c r="V579" s="246" t="str">
        <f>IF(F579="","",EDATE(Tabla1[[#This Row],[Fecha Inicio grupo]],3))</f>
        <v/>
      </c>
      <c r="W579" s="30"/>
      <c r="X579" s="30"/>
      <c r="Y579" s="77"/>
      <c r="Z579" s="77"/>
      <c r="AA579" s="77"/>
      <c r="AB579" s="77"/>
      <c r="AC579" s="77"/>
      <c r="AD579" s="77"/>
      <c r="AE579" s="77"/>
      <c r="AF579" s="77"/>
      <c r="AG579" s="77"/>
      <c r="AH579" s="77"/>
      <c r="AI579" s="77"/>
      <c r="AJ579" s="77"/>
      <c r="AK579" s="77"/>
      <c r="AL579" s="77"/>
      <c r="AM579" s="77"/>
      <c r="AN579" s="77"/>
      <c r="AO579" s="146"/>
      <c r="AP579" s="248" t="str">
        <f>IF(F579="","",IFERROR(VLOOKUP(SUBSTITUTE(SUBSTITUTE(Tabla1[[#This Row],[Uso Sistemas]],"T","P"),"N","F"),Parámetros!$M$2:$N$17,2,0),"Completar hasta 3ra sem. para evaluar a Probacionista"))</f>
        <v/>
      </c>
      <c r="AQ579" s="40"/>
      <c r="AR579" s="40"/>
      <c r="AS579" s="40"/>
      <c r="AT579" s="29"/>
      <c r="AU579" s="56"/>
      <c r="AV579" s="56"/>
      <c r="AW579" s="56"/>
      <c r="AX579" s="250" t="str">
        <f>IF(V579="","",EOMONTH(EDATE(Tabla1[[#This Row],[Fecha Finalización]],2),0))</f>
        <v/>
      </c>
      <c r="AY579" s="40"/>
      <c r="AZ579" s="251" t="str">
        <f>IF(V579="","",EOMONTH(EDATE(Tabla1[[#This Row],[Fecha Finalización]],3),0))</f>
        <v/>
      </c>
      <c r="BA579" s="40"/>
      <c r="BB579" s="40"/>
      <c r="BC579" s="237"/>
      <c r="BD579" s="235" t="str">
        <f>IF(F579="","",Tabla1[[#This Row],[sem 01]]&amp;Tabla1[[#This Row],[sem 02]]&amp;Tabla1[[#This Row],[sem 03]])</f>
        <v/>
      </c>
      <c r="BE579" s="236" t="str">
        <f>IF(TRIM(F579)="","",$B$1&amp;"-"&amp;SUBSTITUTE(Tabla1[[#This Row],[Mes Inscrito]]," ","")&amp;"-"&amp;SUBSTITUTE(Tabla1[[#This Row],[Dia de clases Inscrito]]," ","")&amp;"-"&amp;SUBSTITUTE(Tabla1[[#This Row],[Horario Inscrito]]," ","")&amp;"-"&amp;Tabla1[[#This Row],[Fecha Inicio grupo]])</f>
        <v/>
      </c>
      <c r="BF579" s="253" t="str">
        <f>IF(F579="","",Tabla1[[#This Row],[Curso]])</f>
        <v/>
      </c>
      <c r="BG579" s="254" t="str">
        <f>+IF(TRIM(F579)="","",$B$1&amp;"-"&amp;TRIM(Tabla1[[#This Row],[Mes Inscrito]])&amp;"-"&amp;TRIM(Tabla1[[#This Row],[Dia de clases Inscrito]])&amp;"-"&amp;TRIM(Tabla1[[#This Row],[Horario Inscrito]])&amp;"-"&amp;TRIM(Tabla1[[#This Row],[Fecha Inicio grupo]])&amp;"-"&amp;TRIM(Tabla1[[#This Row],[Tipo Incrito]]))</f>
        <v/>
      </c>
      <c r="BH579" s="319" t="str">
        <f>IF(F579="","",OR(IFERROR(SEARCH("CG",Tabla1[[#This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9" s="320" t="str">
        <f>IF(F579&lt;&gt;"",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9" s="320" t="str">
        <f>IF(F579&lt;&gt;"",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9" s="320" t="str">
        <f>IF(Tabla1[[#This Row],[Fecha Inicio grupo]]="","",IFERROR(VLOOKUP(Tabla1[[#This Row],[Mes de Alta como miembro]],Parámetros!$AM$2:$AN$16,2,0),"01/01/1900"))</f>
        <v/>
      </c>
    </row>
    <row r="580" spans="1:63" ht="14.45" hidden="1">
      <c r="A580" s="69">
        <v>575</v>
      </c>
      <c r="B580" s="30"/>
      <c r="C580" s="35"/>
      <c r="D580" s="43"/>
      <c r="E580" s="65"/>
      <c r="F580" s="46"/>
      <c r="G580" s="46"/>
      <c r="H580" s="165"/>
      <c r="I580" s="43"/>
      <c r="J580" s="29"/>
      <c r="K580" s="70"/>
      <c r="L580" s="69"/>
      <c r="M580" s="47"/>
      <c r="N580" s="240" t="str">
        <f ca="1">IF(Tabla1[[#This Row],[Fecha de nac]]="","",IF(Tabla1[[#This Row],[Fecha Finalización]] &gt;=TODAY(), DATEDIF(Tabla1[[#This Row],[Fecha de nac]],TODAY(),"y"), ROUNDDOWN((Tabla1[[#This Row],[Fecha Finalización]] -Tabla1[[#This Row],[Fecha de nac]])/365,0)))</f>
        <v/>
      </c>
      <c r="O580" s="171"/>
      <c r="P580" s="35"/>
      <c r="Q580" s="68"/>
      <c r="R580" s="68"/>
      <c r="S580" s="68"/>
      <c r="T580" s="68"/>
      <c r="U580" s="245" t="str">
        <f>IF(F580="","",Tabla1[[#This Row],[Fecha Inicio grupo]]+3*7-7)</f>
        <v/>
      </c>
      <c r="V580" s="246" t="str">
        <f>IF(F580="","",EDATE(Tabla1[[#This Row],[Fecha Inicio grupo]],3))</f>
        <v/>
      </c>
      <c r="W580" s="30"/>
      <c r="X580" s="30"/>
      <c r="Y580" s="77"/>
      <c r="Z580" s="77"/>
      <c r="AA580" s="77"/>
      <c r="AB580" s="77"/>
      <c r="AC580" s="77"/>
      <c r="AD580" s="77"/>
      <c r="AE580" s="77"/>
      <c r="AF580" s="77"/>
      <c r="AG580" s="77"/>
      <c r="AH580" s="77"/>
      <c r="AI580" s="77"/>
      <c r="AJ580" s="77"/>
      <c r="AK580" s="77"/>
      <c r="AL580" s="77"/>
      <c r="AM580" s="77"/>
      <c r="AN580" s="77"/>
      <c r="AO580" s="146"/>
      <c r="AP580" s="248" t="str">
        <f>IF(F580="","",IFERROR(VLOOKUP(SUBSTITUTE(SUBSTITUTE(Tabla1[[#This Row],[Uso Sistemas]],"T","P"),"N","F"),Parámetros!$M$2:$N$17,2,0),"Completar hasta 3ra sem. para evaluar a Probacionista"))</f>
        <v/>
      </c>
      <c r="AQ580" s="40"/>
      <c r="AR580" s="40"/>
      <c r="AS580" s="40"/>
      <c r="AT580" s="29"/>
      <c r="AU580" s="56"/>
      <c r="AV580" s="56"/>
      <c r="AW580" s="56"/>
      <c r="AX580" s="250" t="str">
        <f>IF(V580="","",EOMONTH(EDATE(Tabla1[[#This Row],[Fecha Finalización]],2),0))</f>
        <v/>
      </c>
      <c r="AY580" s="40"/>
      <c r="AZ580" s="251" t="str">
        <f>IF(V580="","",EOMONTH(EDATE(Tabla1[[#This Row],[Fecha Finalización]],3),0))</f>
        <v/>
      </c>
      <c r="BA580" s="40"/>
      <c r="BB580" s="40"/>
      <c r="BC580" s="237"/>
      <c r="BD580" s="235" t="str">
        <f>IF(F580="","",Tabla1[[#This Row],[sem 01]]&amp;Tabla1[[#This Row],[sem 02]]&amp;Tabla1[[#This Row],[sem 03]])</f>
        <v/>
      </c>
      <c r="BE580" s="236" t="str">
        <f>IF(TRIM(F580)="","",$B$1&amp;"-"&amp;SUBSTITUTE(Tabla1[[#This Row],[Mes Inscrito]]," ","")&amp;"-"&amp;SUBSTITUTE(Tabla1[[#This Row],[Dia de clases Inscrito]]," ","")&amp;"-"&amp;SUBSTITUTE(Tabla1[[#This Row],[Horario Inscrito]]," ","")&amp;"-"&amp;Tabla1[[#This Row],[Fecha Inicio grupo]])</f>
        <v/>
      </c>
      <c r="BF580" s="253" t="str">
        <f>IF(F580="","",Tabla1[[#This Row],[Curso]])</f>
        <v/>
      </c>
      <c r="BG580" s="254" t="str">
        <f>+IF(TRIM(F580)="","",$B$1&amp;"-"&amp;TRIM(Tabla1[[#This Row],[Mes Inscrito]])&amp;"-"&amp;TRIM(Tabla1[[#This Row],[Dia de clases Inscrito]])&amp;"-"&amp;TRIM(Tabla1[[#This Row],[Horario Inscrito]])&amp;"-"&amp;TRIM(Tabla1[[#This Row],[Fecha Inicio grupo]])&amp;"-"&amp;TRIM(Tabla1[[#This Row],[Tipo Incrito]]))</f>
        <v/>
      </c>
      <c r="BH580" s="319" t="str">
        <f>IF(F580="","",OR(IFERROR(SEARCH("CG",Tabla1[[#This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0" s="320" t="str">
        <f>IF(F580&lt;&gt;"",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0" s="320" t="str">
        <f>IF(F580&lt;&gt;"",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0" s="320" t="str">
        <f>IF(Tabla1[[#This Row],[Fecha Inicio grupo]]="","",IFERROR(VLOOKUP(Tabla1[[#This Row],[Mes de Alta como miembro]],Parámetros!$AM$2:$AN$16,2,0),"01/01/1900"))</f>
        <v/>
      </c>
    </row>
    <row r="581" spans="1:63" ht="14.45" hidden="1">
      <c r="A581" s="69">
        <v>576</v>
      </c>
      <c r="B581" s="30"/>
      <c r="C581" s="35"/>
      <c r="D581" s="43"/>
      <c r="E581" s="65"/>
      <c r="F581" s="46"/>
      <c r="G581" s="46"/>
      <c r="H581" s="165"/>
      <c r="I581" s="43"/>
      <c r="J581" s="29"/>
      <c r="K581" s="70"/>
      <c r="L581" s="69"/>
      <c r="M581" s="47"/>
      <c r="N581" s="240" t="str">
        <f ca="1">IF(Tabla1[[#This Row],[Fecha de nac]]="","",IF(Tabla1[[#This Row],[Fecha Finalización]] &gt;=TODAY(), DATEDIF(Tabla1[[#This Row],[Fecha de nac]],TODAY(),"y"), ROUNDDOWN((Tabla1[[#This Row],[Fecha Finalización]] -Tabla1[[#This Row],[Fecha de nac]])/365,0)))</f>
        <v/>
      </c>
      <c r="O581" s="171"/>
      <c r="P581" s="35"/>
      <c r="Q581" s="68"/>
      <c r="R581" s="68"/>
      <c r="S581" s="68"/>
      <c r="T581" s="68"/>
      <c r="U581" s="245" t="str">
        <f>IF(F581="","",Tabla1[[#This Row],[Fecha Inicio grupo]]+3*7-7)</f>
        <v/>
      </c>
      <c r="V581" s="246" t="str">
        <f>IF(F581="","",EDATE(Tabla1[[#This Row],[Fecha Inicio grupo]],3))</f>
        <v/>
      </c>
      <c r="W581" s="30"/>
      <c r="X581" s="30"/>
      <c r="Y581" s="77"/>
      <c r="Z581" s="77"/>
      <c r="AA581" s="77"/>
      <c r="AB581" s="77"/>
      <c r="AC581" s="77"/>
      <c r="AD581" s="77"/>
      <c r="AE581" s="77"/>
      <c r="AF581" s="77"/>
      <c r="AG581" s="77"/>
      <c r="AH581" s="77"/>
      <c r="AI581" s="77"/>
      <c r="AJ581" s="77"/>
      <c r="AK581" s="77"/>
      <c r="AL581" s="77"/>
      <c r="AM581" s="77"/>
      <c r="AN581" s="77"/>
      <c r="AO581" s="146"/>
      <c r="AP581" s="248" t="str">
        <f>IF(F581="","",IFERROR(VLOOKUP(SUBSTITUTE(SUBSTITUTE(Tabla1[[#This Row],[Uso Sistemas]],"T","P"),"N","F"),Parámetros!$M$2:$N$17,2,0),"Completar hasta 3ra sem. para evaluar a Probacionista"))</f>
        <v/>
      </c>
      <c r="AQ581" s="40"/>
      <c r="AR581" s="40"/>
      <c r="AS581" s="40"/>
      <c r="AT581" s="29"/>
      <c r="AU581" s="56"/>
      <c r="AV581" s="56"/>
      <c r="AW581" s="56"/>
      <c r="AX581" s="250" t="str">
        <f>IF(V581="","",EOMONTH(EDATE(Tabla1[[#This Row],[Fecha Finalización]],2),0))</f>
        <v/>
      </c>
      <c r="AY581" s="40"/>
      <c r="AZ581" s="251" t="str">
        <f>IF(V581="","",EOMONTH(EDATE(Tabla1[[#This Row],[Fecha Finalización]],3),0))</f>
        <v/>
      </c>
      <c r="BA581" s="40"/>
      <c r="BB581" s="40"/>
      <c r="BC581" s="237"/>
      <c r="BD581" s="235" t="str">
        <f>IF(F581="","",Tabla1[[#This Row],[sem 01]]&amp;Tabla1[[#This Row],[sem 02]]&amp;Tabla1[[#This Row],[sem 03]])</f>
        <v/>
      </c>
      <c r="BE581" s="236" t="str">
        <f>IF(TRIM(F581)="","",$B$1&amp;"-"&amp;SUBSTITUTE(Tabla1[[#This Row],[Mes Inscrito]]," ","")&amp;"-"&amp;SUBSTITUTE(Tabla1[[#This Row],[Dia de clases Inscrito]]," ","")&amp;"-"&amp;SUBSTITUTE(Tabla1[[#This Row],[Horario Inscrito]]," ","")&amp;"-"&amp;Tabla1[[#This Row],[Fecha Inicio grupo]])</f>
        <v/>
      </c>
      <c r="BF581" s="253" t="str">
        <f>IF(F581="","",Tabla1[[#This Row],[Curso]])</f>
        <v/>
      </c>
      <c r="BG581" s="254" t="str">
        <f>+IF(TRIM(F581)="","",$B$1&amp;"-"&amp;TRIM(Tabla1[[#This Row],[Mes Inscrito]])&amp;"-"&amp;TRIM(Tabla1[[#This Row],[Dia de clases Inscrito]])&amp;"-"&amp;TRIM(Tabla1[[#This Row],[Horario Inscrito]])&amp;"-"&amp;TRIM(Tabla1[[#This Row],[Fecha Inicio grupo]])&amp;"-"&amp;TRIM(Tabla1[[#This Row],[Tipo Incrito]]))</f>
        <v/>
      </c>
      <c r="BH581" s="319" t="str">
        <f>IF(F581="","",OR(IFERROR(SEARCH("CG",Tabla1[[#This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1" s="320" t="str">
        <f>IF(F581&lt;&gt;"",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1" s="320" t="str">
        <f>IF(F581&lt;&gt;"",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1" s="320" t="str">
        <f>IF(Tabla1[[#This Row],[Fecha Inicio grupo]]="","",IFERROR(VLOOKUP(Tabla1[[#This Row],[Mes de Alta como miembro]],Parámetros!$AM$2:$AN$16,2,0),"01/01/1900"))</f>
        <v/>
      </c>
    </row>
    <row r="582" spans="1:63" ht="14.45" hidden="1">
      <c r="A582" s="69">
        <v>577</v>
      </c>
      <c r="B582" s="30"/>
      <c r="C582" s="35"/>
      <c r="D582" s="43"/>
      <c r="E582" s="65"/>
      <c r="F582" s="46"/>
      <c r="G582" s="46"/>
      <c r="H582" s="165"/>
      <c r="I582" s="43"/>
      <c r="J582" s="29"/>
      <c r="K582" s="70"/>
      <c r="L582" s="69"/>
      <c r="M582" s="47"/>
      <c r="N582" s="240" t="str">
        <f ca="1">IF(Tabla1[[#This Row],[Fecha de nac]]="","",IF(Tabla1[[#This Row],[Fecha Finalización]] &gt;=TODAY(), DATEDIF(Tabla1[[#This Row],[Fecha de nac]],TODAY(),"y"), ROUNDDOWN((Tabla1[[#This Row],[Fecha Finalización]] -Tabla1[[#This Row],[Fecha de nac]])/365,0)))</f>
        <v/>
      </c>
      <c r="O582" s="171"/>
      <c r="P582" s="35"/>
      <c r="Q582" s="68"/>
      <c r="R582" s="68"/>
      <c r="S582" s="68"/>
      <c r="T582" s="68"/>
      <c r="U582" s="245" t="str">
        <f>IF(F582="","",Tabla1[[#This Row],[Fecha Inicio grupo]]+3*7-7)</f>
        <v/>
      </c>
      <c r="V582" s="246" t="str">
        <f>IF(F582="","",EDATE(Tabla1[[#This Row],[Fecha Inicio grupo]],3))</f>
        <v/>
      </c>
      <c r="W582" s="30"/>
      <c r="X582" s="30"/>
      <c r="Y582" s="77"/>
      <c r="Z582" s="77"/>
      <c r="AA582" s="77"/>
      <c r="AB582" s="77"/>
      <c r="AC582" s="77"/>
      <c r="AD582" s="77"/>
      <c r="AE582" s="77"/>
      <c r="AF582" s="77"/>
      <c r="AG582" s="77"/>
      <c r="AH582" s="77"/>
      <c r="AI582" s="77"/>
      <c r="AJ582" s="77"/>
      <c r="AK582" s="77"/>
      <c r="AL582" s="77"/>
      <c r="AM582" s="77"/>
      <c r="AN582" s="77"/>
      <c r="AO582" s="146"/>
      <c r="AP582" s="248" t="str">
        <f>IF(F582="","",IFERROR(VLOOKUP(SUBSTITUTE(SUBSTITUTE(Tabla1[[#This Row],[Uso Sistemas]],"T","P"),"N","F"),Parámetros!$M$2:$N$17,2,0),"Completar hasta 3ra sem. para evaluar a Probacionista"))</f>
        <v/>
      </c>
      <c r="AQ582" s="40"/>
      <c r="AR582" s="40"/>
      <c r="AS582" s="40"/>
      <c r="AT582" s="29"/>
      <c r="AU582" s="56"/>
      <c r="AV582" s="56"/>
      <c r="AW582" s="56"/>
      <c r="AX582" s="250" t="str">
        <f>IF(V582="","",EOMONTH(EDATE(Tabla1[[#This Row],[Fecha Finalización]],2),0))</f>
        <v/>
      </c>
      <c r="AY582" s="40"/>
      <c r="AZ582" s="251" t="str">
        <f>IF(V582="","",EOMONTH(EDATE(Tabla1[[#This Row],[Fecha Finalización]],3),0))</f>
        <v/>
      </c>
      <c r="BA582" s="40"/>
      <c r="BB582" s="40"/>
      <c r="BC582" s="237"/>
      <c r="BD582" s="235" t="str">
        <f>IF(F582="","",Tabla1[[#This Row],[sem 01]]&amp;Tabla1[[#This Row],[sem 02]]&amp;Tabla1[[#This Row],[sem 03]])</f>
        <v/>
      </c>
      <c r="BE582" s="236" t="str">
        <f>IF(TRIM(F582)="","",$B$1&amp;"-"&amp;SUBSTITUTE(Tabla1[[#This Row],[Mes Inscrito]]," ","")&amp;"-"&amp;SUBSTITUTE(Tabla1[[#This Row],[Dia de clases Inscrito]]," ","")&amp;"-"&amp;SUBSTITUTE(Tabla1[[#This Row],[Horario Inscrito]]," ","")&amp;"-"&amp;Tabla1[[#This Row],[Fecha Inicio grupo]])</f>
        <v/>
      </c>
      <c r="BF582" s="253" t="str">
        <f>IF(F582="","",Tabla1[[#This Row],[Curso]])</f>
        <v/>
      </c>
      <c r="BG582" s="254" t="str">
        <f>+IF(TRIM(F582)="","",$B$1&amp;"-"&amp;TRIM(Tabla1[[#This Row],[Mes Inscrito]])&amp;"-"&amp;TRIM(Tabla1[[#This Row],[Dia de clases Inscrito]])&amp;"-"&amp;TRIM(Tabla1[[#This Row],[Horario Inscrito]])&amp;"-"&amp;TRIM(Tabla1[[#This Row],[Fecha Inicio grupo]])&amp;"-"&amp;TRIM(Tabla1[[#This Row],[Tipo Incrito]]))</f>
        <v/>
      </c>
      <c r="BH582" s="319" t="str">
        <f>IF(F582="","",OR(IFERROR(SEARCH("CG",Tabla1[[#This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2" s="320" t="str">
        <f>IF(F582&lt;&gt;"",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2" s="320" t="str">
        <f>IF(F582&lt;&gt;"",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2" s="320" t="str">
        <f>IF(Tabla1[[#This Row],[Fecha Inicio grupo]]="","",IFERROR(VLOOKUP(Tabla1[[#This Row],[Mes de Alta como miembro]],Parámetros!$AM$2:$AN$16,2,0),"01/01/1900"))</f>
        <v/>
      </c>
    </row>
    <row r="583" spans="1:63" ht="14.45" hidden="1">
      <c r="A583" s="69">
        <v>578</v>
      </c>
      <c r="B583" s="30"/>
      <c r="C583" s="35"/>
      <c r="D583" s="43"/>
      <c r="E583" s="65"/>
      <c r="F583" s="46"/>
      <c r="G583" s="46"/>
      <c r="H583" s="165"/>
      <c r="I583" s="43"/>
      <c r="J583" s="29"/>
      <c r="K583" s="70"/>
      <c r="L583" s="69"/>
      <c r="M583" s="47"/>
      <c r="N583" s="240" t="str">
        <f ca="1">IF(Tabla1[[#This Row],[Fecha de nac]]="","",IF(Tabla1[[#This Row],[Fecha Finalización]] &gt;=TODAY(), DATEDIF(Tabla1[[#This Row],[Fecha de nac]],TODAY(),"y"), ROUNDDOWN((Tabla1[[#This Row],[Fecha Finalización]] -Tabla1[[#This Row],[Fecha de nac]])/365,0)))</f>
        <v/>
      </c>
      <c r="O583" s="171"/>
      <c r="P583" s="35"/>
      <c r="Q583" s="68"/>
      <c r="R583" s="68"/>
      <c r="S583" s="68"/>
      <c r="T583" s="68"/>
      <c r="U583" s="245" t="str">
        <f>IF(F583="","",Tabla1[[#This Row],[Fecha Inicio grupo]]+3*7-7)</f>
        <v/>
      </c>
      <c r="V583" s="246" t="str">
        <f>IF(F583="","",EDATE(Tabla1[[#This Row],[Fecha Inicio grupo]],3))</f>
        <v/>
      </c>
      <c r="W583" s="30"/>
      <c r="X583" s="30"/>
      <c r="Y583" s="77"/>
      <c r="Z583" s="77"/>
      <c r="AA583" s="77"/>
      <c r="AB583" s="77"/>
      <c r="AC583" s="77"/>
      <c r="AD583" s="77"/>
      <c r="AE583" s="77"/>
      <c r="AF583" s="77"/>
      <c r="AG583" s="77"/>
      <c r="AH583" s="77"/>
      <c r="AI583" s="77"/>
      <c r="AJ583" s="77"/>
      <c r="AK583" s="77"/>
      <c r="AL583" s="77"/>
      <c r="AM583" s="77"/>
      <c r="AN583" s="77"/>
      <c r="AO583" s="146"/>
      <c r="AP583" s="248" t="str">
        <f>IF(F583="","",IFERROR(VLOOKUP(SUBSTITUTE(SUBSTITUTE(Tabla1[[#This Row],[Uso Sistemas]],"T","P"),"N","F"),Parámetros!$M$2:$N$17,2,0),"Completar hasta 3ra sem. para evaluar a Probacionista"))</f>
        <v/>
      </c>
      <c r="AQ583" s="40"/>
      <c r="AR583" s="40"/>
      <c r="AS583" s="40"/>
      <c r="AT583" s="29"/>
      <c r="AU583" s="56"/>
      <c r="AV583" s="56"/>
      <c r="AW583" s="56"/>
      <c r="AX583" s="250" t="str">
        <f>IF(V583="","",EOMONTH(EDATE(Tabla1[[#This Row],[Fecha Finalización]],2),0))</f>
        <v/>
      </c>
      <c r="AY583" s="40"/>
      <c r="AZ583" s="251" t="str">
        <f>IF(V583="","",EOMONTH(EDATE(Tabla1[[#This Row],[Fecha Finalización]],3),0))</f>
        <v/>
      </c>
      <c r="BA583" s="40"/>
      <c r="BB583" s="40"/>
      <c r="BC583" s="237"/>
      <c r="BD583" s="235" t="str">
        <f>IF(F583="","",Tabla1[[#This Row],[sem 01]]&amp;Tabla1[[#This Row],[sem 02]]&amp;Tabla1[[#This Row],[sem 03]])</f>
        <v/>
      </c>
      <c r="BE583" s="236" t="str">
        <f>IF(TRIM(F583)="","",$B$1&amp;"-"&amp;SUBSTITUTE(Tabla1[[#This Row],[Mes Inscrito]]," ","")&amp;"-"&amp;SUBSTITUTE(Tabla1[[#This Row],[Dia de clases Inscrito]]," ","")&amp;"-"&amp;SUBSTITUTE(Tabla1[[#This Row],[Horario Inscrito]]," ","")&amp;"-"&amp;Tabla1[[#This Row],[Fecha Inicio grupo]])</f>
        <v/>
      </c>
      <c r="BF583" s="253" t="str">
        <f>IF(F583="","",Tabla1[[#This Row],[Curso]])</f>
        <v/>
      </c>
      <c r="BG583" s="254" t="str">
        <f>+IF(TRIM(F583)="","",$B$1&amp;"-"&amp;TRIM(Tabla1[[#This Row],[Mes Inscrito]])&amp;"-"&amp;TRIM(Tabla1[[#This Row],[Dia de clases Inscrito]])&amp;"-"&amp;TRIM(Tabla1[[#This Row],[Horario Inscrito]])&amp;"-"&amp;TRIM(Tabla1[[#This Row],[Fecha Inicio grupo]])&amp;"-"&amp;TRIM(Tabla1[[#This Row],[Tipo Incrito]]))</f>
        <v/>
      </c>
      <c r="BH583" s="319" t="str">
        <f>IF(F583="","",OR(IFERROR(SEARCH("CG",Tabla1[[#This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3" s="320" t="str">
        <f>IF(F583&lt;&gt;"",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3" s="320" t="str">
        <f>IF(F583&lt;&gt;"",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3" s="320" t="str">
        <f>IF(Tabla1[[#This Row],[Fecha Inicio grupo]]="","",IFERROR(VLOOKUP(Tabla1[[#This Row],[Mes de Alta como miembro]],Parámetros!$AM$2:$AN$16,2,0),"01/01/1900"))</f>
        <v/>
      </c>
    </row>
    <row r="584" spans="1:63" ht="14.45" hidden="1">
      <c r="A584" s="69">
        <v>579</v>
      </c>
      <c r="B584" s="30"/>
      <c r="C584" s="35"/>
      <c r="D584" s="43"/>
      <c r="E584" s="65"/>
      <c r="F584" s="46"/>
      <c r="G584" s="46"/>
      <c r="H584" s="165"/>
      <c r="I584" s="43"/>
      <c r="J584" s="29"/>
      <c r="K584" s="70"/>
      <c r="L584" s="69"/>
      <c r="M584" s="47"/>
      <c r="N584" s="240" t="str">
        <f ca="1">IF(Tabla1[[#This Row],[Fecha de nac]]="","",IF(Tabla1[[#This Row],[Fecha Finalización]] &gt;=TODAY(), DATEDIF(Tabla1[[#This Row],[Fecha de nac]],TODAY(),"y"), ROUNDDOWN((Tabla1[[#This Row],[Fecha Finalización]] -Tabla1[[#This Row],[Fecha de nac]])/365,0)))</f>
        <v/>
      </c>
      <c r="O584" s="171"/>
      <c r="P584" s="35"/>
      <c r="Q584" s="68"/>
      <c r="R584" s="68"/>
      <c r="S584" s="68"/>
      <c r="T584" s="68"/>
      <c r="U584" s="245" t="str">
        <f>IF(F584="","",Tabla1[[#This Row],[Fecha Inicio grupo]]+3*7-7)</f>
        <v/>
      </c>
      <c r="V584" s="246" t="str">
        <f>IF(F584="","",EDATE(Tabla1[[#This Row],[Fecha Inicio grupo]],3))</f>
        <v/>
      </c>
      <c r="W584" s="30"/>
      <c r="X584" s="30"/>
      <c r="Y584" s="77"/>
      <c r="Z584" s="77"/>
      <c r="AA584" s="77"/>
      <c r="AB584" s="77"/>
      <c r="AC584" s="77"/>
      <c r="AD584" s="77"/>
      <c r="AE584" s="77"/>
      <c r="AF584" s="77"/>
      <c r="AG584" s="77"/>
      <c r="AH584" s="77"/>
      <c r="AI584" s="77"/>
      <c r="AJ584" s="77"/>
      <c r="AK584" s="77"/>
      <c r="AL584" s="77"/>
      <c r="AM584" s="77"/>
      <c r="AN584" s="77"/>
      <c r="AO584" s="146"/>
      <c r="AP584" s="248" t="str">
        <f>IF(F584="","",IFERROR(VLOOKUP(SUBSTITUTE(SUBSTITUTE(Tabla1[[#This Row],[Uso Sistemas]],"T","P"),"N","F"),Parámetros!$M$2:$N$17,2,0),"Completar hasta 3ra sem. para evaluar a Probacionista"))</f>
        <v/>
      </c>
      <c r="AQ584" s="40"/>
      <c r="AR584" s="40"/>
      <c r="AS584" s="40"/>
      <c r="AT584" s="29"/>
      <c r="AU584" s="56"/>
      <c r="AV584" s="56"/>
      <c r="AW584" s="56"/>
      <c r="AX584" s="250" t="str">
        <f>IF(V584="","",EOMONTH(EDATE(Tabla1[[#This Row],[Fecha Finalización]],2),0))</f>
        <v/>
      </c>
      <c r="AY584" s="40"/>
      <c r="AZ584" s="251" t="str">
        <f>IF(V584="","",EOMONTH(EDATE(Tabla1[[#This Row],[Fecha Finalización]],3),0))</f>
        <v/>
      </c>
      <c r="BA584" s="40"/>
      <c r="BB584" s="40"/>
      <c r="BC584" s="237"/>
      <c r="BD584" s="235" t="str">
        <f>IF(F584="","",Tabla1[[#This Row],[sem 01]]&amp;Tabla1[[#This Row],[sem 02]]&amp;Tabla1[[#This Row],[sem 03]])</f>
        <v/>
      </c>
      <c r="BE584" s="236" t="str">
        <f>IF(TRIM(F584)="","",$B$1&amp;"-"&amp;SUBSTITUTE(Tabla1[[#This Row],[Mes Inscrito]]," ","")&amp;"-"&amp;SUBSTITUTE(Tabla1[[#This Row],[Dia de clases Inscrito]]," ","")&amp;"-"&amp;SUBSTITUTE(Tabla1[[#This Row],[Horario Inscrito]]," ","")&amp;"-"&amp;Tabla1[[#This Row],[Fecha Inicio grupo]])</f>
        <v/>
      </c>
      <c r="BF584" s="253" t="str">
        <f>IF(F584="","",Tabla1[[#This Row],[Curso]])</f>
        <v/>
      </c>
      <c r="BG584" s="254" t="str">
        <f>+IF(TRIM(F584)="","",$B$1&amp;"-"&amp;TRIM(Tabla1[[#This Row],[Mes Inscrito]])&amp;"-"&amp;TRIM(Tabla1[[#This Row],[Dia de clases Inscrito]])&amp;"-"&amp;TRIM(Tabla1[[#This Row],[Horario Inscrito]])&amp;"-"&amp;TRIM(Tabla1[[#This Row],[Fecha Inicio grupo]])&amp;"-"&amp;TRIM(Tabla1[[#This Row],[Tipo Incrito]]))</f>
        <v/>
      </c>
      <c r="BH584" s="319" t="str">
        <f>IF(F584="","",OR(IFERROR(SEARCH("CG",Tabla1[[#This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4" s="320" t="str">
        <f>IF(F584&lt;&gt;"",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4" s="320" t="str">
        <f>IF(F584&lt;&gt;"",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4" s="320" t="str">
        <f>IF(Tabla1[[#This Row],[Fecha Inicio grupo]]="","",IFERROR(VLOOKUP(Tabla1[[#This Row],[Mes de Alta como miembro]],Parámetros!$AM$2:$AN$16,2,0),"01/01/1900"))</f>
        <v/>
      </c>
    </row>
    <row r="585" spans="1:63" ht="14.45" hidden="1">
      <c r="A585" s="69">
        <v>580</v>
      </c>
      <c r="B585" s="30"/>
      <c r="C585" s="35"/>
      <c r="D585" s="43"/>
      <c r="E585" s="65"/>
      <c r="F585" s="46"/>
      <c r="G585" s="46"/>
      <c r="H585" s="165"/>
      <c r="I585" s="43"/>
      <c r="J585" s="29"/>
      <c r="K585" s="70"/>
      <c r="L585" s="69"/>
      <c r="M585" s="47"/>
      <c r="N585" s="240" t="str">
        <f ca="1">IF(Tabla1[[#This Row],[Fecha de nac]]="","",IF(Tabla1[[#This Row],[Fecha Finalización]] &gt;=TODAY(), DATEDIF(Tabla1[[#This Row],[Fecha de nac]],TODAY(),"y"), ROUNDDOWN((Tabla1[[#This Row],[Fecha Finalización]] -Tabla1[[#This Row],[Fecha de nac]])/365,0)))</f>
        <v/>
      </c>
      <c r="O585" s="171"/>
      <c r="P585" s="35"/>
      <c r="Q585" s="68"/>
      <c r="R585" s="68"/>
      <c r="S585" s="68"/>
      <c r="T585" s="68"/>
      <c r="U585" s="245" t="str">
        <f>IF(F585="","",Tabla1[[#This Row],[Fecha Inicio grupo]]+3*7-7)</f>
        <v/>
      </c>
      <c r="V585" s="246" t="str">
        <f>IF(F585="","",EDATE(Tabla1[[#This Row],[Fecha Inicio grupo]],3))</f>
        <v/>
      </c>
      <c r="W585" s="30"/>
      <c r="X585" s="30"/>
      <c r="Y585" s="77"/>
      <c r="Z585" s="77"/>
      <c r="AA585" s="77"/>
      <c r="AB585" s="77"/>
      <c r="AC585" s="77"/>
      <c r="AD585" s="77"/>
      <c r="AE585" s="77"/>
      <c r="AF585" s="77"/>
      <c r="AG585" s="77"/>
      <c r="AH585" s="77"/>
      <c r="AI585" s="77"/>
      <c r="AJ585" s="77"/>
      <c r="AK585" s="77"/>
      <c r="AL585" s="77"/>
      <c r="AM585" s="77"/>
      <c r="AN585" s="77"/>
      <c r="AO585" s="146"/>
      <c r="AP585" s="248" t="str">
        <f>IF(F585="","",IFERROR(VLOOKUP(SUBSTITUTE(SUBSTITUTE(Tabla1[[#This Row],[Uso Sistemas]],"T","P"),"N","F"),Parámetros!$M$2:$N$17,2,0),"Completar hasta 3ra sem. para evaluar a Probacionista"))</f>
        <v/>
      </c>
      <c r="AQ585" s="40"/>
      <c r="AR585" s="40"/>
      <c r="AS585" s="40"/>
      <c r="AT585" s="29"/>
      <c r="AU585" s="56"/>
      <c r="AV585" s="56"/>
      <c r="AW585" s="56"/>
      <c r="AX585" s="250" t="str">
        <f>IF(V585="","",EOMONTH(EDATE(Tabla1[[#This Row],[Fecha Finalización]],2),0))</f>
        <v/>
      </c>
      <c r="AY585" s="40"/>
      <c r="AZ585" s="251" t="str">
        <f>IF(V585="","",EOMONTH(EDATE(Tabla1[[#This Row],[Fecha Finalización]],3),0))</f>
        <v/>
      </c>
      <c r="BA585" s="40"/>
      <c r="BB585" s="40"/>
      <c r="BC585" s="237"/>
      <c r="BD585" s="235" t="str">
        <f>IF(F585="","",Tabla1[[#This Row],[sem 01]]&amp;Tabla1[[#This Row],[sem 02]]&amp;Tabla1[[#This Row],[sem 03]])</f>
        <v/>
      </c>
      <c r="BE585" s="236" t="str">
        <f>IF(TRIM(F585)="","",$B$1&amp;"-"&amp;SUBSTITUTE(Tabla1[[#This Row],[Mes Inscrito]]," ","")&amp;"-"&amp;SUBSTITUTE(Tabla1[[#This Row],[Dia de clases Inscrito]]," ","")&amp;"-"&amp;SUBSTITUTE(Tabla1[[#This Row],[Horario Inscrito]]," ","")&amp;"-"&amp;Tabla1[[#This Row],[Fecha Inicio grupo]])</f>
        <v/>
      </c>
      <c r="BF585" s="253" t="str">
        <f>IF(F585="","",Tabla1[[#This Row],[Curso]])</f>
        <v/>
      </c>
      <c r="BG585" s="254" t="str">
        <f>+IF(TRIM(F585)="","",$B$1&amp;"-"&amp;TRIM(Tabla1[[#This Row],[Mes Inscrito]])&amp;"-"&amp;TRIM(Tabla1[[#This Row],[Dia de clases Inscrito]])&amp;"-"&amp;TRIM(Tabla1[[#This Row],[Horario Inscrito]])&amp;"-"&amp;TRIM(Tabla1[[#This Row],[Fecha Inicio grupo]])&amp;"-"&amp;TRIM(Tabla1[[#This Row],[Tipo Incrito]]))</f>
        <v/>
      </c>
      <c r="BH585" s="319" t="str">
        <f>IF(F585="","",OR(IFERROR(SEARCH("CG",Tabla1[[#This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5" s="320" t="str">
        <f>IF(F585&lt;&gt;"",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5" s="320" t="str">
        <f>IF(F585&lt;&gt;"",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5" s="320" t="str">
        <f>IF(Tabla1[[#This Row],[Fecha Inicio grupo]]="","",IFERROR(VLOOKUP(Tabla1[[#This Row],[Mes de Alta como miembro]],Parámetros!$AM$2:$AN$16,2,0),"01/01/1900"))</f>
        <v/>
      </c>
    </row>
    <row r="586" spans="1:63" ht="14.45" hidden="1">
      <c r="A586" s="69">
        <v>581</v>
      </c>
      <c r="B586" s="30"/>
      <c r="C586" s="35"/>
      <c r="D586" s="43"/>
      <c r="E586" s="65"/>
      <c r="F586" s="46"/>
      <c r="G586" s="46"/>
      <c r="H586" s="165"/>
      <c r="I586" s="43"/>
      <c r="J586" s="29"/>
      <c r="K586" s="70"/>
      <c r="L586" s="69"/>
      <c r="M586" s="47"/>
      <c r="N586" s="240" t="str">
        <f ca="1">IF(Tabla1[[#This Row],[Fecha de nac]]="","",IF(Tabla1[[#This Row],[Fecha Finalización]] &gt;=TODAY(), DATEDIF(Tabla1[[#This Row],[Fecha de nac]],TODAY(),"y"), ROUNDDOWN((Tabla1[[#This Row],[Fecha Finalización]] -Tabla1[[#This Row],[Fecha de nac]])/365,0)))</f>
        <v/>
      </c>
      <c r="O586" s="171"/>
      <c r="P586" s="35"/>
      <c r="Q586" s="68"/>
      <c r="R586" s="68"/>
      <c r="S586" s="68"/>
      <c r="T586" s="68"/>
      <c r="U586" s="245" t="str">
        <f>IF(F586="","",Tabla1[[#This Row],[Fecha Inicio grupo]]+3*7-7)</f>
        <v/>
      </c>
      <c r="V586" s="246" t="str">
        <f>IF(F586="","",EDATE(Tabla1[[#This Row],[Fecha Inicio grupo]],3))</f>
        <v/>
      </c>
      <c r="W586" s="30"/>
      <c r="X586" s="30"/>
      <c r="Y586" s="77"/>
      <c r="Z586" s="77"/>
      <c r="AA586" s="77"/>
      <c r="AB586" s="77"/>
      <c r="AC586" s="77"/>
      <c r="AD586" s="77"/>
      <c r="AE586" s="77"/>
      <c r="AF586" s="77"/>
      <c r="AG586" s="77"/>
      <c r="AH586" s="77"/>
      <c r="AI586" s="77"/>
      <c r="AJ586" s="77"/>
      <c r="AK586" s="77"/>
      <c r="AL586" s="77"/>
      <c r="AM586" s="77"/>
      <c r="AN586" s="77"/>
      <c r="AO586" s="146"/>
      <c r="AP586" s="248" t="str">
        <f>IF(F586="","",IFERROR(VLOOKUP(SUBSTITUTE(SUBSTITUTE(Tabla1[[#This Row],[Uso Sistemas]],"T","P"),"N","F"),Parámetros!$M$2:$N$17,2,0),"Completar hasta 3ra sem. para evaluar a Probacionista"))</f>
        <v/>
      </c>
      <c r="AQ586" s="40"/>
      <c r="AR586" s="40"/>
      <c r="AS586" s="40"/>
      <c r="AT586" s="29"/>
      <c r="AU586" s="56"/>
      <c r="AV586" s="56"/>
      <c r="AW586" s="56"/>
      <c r="AX586" s="250" t="str">
        <f>IF(V586="","",EOMONTH(EDATE(Tabla1[[#This Row],[Fecha Finalización]],2),0))</f>
        <v/>
      </c>
      <c r="AY586" s="40"/>
      <c r="AZ586" s="251" t="str">
        <f>IF(V586="","",EOMONTH(EDATE(Tabla1[[#This Row],[Fecha Finalización]],3),0))</f>
        <v/>
      </c>
      <c r="BA586" s="40"/>
      <c r="BB586" s="40"/>
      <c r="BC586" s="237"/>
      <c r="BD586" s="235" t="str">
        <f>IF(F586="","",Tabla1[[#This Row],[sem 01]]&amp;Tabla1[[#This Row],[sem 02]]&amp;Tabla1[[#This Row],[sem 03]])</f>
        <v/>
      </c>
      <c r="BE586" s="236" t="str">
        <f>IF(TRIM(F586)="","",$B$1&amp;"-"&amp;SUBSTITUTE(Tabla1[[#This Row],[Mes Inscrito]]," ","")&amp;"-"&amp;SUBSTITUTE(Tabla1[[#This Row],[Dia de clases Inscrito]]," ","")&amp;"-"&amp;SUBSTITUTE(Tabla1[[#This Row],[Horario Inscrito]]," ","")&amp;"-"&amp;Tabla1[[#This Row],[Fecha Inicio grupo]])</f>
        <v/>
      </c>
      <c r="BF586" s="253" t="str">
        <f>IF(F586="","",Tabla1[[#This Row],[Curso]])</f>
        <v/>
      </c>
      <c r="BG586" s="254" t="str">
        <f>+IF(TRIM(F586)="","",$B$1&amp;"-"&amp;TRIM(Tabla1[[#This Row],[Mes Inscrito]])&amp;"-"&amp;TRIM(Tabla1[[#This Row],[Dia de clases Inscrito]])&amp;"-"&amp;TRIM(Tabla1[[#This Row],[Horario Inscrito]])&amp;"-"&amp;TRIM(Tabla1[[#This Row],[Fecha Inicio grupo]])&amp;"-"&amp;TRIM(Tabla1[[#This Row],[Tipo Incrito]]))</f>
        <v/>
      </c>
      <c r="BH586" s="319" t="str">
        <f>IF(F586="","",OR(IFERROR(SEARCH("CG",Tabla1[[#This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6" s="320" t="str">
        <f>IF(F586&lt;&gt;"",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6" s="320" t="str">
        <f>IF(F586&lt;&gt;"",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6" s="320" t="str">
        <f>IF(Tabla1[[#This Row],[Fecha Inicio grupo]]="","",IFERROR(VLOOKUP(Tabla1[[#This Row],[Mes de Alta como miembro]],Parámetros!$AM$2:$AN$16,2,0),"01/01/1900"))</f>
        <v/>
      </c>
    </row>
    <row r="587" spans="1:63" ht="14.45" hidden="1">
      <c r="A587" s="69">
        <v>582</v>
      </c>
      <c r="B587" s="30"/>
      <c r="C587" s="35"/>
      <c r="D587" s="43"/>
      <c r="E587" s="65"/>
      <c r="F587" s="46"/>
      <c r="G587" s="46"/>
      <c r="H587" s="165"/>
      <c r="I587" s="43"/>
      <c r="J587" s="29"/>
      <c r="K587" s="70"/>
      <c r="L587" s="69"/>
      <c r="M587" s="47"/>
      <c r="N587" s="240" t="str">
        <f ca="1">IF(Tabla1[[#This Row],[Fecha de nac]]="","",IF(Tabla1[[#This Row],[Fecha Finalización]] &gt;=TODAY(), DATEDIF(Tabla1[[#This Row],[Fecha de nac]],TODAY(),"y"), ROUNDDOWN((Tabla1[[#This Row],[Fecha Finalización]] -Tabla1[[#This Row],[Fecha de nac]])/365,0)))</f>
        <v/>
      </c>
      <c r="O587" s="171"/>
      <c r="P587" s="35"/>
      <c r="Q587" s="68"/>
      <c r="R587" s="68"/>
      <c r="S587" s="68"/>
      <c r="T587" s="68"/>
      <c r="U587" s="245" t="str">
        <f>IF(F587="","",Tabla1[[#This Row],[Fecha Inicio grupo]]+3*7-7)</f>
        <v/>
      </c>
      <c r="V587" s="246" t="str">
        <f>IF(F587="","",EDATE(Tabla1[[#This Row],[Fecha Inicio grupo]],3))</f>
        <v/>
      </c>
      <c r="W587" s="30"/>
      <c r="X587" s="30"/>
      <c r="Y587" s="77"/>
      <c r="Z587" s="77"/>
      <c r="AA587" s="77"/>
      <c r="AB587" s="77"/>
      <c r="AC587" s="77"/>
      <c r="AD587" s="77"/>
      <c r="AE587" s="77"/>
      <c r="AF587" s="77"/>
      <c r="AG587" s="77"/>
      <c r="AH587" s="77"/>
      <c r="AI587" s="77"/>
      <c r="AJ587" s="77"/>
      <c r="AK587" s="77"/>
      <c r="AL587" s="77"/>
      <c r="AM587" s="77"/>
      <c r="AN587" s="77"/>
      <c r="AO587" s="146"/>
      <c r="AP587" s="248" t="str">
        <f>IF(F587="","",IFERROR(VLOOKUP(SUBSTITUTE(SUBSTITUTE(Tabla1[[#This Row],[Uso Sistemas]],"T","P"),"N","F"),Parámetros!$M$2:$N$17,2,0),"Completar hasta 3ra sem. para evaluar a Probacionista"))</f>
        <v/>
      </c>
      <c r="AQ587" s="40"/>
      <c r="AR587" s="40"/>
      <c r="AS587" s="40"/>
      <c r="AT587" s="29"/>
      <c r="AU587" s="56"/>
      <c r="AV587" s="56"/>
      <c r="AW587" s="56"/>
      <c r="AX587" s="250" t="str">
        <f>IF(V587="","",EOMONTH(EDATE(Tabla1[[#This Row],[Fecha Finalización]],2),0))</f>
        <v/>
      </c>
      <c r="AY587" s="40"/>
      <c r="AZ587" s="251" t="str">
        <f>IF(V587="","",EOMONTH(EDATE(Tabla1[[#This Row],[Fecha Finalización]],3),0))</f>
        <v/>
      </c>
      <c r="BA587" s="40"/>
      <c r="BB587" s="40"/>
      <c r="BC587" s="237"/>
      <c r="BD587" s="235" t="str">
        <f>IF(F587="","",Tabla1[[#This Row],[sem 01]]&amp;Tabla1[[#This Row],[sem 02]]&amp;Tabla1[[#This Row],[sem 03]])</f>
        <v/>
      </c>
      <c r="BE587" s="236" t="str">
        <f>IF(TRIM(F587)="","",$B$1&amp;"-"&amp;SUBSTITUTE(Tabla1[[#This Row],[Mes Inscrito]]," ","")&amp;"-"&amp;SUBSTITUTE(Tabla1[[#This Row],[Dia de clases Inscrito]]," ","")&amp;"-"&amp;SUBSTITUTE(Tabla1[[#This Row],[Horario Inscrito]]," ","")&amp;"-"&amp;Tabla1[[#This Row],[Fecha Inicio grupo]])</f>
        <v/>
      </c>
      <c r="BF587" s="253" t="str">
        <f>IF(F587="","",Tabla1[[#This Row],[Curso]])</f>
        <v/>
      </c>
      <c r="BG587" s="254" t="str">
        <f>+IF(TRIM(F587)="","",$B$1&amp;"-"&amp;TRIM(Tabla1[[#This Row],[Mes Inscrito]])&amp;"-"&amp;TRIM(Tabla1[[#This Row],[Dia de clases Inscrito]])&amp;"-"&amp;TRIM(Tabla1[[#This Row],[Horario Inscrito]])&amp;"-"&amp;TRIM(Tabla1[[#This Row],[Fecha Inicio grupo]])&amp;"-"&amp;TRIM(Tabla1[[#This Row],[Tipo Incrito]]))</f>
        <v/>
      </c>
      <c r="BH587" s="319" t="str">
        <f>IF(F587="","",OR(IFERROR(SEARCH("CG",Tabla1[[#This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7" s="320" t="str">
        <f>IF(F587&lt;&gt;"",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7" s="320" t="str">
        <f>IF(F587&lt;&gt;"",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7" s="320" t="str">
        <f>IF(Tabla1[[#This Row],[Fecha Inicio grupo]]="","",IFERROR(VLOOKUP(Tabla1[[#This Row],[Mes de Alta como miembro]],Parámetros!$AM$2:$AN$16,2,0),"01/01/1900"))</f>
        <v/>
      </c>
    </row>
    <row r="588" spans="1:63" ht="14.45" hidden="1">
      <c r="A588" s="69">
        <v>583</v>
      </c>
      <c r="B588" s="30"/>
      <c r="C588" s="35"/>
      <c r="D588" s="43"/>
      <c r="E588" s="65"/>
      <c r="F588" s="46"/>
      <c r="G588" s="46"/>
      <c r="H588" s="165"/>
      <c r="I588" s="43"/>
      <c r="J588" s="29"/>
      <c r="K588" s="70"/>
      <c r="L588" s="69"/>
      <c r="M588" s="47"/>
      <c r="N588" s="240" t="str">
        <f ca="1">IF(Tabla1[[#This Row],[Fecha de nac]]="","",IF(Tabla1[[#This Row],[Fecha Finalización]] &gt;=TODAY(), DATEDIF(Tabla1[[#This Row],[Fecha de nac]],TODAY(),"y"), ROUNDDOWN((Tabla1[[#This Row],[Fecha Finalización]] -Tabla1[[#This Row],[Fecha de nac]])/365,0)))</f>
        <v/>
      </c>
      <c r="O588" s="171"/>
      <c r="P588" s="35"/>
      <c r="Q588" s="68"/>
      <c r="R588" s="68"/>
      <c r="S588" s="68"/>
      <c r="T588" s="68"/>
      <c r="U588" s="245" t="str">
        <f>IF(F588="","",Tabla1[[#This Row],[Fecha Inicio grupo]]+3*7-7)</f>
        <v/>
      </c>
      <c r="V588" s="246" t="str">
        <f>IF(F588="","",EDATE(Tabla1[[#This Row],[Fecha Inicio grupo]],3))</f>
        <v/>
      </c>
      <c r="W588" s="30"/>
      <c r="X588" s="30"/>
      <c r="Y588" s="77"/>
      <c r="Z588" s="77"/>
      <c r="AA588" s="77"/>
      <c r="AB588" s="77"/>
      <c r="AC588" s="77"/>
      <c r="AD588" s="77"/>
      <c r="AE588" s="77"/>
      <c r="AF588" s="77"/>
      <c r="AG588" s="77"/>
      <c r="AH588" s="77"/>
      <c r="AI588" s="77"/>
      <c r="AJ588" s="77"/>
      <c r="AK588" s="77"/>
      <c r="AL588" s="77"/>
      <c r="AM588" s="77"/>
      <c r="AN588" s="77"/>
      <c r="AO588" s="146"/>
      <c r="AP588" s="248" t="str">
        <f>IF(F588="","",IFERROR(VLOOKUP(SUBSTITUTE(SUBSTITUTE(Tabla1[[#This Row],[Uso Sistemas]],"T","P"),"N","F"),Parámetros!$M$2:$N$17,2,0),"Completar hasta 3ra sem. para evaluar a Probacionista"))</f>
        <v/>
      </c>
      <c r="AQ588" s="40"/>
      <c r="AR588" s="40"/>
      <c r="AS588" s="40"/>
      <c r="AT588" s="29"/>
      <c r="AU588" s="56"/>
      <c r="AV588" s="56"/>
      <c r="AW588" s="56"/>
      <c r="AX588" s="250" t="str">
        <f>IF(V588="","",EOMONTH(EDATE(Tabla1[[#This Row],[Fecha Finalización]],2),0))</f>
        <v/>
      </c>
      <c r="AY588" s="40"/>
      <c r="AZ588" s="251" t="str">
        <f>IF(V588="","",EOMONTH(EDATE(Tabla1[[#This Row],[Fecha Finalización]],3),0))</f>
        <v/>
      </c>
      <c r="BA588" s="40"/>
      <c r="BB588" s="40"/>
      <c r="BC588" s="237"/>
      <c r="BD588" s="235" t="str">
        <f>IF(F588="","",Tabla1[[#This Row],[sem 01]]&amp;Tabla1[[#This Row],[sem 02]]&amp;Tabla1[[#This Row],[sem 03]])</f>
        <v/>
      </c>
      <c r="BE588" s="236" t="str">
        <f>IF(TRIM(F588)="","",$B$1&amp;"-"&amp;SUBSTITUTE(Tabla1[[#This Row],[Mes Inscrito]]," ","")&amp;"-"&amp;SUBSTITUTE(Tabla1[[#This Row],[Dia de clases Inscrito]]," ","")&amp;"-"&amp;SUBSTITUTE(Tabla1[[#This Row],[Horario Inscrito]]," ","")&amp;"-"&amp;Tabla1[[#This Row],[Fecha Inicio grupo]])</f>
        <v/>
      </c>
      <c r="BF588" s="253" t="str">
        <f>IF(F588="","",Tabla1[[#This Row],[Curso]])</f>
        <v/>
      </c>
      <c r="BG588" s="254" t="str">
        <f>+IF(TRIM(F588)="","",$B$1&amp;"-"&amp;TRIM(Tabla1[[#This Row],[Mes Inscrito]])&amp;"-"&amp;TRIM(Tabla1[[#This Row],[Dia de clases Inscrito]])&amp;"-"&amp;TRIM(Tabla1[[#This Row],[Horario Inscrito]])&amp;"-"&amp;TRIM(Tabla1[[#This Row],[Fecha Inicio grupo]])&amp;"-"&amp;TRIM(Tabla1[[#This Row],[Tipo Incrito]]))</f>
        <v/>
      </c>
      <c r="BH588" s="319" t="str">
        <f>IF(F588="","",OR(IFERROR(SEARCH("CG",Tabla1[[#This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8" s="320" t="str">
        <f>IF(F588&lt;&gt;"",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8" s="320" t="str">
        <f>IF(F588&lt;&gt;"",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8" s="320" t="str">
        <f>IF(Tabla1[[#This Row],[Fecha Inicio grupo]]="","",IFERROR(VLOOKUP(Tabla1[[#This Row],[Mes de Alta como miembro]],Parámetros!$AM$2:$AN$16,2,0),"01/01/1900"))</f>
        <v/>
      </c>
    </row>
    <row r="589" spans="1:63" ht="14.45" hidden="1">
      <c r="A589" s="69">
        <v>584</v>
      </c>
      <c r="B589" s="30"/>
      <c r="C589" s="35"/>
      <c r="D589" s="43"/>
      <c r="E589" s="65"/>
      <c r="F589" s="46"/>
      <c r="G589" s="46"/>
      <c r="H589" s="165"/>
      <c r="I589" s="43"/>
      <c r="J589" s="29"/>
      <c r="K589" s="70"/>
      <c r="L589" s="69"/>
      <c r="M589" s="47"/>
      <c r="N589" s="240" t="str">
        <f ca="1">IF(Tabla1[[#This Row],[Fecha de nac]]="","",IF(Tabla1[[#This Row],[Fecha Finalización]] &gt;=TODAY(), DATEDIF(Tabla1[[#This Row],[Fecha de nac]],TODAY(),"y"), ROUNDDOWN((Tabla1[[#This Row],[Fecha Finalización]] -Tabla1[[#This Row],[Fecha de nac]])/365,0)))</f>
        <v/>
      </c>
      <c r="O589" s="171"/>
      <c r="P589" s="35"/>
      <c r="Q589" s="68"/>
      <c r="R589" s="68"/>
      <c r="S589" s="68"/>
      <c r="T589" s="68"/>
      <c r="U589" s="245" t="str">
        <f>IF(F589="","",Tabla1[[#This Row],[Fecha Inicio grupo]]+3*7-7)</f>
        <v/>
      </c>
      <c r="V589" s="246" t="str">
        <f>IF(F589="","",EDATE(Tabla1[[#This Row],[Fecha Inicio grupo]],3))</f>
        <v/>
      </c>
      <c r="W589" s="30"/>
      <c r="X589" s="30"/>
      <c r="Y589" s="77"/>
      <c r="Z589" s="77"/>
      <c r="AA589" s="77"/>
      <c r="AB589" s="77"/>
      <c r="AC589" s="77"/>
      <c r="AD589" s="77"/>
      <c r="AE589" s="77"/>
      <c r="AF589" s="77"/>
      <c r="AG589" s="77"/>
      <c r="AH589" s="77"/>
      <c r="AI589" s="77"/>
      <c r="AJ589" s="77"/>
      <c r="AK589" s="77"/>
      <c r="AL589" s="77"/>
      <c r="AM589" s="77"/>
      <c r="AN589" s="77"/>
      <c r="AO589" s="146"/>
      <c r="AP589" s="248" t="str">
        <f>IF(F589="","",IFERROR(VLOOKUP(SUBSTITUTE(SUBSTITUTE(Tabla1[[#This Row],[Uso Sistemas]],"T","P"),"N","F"),Parámetros!$M$2:$N$17,2,0),"Completar hasta 3ra sem. para evaluar a Probacionista"))</f>
        <v/>
      </c>
      <c r="AQ589" s="40"/>
      <c r="AR589" s="40"/>
      <c r="AS589" s="40"/>
      <c r="AT589" s="29"/>
      <c r="AU589" s="56"/>
      <c r="AV589" s="56"/>
      <c r="AW589" s="56"/>
      <c r="AX589" s="250" t="str">
        <f>IF(V589="","",EOMONTH(EDATE(Tabla1[[#This Row],[Fecha Finalización]],2),0))</f>
        <v/>
      </c>
      <c r="AY589" s="40"/>
      <c r="AZ589" s="251" t="str">
        <f>IF(V589="","",EOMONTH(EDATE(Tabla1[[#This Row],[Fecha Finalización]],3),0))</f>
        <v/>
      </c>
      <c r="BA589" s="40"/>
      <c r="BB589" s="40"/>
      <c r="BC589" s="237"/>
      <c r="BD589" s="235" t="str">
        <f>IF(F589="","",Tabla1[[#This Row],[sem 01]]&amp;Tabla1[[#This Row],[sem 02]]&amp;Tabla1[[#This Row],[sem 03]])</f>
        <v/>
      </c>
      <c r="BE589" s="236" t="str">
        <f>IF(TRIM(F589)="","",$B$1&amp;"-"&amp;SUBSTITUTE(Tabla1[[#This Row],[Mes Inscrito]]," ","")&amp;"-"&amp;SUBSTITUTE(Tabla1[[#This Row],[Dia de clases Inscrito]]," ","")&amp;"-"&amp;SUBSTITUTE(Tabla1[[#This Row],[Horario Inscrito]]," ","")&amp;"-"&amp;Tabla1[[#This Row],[Fecha Inicio grupo]])</f>
        <v/>
      </c>
      <c r="BF589" s="253" t="str">
        <f>IF(F589="","",Tabla1[[#This Row],[Curso]])</f>
        <v/>
      </c>
      <c r="BG589" s="254" t="str">
        <f>+IF(TRIM(F589)="","",$B$1&amp;"-"&amp;TRIM(Tabla1[[#This Row],[Mes Inscrito]])&amp;"-"&amp;TRIM(Tabla1[[#This Row],[Dia de clases Inscrito]])&amp;"-"&amp;TRIM(Tabla1[[#This Row],[Horario Inscrito]])&amp;"-"&amp;TRIM(Tabla1[[#This Row],[Fecha Inicio grupo]])&amp;"-"&amp;TRIM(Tabla1[[#This Row],[Tipo Incrito]]))</f>
        <v/>
      </c>
      <c r="BH589" s="319" t="str">
        <f>IF(F589="","",OR(IFERROR(SEARCH("CG",Tabla1[[#This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9" s="320" t="str">
        <f>IF(F589&lt;&gt;"",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9" s="320" t="str">
        <f>IF(F589&lt;&gt;"",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9" s="320" t="str">
        <f>IF(Tabla1[[#This Row],[Fecha Inicio grupo]]="","",IFERROR(VLOOKUP(Tabla1[[#This Row],[Mes de Alta como miembro]],Parámetros!$AM$2:$AN$16,2,0),"01/01/1900"))</f>
        <v/>
      </c>
    </row>
    <row r="590" spans="1:63" ht="14.45" hidden="1">
      <c r="A590" s="69">
        <v>585</v>
      </c>
      <c r="B590" s="30"/>
      <c r="C590" s="35"/>
      <c r="D590" s="43"/>
      <c r="E590" s="65"/>
      <c r="F590" s="46"/>
      <c r="G590" s="46"/>
      <c r="H590" s="165"/>
      <c r="I590" s="43"/>
      <c r="J590" s="29"/>
      <c r="K590" s="70"/>
      <c r="L590" s="69"/>
      <c r="M590" s="47"/>
      <c r="N590" s="240" t="str">
        <f ca="1">IF(Tabla1[[#This Row],[Fecha de nac]]="","",IF(Tabla1[[#This Row],[Fecha Finalización]] &gt;=TODAY(), DATEDIF(Tabla1[[#This Row],[Fecha de nac]],TODAY(),"y"), ROUNDDOWN((Tabla1[[#This Row],[Fecha Finalización]] -Tabla1[[#This Row],[Fecha de nac]])/365,0)))</f>
        <v/>
      </c>
      <c r="O590" s="171"/>
      <c r="P590" s="35"/>
      <c r="Q590" s="68"/>
      <c r="R590" s="68"/>
      <c r="S590" s="68"/>
      <c r="T590" s="68"/>
      <c r="U590" s="245" t="str">
        <f>IF(F590="","",Tabla1[[#This Row],[Fecha Inicio grupo]]+3*7-7)</f>
        <v/>
      </c>
      <c r="V590" s="246" t="str">
        <f>IF(F590="","",EDATE(Tabla1[[#This Row],[Fecha Inicio grupo]],3))</f>
        <v/>
      </c>
      <c r="W590" s="30"/>
      <c r="X590" s="30"/>
      <c r="Y590" s="77"/>
      <c r="Z590" s="77"/>
      <c r="AA590" s="77"/>
      <c r="AB590" s="77"/>
      <c r="AC590" s="77"/>
      <c r="AD590" s="77"/>
      <c r="AE590" s="77"/>
      <c r="AF590" s="77"/>
      <c r="AG590" s="77"/>
      <c r="AH590" s="77"/>
      <c r="AI590" s="77"/>
      <c r="AJ590" s="77"/>
      <c r="AK590" s="77"/>
      <c r="AL590" s="77"/>
      <c r="AM590" s="77"/>
      <c r="AN590" s="77"/>
      <c r="AO590" s="146"/>
      <c r="AP590" s="248" t="str">
        <f>IF(F590="","",IFERROR(VLOOKUP(SUBSTITUTE(SUBSTITUTE(Tabla1[[#This Row],[Uso Sistemas]],"T","P"),"N","F"),Parámetros!$M$2:$N$17,2,0),"Completar hasta 3ra sem. para evaluar a Probacionista"))</f>
        <v/>
      </c>
      <c r="AQ590" s="40"/>
      <c r="AR590" s="40"/>
      <c r="AS590" s="40"/>
      <c r="AT590" s="29"/>
      <c r="AU590" s="56"/>
      <c r="AV590" s="56"/>
      <c r="AW590" s="56"/>
      <c r="AX590" s="250" t="str">
        <f>IF(V590="","",EOMONTH(EDATE(Tabla1[[#This Row],[Fecha Finalización]],2),0))</f>
        <v/>
      </c>
      <c r="AY590" s="40"/>
      <c r="AZ590" s="251" t="str">
        <f>IF(V590="","",EOMONTH(EDATE(Tabla1[[#This Row],[Fecha Finalización]],3),0))</f>
        <v/>
      </c>
      <c r="BA590" s="40"/>
      <c r="BB590" s="40"/>
      <c r="BC590" s="237"/>
      <c r="BD590" s="235" t="str">
        <f>IF(F590="","",Tabla1[[#This Row],[sem 01]]&amp;Tabla1[[#This Row],[sem 02]]&amp;Tabla1[[#This Row],[sem 03]])</f>
        <v/>
      </c>
      <c r="BE590" s="236" t="str">
        <f>IF(TRIM(F590)="","",$B$1&amp;"-"&amp;SUBSTITUTE(Tabla1[[#This Row],[Mes Inscrito]]," ","")&amp;"-"&amp;SUBSTITUTE(Tabla1[[#This Row],[Dia de clases Inscrito]]," ","")&amp;"-"&amp;SUBSTITUTE(Tabla1[[#This Row],[Horario Inscrito]]," ","")&amp;"-"&amp;Tabla1[[#This Row],[Fecha Inicio grupo]])</f>
        <v/>
      </c>
      <c r="BF590" s="253" t="str">
        <f>IF(F590="","",Tabla1[[#This Row],[Curso]])</f>
        <v/>
      </c>
      <c r="BG590" s="254" t="str">
        <f>+IF(TRIM(F590)="","",$B$1&amp;"-"&amp;TRIM(Tabla1[[#This Row],[Mes Inscrito]])&amp;"-"&amp;TRIM(Tabla1[[#This Row],[Dia de clases Inscrito]])&amp;"-"&amp;TRIM(Tabla1[[#This Row],[Horario Inscrito]])&amp;"-"&amp;TRIM(Tabla1[[#This Row],[Fecha Inicio grupo]])&amp;"-"&amp;TRIM(Tabla1[[#This Row],[Tipo Incrito]]))</f>
        <v/>
      </c>
      <c r="BH590" s="319" t="str">
        <f>IF(F590="","",OR(IFERROR(SEARCH("CG",Tabla1[[#This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0" s="320" t="str">
        <f>IF(F590&lt;&gt;"",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0" s="320" t="str">
        <f>IF(F590&lt;&gt;"",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0" s="320" t="str">
        <f>IF(Tabla1[[#This Row],[Fecha Inicio grupo]]="","",IFERROR(VLOOKUP(Tabla1[[#This Row],[Mes de Alta como miembro]],Parámetros!$AM$2:$AN$16,2,0),"01/01/1900"))</f>
        <v/>
      </c>
    </row>
    <row r="591" spans="1:63" ht="14.45" hidden="1">
      <c r="A591" s="69">
        <v>586</v>
      </c>
      <c r="B591" s="30"/>
      <c r="C591" s="35"/>
      <c r="D591" s="43"/>
      <c r="E591" s="65"/>
      <c r="F591" s="46"/>
      <c r="G591" s="46"/>
      <c r="H591" s="165"/>
      <c r="I591" s="43"/>
      <c r="J591" s="29"/>
      <c r="K591" s="70"/>
      <c r="L591" s="69"/>
      <c r="M591" s="47"/>
      <c r="N591" s="240" t="str">
        <f ca="1">IF(Tabla1[[#This Row],[Fecha de nac]]="","",IF(Tabla1[[#This Row],[Fecha Finalización]] &gt;=TODAY(), DATEDIF(Tabla1[[#This Row],[Fecha de nac]],TODAY(),"y"), ROUNDDOWN((Tabla1[[#This Row],[Fecha Finalización]] -Tabla1[[#This Row],[Fecha de nac]])/365,0)))</f>
        <v/>
      </c>
      <c r="O591" s="171"/>
      <c r="P591" s="35"/>
      <c r="Q591" s="68"/>
      <c r="R591" s="68"/>
      <c r="S591" s="68"/>
      <c r="T591" s="68"/>
      <c r="U591" s="245" t="str">
        <f>IF(F591="","",Tabla1[[#This Row],[Fecha Inicio grupo]]+3*7-7)</f>
        <v/>
      </c>
      <c r="V591" s="246" t="str">
        <f>IF(F591="","",EDATE(Tabla1[[#This Row],[Fecha Inicio grupo]],3))</f>
        <v/>
      </c>
      <c r="W591" s="30"/>
      <c r="X591" s="30"/>
      <c r="Y591" s="77"/>
      <c r="Z591" s="77"/>
      <c r="AA591" s="77"/>
      <c r="AB591" s="77"/>
      <c r="AC591" s="77"/>
      <c r="AD591" s="77"/>
      <c r="AE591" s="77"/>
      <c r="AF591" s="77"/>
      <c r="AG591" s="77"/>
      <c r="AH591" s="77"/>
      <c r="AI591" s="77"/>
      <c r="AJ591" s="77"/>
      <c r="AK591" s="77"/>
      <c r="AL591" s="77"/>
      <c r="AM591" s="77"/>
      <c r="AN591" s="77"/>
      <c r="AO591" s="146"/>
      <c r="AP591" s="248" t="str">
        <f>IF(F591="","",IFERROR(VLOOKUP(SUBSTITUTE(SUBSTITUTE(Tabla1[[#This Row],[Uso Sistemas]],"T","P"),"N","F"),Parámetros!$M$2:$N$17,2,0),"Completar hasta 3ra sem. para evaluar a Probacionista"))</f>
        <v/>
      </c>
      <c r="AQ591" s="40"/>
      <c r="AR591" s="40"/>
      <c r="AS591" s="40"/>
      <c r="AT591" s="29"/>
      <c r="AU591" s="56"/>
      <c r="AV591" s="56"/>
      <c r="AW591" s="56"/>
      <c r="AX591" s="250" t="str">
        <f>IF(V591="","",EOMONTH(EDATE(Tabla1[[#This Row],[Fecha Finalización]],2),0))</f>
        <v/>
      </c>
      <c r="AY591" s="40"/>
      <c r="AZ591" s="251" t="str">
        <f>IF(V591="","",EOMONTH(EDATE(Tabla1[[#This Row],[Fecha Finalización]],3),0))</f>
        <v/>
      </c>
      <c r="BA591" s="40"/>
      <c r="BB591" s="40"/>
      <c r="BC591" s="237"/>
      <c r="BD591" s="235" t="str">
        <f>IF(F591="","",Tabla1[[#This Row],[sem 01]]&amp;Tabla1[[#This Row],[sem 02]]&amp;Tabla1[[#This Row],[sem 03]])</f>
        <v/>
      </c>
      <c r="BE591" s="236" t="str">
        <f>IF(TRIM(F591)="","",$B$1&amp;"-"&amp;SUBSTITUTE(Tabla1[[#This Row],[Mes Inscrito]]," ","")&amp;"-"&amp;SUBSTITUTE(Tabla1[[#This Row],[Dia de clases Inscrito]]," ","")&amp;"-"&amp;SUBSTITUTE(Tabla1[[#This Row],[Horario Inscrito]]," ","")&amp;"-"&amp;Tabla1[[#This Row],[Fecha Inicio grupo]])</f>
        <v/>
      </c>
      <c r="BF591" s="253" t="str">
        <f>IF(F591="","",Tabla1[[#This Row],[Curso]])</f>
        <v/>
      </c>
      <c r="BG591" s="254" t="str">
        <f>+IF(TRIM(F591)="","",$B$1&amp;"-"&amp;TRIM(Tabla1[[#This Row],[Mes Inscrito]])&amp;"-"&amp;TRIM(Tabla1[[#This Row],[Dia de clases Inscrito]])&amp;"-"&amp;TRIM(Tabla1[[#This Row],[Horario Inscrito]])&amp;"-"&amp;TRIM(Tabla1[[#This Row],[Fecha Inicio grupo]])&amp;"-"&amp;TRIM(Tabla1[[#This Row],[Tipo Incrito]]))</f>
        <v/>
      </c>
      <c r="BH591" s="319" t="str">
        <f>IF(F591="","",OR(IFERROR(SEARCH("CG",Tabla1[[#This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1" s="320" t="str">
        <f>IF(F591&lt;&gt;"",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1" s="320" t="str">
        <f>IF(F591&lt;&gt;"",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1" s="320" t="str">
        <f>IF(Tabla1[[#This Row],[Fecha Inicio grupo]]="","",IFERROR(VLOOKUP(Tabla1[[#This Row],[Mes de Alta como miembro]],Parámetros!$AM$2:$AN$16,2,0),"01/01/1900"))</f>
        <v/>
      </c>
    </row>
    <row r="592" spans="1:63" ht="14.45" hidden="1">
      <c r="A592" s="69">
        <v>587</v>
      </c>
      <c r="B592" s="30"/>
      <c r="C592" s="35"/>
      <c r="D592" s="43"/>
      <c r="E592" s="65"/>
      <c r="F592" s="46"/>
      <c r="G592" s="46"/>
      <c r="H592" s="165"/>
      <c r="I592" s="43"/>
      <c r="J592" s="29"/>
      <c r="K592" s="70"/>
      <c r="L592" s="69"/>
      <c r="M592" s="47"/>
      <c r="N592" s="240" t="str">
        <f ca="1">IF(Tabla1[[#This Row],[Fecha de nac]]="","",IF(Tabla1[[#This Row],[Fecha Finalización]] &gt;=TODAY(), DATEDIF(Tabla1[[#This Row],[Fecha de nac]],TODAY(),"y"), ROUNDDOWN((Tabla1[[#This Row],[Fecha Finalización]] -Tabla1[[#This Row],[Fecha de nac]])/365,0)))</f>
        <v/>
      </c>
      <c r="O592" s="171"/>
      <c r="P592" s="35"/>
      <c r="Q592" s="68"/>
      <c r="R592" s="68"/>
      <c r="S592" s="68"/>
      <c r="T592" s="68"/>
      <c r="U592" s="245" t="str">
        <f>IF(F592="","",Tabla1[[#This Row],[Fecha Inicio grupo]]+3*7-7)</f>
        <v/>
      </c>
      <c r="V592" s="246" t="str">
        <f>IF(F592="","",EDATE(Tabla1[[#This Row],[Fecha Inicio grupo]],3))</f>
        <v/>
      </c>
      <c r="W592" s="30"/>
      <c r="X592" s="30"/>
      <c r="Y592" s="77"/>
      <c r="Z592" s="77"/>
      <c r="AA592" s="77"/>
      <c r="AB592" s="77"/>
      <c r="AC592" s="77"/>
      <c r="AD592" s="77"/>
      <c r="AE592" s="77"/>
      <c r="AF592" s="77"/>
      <c r="AG592" s="77"/>
      <c r="AH592" s="77"/>
      <c r="AI592" s="77"/>
      <c r="AJ592" s="77"/>
      <c r="AK592" s="77"/>
      <c r="AL592" s="77"/>
      <c r="AM592" s="77"/>
      <c r="AN592" s="77"/>
      <c r="AO592" s="146"/>
      <c r="AP592" s="248" t="str">
        <f>IF(F592="","",IFERROR(VLOOKUP(SUBSTITUTE(SUBSTITUTE(Tabla1[[#This Row],[Uso Sistemas]],"T","P"),"N","F"),Parámetros!$M$2:$N$17,2,0),"Completar hasta 3ra sem. para evaluar a Probacionista"))</f>
        <v/>
      </c>
      <c r="AQ592" s="40"/>
      <c r="AR592" s="40"/>
      <c r="AS592" s="40"/>
      <c r="AT592" s="29"/>
      <c r="AU592" s="56"/>
      <c r="AV592" s="56"/>
      <c r="AW592" s="56"/>
      <c r="AX592" s="250" t="str">
        <f>IF(V592="","",EOMONTH(EDATE(Tabla1[[#This Row],[Fecha Finalización]],2),0))</f>
        <v/>
      </c>
      <c r="AY592" s="40"/>
      <c r="AZ592" s="251" t="str">
        <f>IF(V592="","",EOMONTH(EDATE(Tabla1[[#This Row],[Fecha Finalización]],3),0))</f>
        <v/>
      </c>
      <c r="BA592" s="40"/>
      <c r="BB592" s="40"/>
      <c r="BC592" s="237"/>
      <c r="BD592" s="235" t="str">
        <f>IF(F592="","",Tabla1[[#This Row],[sem 01]]&amp;Tabla1[[#This Row],[sem 02]]&amp;Tabla1[[#This Row],[sem 03]])</f>
        <v/>
      </c>
      <c r="BE592" s="236" t="str">
        <f>IF(TRIM(F592)="","",$B$1&amp;"-"&amp;SUBSTITUTE(Tabla1[[#This Row],[Mes Inscrito]]," ","")&amp;"-"&amp;SUBSTITUTE(Tabla1[[#This Row],[Dia de clases Inscrito]]," ","")&amp;"-"&amp;SUBSTITUTE(Tabla1[[#This Row],[Horario Inscrito]]," ","")&amp;"-"&amp;Tabla1[[#This Row],[Fecha Inicio grupo]])</f>
        <v/>
      </c>
      <c r="BF592" s="253" t="str">
        <f>IF(F592="","",Tabla1[[#This Row],[Curso]])</f>
        <v/>
      </c>
      <c r="BG592" s="254" t="str">
        <f>+IF(TRIM(F592)="","",$B$1&amp;"-"&amp;TRIM(Tabla1[[#This Row],[Mes Inscrito]])&amp;"-"&amp;TRIM(Tabla1[[#This Row],[Dia de clases Inscrito]])&amp;"-"&amp;TRIM(Tabla1[[#This Row],[Horario Inscrito]])&amp;"-"&amp;TRIM(Tabla1[[#This Row],[Fecha Inicio grupo]])&amp;"-"&amp;TRIM(Tabla1[[#This Row],[Tipo Incrito]]))</f>
        <v/>
      </c>
      <c r="BH592" s="319" t="str">
        <f>IF(F592="","",OR(IFERROR(SEARCH("CG",Tabla1[[#This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2" s="320" t="str">
        <f>IF(F592&lt;&gt;"",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2" s="320" t="str">
        <f>IF(F592&lt;&gt;"",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2" s="320" t="str">
        <f>IF(Tabla1[[#This Row],[Fecha Inicio grupo]]="","",IFERROR(VLOOKUP(Tabla1[[#This Row],[Mes de Alta como miembro]],Parámetros!$AM$2:$AN$16,2,0),"01/01/1900"))</f>
        <v/>
      </c>
    </row>
    <row r="593" spans="1:63" ht="14.45" hidden="1">
      <c r="A593" s="69">
        <v>588</v>
      </c>
      <c r="B593" s="30"/>
      <c r="C593" s="35"/>
      <c r="D593" s="43"/>
      <c r="E593" s="65"/>
      <c r="F593" s="46"/>
      <c r="G593" s="46"/>
      <c r="H593" s="165"/>
      <c r="I593" s="43"/>
      <c r="J593" s="29"/>
      <c r="K593" s="70"/>
      <c r="L593" s="69"/>
      <c r="M593" s="47"/>
      <c r="N593" s="240" t="str">
        <f ca="1">IF(Tabla1[[#This Row],[Fecha de nac]]="","",IF(Tabla1[[#This Row],[Fecha Finalización]] &gt;=TODAY(), DATEDIF(Tabla1[[#This Row],[Fecha de nac]],TODAY(),"y"), ROUNDDOWN((Tabla1[[#This Row],[Fecha Finalización]] -Tabla1[[#This Row],[Fecha de nac]])/365,0)))</f>
        <v/>
      </c>
      <c r="O593" s="171"/>
      <c r="P593" s="35"/>
      <c r="Q593" s="68"/>
      <c r="R593" s="68"/>
      <c r="S593" s="68"/>
      <c r="T593" s="68"/>
      <c r="U593" s="245" t="str">
        <f>IF(F593="","",Tabla1[[#This Row],[Fecha Inicio grupo]]+3*7-7)</f>
        <v/>
      </c>
      <c r="V593" s="246" t="str">
        <f>IF(F593="","",EDATE(Tabla1[[#This Row],[Fecha Inicio grupo]],3))</f>
        <v/>
      </c>
      <c r="W593" s="30"/>
      <c r="X593" s="30"/>
      <c r="Y593" s="77"/>
      <c r="Z593" s="77"/>
      <c r="AA593" s="77"/>
      <c r="AB593" s="77"/>
      <c r="AC593" s="77"/>
      <c r="AD593" s="77"/>
      <c r="AE593" s="77"/>
      <c r="AF593" s="77"/>
      <c r="AG593" s="77"/>
      <c r="AH593" s="77"/>
      <c r="AI593" s="77"/>
      <c r="AJ593" s="77"/>
      <c r="AK593" s="77"/>
      <c r="AL593" s="77"/>
      <c r="AM593" s="77"/>
      <c r="AN593" s="77"/>
      <c r="AO593" s="146"/>
      <c r="AP593" s="248" t="str">
        <f>IF(F593="","",IFERROR(VLOOKUP(SUBSTITUTE(SUBSTITUTE(Tabla1[[#This Row],[Uso Sistemas]],"T","P"),"N","F"),Parámetros!$M$2:$N$17,2,0),"Completar hasta 3ra sem. para evaluar a Probacionista"))</f>
        <v/>
      </c>
      <c r="AQ593" s="40"/>
      <c r="AR593" s="40"/>
      <c r="AS593" s="40"/>
      <c r="AT593" s="29"/>
      <c r="AU593" s="56"/>
      <c r="AV593" s="56"/>
      <c r="AW593" s="56"/>
      <c r="AX593" s="250" t="str">
        <f>IF(V593="","",EOMONTH(EDATE(Tabla1[[#This Row],[Fecha Finalización]],2),0))</f>
        <v/>
      </c>
      <c r="AY593" s="40"/>
      <c r="AZ593" s="251" t="str">
        <f>IF(V593="","",EOMONTH(EDATE(Tabla1[[#This Row],[Fecha Finalización]],3),0))</f>
        <v/>
      </c>
      <c r="BA593" s="40"/>
      <c r="BB593" s="40"/>
      <c r="BC593" s="237"/>
      <c r="BD593" s="235" t="str">
        <f>IF(F593="","",Tabla1[[#This Row],[sem 01]]&amp;Tabla1[[#This Row],[sem 02]]&amp;Tabla1[[#This Row],[sem 03]])</f>
        <v/>
      </c>
      <c r="BE593" s="236" t="str">
        <f>IF(TRIM(F593)="","",$B$1&amp;"-"&amp;SUBSTITUTE(Tabla1[[#This Row],[Mes Inscrito]]," ","")&amp;"-"&amp;SUBSTITUTE(Tabla1[[#This Row],[Dia de clases Inscrito]]," ","")&amp;"-"&amp;SUBSTITUTE(Tabla1[[#This Row],[Horario Inscrito]]," ","")&amp;"-"&amp;Tabla1[[#This Row],[Fecha Inicio grupo]])</f>
        <v/>
      </c>
      <c r="BF593" s="253" t="str">
        <f>IF(F593="","",Tabla1[[#This Row],[Curso]])</f>
        <v/>
      </c>
      <c r="BG593" s="254" t="str">
        <f>+IF(TRIM(F593)="","",$B$1&amp;"-"&amp;TRIM(Tabla1[[#This Row],[Mes Inscrito]])&amp;"-"&amp;TRIM(Tabla1[[#This Row],[Dia de clases Inscrito]])&amp;"-"&amp;TRIM(Tabla1[[#This Row],[Horario Inscrito]])&amp;"-"&amp;TRIM(Tabla1[[#This Row],[Fecha Inicio grupo]])&amp;"-"&amp;TRIM(Tabla1[[#This Row],[Tipo Incrito]]))</f>
        <v/>
      </c>
      <c r="BH593" s="319" t="str">
        <f>IF(F593="","",OR(IFERROR(SEARCH("CG",Tabla1[[#This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3" s="320" t="str">
        <f>IF(F593&lt;&gt;"",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3" s="320" t="str">
        <f>IF(F593&lt;&gt;"",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3" s="320" t="str">
        <f>IF(Tabla1[[#This Row],[Fecha Inicio grupo]]="","",IFERROR(VLOOKUP(Tabla1[[#This Row],[Mes de Alta como miembro]],Parámetros!$AM$2:$AN$16,2,0),"01/01/1900"))</f>
        <v/>
      </c>
    </row>
    <row r="594" spans="1:63" ht="14.45" hidden="1">
      <c r="A594" s="69">
        <v>589</v>
      </c>
      <c r="B594" s="30"/>
      <c r="C594" s="35"/>
      <c r="D594" s="43"/>
      <c r="E594" s="65"/>
      <c r="F594" s="46"/>
      <c r="G594" s="46"/>
      <c r="H594" s="165"/>
      <c r="I594" s="43"/>
      <c r="J594" s="29"/>
      <c r="K594" s="70"/>
      <c r="L594" s="69"/>
      <c r="M594" s="47"/>
      <c r="N594" s="240" t="str">
        <f ca="1">IF(Tabla1[[#This Row],[Fecha de nac]]="","",IF(Tabla1[[#This Row],[Fecha Finalización]] &gt;=TODAY(), DATEDIF(Tabla1[[#This Row],[Fecha de nac]],TODAY(),"y"), ROUNDDOWN((Tabla1[[#This Row],[Fecha Finalización]] -Tabla1[[#This Row],[Fecha de nac]])/365,0)))</f>
        <v/>
      </c>
      <c r="O594" s="171"/>
      <c r="P594" s="35"/>
      <c r="Q594" s="68"/>
      <c r="R594" s="68"/>
      <c r="S594" s="68"/>
      <c r="T594" s="68"/>
      <c r="U594" s="245" t="str">
        <f>IF(F594="","",Tabla1[[#This Row],[Fecha Inicio grupo]]+3*7-7)</f>
        <v/>
      </c>
      <c r="V594" s="246" t="str">
        <f>IF(F594="","",EDATE(Tabla1[[#This Row],[Fecha Inicio grupo]],3))</f>
        <v/>
      </c>
      <c r="W594" s="30"/>
      <c r="X594" s="30"/>
      <c r="Y594" s="77"/>
      <c r="Z594" s="77"/>
      <c r="AA594" s="77"/>
      <c r="AB594" s="77"/>
      <c r="AC594" s="77"/>
      <c r="AD594" s="77"/>
      <c r="AE594" s="77"/>
      <c r="AF594" s="77"/>
      <c r="AG594" s="77"/>
      <c r="AH594" s="77"/>
      <c r="AI594" s="77"/>
      <c r="AJ594" s="77"/>
      <c r="AK594" s="77"/>
      <c r="AL594" s="77"/>
      <c r="AM594" s="77"/>
      <c r="AN594" s="77"/>
      <c r="AO594" s="146"/>
      <c r="AP594" s="248" t="str">
        <f>IF(F594="","",IFERROR(VLOOKUP(SUBSTITUTE(SUBSTITUTE(Tabla1[[#This Row],[Uso Sistemas]],"T","P"),"N","F"),Parámetros!$M$2:$N$17,2,0),"Completar hasta 3ra sem. para evaluar a Probacionista"))</f>
        <v/>
      </c>
      <c r="AQ594" s="40"/>
      <c r="AR594" s="40"/>
      <c r="AS594" s="40"/>
      <c r="AT594" s="29"/>
      <c r="AU594" s="56"/>
      <c r="AV594" s="56"/>
      <c r="AW594" s="56"/>
      <c r="AX594" s="250" t="str">
        <f>IF(V594="","",EOMONTH(EDATE(Tabla1[[#This Row],[Fecha Finalización]],2),0))</f>
        <v/>
      </c>
      <c r="AY594" s="40"/>
      <c r="AZ594" s="251" t="str">
        <f>IF(V594="","",EOMONTH(EDATE(Tabla1[[#This Row],[Fecha Finalización]],3),0))</f>
        <v/>
      </c>
      <c r="BA594" s="40"/>
      <c r="BB594" s="40"/>
      <c r="BC594" s="237"/>
      <c r="BD594" s="235" t="str">
        <f>IF(F594="","",Tabla1[[#This Row],[sem 01]]&amp;Tabla1[[#This Row],[sem 02]]&amp;Tabla1[[#This Row],[sem 03]])</f>
        <v/>
      </c>
      <c r="BE594" s="236" t="str">
        <f>IF(TRIM(F594)="","",$B$1&amp;"-"&amp;SUBSTITUTE(Tabla1[[#This Row],[Mes Inscrito]]," ","")&amp;"-"&amp;SUBSTITUTE(Tabla1[[#This Row],[Dia de clases Inscrito]]," ","")&amp;"-"&amp;SUBSTITUTE(Tabla1[[#This Row],[Horario Inscrito]]," ","")&amp;"-"&amp;Tabla1[[#This Row],[Fecha Inicio grupo]])</f>
        <v/>
      </c>
      <c r="BF594" s="253" t="str">
        <f>IF(F594="","",Tabla1[[#This Row],[Curso]])</f>
        <v/>
      </c>
      <c r="BG594" s="254" t="str">
        <f>+IF(TRIM(F594)="","",$B$1&amp;"-"&amp;TRIM(Tabla1[[#This Row],[Mes Inscrito]])&amp;"-"&amp;TRIM(Tabla1[[#This Row],[Dia de clases Inscrito]])&amp;"-"&amp;TRIM(Tabla1[[#This Row],[Horario Inscrito]])&amp;"-"&amp;TRIM(Tabla1[[#This Row],[Fecha Inicio grupo]])&amp;"-"&amp;TRIM(Tabla1[[#This Row],[Tipo Incrito]]))</f>
        <v/>
      </c>
      <c r="BH594" s="319" t="str">
        <f>IF(F594="","",OR(IFERROR(SEARCH("CG",Tabla1[[#This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4" s="320" t="str">
        <f>IF(F594&lt;&gt;"",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4" s="320" t="str">
        <f>IF(F594&lt;&gt;"",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4" s="320" t="str">
        <f>IF(Tabla1[[#This Row],[Fecha Inicio grupo]]="","",IFERROR(VLOOKUP(Tabla1[[#This Row],[Mes de Alta como miembro]],Parámetros!$AM$2:$AN$16,2,0),"01/01/1900"))</f>
        <v/>
      </c>
    </row>
    <row r="595" spans="1:63" ht="14.45" hidden="1">
      <c r="A595" s="69">
        <v>590</v>
      </c>
      <c r="B595" s="30"/>
      <c r="C595" s="35"/>
      <c r="D595" s="43"/>
      <c r="E595" s="65"/>
      <c r="F595" s="46"/>
      <c r="G595" s="46"/>
      <c r="H595" s="165"/>
      <c r="I595" s="43"/>
      <c r="J595" s="29"/>
      <c r="K595" s="70"/>
      <c r="L595" s="69"/>
      <c r="M595" s="47"/>
      <c r="N595" s="240" t="str">
        <f ca="1">IF(Tabla1[[#This Row],[Fecha de nac]]="","",IF(Tabla1[[#This Row],[Fecha Finalización]] &gt;=TODAY(), DATEDIF(Tabla1[[#This Row],[Fecha de nac]],TODAY(),"y"), ROUNDDOWN((Tabla1[[#This Row],[Fecha Finalización]] -Tabla1[[#This Row],[Fecha de nac]])/365,0)))</f>
        <v/>
      </c>
      <c r="O595" s="171"/>
      <c r="P595" s="35"/>
      <c r="Q595" s="68"/>
      <c r="R595" s="68"/>
      <c r="S595" s="68"/>
      <c r="T595" s="68"/>
      <c r="U595" s="245" t="str">
        <f>IF(F595="","",Tabla1[[#This Row],[Fecha Inicio grupo]]+3*7-7)</f>
        <v/>
      </c>
      <c r="V595" s="246" t="str">
        <f>IF(F595="","",EDATE(Tabla1[[#This Row],[Fecha Inicio grupo]],3))</f>
        <v/>
      </c>
      <c r="W595" s="30"/>
      <c r="X595" s="30"/>
      <c r="Y595" s="77"/>
      <c r="Z595" s="77"/>
      <c r="AA595" s="77"/>
      <c r="AB595" s="77"/>
      <c r="AC595" s="77"/>
      <c r="AD595" s="77"/>
      <c r="AE595" s="77"/>
      <c r="AF595" s="77"/>
      <c r="AG595" s="77"/>
      <c r="AH595" s="77"/>
      <c r="AI595" s="77"/>
      <c r="AJ595" s="77"/>
      <c r="AK595" s="77"/>
      <c r="AL595" s="77"/>
      <c r="AM595" s="77"/>
      <c r="AN595" s="77"/>
      <c r="AO595" s="146"/>
      <c r="AP595" s="248" t="str">
        <f>IF(F595="","",IFERROR(VLOOKUP(SUBSTITUTE(SUBSTITUTE(Tabla1[[#This Row],[Uso Sistemas]],"T","P"),"N","F"),Parámetros!$M$2:$N$17,2,0),"Completar hasta 3ra sem. para evaluar a Probacionista"))</f>
        <v/>
      </c>
      <c r="AQ595" s="40"/>
      <c r="AR595" s="40"/>
      <c r="AS595" s="40"/>
      <c r="AT595" s="29"/>
      <c r="AU595" s="56"/>
      <c r="AV595" s="56"/>
      <c r="AW595" s="56"/>
      <c r="AX595" s="250" t="str">
        <f>IF(V595="","",EOMONTH(EDATE(Tabla1[[#This Row],[Fecha Finalización]],2),0))</f>
        <v/>
      </c>
      <c r="AY595" s="40"/>
      <c r="AZ595" s="251" t="str">
        <f>IF(V595="","",EOMONTH(EDATE(Tabla1[[#This Row],[Fecha Finalización]],3),0))</f>
        <v/>
      </c>
      <c r="BA595" s="40"/>
      <c r="BB595" s="40"/>
      <c r="BC595" s="237"/>
      <c r="BD595" s="235" t="str">
        <f>IF(F595="","",Tabla1[[#This Row],[sem 01]]&amp;Tabla1[[#This Row],[sem 02]]&amp;Tabla1[[#This Row],[sem 03]])</f>
        <v/>
      </c>
      <c r="BE595" s="236" t="str">
        <f>IF(TRIM(F595)="","",$B$1&amp;"-"&amp;SUBSTITUTE(Tabla1[[#This Row],[Mes Inscrito]]," ","")&amp;"-"&amp;SUBSTITUTE(Tabla1[[#This Row],[Dia de clases Inscrito]]," ","")&amp;"-"&amp;SUBSTITUTE(Tabla1[[#This Row],[Horario Inscrito]]," ","")&amp;"-"&amp;Tabla1[[#This Row],[Fecha Inicio grupo]])</f>
        <v/>
      </c>
      <c r="BF595" s="253" t="str">
        <f>IF(F595="","",Tabla1[[#This Row],[Curso]])</f>
        <v/>
      </c>
      <c r="BG595" s="254" t="str">
        <f>+IF(TRIM(F595)="","",$B$1&amp;"-"&amp;TRIM(Tabla1[[#This Row],[Mes Inscrito]])&amp;"-"&amp;TRIM(Tabla1[[#This Row],[Dia de clases Inscrito]])&amp;"-"&amp;TRIM(Tabla1[[#This Row],[Horario Inscrito]])&amp;"-"&amp;TRIM(Tabla1[[#This Row],[Fecha Inicio grupo]])&amp;"-"&amp;TRIM(Tabla1[[#This Row],[Tipo Incrito]]))</f>
        <v/>
      </c>
      <c r="BH595" s="319" t="str">
        <f>IF(F595="","",OR(IFERROR(SEARCH("CG",Tabla1[[#This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5" s="320" t="str">
        <f>IF(F595&lt;&gt;"",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5" s="320" t="str">
        <f>IF(F595&lt;&gt;"",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5" s="320" t="str">
        <f>IF(Tabla1[[#This Row],[Fecha Inicio grupo]]="","",IFERROR(VLOOKUP(Tabla1[[#This Row],[Mes de Alta como miembro]],Parámetros!$AM$2:$AN$16,2,0),"01/01/1900"))</f>
        <v/>
      </c>
    </row>
    <row r="596" spans="1:63" ht="14.45" hidden="1">
      <c r="A596" s="69">
        <v>591</v>
      </c>
      <c r="B596" s="30"/>
      <c r="C596" s="35"/>
      <c r="D596" s="43"/>
      <c r="E596" s="65"/>
      <c r="F596" s="46"/>
      <c r="G596" s="46"/>
      <c r="H596" s="165"/>
      <c r="I596" s="43"/>
      <c r="J596" s="29"/>
      <c r="K596" s="70"/>
      <c r="L596" s="69"/>
      <c r="M596" s="47"/>
      <c r="N596" s="240" t="str">
        <f ca="1">IF(Tabla1[[#This Row],[Fecha de nac]]="","",IF(Tabla1[[#This Row],[Fecha Finalización]] &gt;=TODAY(), DATEDIF(Tabla1[[#This Row],[Fecha de nac]],TODAY(),"y"), ROUNDDOWN((Tabla1[[#This Row],[Fecha Finalización]] -Tabla1[[#This Row],[Fecha de nac]])/365,0)))</f>
        <v/>
      </c>
      <c r="O596" s="171"/>
      <c r="P596" s="35"/>
      <c r="Q596" s="68"/>
      <c r="R596" s="68"/>
      <c r="S596" s="68"/>
      <c r="T596" s="68"/>
      <c r="U596" s="245" t="str">
        <f>IF(F596="","",Tabla1[[#This Row],[Fecha Inicio grupo]]+3*7-7)</f>
        <v/>
      </c>
      <c r="V596" s="246" t="str">
        <f>IF(F596="","",EDATE(Tabla1[[#This Row],[Fecha Inicio grupo]],3))</f>
        <v/>
      </c>
      <c r="W596" s="30"/>
      <c r="X596" s="30"/>
      <c r="Y596" s="77"/>
      <c r="Z596" s="77"/>
      <c r="AA596" s="77"/>
      <c r="AB596" s="77"/>
      <c r="AC596" s="77"/>
      <c r="AD596" s="77"/>
      <c r="AE596" s="77"/>
      <c r="AF596" s="77"/>
      <c r="AG596" s="77"/>
      <c r="AH596" s="77"/>
      <c r="AI596" s="77"/>
      <c r="AJ596" s="77"/>
      <c r="AK596" s="77"/>
      <c r="AL596" s="77"/>
      <c r="AM596" s="77"/>
      <c r="AN596" s="77"/>
      <c r="AO596" s="146"/>
      <c r="AP596" s="248" t="str">
        <f>IF(F596="","",IFERROR(VLOOKUP(SUBSTITUTE(SUBSTITUTE(Tabla1[[#This Row],[Uso Sistemas]],"T","P"),"N","F"),Parámetros!$M$2:$N$17,2,0),"Completar hasta 3ra sem. para evaluar a Probacionista"))</f>
        <v/>
      </c>
      <c r="AQ596" s="40"/>
      <c r="AR596" s="40"/>
      <c r="AS596" s="40"/>
      <c r="AT596" s="29"/>
      <c r="AU596" s="56"/>
      <c r="AV596" s="56"/>
      <c r="AW596" s="56"/>
      <c r="AX596" s="250" t="str">
        <f>IF(V596="","",EOMONTH(EDATE(Tabla1[[#This Row],[Fecha Finalización]],2),0))</f>
        <v/>
      </c>
      <c r="AY596" s="40"/>
      <c r="AZ596" s="251" t="str">
        <f>IF(V596="","",EOMONTH(EDATE(Tabla1[[#This Row],[Fecha Finalización]],3),0))</f>
        <v/>
      </c>
      <c r="BA596" s="40"/>
      <c r="BB596" s="40"/>
      <c r="BC596" s="237"/>
      <c r="BD596" s="235" t="str">
        <f>IF(F596="","",Tabla1[[#This Row],[sem 01]]&amp;Tabla1[[#This Row],[sem 02]]&amp;Tabla1[[#This Row],[sem 03]])</f>
        <v/>
      </c>
      <c r="BE596" s="236" t="str">
        <f>IF(TRIM(F596)="","",$B$1&amp;"-"&amp;SUBSTITUTE(Tabla1[[#This Row],[Mes Inscrito]]," ","")&amp;"-"&amp;SUBSTITUTE(Tabla1[[#This Row],[Dia de clases Inscrito]]," ","")&amp;"-"&amp;SUBSTITUTE(Tabla1[[#This Row],[Horario Inscrito]]," ","")&amp;"-"&amp;Tabla1[[#This Row],[Fecha Inicio grupo]])</f>
        <v/>
      </c>
      <c r="BF596" s="253" t="str">
        <f>IF(F596="","",Tabla1[[#This Row],[Curso]])</f>
        <v/>
      </c>
      <c r="BG596" s="254" t="str">
        <f>+IF(TRIM(F596)="","",$B$1&amp;"-"&amp;TRIM(Tabla1[[#This Row],[Mes Inscrito]])&amp;"-"&amp;TRIM(Tabla1[[#This Row],[Dia de clases Inscrito]])&amp;"-"&amp;TRIM(Tabla1[[#This Row],[Horario Inscrito]])&amp;"-"&amp;TRIM(Tabla1[[#This Row],[Fecha Inicio grupo]])&amp;"-"&amp;TRIM(Tabla1[[#This Row],[Tipo Incrito]]))</f>
        <v/>
      </c>
      <c r="BH596" s="319" t="str">
        <f>IF(F596="","",OR(IFERROR(SEARCH("CG",Tabla1[[#This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6" s="320" t="str">
        <f>IF(F596&lt;&gt;"",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6" s="320" t="str">
        <f>IF(F596&lt;&gt;"",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6" s="320" t="str">
        <f>IF(Tabla1[[#This Row],[Fecha Inicio grupo]]="","",IFERROR(VLOOKUP(Tabla1[[#This Row],[Mes de Alta como miembro]],Parámetros!$AM$2:$AN$16,2,0),"01/01/1900"))</f>
        <v/>
      </c>
    </row>
    <row r="597" spans="1:63" ht="14.45" hidden="1">
      <c r="A597" s="69">
        <v>592</v>
      </c>
      <c r="B597" s="30"/>
      <c r="C597" s="35"/>
      <c r="D597" s="43"/>
      <c r="E597" s="65"/>
      <c r="F597" s="46"/>
      <c r="G597" s="46"/>
      <c r="H597" s="165"/>
      <c r="I597" s="43"/>
      <c r="J597" s="29"/>
      <c r="K597" s="70"/>
      <c r="L597" s="69"/>
      <c r="M597" s="47"/>
      <c r="N597" s="240" t="str">
        <f ca="1">IF(Tabla1[[#This Row],[Fecha de nac]]="","",IF(Tabla1[[#This Row],[Fecha Finalización]] &gt;=TODAY(), DATEDIF(Tabla1[[#This Row],[Fecha de nac]],TODAY(),"y"), ROUNDDOWN((Tabla1[[#This Row],[Fecha Finalización]] -Tabla1[[#This Row],[Fecha de nac]])/365,0)))</f>
        <v/>
      </c>
      <c r="O597" s="171"/>
      <c r="P597" s="35"/>
      <c r="Q597" s="68"/>
      <c r="R597" s="68"/>
      <c r="S597" s="68"/>
      <c r="T597" s="68"/>
      <c r="U597" s="245" t="str">
        <f>IF(F597="","",Tabla1[[#This Row],[Fecha Inicio grupo]]+3*7-7)</f>
        <v/>
      </c>
      <c r="V597" s="246" t="str">
        <f>IF(F597="","",EDATE(Tabla1[[#This Row],[Fecha Inicio grupo]],3))</f>
        <v/>
      </c>
      <c r="W597" s="30"/>
      <c r="X597" s="30"/>
      <c r="Y597" s="77"/>
      <c r="Z597" s="77"/>
      <c r="AA597" s="77"/>
      <c r="AB597" s="77"/>
      <c r="AC597" s="77"/>
      <c r="AD597" s="77"/>
      <c r="AE597" s="77"/>
      <c r="AF597" s="77"/>
      <c r="AG597" s="77"/>
      <c r="AH597" s="77"/>
      <c r="AI597" s="77"/>
      <c r="AJ597" s="77"/>
      <c r="AK597" s="77"/>
      <c r="AL597" s="77"/>
      <c r="AM597" s="77"/>
      <c r="AN597" s="77"/>
      <c r="AO597" s="146"/>
      <c r="AP597" s="248" t="str">
        <f>IF(F597="","",IFERROR(VLOOKUP(SUBSTITUTE(SUBSTITUTE(Tabla1[[#This Row],[Uso Sistemas]],"T","P"),"N","F"),Parámetros!$M$2:$N$17,2,0),"Completar hasta 3ra sem. para evaluar a Probacionista"))</f>
        <v/>
      </c>
      <c r="AQ597" s="40"/>
      <c r="AR597" s="40"/>
      <c r="AS597" s="40"/>
      <c r="AT597" s="29"/>
      <c r="AU597" s="56"/>
      <c r="AV597" s="56"/>
      <c r="AW597" s="56"/>
      <c r="AX597" s="250" t="str">
        <f>IF(V597="","",EOMONTH(EDATE(Tabla1[[#This Row],[Fecha Finalización]],2),0))</f>
        <v/>
      </c>
      <c r="AY597" s="40"/>
      <c r="AZ597" s="251" t="str">
        <f>IF(V597="","",EOMONTH(EDATE(Tabla1[[#This Row],[Fecha Finalización]],3),0))</f>
        <v/>
      </c>
      <c r="BA597" s="40"/>
      <c r="BB597" s="40"/>
      <c r="BC597" s="237"/>
      <c r="BD597" s="235" t="str">
        <f>IF(F597="","",Tabla1[[#This Row],[sem 01]]&amp;Tabla1[[#This Row],[sem 02]]&amp;Tabla1[[#This Row],[sem 03]])</f>
        <v/>
      </c>
      <c r="BE597" s="236" t="str">
        <f>IF(TRIM(F597)="","",$B$1&amp;"-"&amp;SUBSTITUTE(Tabla1[[#This Row],[Mes Inscrito]]," ","")&amp;"-"&amp;SUBSTITUTE(Tabla1[[#This Row],[Dia de clases Inscrito]]," ","")&amp;"-"&amp;SUBSTITUTE(Tabla1[[#This Row],[Horario Inscrito]]," ","")&amp;"-"&amp;Tabla1[[#This Row],[Fecha Inicio grupo]])</f>
        <v/>
      </c>
      <c r="BF597" s="253" t="str">
        <f>IF(F597="","",Tabla1[[#This Row],[Curso]])</f>
        <v/>
      </c>
      <c r="BG597" s="254" t="str">
        <f>+IF(TRIM(F597)="","",$B$1&amp;"-"&amp;TRIM(Tabla1[[#This Row],[Mes Inscrito]])&amp;"-"&amp;TRIM(Tabla1[[#This Row],[Dia de clases Inscrito]])&amp;"-"&amp;TRIM(Tabla1[[#This Row],[Horario Inscrito]])&amp;"-"&amp;TRIM(Tabla1[[#This Row],[Fecha Inicio grupo]])&amp;"-"&amp;TRIM(Tabla1[[#This Row],[Tipo Incrito]]))</f>
        <v/>
      </c>
      <c r="BH597" s="319" t="str">
        <f>IF(F597="","",OR(IFERROR(SEARCH("CG",Tabla1[[#This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7" s="320" t="str">
        <f>IF(F597&lt;&gt;"",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7" s="320" t="str">
        <f>IF(F597&lt;&gt;"",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7" s="320" t="str">
        <f>IF(Tabla1[[#This Row],[Fecha Inicio grupo]]="","",IFERROR(VLOOKUP(Tabla1[[#This Row],[Mes de Alta como miembro]],Parámetros!$AM$2:$AN$16,2,0),"01/01/1900"))</f>
        <v/>
      </c>
    </row>
    <row r="598" spans="1:63" ht="14.45" hidden="1">
      <c r="A598" s="69">
        <v>593</v>
      </c>
      <c r="B598" s="30"/>
      <c r="C598" s="35"/>
      <c r="D598" s="43"/>
      <c r="E598" s="65"/>
      <c r="F598" s="46"/>
      <c r="G598" s="46"/>
      <c r="H598" s="165"/>
      <c r="I598" s="43"/>
      <c r="J598" s="29"/>
      <c r="K598" s="70"/>
      <c r="L598" s="69"/>
      <c r="M598" s="47"/>
      <c r="N598" s="240" t="str">
        <f ca="1">IF(Tabla1[[#This Row],[Fecha de nac]]="","",IF(Tabla1[[#This Row],[Fecha Finalización]] &gt;=TODAY(), DATEDIF(Tabla1[[#This Row],[Fecha de nac]],TODAY(),"y"), ROUNDDOWN((Tabla1[[#This Row],[Fecha Finalización]] -Tabla1[[#This Row],[Fecha de nac]])/365,0)))</f>
        <v/>
      </c>
      <c r="O598" s="171"/>
      <c r="P598" s="35"/>
      <c r="Q598" s="68"/>
      <c r="R598" s="68"/>
      <c r="S598" s="68"/>
      <c r="T598" s="68"/>
      <c r="U598" s="245" t="str">
        <f>IF(F598="","",Tabla1[[#This Row],[Fecha Inicio grupo]]+3*7-7)</f>
        <v/>
      </c>
      <c r="V598" s="246" t="str">
        <f>IF(F598="","",EDATE(Tabla1[[#This Row],[Fecha Inicio grupo]],3))</f>
        <v/>
      </c>
      <c r="W598" s="30"/>
      <c r="X598" s="30"/>
      <c r="Y598" s="77"/>
      <c r="Z598" s="77"/>
      <c r="AA598" s="77"/>
      <c r="AB598" s="77"/>
      <c r="AC598" s="77"/>
      <c r="AD598" s="77"/>
      <c r="AE598" s="77"/>
      <c r="AF598" s="77"/>
      <c r="AG598" s="77"/>
      <c r="AH598" s="77"/>
      <c r="AI598" s="77"/>
      <c r="AJ598" s="77"/>
      <c r="AK598" s="77"/>
      <c r="AL598" s="77"/>
      <c r="AM598" s="77"/>
      <c r="AN598" s="77"/>
      <c r="AO598" s="146"/>
      <c r="AP598" s="248" t="str">
        <f>IF(F598="","",IFERROR(VLOOKUP(SUBSTITUTE(SUBSTITUTE(Tabla1[[#This Row],[Uso Sistemas]],"T","P"),"N","F"),Parámetros!$M$2:$N$17,2,0),"Completar hasta 3ra sem. para evaluar a Probacionista"))</f>
        <v/>
      </c>
      <c r="AQ598" s="40"/>
      <c r="AR598" s="40"/>
      <c r="AS598" s="40"/>
      <c r="AT598" s="29"/>
      <c r="AU598" s="56"/>
      <c r="AV598" s="56"/>
      <c r="AW598" s="56"/>
      <c r="AX598" s="250" t="str">
        <f>IF(V598="","",EOMONTH(EDATE(Tabla1[[#This Row],[Fecha Finalización]],2),0))</f>
        <v/>
      </c>
      <c r="AY598" s="40"/>
      <c r="AZ598" s="251" t="str">
        <f>IF(V598="","",EOMONTH(EDATE(Tabla1[[#This Row],[Fecha Finalización]],3),0))</f>
        <v/>
      </c>
      <c r="BA598" s="40"/>
      <c r="BB598" s="40"/>
      <c r="BC598" s="237"/>
      <c r="BD598" s="235" t="str">
        <f>IF(F598="","",Tabla1[[#This Row],[sem 01]]&amp;Tabla1[[#This Row],[sem 02]]&amp;Tabla1[[#This Row],[sem 03]])</f>
        <v/>
      </c>
      <c r="BE598" s="236" t="str">
        <f>IF(TRIM(F598)="","",$B$1&amp;"-"&amp;SUBSTITUTE(Tabla1[[#This Row],[Mes Inscrito]]," ","")&amp;"-"&amp;SUBSTITUTE(Tabla1[[#This Row],[Dia de clases Inscrito]]," ","")&amp;"-"&amp;SUBSTITUTE(Tabla1[[#This Row],[Horario Inscrito]]," ","")&amp;"-"&amp;Tabla1[[#This Row],[Fecha Inicio grupo]])</f>
        <v/>
      </c>
      <c r="BF598" s="253" t="str">
        <f>IF(F598="","",Tabla1[[#This Row],[Curso]])</f>
        <v/>
      </c>
      <c r="BG598" s="254" t="str">
        <f>+IF(TRIM(F598)="","",$B$1&amp;"-"&amp;TRIM(Tabla1[[#This Row],[Mes Inscrito]])&amp;"-"&amp;TRIM(Tabla1[[#This Row],[Dia de clases Inscrito]])&amp;"-"&amp;TRIM(Tabla1[[#This Row],[Horario Inscrito]])&amp;"-"&amp;TRIM(Tabla1[[#This Row],[Fecha Inicio grupo]])&amp;"-"&amp;TRIM(Tabla1[[#This Row],[Tipo Incrito]]))</f>
        <v/>
      </c>
      <c r="BH598" s="319" t="str">
        <f>IF(F598="","",OR(IFERROR(SEARCH("CG",Tabla1[[#This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8" s="320" t="str">
        <f>IF(F598&lt;&gt;"",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8" s="320" t="str">
        <f>IF(F598&lt;&gt;"",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8" s="320" t="str">
        <f>IF(Tabla1[[#This Row],[Fecha Inicio grupo]]="","",IFERROR(VLOOKUP(Tabla1[[#This Row],[Mes de Alta como miembro]],Parámetros!$AM$2:$AN$16,2,0),"01/01/1900"))</f>
        <v/>
      </c>
    </row>
    <row r="599" spans="1:63" ht="14.45" hidden="1">
      <c r="A599" s="69">
        <v>594</v>
      </c>
      <c r="B599" s="30"/>
      <c r="C599" s="35"/>
      <c r="D599" s="43"/>
      <c r="E599" s="65"/>
      <c r="F599" s="46"/>
      <c r="G599" s="46"/>
      <c r="H599" s="165"/>
      <c r="I599" s="43"/>
      <c r="J599" s="29"/>
      <c r="K599" s="70"/>
      <c r="L599" s="69"/>
      <c r="M599" s="47"/>
      <c r="N599" s="240" t="str">
        <f ca="1">IF(Tabla1[[#This Row],[Fecha de nac]]="","",IF(Tabla1[[#This Row],[Fecha Finalización]] &gt;=TODAY(), DATEDIF(Tabla1[[#This Row],[Fecha de nac]],TODAY(),"y"), ROUNDDOWN((Tabla1[[#This Row],[Fecha Finalización]] -Tabla1[[#This Row],[Fecha de nac]])/365,0)))</f>
        <v/>
      </c>
      <c r="O599" s="171"/>
      <c r="P599" s="35"/>
      <c r="Q599" s="68"/>
      <c r="R599" s="68"/>
      <c r="S599" s="68"/>
      <c r="T599" s="68"/>
      <c r="U599" s="245" t="str">
        <f>IF(F599="","",Tabla1[[#This Row],[Fecha Inicio grupo]]+3*7-7)</f>
        <v/>
      </c>
      <c r="V599" s="246" t="str">
        <f>IF(F599="","",EDATE(Tabla1[[#This Row],[Fecha Inicio grupo]],3))</f>
        <v/>
      </c>
      <c r="W599" s="30"/>
      <c r="X599" s="30"/>
      <c r="Y599" s="77"/>
      <c r="Z599" s="77"/>
      <c r="AA599" s="77"/>
      <c r="AB599" s="77"/>
      <c r="AC599" s="77"/>
      <c r="AD599" s="77"/>
      <c r="AE599" s="77"/>
      <c r="AF599" s="77"/>
      <c r="AG599" s="77"/>
      <c r="AH599" s="77"/>
      <c r="AI599" s="77"/>
      <c r="AJ599" s="77"/>
      <c r="AK599" s="77"/>
      <c r="AL599" s="77"/>
      <c r="AM599" s="77"/>
      <c r="AN599" s="77"/>
      <c r="AO599" s="146"/>
      <c r="AP599" s="248" t="str">
        <f>IF(F599="","",IFERROR(VLOOKUP(SUBSTITUTE(SUBSTITUTE(Tabla1[[#This Row],[Uso Sistemas]],"T","P"),"N","F"),Parámetros!$M$2:$N$17,2,0),"Completar hasta 3ra sem. para evaluar a Probacionista"))</f>
        <v/>
      </c>
      <c r="AQ599" s="40"/>
      <c r="AR599" s="40"/>
      <c r="AS599" s="40"/>
      <c r="AT599" s="29"/>
      <c r="AU599" s="56"/>
      <c r="AV599" s="56"/>
      <c r="AW599" s="56"/>
      <c r="AX599" s="250" t="str">
        <f>IF(V599="","",EOMONTH(EDATE(Tabla1[[#This Row],[Fecha Finalización]],2),0))</f>
        <v/>
      </c>
      <c r="AY599" s="40"/>
      <c r="AZ599" s="251" t="str">
        <f>IF(V599="","",EOMONTH(EDATE(Tabla1[[#This Row],[Fecha Finalización]],3),0))</f>
        <v/>
      </c>
      <c r="BA599" s="40"/>
      <c r="BB599" s="40"/>
      <c r="BC599" s="237"/>
      <c r="BD599" s="235" t="str">
        <f>IF(F599="","",Tabla1[[#This Row],[sem 01]]&amp;Tabla1[[#This Row],[sem 02]]&amp;Tabla1[[#This Row],[sem 03]])</f>
        <v/>
      </c>
      <c r="BE599" s="236" t="str">
        <f>IF(TRIM(F599)="","",$B$1&amp;"-"&amp;SUBSTITUTE(Tabla1[[#This Row],[Mes Inscrito]]," ","")&amp;"-"&amp;SUBSTITUTE(Tabla1[[#This Row],[Dia de clases Inscrito]]," ","")&amp;"-"&amp;SUBSTITUTE(Tabla1[[#This Row],[Horario Inscrito]]," ","")&amp;"-"&amp;Tabla1[[#This Row],[Fecha Inicio grupo]])</f>
        <v/>
      </c>
      <c r="BF599" s="253" t="str">
        <f>IF(F599="","",Tabla1[[#This Row],[Curso]])</f>
        <v/>
      </c>
      <c r="BG599" s="254" t="str">
        <f>+IF(TRIM(F599)="","",$B$1&amp;"-"&amp;TRIM(Tabla1[[#This Row],[Mes Inscrito]])&amp;"-"&amp;TRIM(Tabla1[[#This Row],[Dia de clases Inscrito]])&amp;"-"&amp;TRIM(Tabla1[[#This Row],[Horario Inscrito]])&amp;"-"&amp;TRIM(Tabla1[[#This Row],[Fecha Inicio grupo]])&amp;"-"&amp;TRIM(Tabla1[[#This Row],[Tipo Incrito]]))</f>
        <v/>
      </c>
      <c r="BH599" s="319" t="str">
        <f>IF(F599="","",OR(IFERROR(SEARCH("CG",Tabla1[[#This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9" s="320" t="str">
        <f>IF(F599&lt;&gt;"",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9" s="320" t="str">
        <f>IF(F599&lt;&gt;"",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9" s="320" t="str">
        <f>IF(Tabla1[[#This Row],[Fecha Inicio grupo]]="","",IFERROR(VLOOKUP(Tabla1[[#This Row],[Mes de Alta como miembro]],Parámetros!$AM$2:$AN$16,2,0),"01/01/1900"))</f>
        <v/>
      </c>
    </row>
    <row r="600" spans="1:63" ht="14.45" hidden="1">
      <c r="A600" s="69">
        <v>595</v>
      </c>
      <c r="B600" s="30"/>
      <c r="C600" s="35"/>
      <c r="D600" s="43"/>
      <c r="E600" s="65"/>
      <c r="F600" s="46"/>
      <c r="G600" s="46"/>
      <c r="H600" s="165"/>
      <c r="I600" s="43"/>
      <c r="J600" s="29"/>
      <c r="K600" s="70"/>
      <c r="L600" s="69"/>
      <c r="M600" s="47"/>
      <c r="N600" s="240" t="str">
        <f ca="1">IF(Tabla1[[#This Row],[Fecha de nac]]="","",IF(Tabla1[[#This Row],[Fecha Finalización]] &gt;=TODAY(), DATEDIF(Tabla1[[#This Row],[Fecha de nac]],TODAY(),"y"), ROUNDDOWN((Tabla1[[#This Row],[Fecha Finalización]] -Tabla1[[#This Row],[Fecha de nac]])/365,0)))</f>
        <v/>
      </c>
      <c r="O600" s="171"/>
      <c r="P600" s="35"/>
      <c r="Q600" s="68"/>
      <c r="R600" s="68"/>
      <c r="S600" s="68"/>
      <c r="T600" s="68"/>
      <c r="U600" s="245" t="str">
        <f>IF(F600="","",Tabla1[[#This Row],[Fecha Inicio grupo]]+3*7-7)</f>
        <v/>
      </c>
      <c r="V600" s="246" t="str">
        <f>IF(F600="","",EDATE(Tabla1[[#This Row],[Fecha Inicio grupo]],3))</f>
        <v/>
      </c>
      <c r="W600" s="30"/>
      <c r="X600" s="30"/>
      <c r="Y600" s="77"/>
      <c r="Z600" s="77"/>
      <c r="AA600" s="77"/>
      <c r="AB600" s="77"/>
      <c r="AC600" s="77"/>
      <c r="AD600" s="77"/>
      <c r="AE600" s="77"/>
      <c r="AF600" s="77"/>
      <c r="AG600" s="77"/>
      <c r="AH600" s="77"/>
      <c r="AI600" s="77"/>
      <c r="AJ600" s="77"/>
      <c r="AK600" s="77"/>
      <c r="AL600" s="77"/>
      <c r="AM600" s="77"/>
      <c r="AN600" s="77"/>
      <c r="AO600" s="146"/>
      <c r="AP600" s="248" t="str">
        <f>IF(F600="","",IFERROR(VLOOKUP(SUBSTITUTE(SUBSTITUTE(Tabla1[[#This Row],[Uso Sistemas]],"T","P"),"N","F"),Parámetros!$M$2:$N$17,2,0),"Completar hasta 3ra sem. para evaluar a Probacionista"))</f>
        <v/>
      </c>
      <c r="AQ600" s="40"/>
      <c r="AR600" s="40"/>
      <c r="AS600" s="40"/>
      <c r="AT600" s="29"/>
      <c r="AU600" s="56"/>
      <c r="AV600" s="56"/>
      <c r="AW600" s="56"/>
      <c r="AX600" s="250" t="str">
        <f>IF(V600="","",EOMONTH(EDATE(Tabla1[[#This Row],[Fecha Finalización]],2),0))</f>
        <v/>
      </c>
      <c r="AY600" s="40"/>
      <c r="AZ600" s="251" t="str">
        <f>IF(V600="","",EOMONTH(EDATE(Tabla1[[#This Row],[Fecha Finalización]],3),0))</f>
        <v/>
      </c>
      <c r="BA600" s="40"/>
      <c r="BB600" s="40"/>
      <c r="BC600" s="237"/>
      <c r="BD600" s="235" t="str">
        <f>IF(F600="","",Tabla1[[#This Row],[sem 01]]&amp;Tabla1[[#This Row],[sem 02]]&amp;Tabla1[[#This Row],[sem 03]])</f>
        <v/>
      </c>
      <c r="BE600" s="236" t="str">
        <f>IF(TRIM(F600)="","",$B$1&amp;"-"&amp;SUBSTITUTE(Tabla1[[#This Row],[Mes Inscrito]]," ","")&amp;"-"&amp;SUBSTITUTE(Tabla1[[#This Row],[Dia de clases Inscrito]]," ","")&amp;"-"&amp;SUBSTITUTE(Tabla1[[#This Row],[Horario Inscrito]]," ","")&amp;"-"&amp;Tabla1[[#This Row],[Fecha Inicio grupo]])</f>
        <v/>
      </c>
      <c r="BF600" s="253" t="str">
        <f>IF(F600="","",Tabla1[[#This Row],[Curso]])</f>
        <v/>
      </c>
      <c r="BG600" s="254" t="str">
        <f>+IF(TRIM(F600)="","",$B$1&amp;"-"&amp;TRIM(Tabla1[[#This Row],[Mes Inscrito]])&amp;"-"&amp;TRIM(Tabla1[[#This Row],[Dia de clases Inscrito]])&amp;"-"&amp;TRIM(Tabla1[[#This Row],[Horario Inscrito]])&amp;"-"&amp;TRIM(Tabla1[[#This Row],[Fecha Inicio grupo]])&amp;"-"&amp;TRIM(Tabla1[[#This Row],[Tipo Incrito]]))</f>
        <v/>
      </c>
      <c r="BH600" s="319" t="str">
        <f>IF(F600="","",OR(IFERROR(SEARCH("CG",Tabla1[[#This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0" s="320" t="str">
        <f>IF(F600&lt;&gt;"",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0" s="320" t="str">
        <f>IF(F600&lt;&gt;"",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0" s="320" t="str">
        <f>IF(Tabla1[[#This Row],[Fecha Inicio grupo]]="","",IFERROR(VLOOKUP(Tabla1[[#This Row],[Mes de Alta como miembro]],Parámetros!$AM$2:$AN$16,2,0),"01/01/1900"))</f>
        <v/>
      </c>
    </row>
    <row r="601" spans="1:63" ht="14.45" hidden="1">
      <c r="A601" s="69">
        <v>596</v>
      </c>
      <c r="B601" s="30"/>
      <c r="C601" s="35"/>
      <c r="D601" s="43"/>
      <c r="E601" s="65"/>
      <c r="F601" s="46"/>
      <c r="G601" s="46"/>
      <c r="H601" s="165"/>
      <c r="I601" s="43"/>
      <c r="J601" s="29"/>
      <c r="K601" s="70"/>
      <c r="L601" s="69"/>
      <c r="M601" s="47"/>
      <c r="N601" s="240" t="str">
        <f ca="1">IF(Tabla1[[#This Row],[Fecha de nac]]="","",IF(Tabla1[[#This Row],[Fecha Finalización]] &gt;=TODAY(), DATEDIF(Tabla1[[#This Row],[Fecha de nac]],TODAY(),"y"), ROUNDDOWN((Tabla1[[#This Row],[Fecha Finalización]] -Tabla1[[#This Row],[Fecha de nac]])/365,0)))</f>
        <v/>
      </c>
      <c r="O601" s="171"/>
      <c r="P601" s="35"/>
      <c r="Q601" s="68"/>
      <c r="R601" s="68"/>
      <c r="S601" s="68"/>
      <c r="T601" s="68"/>
      <c r="U601" s="245" t="str">
        <f>IF(F601="","",Tabla1[[#This Row],[Fecha Inicio grupo]]+3*7-7)</f>
        <v/>
      </c>
      <c r="V601" s="246" t="str">
        <f>IF(F601="","",EDATE(Tabla1[[#This Row],[Fecha Inicio grupo]],3))</f>
        <v/>
      </c>
      <c r="W601" s="30"/>
      <c r="X601" s="30"/>
      <c r="Y601" s="77"/>
      <c r="Z601" s="77"/>
      <c r="AA601" s="77"/>
      <c r="AB601" s="77"/>
      <c r="AC601" s="77"/>
      <c r="AD601" s="77"/>
      <c r="AE601" s="77"/>
      <c r="AF601" s="77"/>
      <c r="AG601" s="77"/>
      <c r="AH601" s="77"/>
      <c r="AI601" s="77"/>
      <c r="AJ601" s="77"/>
      <c r="AK601" s="77"/>
      <c r="AL601" s="77"/>
      <c r="AM601" s="77"/>
      <c r="AN601" s="77"/>
      <c r="AO601" s="146"/>
      <c r="AP601" s="248" t="str">
        <f>IF(F601="","",IFERROR(VLOOKUP(SUBSTITUTE(SUBSTITUTE(Tabla1[[#This Row],[Uso Sistemas]],"T","P"),"N","F"),Parámetros!$M$2:$N$17,2,0),"Completar hasta 3ra sem. para evaluar a Probacionista"))</f>
        <v/>
      </c>
      <c r="AQ601" s="40"/>
      <c r="AR601" s="40"/>
      <c r="AS601" s="40"/>
      <c r="AT601" s="29"/>
      <c r="AU601" s="56"/>
      <c r="AV601" s="56"/>
      <c r="AW601" s="56"/>
      <c r="AX601" s="250" t="str">
        <f>IF(V601="","",EOMONTH(EDATE(Tabla1[[#This Row],[Fecha Finalización]],2),0))</f>
        <v/>
      </c>
      <c r="AY601" s="40"/>
      <c r="AZ601" s="251" t="str">
        <f>IF(V601="","",EOMONTH(EDATE(Tabla1[[#This Row],[Fecha Finalización]],3),0))</f>
        <v/>
      </c>
      <c r="BA601" s="40"/>
      <c r="BB601" s="40"/>
      <c r="BC601" s="237"/>
      <c r="BD601" s="235" t="str">
        <f>IF(F601="","",Tabla1[[#This Row],[sem 01]]&amp;Tabla1[[#This Row],[sem 02]]&amp;Tabla1[[#This Row],[sem 03]])</f>
        <v/>
      </c>
      <c r="BE601" s="236" t="str">
        <f>IF(TRIM(F601)="","",$B$1&amp;"-"&amp;SUBSTITUTE(Tabla1[[#This Row],[Mes Inscrito]]," ","")&amp;"-"&amp;SUBSTITUTE(Tabla1[[#This Row],[Dia de clases Inscrito]]," ","")&amp;"-"&amp;SUBSTITUTE(Tabla1[[#This Row],[Horario Inscrito]]," ","")&amp;"-"&amp;Tabla1[[#This Row],[Fecha Inicio grupo]])</f>
        <v/>
      </c>
      <c r="BF601" s="253" t="str">
        <f>IF(F601="","",Tabla1[[#This Row],[Curso]])</f>
        <v/>
      </c>
      <c r="BG601" s="254" t="str">
        <f>+IF(TRIM(F601)="","",$B$1&amp;"-"&amp;TRIM(Tabla1[[#This Row],[Mes Inscrito]])&amp;"-"&amp;TRIM(Tabla1[[#This Row],[Dia de clases Inscrito]])&amp;"-"&amp;TRIM(Tabla1[[#This Row],[Horario Inscrito]])&amp;"-"&amp;TRIM(Tabla1[[#This Row],[Fecha Inicio grupo]])&amp;"-"&amp;TRIM(Tabla1[[#This Row],[Tipo Incrito]]))</f>
        <v/>
      </c>
      <c r="BH601" s="319" t="str">
        <f>IF(F601="","",OR(IFERROR(SEARCH("CG",Tabla1[[#This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1" s="320" t="str">
        <f>IF(F601&lt;&gt;"",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1" s="320" t="str">
        <f>IF(F601&lt;&gt;"",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1" s="320" t="str">
        <f>IF(Tabla1[[#This Row],[Fecha Inicio grupo]]="","",IFERROR(VLOOKUP(Tabla1[[#This Row],[Mes de Alta como miembro]],Parámetros!$AM$2:$AN$16,2,0),"01/01/1900"))</f>
        <v/>
      </c>
    </row>
    <row r="602" spans="1:63" ht="14.45" hidden="1">
      <c r="A602" s="69">
        <v>597</v>
      </c>
      <c r="B602" s="30"/>
      <c r="C602" s="35"/>
      <c r="D602" s="43"/>
      <c r="E602" s="65"/>
      <c r="F602" s="46"/>
      <c r="G602" s="46"/>
      <c r="H602" s="165"/>
      <c r="I602" s="43"/>
      <c r="J602" s="29"/>
      <c r="K602" s="70"/>
      <c r="L602" s="69"/>
      <c r="M602" s="47"/>
      <c r="N602" s="240" t="str">
        <f ca="1">IF(Tabla1[[#This Row],[Fecha de nac]]="","",IF(Tabla1[[#This Row],[Fecha Finalización]] &gt;=TODAY(), DATEDIF(Tabla1[[#This Row],[Fecha de nac]],TODAY(),"y"), ROUNDDOWN((Tabla1[[#This Row],[Fecha Finalización]] -Tabla1[[#This Row],[Fecha de nac]])/365,0)))</f>
        <v/>
      </c>
      <c r="O602" s="171"/>
      <c r="P602" s="35"/>
      <c r="Q602" s="68"/>
      <c r="R602" s="68"/>
      <c r="S602" s="68"/>
      <c r="T602" s="68"/>
      <c r="U602" s="245" t="str">
        <f>IF(F602="","",Tabla1[[#This Row],[Fecha Inicio grupo]]+3*7-7)</f>
        <v/>
      </c>
      <c r="V602" s="246" t="str">
        <f>IF(F602="","",EDATE(Tabla1[[#This Row],[Fecha Inicio grupo]],3))</f>
        <v/>
      </c>
      <c r="W602" s="30"/>
      <c r="X602" s="30"/>
      <c r="Y602" s="77"/>
      <c r="Z602" s="77"/>
      <c r="AA602" s="77"/>
      <c r="AB602" s="77"/>
      <c r="AC602" s="77"/>
      <c r="AD602" s="77"/>
      <c r="AE602" s="77"/>
      <c r="AF602" s="77"/>
      <c r="AG602" s="77"/>
      <c r="AH602" s="77"/>
      <c r="AI602" s="77"/>
      <c r="AJ602" s="77"/>
      <c r="AK602" s="77"/>
      <c r="AL602" s="77"/>
      <c r="AM602" s="77"/>
      <c r="AN602" s="77"/>
      <c r="AO602" s="146"/>
      <c r="AP602" s="248" t="str">
        <f>IF(F602="","",IFERROR(VLOOKUP(SUBSTITUTE(SUBSTITUTE(Tabla1[[#This Row],[Uso Sistemas]],"T","P"),"N","F"),Parámetros!$M$2:$N$17,2,0),"Completar hasta 3ra sem. para evaluar a Probacionista"))</f>
        <v/>
      </c>
      <c r="AQ602" s="40"/>
      <c r="AR602" s="40"/>
      <c r="AS602" s="40"/>
      <c r="AT602" s="29"/>
      <c r="AU602" s="56"/>
      <c r="AV602" s="56"/>
      <c r="AW602" s="56"/>
      <c r="AX602" s="250" t="str">
        <f>IF(V602="","",EOMONTH(EDATE(Tabla1[[#This Row],[Fecha Finalización]],2),0))</f>
        <v/>
      </c>
      <c r="AY602" s="40"/>
      <c r="AZ602" s="251" t="str">
        <f>IF(V602="","",EOMONTH(EDATE(Tabla1[[#This Row],[Fecha Finalización]],3),0))</f>
        <v/>
      </c>
      <c r="BA602" s="40"/>
      <c r="BB602" s="40"/>
      <c r="BC602" s="237"/>
      <c r="BD602" s="235" t="str">
        <f>IF(F602="","",Tabla1[[#This Row],[sem 01]]&amp;Tabla1[[#This Row],[sem 02]]&amp;Tabla1[[#This Row],[sem 03]])</f>
        <v/>
      </c>
      <c r="BE602" s="236" t="str">
        <f>IF(TRIM(F602)="","",$B$1&amp;"-"&amp;SUBSTITUTE(Tabla1[[#This Row],[Mes Inscrito]]," ","")&amp;"-"&amp;SUBSTITUTE(Tabla1[[#This Row],[Dia de clases Inscrito]]," ","")&amp;"-"&amp;SUBSTITUTE(Tabla1[[#This Row],[Horario Inscrito]]," ","")&amp;"-"&amp;Tabla1[[#This Row],[Fecha Inicio grupo]])</f>
        <v/>
      </c>
      <c r="BF602" s="253" t="str">
        <f>IF(F602="","",Tabla1[[#This Row],[Curso]])</f>
        <v/>
      </c>
      <c r="BG602" s="254" t="str">
        <f>+IF(TRIM(F602)="","",$B$1&amp;"-"&amp;TRIM(Tabla1[[#This Row],[Mes Inscrito]])&amp;"-"&amp;TRIM(Tabla1[[#This Row],[Dia de clases Inscrito]])&amp;"-"&amp;TRIM(Tabla1[[#This Row],[Horario Inscrito]])&amp;"-"&amp;TRIM(Tabla1[[#This Row],[Fecha Inicio grupo]])&amp;"-"&amp;TRIM(Tabla1[[#This Row],[Tipo Incrito]]))</f>
        <v/>
      </c>
      <c r="BH602" s="319" t="str">
        <f>IF(F602="","",OR(IFERROR(SEARCH("CG",Tabla1[[#This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2" s="320" t="str">
        <f>IF(F602&lt;&gt;"",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2" s="320" t="str">
        <f>IF(F602&lt;&gt;"",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2" s="320" t="str">
        <f>IF(Tabla1[[#This Row],[Fecha Inicio grupo]]="","",IFERROR(VLOOKUP(Tabla1[[#This Row],[Mes de Alta como miembro]],Parámetros!$AM$2:$AN$16,2,0),"01/01/1900"))</f>
        <v/>
      </c>
    </row>
    <row r="603" spans="1:63" ht="14.45" hidden="1">
      <c r="A603" s="69">
        <v>598</v>
      </c>
      <c r="B603" s="30"/>
      <c r="C603" s="35"/>
      <c r="D603" s="43"/>
      <c r="E603" s="65"/>
      <c r="F603" s="46"/>
      <c r="G603" s="46"/>
      <c r="H603" s="165"/>
      <c r="I603" s="43"/>
      <c r="J603" s="29"/>
      <c r="K603" s="70"/>
      <c r="L603" s="69"/>
      <c r="M603" s="47"/>
      <c r="N603" s="240" t="str">
        <f ca="1">IF(Tabla1[[#This Row],[Fecha de nac]]="","",IF(Tabla1[[#This Row],[Fecha Finalización]] &gt;=TODAY(), DATEDIF(Tabla1[[#This Row],[Fecha de nac]],TODAY(),"y"), ROUNDDOWN((Tabla1[[#This Row],[Fecha Finalización]] -Tabla1[[#This Row],[Fecha de nac]])/365,0)))</f>
        <v/>
      </c>
      <c r="O603" s="171"/>
      <c r="P603" s="35"/>
      <c r="Q603" s="68"/>
      <c r="R603" s="68"/>
      <c r="S603" s="68"/>
      <c r="T603" s="68"/>
      <c r="U603" s="245" t="str">
        <f>IF(F603="","",Tabla1[[#This Row],[Fecha Inicio grupo]]+3*7-7)</f>
        <v/>
      </c>
      <c r="V603" s="246" t="str">
        <f>IF(F603="","",EDATE(Tabla1[[#This Row],[Fecha Inicio grupo]],3))</f>
        <v/>
      </c>
      <c r="W603" s="30"/>
      <c r="X603" s="30"/>
      <c r="Y603" s="77"/>
      <c r="Z603" s="77"/>
      <c r="AA603" s="77"/>
      <c r="AB603" s="77"/>
      <c r="AC603" s="77"/>
      <c r="AD603" s="77"/>
      <c r="AE603" s="77"/>
      <c r="AF603" s="77"/>
      <c r="AG603" s="77"/>
      <c r="AH603" s="77"/>
      <c r="AI603" s="77"/>
      <c r="AJ603" s="77"/>
      <c r="AK603" s="77"/>
      <c r="AL603" s="77"/>
      <c r="AM603" s="77"/>
      <c r="AN603" s="77"/>
      <c r="AO603" s="146"/>
      <c r="AP603" s="248" t="str">
        <f>IF(F603="","",IFERROR(VLOOKUP(SUBSTITUTE(SUBSTITUTE(Tabla1[[#This Row],[Uso Sistemas]],"T","P"),"N","F"),Parámetros!$M$2:$N$17,2,0),"Completar hasta 3ra sem. para evaluar a Probacionista"))</f>
        <v/>
      </c>
      <c r="AQ603" s="40"/>
      <c r="AR603" s="40"/>
      <c r="AS603" s="40"/>
      <c r="AT603" s="29"/>
      <c r="AU603" s="56"/>
      <c r="AV603" s="56"/>
      <c r="AW603" s="56"/>
      <c r="AX603" s="250" t="str">
        <f>IF(V603="","",EOMONTH(EDATE(Tabla1[[#This Row],[Fecha Finalización]],2),0))</f>
        <v/>
      </c>
      <c r="AY603" s="40"/>
      <c r="AZ603" s="251" t="str">
        <f>IF(V603="","",EOMONTH(EDATE(Tabla1[[#This Row],[Fecha Finalización]],3),0))</f>
        <v/>
      </c>
      <c r="BA603" s="40"/>
      <c r="BB603" s="40"/>
      <c r="BC603" s="237"/>
      <c r="BD603" s="235" t="str">
        <f>IF(F603="","",Tabla1[[#This Row],[sem 01]]&amp;Tabla1[[#This Row],[sem 02]]&amp;Tabla1[[#This Row],[sem 03]])</f>
        <v/>
      </c>
      <c r="BE603" s="236" t="str">
        <f>IF(TRIM(F603)="","",$B$1&amp;"-"&amp;SUBSTITUTE(Tabla1[[#This Row],[Mes Inscrito]]," ","")&amp;"-"&amp;SUBSTITUTE(Tabla1[[#This Row],[Dia de clases Inscrito]]," ","")&amp;"-"&amp;SUBSTITUTE(Tabla1[[#This Row],[Horario Inscrito]]," ","")&amp;"-"&amp;Tabla1[[#This Row],[Fecha Inicio grupo]])</f>
        <v/>
      </c>
      <c r="BF603" s="253" t="str">
        <f>IF(F603="","",Tabla1[[#This Row],[Curso]])</f>
        <v/>
      </c>
      <c r="BG603" s="254" t="str">
        <f>+IF(TRIM(F603)="","",$B$1&amp;"-"&amp;TRIM(Tabla1[[#This Row],[Mes Inscrito]])&amp;"-"&amp;TRIM(Tabla1[[#This Row],[Dia de clases Inscrito]])&amp;"-"&amp;TRIM(Tabla1[[#This Row],[Horario Inscrito]])&amp;"-"&amp;TRIM(Tabla1[[#This Row],[Fecha Inicio grupo]])&amp;"-"&amp;TRIM(Tabla1[[#This Row],[Tipo Incrito]]))</f>
        <v/>
      </c>
      <c r="BH603" s="319" t="str">
        <f>IF(F603="","",OR(IFERROR(SEARCH("CG",Tabla1[[#This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3" s="320" t="str">
        <f>IF(F603&lt;&gt;"",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3" s="320" t="str">
        <f>IF(F603&lt;&gt;"",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3" s="320" t="str">
        <f>IF(Tabla1[[#This Row],[Fecha Inicio grupo]]="","",IFERROR(VLOOKUP(Tabla1[[#This Row],[Mes de Alta como miembro]],Parámetros!$AM$2:$AN$16,2,0),"01/01/1900"))</f>
        <v/>
      </c>
    </row>
    <row r="604" spans="1:63" ht="14.45" hidden="1">
      <c r="A604" s="69">
        <v>599</v>
      </c>
      <c r="B604" s="30"/>
      <c r="C604" s="35"/>
      <c r="D604" s="43"/>
      <c r="E604" s="65"/>
      <c r="F604" s="46"/>
      <c r="G604" s="46"/>
      <c r="H604" s="165"/>
      <c r="I604" s="43"/>
      <c r="J604" s="29"/>
      <c r="K604" s="70"/>
      <c r="L604" s="69"/>
      <c r="M604" s="47"/>
      <c r="N604" s="240" t="str">
        <f ca="1">IF(Tabla1[[#This Row],[Fecha de nac]]="","",IF(Tabla1[[#This Row],[Fecha Finalización]] &gt;=TODAY(), DATEDIF(Tabla1[[#This Row],[Fecha de nac]],TODAY(),"y"), ROUNDDOWN((Tabla1[[#This Row],[Fecha Finalización]] -Tabla1[[#This Row],[Fecha de nac]])/365,0)))</f>
        <v/>
      </c>
      <c r="O604" s="171"/>
      <c r="P604" s="35"/>
      <c r="Q604" s="68"/>
      <c r="R604" s="68"/>
      <c r="S604" s="68"/>
      <c r="T604" s="68"/>
      <c r="U604" s="245" t="str">
        <f>IF(F604="","",Tabla1[[#This Row],[Fecha Inicio grupo]]+3*7-7)</f>
        <v/>
      </c>
      <c r="V604" s="246" t="str">
        <f>IF(F604="","",EDATE(Tabla1[[#This Row],[Fecha Inicio grupo]],3))</f>
        <v/>
      </c>
      <c r="W604" s="30"/>
      <c r="X604" s="30"/>
      <c r="Y604" s="77"/>
      <c r="Z604" s="77"/>
      <c r="AA604" s="77"/>
      <c r="AB604" s="77"/>
      <c r="AC604" s="77"/>
      <c r="AD604" s="77"/>
      <c r="AE604" s="77"/>
      <c r="AF604" s="77"/>
      <c r="AG604" s="77"/>
      <c r="AH604" s="77"/>
      <c r="AI604" s="77"/>
      <c r="AJ604" s="77"/>
      <c r="AK604" s="77"/>
      <c r="AL604" s="77"/>
      <c r="AM604" s="77"/>
      <c r="AN604" s="77"/>
      <c r="AO604" s="146"/>
      <c r="AP604" s="248" t="str">
        <f>IF(F604="","",IFERROR(VLOOKUP(SUBSTITUTE(SUBSTITUTE(Tabla1[[#This Row],[Uso Sistemas]],"T","P"),"N","F"),Parámetros!$M$2:$N$17,2,0),"Completar hasta 3ra sem. para evaluar a Probacionista"))</f>
        <v/>
      </c>
      <c r="AQ604" s="40"/>
      <c r="AR604" s="40"/>
      <c r="AS604" s="40"/>
      <c r="AT604" s="29"/>
      <c r="AU604" s="56"/>
      <c r="AV604" s="56"/>
      <c r="AW604" s="56"/>
      <c r="AX604" s="250" t="str">
        <f>IF(V604="","",EOMONTH(EDATE(Tabla1[[#This Row],[Fecha Finalización]],2),0))</f>
        <v/>
      </c>
      <c r="AY604" s="40"/>
      <c r="AZ604" s="251" t="str">
        <f>IF(V604="","",EOMONTH(EDATE(Tabla1[[#This Row],[Fecha Finalización]],3),0))</f>
        <v/>
      </c>
      <c r="BA604" s="40"/>
      <c r="BB604" s="40"/>
      <c r="BC604" s="237"/>
      <c r="BD604" s="235" t="str">
        <f>IF(F604="","",Tabla1[[#This Row],[sem 01]]&amp;Tabla1[[#This Row],[sem 02]]&amp;Tabla1[[#This Row],[sem 03]])</f>
        <v/>
      </c>
      <c r="BE604" s="236" t="str">
        <f>IF(TRIM(F604)="","",$B$1&amp;"-"&amp;SUBSTITUTE(Tabla1[[#This Row],[Mes Inscrito]]," ","")&amp;"-"&amp;SUBSTITUTE(Tabla1[[#This Row],[Dia de clases Inscrito]]," ","")&amp;"-"&amp;SUBSTITUTE(Tabla1[[#This Row],[Horario Inscrito]]," ","")&amp;"-"&amp;Tabla1[[#This Row],[Fecha Inicio grupo]])</f>
        <v/>
      </c>
      <c r="BF604" s="253" t="str">
        <f>IF(F604="","",Tabla1[[#This Row],[Curso]])</f>
        <v/>
      </c>
      <c r="BG604" s="254" t="str">
        <f>+IF(TRIM(F604)="","",$B$1&amp;"-"&amp;TRIM(Tabla1[[#This Row],[Mes Inscrito]])&amp;"-"&amp;TRIM(Tabla1[[#This Row],[Dia de clases Inscrito]])&amp;"-"&amp;TRIM(Tabla1[[#This Row],[Horario Inscrito]])&amp;"-"&amp;TRIM(Tabla1[[#This Row],[Fecha Inicio grupo]])&amp;"-"&amp;TRIM(Tabla1[[#This Row],[Tipo Incrito]]))</f>
        <v/>
      </c>
      <c r="BH604" s="319" t="str">
        <f>IF(F604="","",OR(IFERROR(SEARCH("CG",Tabla1[[#This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4" s="320" t="str">
        <f>IF(F604&lt;&gt;"",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4" s="320" t="str">
        <f>IF(F604&lt;&gt;"",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4" s="320" t="str">
        <f>IF(Tabla1[[#This Row],[Fecha Inicio grupo]]="","",IFERROR(VLOOKUP(Tabla1[[#This Row],[Mes de Alta como miembro]],Parámetros!$AM$2:$AN$16,2,0),"01/01/1900"))</f>
        <v/>
      </c>
    </row>
    <row r="605" spans="1:63" ht="14.45" hidden="1">
      <c r="A605" s="69">
        <v>600</v>
      </c>
      <c r="B605" s="30"/>
      <c r="C605" s="35"/>
      <c r="D605" s="43"/>
      <c r="E605" s="65"/>
      <c r="F605" s="46"/>
      <c r="G605" s="46"/>
      <c r="H605" s="165"/>
      <c r="I605" s="43"/>
      <c r="J605" s="29"/>
      <c r="K605" s="70"/>
      <c r="L605" s="69"/>
      <c r="M605" s="47"/>
      <c r="N605" s="240" t="str">
        <f ca="1">IF(Tabla1[[#This Row],[Fecha de nac]]="","",IF(Tabla1[[#This Row],[Fecha Finalización]] &gt;=TODAY(), DATEDIF(Tabla1[[#This Row],[Fecha de nac]],TODAY(),"y"), ROUNDDOWN((Tabla1[[#This Row],[Fecha Finalización]] -Tabla1[[#This Row],[Fecha de nac]])/365,0)))</f>
        <v/>
      </c>
      <c r="O605" s="171"/>
      <c r="P605" s="35"/>
      <c r="Q605" s="68"/>
      <c r="R605" s="68"/>
      <c r="S605" s="68"/>
      <c r="T605" s="68"/>
      <c r="U605" s="245" t="str">
        <f>IF(F605="","",Tabla1[[#This Row],[Fecha Inicio grupo]]+3*7-7)</f>
        <v/>
      </c>
      <c r="V605" s="246" t="str">
        <f>IF(F605="","",EDATE(Tabla1[[#This Row],[Fecha Inicio grupo]],3))</f>
        <v/>
      </c>
      <c r="W605" s="30"/>
      <c r="X605" s="30"/>
      <c r="Y605" s="77"/>
      <c r="Z605" s="77"/>
      <c r="AA605" s="77"/>
      <c r="AB605" s="77"/>
      <c r="AC605" s="77"/>
      <c r="AD605" s="77"/>
      <c r="AE605" s="77"/>
      <c r="AF605" s="77"/>
      <c r="AG605" s="77"/>
      <c r="AH605" s="77"/>
      <c r="AI605" s="77"/>
      <c r="AJ605" s="77"/>
      <c r="AK605" s="77"/>
      <c r="AL605" s="77"/>
      <c r="AM605" s="77"/>
      <c r="AN605" s="77"/>
      <c r="AO605" s="146"/>
      <c r="AP605" s="248" t="str">
        <f>IF(F605="","",IFERROR(VLOOKUP(SUBSTITUTE(SUBSTITUTE(Tabla1[[#This Row],[Uso Sistemas]],"T","P"),"N","F"),Parámetros!$M$2:$N$17,2,0),"Completar hasta 3ra sem. para evaluar a Probacionista"))</f>
        <v/>
      </c>
      <c r="AQ605" s="40"/>
      <c r="AR605" s="40"/>
      <c r="AS605" s="40"/>
      <c r="AT605" s="29"/>
      <c r="AU605" s="56"/>
      <c r="AV605" s="56"/>
      <c r="AW605" s="56"/>
      <c r="AX605" s="250" t="str">
        <f>IF(V605="","",EOMONTH(EDATE(Tabla1[[#This Row],[Fecha Finalización]],2),0))</f>
        <v/>
      </c>
      <c r="AY605" s="40"/>
      <c r="AZ605" s="251" t="str">
        <f>IF(V605="","",EOMONTH(EDATE(Tabla1[[#This Row],[Fecha Finalización]],3),0))</f>
        <v/>
      </c>
      <c r="BA605" s="40"/>
      <c r="BB605" s="40"/>
      <c r="BC605" s="237"/>
      <c r="BD605" s="235" t="str">
        <f>IF(F605="","",Tabla1[[#This Row],[sem 01]]&amp;Tabla1[[#This Row],[sem 02]]&amp;Tabla1[[#This Row],[sem 03]])</f>
        <v/>
      </c>
      <c r="BE605" s="236" t="str">
        <f>IF(TRIM(F605)="","",$B$1&amp;"-"&amp;SUBSTITUTE(Tabla1[[#This Row],[Mes Inscrito]]," ","")&amp;"-"&amp;SUBSTITUTE(Tabla1[[#This Row],[Dia de clases Inscrito]]," ","")&amp;"-"&amp;SUBSTITUTE(Tabla1[[#This Row],[Horario Inscrito]]," ","")&amp;"-"&amp;Tabla1[[#This Row],[Fecha Inicio grupo]])</f>
        <v/>
      </c>
      <c r="BF605" s="253" t="str">
        <f>IF(F605="","",Tabla1[[#This Row],[Curso]])</f>
        <v/>
      </c>
      <c r="BG605" s="254" t="str">
        <f>+IF(TRIM(F605)="","",$B$1&amp;"-"&amp;TRIM(Tabla1[[#This Row],[Mes Inscrito]])&amp;"-"&amp;TRIM(Tabla1[[#This Row],[Dia de clases Inscrito]])&amp;"-"&amp;TRIM(Tabla1[[#This Row],[Horario Inscrito]])&amp;"-"&amp;TRIM(Tabla1[[#This Row],[Fecha Inicio grupo]])&amp;"-"&amp;TRIM(Tabla1[[#This Row],[Tipo Incrito]]))</f>
        <v/>
      </c>
      <c r="BH605" s="319" t="str">
        <f>IF(F605="","",OR(IFERROR(SEARCH("CG",Tabla1[[#This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5" s="320" t="str">
        <f>IF(F605&lt;&gt;"",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5" s="320" t="str">
        <f>IF(F605&lt;&gt;"",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5" s="320" t="str">
        <f>IF(Tabla1[[#This Row],[Fecha Inicio grupo]]="","",IFERROR(VLOOKUP(Tabla1[[#This Row],[Mes de Alta como miembro]],Parámetros!$AM$2:$AN$16,2,0),"01/01/1900"))</f>
        <v/>
      </c>
    </row>
    <row r="606" spans="1:63" ht="14.45" hidden="1">
      <c r="A606" s="69">
        <v>601</v>
      </c>
      <c r="B606" s="30"/>
      <c r="C606" s="35"/>
      <c r="D606" s="43"/>
      <c r="E606" s="65"/>
      <c r="F606" s="46"/>
      <c r="G606" s="46"/>
      <c r="H606" s="165"/>
      <c r="I606" s="43"/>
      <c r="J606" s="29"/>
      <c r="K606" s="70"/>
      <c r="L606" s="69"/>
      <c r="M606" s="47"/>
      <c r="N606" s="240" t="str">
        <f ca="1">IF(Tabla1[[#This Row],[Fecha de nac]]="","",IF(Tabla1[[#This Row],[Fecha Finalización]] &gt;=TODAY(), DATEDIF(Tabla1[[#This Row],[Fecha de nac]],TODAY(),"y"), ROUNDDOWN((Tabla1[[#This Row],[Fecha Finalización]] -Tabla1[[#This Row],[Fecha de nac]])/365,0)))</f>
        <v/>
      </c>
      <c r="O606" s="171"/>
      <c r="P606" s="35"/>
      <c r="Q606" s="68"/>
      <c r="R606" s="68"/>
      <c r="S606" s="68"/>
      <c r="T606" s="68"/>
      <c r="U606" s="245" t="str">
        <f>IF(F606="","",Tabla1[[#This Row],[Fecha Inicio grupo]]+3*7-7)</f>
        <v/>
      </c>
      <c r="V606" s="246" t="str">
        <f>IF(F606="","",EDATE(Tabla1[[#This Row],[Fecha Inicio grupo]],3))</f>
        <v/>
      </c>
      <c r="W606" s="30"/>
      <c r="X606" s="30"/>
      <c r="Y606" s="77"/>
      <c r="Z606" s="77"/>
      <c r="AA606" s="77"/>
      <c r="AB606" s="77"/>
      <c r="AC606" s="77"/>
      <c r="AD606" s="77"/>
      <c r="AE606" s="77"/>
      <c r="AF606" s="77"/>
      <c r="AG606" s="77"/>
      <c r="AH606" s="77"/>
      <c r="AI606" s="77"/>
      <c r="AJ606" s="77"/>
      <c r="AK606" s="77"/>
      <c r="AL606" s="77"/>
      <c r="AM606" s="77"/>
      <c r="AN606" s="77"/>
      <c r="AO606" s="146"/>
      <c r="AP606" s="248" t="str">
        <f>IF(F606="","",IFERROR(VLOOKUP(SUBSTITUTE(SUBSTITUTE(Tabla1[[#This Row],[Uso Sistemas]],"T","P"),"N","F"),Parámetros!$M$2:$N$17,2,0),"Completar hasta 3ra sem. para evaluar a Probacionista"))</f>
        <v/>
      </c>
      <c r="AQ606" s="40"/>
      <c r="AR606" s="40"/>
      <c r="AS606" s="40"/>
      <c r="AT606" s="29"/>
      <c r="AU606" s="56"/>
      <c r="AV606" s="56"/>
      <c r="AW606" s="56"/>
      <c r="AX606" s="250" t="str">
        <f>IF(V606="","",EOMONTH(EDATE(Tabla1[[#This Row],[Fecha Finalización]],2),0))</f>
        <v/>
      </c>
      <c r="AY606" s="40"/>
      <c r="AZ606" s="251" t="str">
        <f>IF(V606="","",EOMONTH(EDATE(Tabla1[[#This Row],[Fecha Finalización]],3),0))</f>
        <v/>
      </c>
      <c r="BA606" s="40"/>
      <c r="BB606" s="40"/>
      <c r="BC606" s="237"/>
      <c r="BD606" s="235" t="str">
        <f>IF(F606="","",Tabla1[[#This Row],[sem 01]]&amp;Tabla1[[#This Row],[sem 02]]&amp;Tabla1[[#This Row],[sem 03]])</f>
        <v/>
      </c>
      <c r="BE606" s="236" t="str">
        <f>IF(TRIM(F606)="","",$B$1&amp;"-"&amp;SUBSTITUTE(Tabla1[[#This Row],[Mes Inscrito]]," ","")&amp;"-"&amp;SUBSTITUTE(Tabla1[[#This Row],[Dia de clases Inscrito]]," ","")&amp;"-"&amp;SUBSTITUTE(Tabla1[[#This Row],[Horario Inscrito]]," ","")&amp;"-"&amp;Tabla1[[#This Row],[Fecha Inicio grupo]])</f>
        <v/>
      </c>
      <c r="BF606" s="253" t="str">
        <f>IF(F606="","",Tabla1[[#This Row],[Curso]])</f>
        <v/>
      </c>
      <c r="BG606" s="254" t="str">
        <f>+IF(TRIM(F606)="","",$B$1&amp;"-"&amp;TRIM(Tabla1[[#This Row],[Mes Inscrito]])&amp;"-"&amp;TRIM(Tabla1[[#This Row],[Dia de clases Inscrito]])&amp;"-"&amp;TRIM(Tabla1[[#This Row],[Horario Inscrito]])&amp;"-"&amp;TRIM(Tabla1[[#This Row],[Fecha Inicio grupo]])&amp;"-"&amp;TRIM(Tabla1[[#This Row],[Tipo Incrito]]))</f>
        <v/>
      </c>
      <c r="BH606" s="319" t="str">
        <f>IF(F606="","",OR(IFERROR(SEARCH("CG",Tabla1[[#This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6" s="320" t="str">
        <f>IF(F606&lt;&gt;"",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6" s="320" t="str">
        <f>IF(F606&lt;&gt;"",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6" s="320" t="str">
        <f>IF(Tabla1[[#This Row],[Fecha Inicio grupo]]="","",IFERROR(VLOOKUP(Tabla1[[#This Row],[Mes de Alta como miembro]],Parámetros!$AM$2:$AN$16,2,0),"01/01/1900"))</f>
        <v/>
      </c>
    </row>
    <row r="607" spans="1:63" ht="14.45" hidden="1">
      <c r="A607" s="69">
        <v>602</v>
      </c>
      <c r="B607" s="30"/>
      <c r="C607" s="35"/>
      <c r="D607" s="43"/>
      <c r="E607" s="65"/>
      <c r="F607" s="46"/>
      <c r="G607" s="46"/>
      <c r="H607" s="165"/>
      <c r="I607" s="43"/>
      <c r="J607" s="29"/>
      <c r="K607" s="70"/>
      <c r="L607" s="69"/>
      <c r="M607" s="47"/>
      <c r="N607" s="240" t="str">
        <f ca="1">IF(Tabla1[[#This Row],[Fecha de nac]]="","",IF(Tabla1[[#This Row],[Fecha Finalización]] &gt;=TODAY(), DATEDIF(Tabla1[[#This Row],[Fecha de nac]],TODAY(),"y"), ROUNDDOWN((Tabla1[[#This Row],[Fecha Finalización]] -Tabla1[[#This Row],[Fecha de nac]])/365,0)))</f>
        <v/>
      </c>
      <c r="O607" s="171"/>
      <c r="P607" s="35"/>
      <c r="Q607" s="68"/>
      <c r="R607" s="68"/>
      <c r="S607" s="68"/>
      <c r="T607" s="68"/>
      <c r="U607" s="245" t="str">
        <f>IF(F607="","",Tabla1[[#This Row],[Fecha Inicio grupo]]+3*7-7)</f>
        <v/>
      </c>
      <c r="V607" s="246" t="str">
        <f>IF(F607="","",EDATE(Tabla1[[#This Row],[Fecha Inicio grupo]],3))</f>
        <v/>
      </c>
      <c r="W607" s="30"/>
      <c r="X607" s="30"/>
      <c r="Y607" s="77"/>
      <c r="Z607" s="77"/>
      <c r="AA607" s="77"/>
      <c r="AB607" s="77"/>
      <c r="AC607" s="77"/>
      <c r="AD607" s="77"/>
      <c r="AE607" s="77"/>
      <c r="AF607" s="77"/>
      <c r="AG607" s="77"/>
      <c r="AH607" s="77"/>
      <c r="AI607" s="77"/>
      <c r="AJ607" s="77"/>
      <c r="AK607" s="77"/>
      <c r="AL607" s="77"/>
      <c r="AM607" s="77"/>
      <c r="AN607" s="77"/>
      <c r="AO607" s="146"/>
      <c r="AP607" s="248" t="str">
        <f>IF(F607="","",IFERROR(VLOOKUP(SUBSTITUTE(SUBSTITUTE(Tabla1[[#This Row],[Uso Sistemas]],"T","P"),"N","F"),Parámetros!$M$2:$N$17,2,0),"Completar hasta 3ra sem. para evaluar a Probacionista"))</f>
        <v/>
      </c>
      <c r="AQ607" s="40"/>
      <c r="AR607" s="40"/>
      <c r="AS607" s="40"/>
      <c r="AT607" s="29"/>
      <c r="AU607" s="56"/>
      <c r="AV607" s="56"/>
      <c r="AW607" s="56"/>
      <c r="AX607" s="250" t="str">
        <f>IF(V607="","",EOMONTH(EDATE(Tabla1[[#This Row],[Fecha Finalización]],2),0))</f>
        <v/>
      </c>
      <c r="AY607" s="40"/>
      <c r="AZ607" s="251" t="str">
        <f>IF(V607="","",EOMONTH(EDATE(Tabla1[[#This Row],[Fecha Finalización]],3),0))</f>
        <v/>
      </c>
      <c r="BA607" s="40"/>
      <c r="BB607" s="40"/>
      <c r="BC607" s="237"/>
      <c r="BD607" s="235" t="str">
        <f>IF(F607="","",Tabla1[[#This Row],[sem 01]]&amp;Tabla1[[#This Row],[sem 02]]&amp;Tabla1[[#This Row],[sem 03]])</f>
        <v/>
      </c>
      <c r="BE607" s="236" t="str">
        <f>IF(TRIM(F607)="","",$B$1&amp;"-"&amp;SUBSTITUTE(Tabla1[[#This Row],[Mes Inscrito]]," ","")&amp;"-"&amp;SUBSTITUTE(Tabla1[[#This Row],[Dia de clases Inscrito]]," ","")&amp;"-"&amp;SUBSTITUTE(Tabla1[[#This Row],[Horario Inscrito]]," ","")&amp;"-"&amp;Tabla1[[#This Row],[Fecha Inicio grupo]])</f>
        <v/>
      </c>
      <c r="BF607" s="253" t="str">
        <f>IF(F607="","",Tabla1[[#This Row],[Curso]])</f>
        <v/>
      </c>
      <c r="BG607" s="254" t="str">
        <f>+IF(TRIM(F607)="","",$B$1&amp;"-"&amp;TRIM(Tabla1[[#This Row],[Mes Inscrito]])&amp;"-"&amp;TRIM(Tabla1[[#This Row],[Dia de clases Inscrito]])&amp;"-"&amp;TRIM(Tabla1[[#This Row],[Horario Inscrito]])&amp;"-"&amp;TRIM(Tabla1[[#This Row],[Fecha Inicio grupo]])&amp;"-"&amp;TRIM(Tabla1[[#This Row],[Tipo Incrito]]))</f>
        <v/>
      </c>
      <c r="BH607" s="319" t="str">
        <f>IF(F607="","",OR(IFERROR(SEARCH("CG",Tabla1[[#This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7" s="320" t="str">
        <f>IF(F607&lt;&gt;"",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7" s="320" t="str">
        <f>IF(F607&lt;&gt;"",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7" s="320" t="str">
        <f>IF(Tabla1[[#This Row],[Fecha Inicio grupo]]="","",IFERROR(VLOOKUP(Tabla1[[#This Row],[Mes de Alta como miembro]],Parámetros!$AM$2:$AN$16,2,0),"01/01/1900"))</f>
        <v/>
      </c>
    </row>
    <row r="608" spans="1:63" ht="14.45" hidden="1">
      <c r="A608" s="69">
        <v>603</v>
      </c>
      <c r="B608" s="30"/>
      <c r="C608" s="35"/>
      <c r="D608" s="43"/>
      <c r="E608" s="65"/>
      <c r="F608" s="46"/>
      <c r="G608" s="46"/>
      <c r="H608" s="165"/>
      <c r="I608" s="43"/>
      <c r="J608" s="29"/>
      <c r="K608" s="70"/>
      <c r="L608" s="69"/>
      <c r="M608" s="47"/>
      <c r="N608" s="240" t="str">
        <f ca="1">IF(Tabla1[[#This Row],[Fecha de nac]]="","",IF(Tabla1[[#This Row],[Fecha Finalización]] &gt;=TODAY(), DATEDIF(Tabla1[[#This Row],[Fecha de nac]],TODAY(),"y"), ROUNDDOWN((Tabla1[[#This Row],[Fecha Finalización]] -Tabla1[[#This Row],[Fecha de nac]])/365,0)))</f>
        <v/>
      </c>
      <c r="O608" s="171"/>
      <c r="P608" s="35"/>
      <c r="Q608" s="68"/>
      <c r="R608" s="68"/>
      <c r="S608" s="68"/>
      <c r="T608" s="68"/>
      <c r="U608" s="245" t="str">
        <f>IF(F608="","",Tabla1[[#This Row],[Fecha Inicio grupo]]+3*7-7)</f>
        <v/>
      </c>
      <c r="V608" s="246" t="str">
        <f>IF(F608="","",EDATE(Tabla1[[#This Row],[Fecha Inicio grupo]],3))</f>
        <v/>
      </c>
      <c r="W608" s="30"/>
      <c r="X608" s="30"/>
      <c r="Y608" s="77"/>
      <c r="Z608" s="77"/>
      <c r="AA608" s="77"/>
      <c r="AB608" s="77"/>
      <c r="AC608" s="77"/>
      <c r="AD608" s="77"/>
      <c r="AE608" s="77"/>
      <c r="AF608" s="77"/>
      <c r="AG608" s="77"/>
      <c r="AH608" s="77"/>
      <c r="AI608" s="77"/>
      <c r="AJ608" s="77"/>
      <c r="AK608" s="77"/>
      <c r="AL608" s="77"/>
      <c r="AM608" s="77"/>
      <c r="AN608" s="77"/>
      <c r="AO608" s="146"/>
      <c r="AP608" s="248" t="str">
        <f>IF(F608="","",IFERROR(VLOOKUP(SUBSTITUTE(SUBSTITUTE(Tabla1[[#This Row],[Uso Sistemas]],"T","P"),"N","F"),Parámetros!$M$2:$N$17,2,0),"Completar hasta 3ra sem. para evaluar a Probacionista"))</f>
        <v/>
      </c>
      <c r="AQ608" s="40"/>
      <c r="AR608" s="40"/>
      <c r="AS608" s="40"/>
      <c r="AT608" s="29"/>
      <c r="AU608" s="56"/>
      <c r="AV608" s="56"/>
      <c r="AW608" s="56"/>
      <c r="AX608" s="250" t="str">
        <f>IF(V608="","",EOMONTH(EDATE(Tabla1[[#This Row],[Fecha Finalización]],2),0))</f>
        <v/>
      </c>
      <c r="AY608" s="40"/>
      <c r="AZ608" s="251" t="str">
        <f>IF(V608="","",EOMONTH(EDATE(Tabla1[[#This Row],[Fecha Finalización]],3),0))</f>
        <v/>
      </c>
      <c r="BA608" s="40"/>
      <c r="BB608" s="40"/>
      <c r="BC608" s="237"/>
      <c r="BD608" s="235" t="str">
        <f>IF(F608="","",Tabla1[[#This Row],[sem 01]]&amp;Tabla1[[#This Row],[sem 02]]&amp;Tabla1[[#This Row],[sem 03]])</f>
        <v/>
      </c>
      <c r="BE608" s="236" t="str">
        <f>IF(TRIM(F608)="","",$B$1&amp;"-"&amp;SUBSTITUTE(Tabla1[[#This Row],[Mes Inscrito]]," ","")&amp;"-"&amp;SUBSTITUTE(Tabla1[[#This Row],[Dia de clases Inscrito]]," ","")&amp;"-"&amp;SUBSTITUTE(Tabla1[[#This Row],[Horario Inscrito]]," ","")&amp;"-"&amp;Tabla1[[#This Row],[Fecha Inicio grupo]])</f>
        <v/>
      </c>
      <c r="BF608" s="253" t="str">
        <f>IF(F608="","",Tabla1[[#This Row],[Curso]])</f>
        <v/>
      </c>
      <c r="BG608" s="254" t="str">
        <f>+IF(TRIM(F608)="","",$B$1&amp;"-"&amp;TRIM(Tabla1[[#This Row],[Mes Inscrito]])&amp;"-"&amp;TRIM(Tabla1[[#This Row],[Dia de clases Inscrito]])&amp;"-"&amp;TRIM(Tabla1[[#This Row],[Horario Inscrito]])&amp;"-"&amp;TRIM(Tabla1[[#This Row],[Fecha Inicio grupo]])&amp;"-"&amp;TRIM(Tabla1[[#This Row],[Tipo Incrito]]))</f>
        <v/>
      </c>
      <c r="BH608" s="319" t="str">
        <f>IF(F608="","",OR(IFERROR(SEARCH("CG",Tabla1[[#This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8" s="320" t="str">
        <f>IF(F608&lt;&gt;"",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8" s="320" t="str">
        <f>IF(F608&lt;&gt;"",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8" s="320" t="str">
        <f>IF(Tabla1[[#This Row],[Fecha Inicio grupo]]="","",IFERROR(VLOOKUP(Tabla1[[#This Row],[Mes de Alta como miembro]],Parámetros!$AM$2:$AN$16,2,0),"01/01/1900"))</f>
        <v/>
      </c>
    </row>
    <row r="609" spans="1:63" ht="14.45" hidden="1">
      <c r="A609" s="69">
        <v>604</v>
      </c>
      <c r="B609" s="30"/>
      <c r="C609" s="35"/>
      <c r="D609" s="43"/>
      <c r="E609" s="65"/>
      <c r="F609" s="46"/>
      <c r="G609" s="46"/>
      <c r="H609" s="165"/>
      <c r="I609" s="43"/>
      <c r="J609" s="29"/>
      <c r="K609" s="70"/>
      <c r="L609" s="69"/>
      <c r="M609" s="47"/>
      <c r="N609" s="240" t="str">
        <f ca="1">IF(Tabla1[[#This Row],[Fecha de nac]]="","",IF(Tabla1[[#This Row],[Fecha Finalización]] &gt;=TODAY(), DATEDIF(Tabla1[[#This Row],[Fecha de nac]],TODAY(),"y"), ROUNDDOWN((Tabla1[[#This Row],[Fecha Finalización]] -Tabla1[[#This Row],[Fecha de nac]])/365,0)))</f>
        <v/>
      </c>
      <c r="O609" s="171"/>
      <c r="P609" s="35"/>
      <c r="Q609" s="68"/>
      <c r="R609" s="68"/>
      <c r="S609" s="68"/>
      <c r="T609" s="68"/>
      <c r="U609" s="245" t="str">
        <f>IF(F609="","",Tabla1[[#This Row],[Fecha Inicio grupo]]+3*7-7)</f>
        <v/>
      </c>
      <c r="V609" s="246" t="str">
        <f>IF(F609="","",EDATE(Tabla1[[#This Row],[Fecha Inicio grupo]],3))</f>
        <v/>
      </c>
      <c r="W609" s="30"/>
      <c r="X609" s="30"/>
      <c r="Y609" s="77"/>
      <c r="Z609" s="77"/>
      <c r="AA609" s="77"/>
      <c r="AB609" s="77"/>
      <c r="AC609" s="77"/>
      <c r="AD609" s="77"/>
      <c r="AE609" s="77"/>
      <c r="AF609" s="77"/>
      <c r="AG609" s="77"/>
      <c r="AH609" s="77"/>
      <c r="AI609" s="77"/>
      <c r="AJ609" s="77"/>
      <c r="AK609" s="77"/>
      <c r="AL609" s="77"/>
      <c r="AM609" s="77"/>
      <c r="AN609" s="77"/>
      <c r="AO609" s="146"/>
      <c r="AP609" s="248" t="str">
        <f>IF(F609="","",IFERROR(VLOOKUP(SUBSTITUTE(SUBSTITUTE(Tabla1[[#This Row],[Uso Sistemas]],"T","P"),"N","F"),Parámetros!$M$2:$N$17,2,0),"Completar hasta 3ra sem. para evaluar a Probacionista"))</f>
        <v/>
      </c>
      <c r="AQ609" s="40"/>
      <c r="AR609" s="40"/>
      <c r="AS609" s="40"/>
      <c r="AT609" s="29"/>
      <c r="AU609" s="56"/>
      <c r="AV609" s="56"/>
      <c r="AW609" s="56"/>
      <c r="AX609" s="250" t="str">
        <f>IF(V609="","",EOMONTH(EDATE(Tabla1[[#This Row],[Fecha Finalización]],2),0))</f>
        <v/>
      </c>
      <c r="AY609" s="40"/>
      <c r="AZ609" s="251" t="str">
        <f>IF(V609="","",EOMONTH(EDATE(Tabla1[[#This Row],[Fecha Finalización]],3),0))</f>
        <v/>
      </c>
      <c r="BA609" s="40"/>
      <c r="BB609" s="40"/>
      <c r="BC609" s="237"/>
      <c r="BD609" s="235" t="str">
        <f>IF(F609="","",Tabla1[[#This Row],[sem 01]]&amp;Tabla1[[#This Row],[sem 02]]&amp;Tabla1[[#This Row],[sem 03]])</f>
        <v/>
      </c>
      <c r="BE609" s="236" t="str">
        <f>IF(TRIM(F609)="","",$B$1&amp;"-"&amp;SUBSTITUTE(Tabla1[[#This Row],[Mes Inscrito]]," ","")&amp;"-"&amp;SUBSTITUTE(Tabla1[[#This Row],[Dia de clases Inscrito]]," ","")&amp;"-"&amp;SUBSTITUTE(Tabla1[[#This Row],[Horario Inscrito]]," ","")&amp;"-"&amp;Tabla1[[#This Row],[Fecha Inicio grupo]])</f>
        <v/>
      </c>
      <c r="BF609" s="253" t="str">
        <f>IF(F609="","",Tabla1[[#This Row],[Curso]])</f>
        <v/>
      </c>
      <c r="BG609" s="254" t="str">
        <f>+IF(TRIM(F609)="","",$B$1&amp;"-"&amp;TRIM(Tabla1[[#This Row],[Mes Inscrito]])&amp;"-"&amp;TRIM(Tabla1[[#This Row],[Dia de clases Inscrito]])&amp;"-"&amp;TRIM(Tabla1[[#This Row],[Horario Inscrito]])&amp;"-"&amp;TRIM(Tabla1[[#This Row],[Fecha Inicio grupo]])&amp;"-"&amp;TRIM(Tabla1[[#This Row],[Tipo Incrito]]))</f>
        <v/>
      </c>
      <c r="BH609" s="319" t="str">
        <f>IF(F609="","",OR(IFERROR(SEARCH("CG",Tabla1[[#This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9" s="320" t="str">
        <f>IF(F609&lt;&gt;"",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9" s="320" t="str">
        <f>IF(F609&lt;&gt;"",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9" s="320" t="str">
        <f>IF(Tabla1[[#This Row],[Fecha Inicio grupo]]="","",IFERROR(VLOOKUP(Tabla1[[#This Row],[Mes de Alta como miembro]],Parámetros!$AM$2:$AN$16,2,0),"01/01/1900"))</f>
        <v/>
      </c>
    </row>
    <row r="610" spans="1:63" ht="14.45" hidden="1">
      <c r="A610" s="69">
        <v>605</v>
      </c>
      <c r="B610" s="30"/>
      <c r="C610" s="35"/>
      <c r="D610" s="43"/>
      <c r="E610" s="65"/>
      <c r="F610" s="46"/>
      <c r="G610" s="46"/>
      <c r="H610" s="165"/>
      <c r="I610" s="43"/>
      <c r="J610" s="29"/>
      <c r="K610" s="70"/>
      <c r="L610" s="69"/>
      <c r="M610" s="47"/>
      <c r="N610" s="240" t="str">
        <f ca="1">IF(Tabla1[[#This Row],[Fecha de nac]]="","",IF(Tabla1[[#This Row],[Fecha Finalización]] &gt;=TODAY(), DATEDIF(Tabla1[[#This Row],[Fecha de nac]],TODAY(),"y"), ROUNDDOWN((Tabla1[[#This Row],[Fecha Finalización]] -Tabla1[[#This Row],[Fecha de nac]])/365,0)))</f>
        <v/>
      </c>
      <c r="O610" s="171"/>
      <c r="P610" s="35"/>
      <c r="Q610" s="68"/>
      <c r="R610" s="68"/>
      <c r="S610" s="68"/>
      <c r="T610" s="68"/>
      <c r="U610" s="245" t="str">
        <f>IF(F610="","",Tabla1[[#This Row],[Fecha Inicio grupo]]+3*7-7)</f>
        <v/>
      </c>
      <c r="V610" s="246" t="str">
        <f>IF(F610="","",EDATE(Tabla1[[#This Row],[Fecha Inicio grupo]],3))</f>
        <v/>
      </c>
      <c r="W610" s="30"/>
      <c r="X610" s="30"/>
      <c r="Y610" s="77"/>
      <c r="Z610" s="77"/>
      <c r="AA610" s="77"/>
      <c r="AB610" s="77"/>
      <c r="AC610" s="77"/>
      <c r="AD610" s="77"/>
      <c r="AE610" s="77"/>
      <c r="AF610" s="77"/>
      <c r="AG610" s="77"/>
      <c r="AH610" s="77"/>
      <c r="AI610" s="77"/>
      <c r="AJ610" s="77"/>
      <c r="AK610" s="77"/>
      <c r="AL610" s="77"/>
      <c r="AM610" s="77"/>
      <c r="AN610" s="77"/>
      <c r="AO610" s="146"/>
      <c r="AP610" s="248" t="str">
        <f>IF(F610="","",IFERROR(VLOOKUP(SUBSTITUTE(SUBSTITUTE(Tabla1[[#This Row],[Uso Sistemas]],"T","P"),"N","F"),Parámetros!$M$2:$N$17,2,0),"Completar hasta 3ra sem. para evaluar a Probacionista"))</f>
        <v/>
      </c>
      <c r="AQ610" s="40"/>
      <c r="AR610" s="40"/>
      <c r="AS610" s="40"/>
      <c r="AT610" s="29"/>
      <c r="AU610" s="56"/>
      <c r="AV610" s="56"/>
      <c r="AW610" s="56"/>
      <c r="AX610" s="250" t="str">
        <f>IF(V610="","",EOMONTH(EDATE(Tabla1[[#This Row],[Fecha Finalización]],2),0))</f>
        <v/>
      </c>
      <c r="AY610" s="40"/>
      <c r="AZ610" s="251" t="str">
        <f>IF(V610="","",EOMONTH(EDATE(Tabla1[[#This Row],[Fecha Finalización]],3),0))</f>
        <v/>
      </c>
      <c r="BA610" s="40"/>
      <c r="BB610" s="40"/>
      <c r="BC610" s="237"/>
      <c r="BD610" s="235" t="str">
        <f>IF(F610="","",Tabla1[[#This Row],[sem 01]]&amp;Tabla1[[#This Row],[sem 02]]&amp;Tabla1[[#This Row],[sem 03]])</f>
        <v/>
      </c>
      <c r="BE610" s="236" t="str">
        <f>IF(TRIM(F610)="","",$B$1&amp;"-"&amp;SUBSTITUTE(Tabla1[[#This Row],[Mes Inscrito]]," ","")&amp;"-"&amp;SUBSTITUTE(Tabla1[[#This Row],[Dia de clases Inscrito]]," ","")&amp;"-"&amp;SUBSTITUTE(Tabla1[[#This Row],[Horario Inscrito]]," ","")&amp;"-"&amp;Tabla1[[#This Row],[Fecha Inicio grupo]])</f>
        <v/>
      </c>
      <c r="BF610" s="253" t="str">
        <f>IF(F610="","",Tabla1[[#This Row],[Curso]])</f>
        <v/>
      </c>
      <c r="BG610" s="254" t="str">
        <f>+IF(TRIM(F610)="","",$B$1&amp;"-"&amp;TRIM(Tabla1[[#This Row],[Mes Inscrito]])&amp;"-"&amp;TRIM(Tabla1[[#This Row],[Dia de clases Inscrito]])&amp;"-"&amp;TRIM(Tabla1[[#This Row],[Horario Inscrito]])&amp;"-"&amp;TRIM(Tabla1[[#This Row],[Fecha Inicio grupo]])&amp;"-"&amp;TRIM(Tabla1[[#This Row],[Tipo Incrito]]))</f>
        <v/>
      </c>
      <c r="BH610" s="319" t="str">
        <f>IF(F610="","",OR(IFERROR(SEARCH("CG",Tabla1[[#This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0" s="320" t="str">
        <f>IF(F610&lt;&gt;"",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0" s="320" t="str">
        <f>IF(F610&lt;&gt;"",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0" s="320" t="str">
        <f>IF(Tabla1[[#This Row],[Fecha Inicio grupo]]="","",IFERROR(VLOOKUP(Tabla1[[#This Row],[Mes de Alta como miembro]],Parámetros!$AM$2:$AN$16,2,0),"01/01/1900"))</f>
        <v/>
      </c>
    </row>
    <row r="611" spans="1:63" ht="14.45" hidden="1">
      <c r="A611" s="69">
        <v>606</v>
      </c>
      <c r="B611" s="30"/>
      <c r="C611" s="35"/>
      <c r="D611" s="43"/>
      <c r="E611" s="65"/>
      <c r="F611" s="46"/>
      <c r="G611" s="46"/>
      <c r="H611" s="165"/>
      <c r="I611" s="43"/>
      <c r="J611" s="29"/>
      <c r="K611" s="70"/>
      <c r="L611" s="69"/>
      <c r="M611" s="47"/>
      <c r="N611" s="240" t="str">
        <f ca="1">IF(Tabla1[[#This Row],[Fecha de nac]]="","",IF(Tabla1[[#This Row],[Fecha Finalización]] &gt;=TODAY(), DATEDIF(Tabla1[[#This Row],[Fecha de nac]],TODAY(),"y"), ROUNDDOWN((Tabla1[[#This Row],[Fecha Finalización]] -Tabla1[[#This Row],[Fecha de nac]])/365,0)))</f>
        <v/>
      </c>
      <c r="O611" s="171"/>
      <c r="P611" s="35"/>
      <c r="Q611" s="68"/>
      <c r="R611" s="68"/>
      <c r="S611" s="68"/>
      <c r="T611" s="68"/>
      <c r="U611" s="245" t="str">
        <f>IF(F611="","",Tabla1[[#This Row],[Fecha Inicio grupo]]+3*7-7)</f>
        <v/>
      </c>
      <c r="V611" s="246" t="str">
        <f>IF(F611="","",EDATE(Tabla1[[#This Row],[Fecha Inicio grupo]],3))</f>
        <v/>
      </c>
      <c r="W611" s="30"/>
      <c r="X611" s="30"/>
      <c r="Y611" s="77"/>
      <c r="Z611" s="77"/>
      <c r="AA611" s="77"/>
      <c r="AB611" s="77"/>
      <c r="AC611" s="77"/>
      <c r="AD611" s="77"/>
      <c r="AE611" s="77"/>
      <c r="AF611" s="77"/>
      <c r="AG611" s="77"/>
      <c r="AH611" s="77"/>
      <c r="AI611" s="77"/>
      <c r="AJ611" s="77"/>
      <c r="AK611" s="77"/>
      <c r="AL611" s="77"/>
      <c r="AM611" s="77"/>
      <c r="AN611" s="77"/>
      <c r="AO611" s="146"/>
      <c r="AP611" s="248" t="str">
        <f>IF(F611="","",IFERROR(VLOOKUP(SUBSTITUTE(SUBSTITUTE(Tabla1[[#This Row],[Uso Sistemas]],"T","P"),"N","F"),Parámetros!$M$2:$N$17,2,0),"Completar hasta 3ra sem. para evaluar a Probacionista"))</f>
        <v/>
      </c>
      <c r="AQ611" s="40"/>
      <c r="AR611" s="40"/>
      <c r="AS611" s="40"/>
      <c r="AT611" s="29"/>
      <c r="AU611" s="56"/>
      <c r="AV611" s="56"/>
      <c r="AW611" s="56"/>
      <c r="AX611" s="250" t="str">
        <f>IF(V611="","",EOMONTH(EDATE(Tabla1[[#This Row],[Fecha Finalización]],2),0))</f>
        <v/>
      </c>
      <c r="AY611" s="40"/>
      <c r="AZ611" s="251" t="str">
        <f>IF(V611="","",EOMONTH(EDATE(Tabla1[[#This Row],[Fecha Finalización]],3),0))</f>
        <v/>
      </c>
      <c r="BA611" s="40"/>
      <c r="BB611" s="40"/>
      <c r="BC611" s="237"/>
      <c r="BD611" s="235" t="str">
        <f>IF(F611="","",Tabla1[[#This Row],[sem 01]]&amp;Tabla1[[#This Row],[sem 02]]&amp;Tabla1[[#This Row],[sem 03]])</f>
        <v/>
      </c>
      <c r="BE611" s="236" t="str">
        <f>IF(TRIM(F611)="","",$B$1&amp;"-"&amp;SUBSTITUTE(Tabla1[[#This Row],[Mes Inscrito]]," ","")&amp;"-"&amp;SUBSTITUTE(Tabla1[[#This Row],[Dia de clases Inscrito]]," ","")&amp;"-"&amp;SUBSTITUTE(Tabla1[[#This Row],[Horario Inscrito]]," ","")&amp;"-"&amp;Tabla1[[#This Row],[Fecha Inicio grupo]])</f>
        <v/>
      </c>
      <c r="BF611" s="253" t="str">
        <f>IF(F611="","",Tabla1[[#This Row],[Curso]])</f>
        <v/>
      </c>
      <c r="BG611" s="254" t="str">
        <f>+IF(TRIM(F611)="","",$B$1&amp;"-"&amp;TRIM(Tabla1[[#This Row],[Mes Inscrito]])&amp;"-"&amp;TRIM(Tabla1[[#This Row],[Dia de clases Inscrito]])&amp;"-"&amp;TRIM(Tabla1[[#This Row],[Horario Inscrito]])&amp;"-"&amp;TRIM(Tabla1[[#This Row],[Fecha Inicio grupo]])&amp;"-"&amp;TRIM(Tabla1[[#This Row],[Tipo Incrito]]))</f>
        <v/>
      </c>
      <c r="BH611" s="319" t="str">
        <f>IF(F611="","",OR(IFERROR(SEARCH("CG",Tabla1[[#This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1" s="320" t="str">
        <f>IF(F611&lt;&gt;"",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1" s="320" t="str">
        <f>IF(F611&lt;&gt;"",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1" s="320" t="str">
        <f>IF(Tabla1[[#This Row],[Fecha Inicio grupo]]="","",IFERROR(VLOOKUP(Tabla1[[#This Row],[Mes de Alta como miembro]],Parámetros!$AM$2:$AN$16,2,0),"01/01/1900"))</f>
        <v/>
      </c>
    </row>
    <row r="612" spans="1:63" ht="14.45" hidden="1">
      <c r="A612" s="69">
        <v>607</v>
      </c>
      <c r="B612" s="30"/>
      <c r="C612" s="35"/>
      <c r="D612" s="43"/>
      <c r="E612" s="65"/>
      <c r="F612" s="46"/>
      <c r="G612" s="46"/>
      <c r="H612" s="165"/>
      <c r="I612" s="43"/>
      <c r="J612" s="29"/>
      <c r="K612" s="70"/>
      <c r="L612" s="69"/>
      <c r="M612" s="47"/>
      <c r="N612" s="240" t="str">
        <f ca="1">IF(Tabla1[[#This Row],[Fecha de nac]]="","",IF(Tabla1[[#This Row],[Fecha Finalización]] &gt;=TODAY(), DATEDIF(Tabla1[[#This Row],[Fecha de nac]],TODAY(),"y"), ROUNDDOWN((Tabla1[[#This Row],[Fecha Finalización]] -Tabla1[[#This Row],[Fecha de nac]])/365,0)))</f>
        <v/>
      </c>
      <c r="O612" s="171"/>
      <c r="P612" s="35"/>
      <c r="Q612" s="68"/>
      <c r="R612" s="68"/>
      <c r="S612" s="68"/>
      <c r="T612" s="68"/>
      <c r="U612" s="245" t="str">
        <f>IF(F612="","",Tabla1[[#This Row],[Fecha Inicio grupo]]+3*7-7)</f>
        <v/>
      </c>
      <c r="V612" s="246" t="str">
        <f>IF(F612="","",EDATE(Tabla1[[#This Row],[Fecha Inicio grupo]],3))</f>
        <v/>
      </c>
      <c r="W612" s="30"/>
      <c r="X612" s="30"/>
      <c r="Y612" s="77"/>
      <c r="Z612" s="77"/>
      <c r="AA612" s="77"/>
      <c r="AB612" s="77"/>
      <c r="AC612" s="77"/>
      <c r="AD612" s="77"/>
      <c r="AE612" s="77"/>
      <c r="AF612" s="77"/>
      <c r="AG612" s="77"/>
      <c r="AH612" s="77"/>
      <c r="AI612" s="77"/>
      <c r="AJ612" s="77"/>
      <c r="AK612" s="77"/>
      <c r="AL612" s="77"/>
      <c r="AM612" s="77"/>
      <c r="AN612" s="77"/>
      <c r="AO612" s="146"/>
      <c r="AP612" s="248" t="str">
        <f>IF(F612="","",IFERROR(VLOOKUP(SUBSTITUTE(SUBSTITUTE(Tabla1[[#This Row],[Uso Sistemas]],"T","P"),"N","F"),Parámetros!$M$2:$N$17,2,0),"Completar hasta 3ra sem. para evaluar a Probacionista"))</f>
        <v/>
      </c>
      <c r="AQ612" s="40"/>
      <c r="AR612" s="40"/>
      <c r="AS612" s="40"/>
      <c r="AT612" s="29"/>
      <c r="AU612" s="56"/>
      <c r="AV612" s="56"/>
      <c r="AW612" s="56"/>
      <c r="AX612" s="250" t="str">
        <f>IF(V612="","",EOMONTH(EDATE(Tabla1[[#This Row],[Fecha Finalización]],2),0))</f>
        <v/>
      </c>
      <c r="AY612" s="40"/>
      <c r="AZ612" s="251" t="str">
        <f>IF(V612="","",EOMONTH(EDATE(Tabla1[[#This Row],[Fecha Finalización]],3),0))</f>
        <v/>
      </c>
      <c r="BA612" s="40"/>
      <c r="BB612" s="40"/>
      <c r="BC612" s="237"/>
      <c r="BD612" s="235" t="str">
        <f>IF(F612="","",Tabla1[[#This Row],[sem 01]]&amp;Tabla1[[#This Row],[sem 02]]&amp;Tabla1[[#This Row],[sem 03]])</f>
        <v/>
      </c>
      <c r="BE612" s="236" t="str">
        <f>IF(TRIM(F612)="","",$B$1&amp;"-"&amp;SUBSTITUTE(Tabla1[[#This Row],[Mes Inscrito]]," ","")&amp;"-"&amp;SUBSTITUTE(Tabla1[[#This Row],[Dia de clases Inscrito]]," ","")&amp;"-"&amp;SUBSTITUTE(Tabla1[[#This Row],[Horario Inscrito]]," ","")&amp;"-"&amp;Tabla1[[#This Row],[Fecha Inicio grupo]])</f>
        <v/>
      </c>
      <c r="BF612" s="253" t="str">
        <f>IF(F612="","",Tabla1[[#This Row],[Curso]])</f>
        <v/>
      </c>
      <c r="BG612" s="254" t="str">
        <f>+IF(TRIM(F612)="","",$B$1&amp;"-"&amp;TRIM(Tabla1[[#This Row],[Mes Inscrito]])&amp;"-"&amp;TRIM(Tabla1[[#This Row],[Dia de clases Inscrito]])&amp;"-"&amp;TRIM(Tabla1[[#This Row],[Horario Inscrito]])&amp;"-"&amp;TRIM(Tabla1[[#This Row],[Fecha Inicio grupo]])&amp;"-"&amp;TRIM(Tabla1[[#This Row],[Tipo Incrito]]))</f>
        <v/>
      </c>
      <c r="BH612" s="319" t="str">
        <f>IF(F612="","",OR(IFERROR(SEARCH("CG",Tabla1[[#This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2" s="320" t="str">
        <f>IF(F612&lt;&gt;"",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2" s="320" t="str">
        <f>IF(F612&lt;&gt;"",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2" s="320" t="str">
        <f>IF(Tabla1[[#This Row],[Fecha Inicio grupo]]="","",IFERROR(VLOOKUP(Tabla1[[#This Row],[Mes de Alta como miembro]],Parámetros!$AM$2:$AN$16,2,0),"01/01/1900"))</f>
        <v/>
      </c>
    </row>
    <row r="613" spans="1:63" ht="14.45" hidden="1">
      <c r="A613" s="69">
        <v>608</v>
      </c>
      <c r="B613" s="30"/>
      <c r="C613" s="35"/>
      <c r="D613" s="43"/>
      <c r="E613" s="65"/>
      <c r="F613" s="46"/>
      <c r="G613" s="46"/>
      <c r="H613" s="165"/>
      <c r="I613" s="43"/>
      <c r="J613" s="29"/>
      <c r="K613" s="70"/>
      <c r="L613" s="69"/>
      <c r="M613" s="47"/>
      <c r="N613" s="240" t="str">
        <f ca="1">IF(Tabla1[[#This Row],[Fecha de nac]]="","",IF(Tabla1[[#This Row],[Fecha Finalización]] &gt;=TODAY(), DATEDIF(Tabla1[[#This Row],[Fecha de nac]],TODAY(),"y"), ROUNDDOWN((Tabla1[[#This Row],[Fecha Finalización]] -Tabla1[[#This Row],[Fecha de nac]])/365,0)))</f>
        <v/>
      </c>
      <c r="O613" s="171"/>
      <c r="P613" s="35"/>
      <c r="Q613" s="68"/>
      <c r="R613" s="68"/>
      <c r="S613" s="68"/>
      <c r="T613" s="68"/>
      <c r="U613" s="245" t="str">
        <f>IF(F613="","",Tabla1[[#This Row],[Fecha Inicio grupo]]+3*7-7)</f>
        <v/>
      </c>
      <c r="V613" s="246" t="str">
        <f>IF(F613="","",EDATE(Tabla1[[#This Row],[Fecha Inicio grupo]],3))</f>
        <v/>
      </c>
      <c r="W613" s="30"/>
      <c r="X613" s="30"/>
      <c r="Y613" s="77"/>
      <c r="Z613" s="77"/>
      <c r="AA613" s="77"/>
      <c r="AB613" s="77"/>
      <c r="AC613" s="77"/>
      <c r="AD613" s="77"/>
      <c r="AE613" s="77"/>
      <c r="AF613" s="77"/>
      <c r="AG613" s="77"/>
      <c r="AH613" s="77"/>
      <c r="AI613" s="77"/>
      <c r="AJ613" s="77"/>
      <c r="AK613" s="77"/>
      <c r="AL613" s="77"/>
      <c r="AM613" s="77"/>
      <c r="AN613" s="77"/>
      <c r="AO613" s="146"/>
      <c r="AP613" s="248" t="str">
        <f>IF(F613="","",IFERROR(VLOOKUP(SUBSTITUTE(SUBSTITUTE(Tabla1[[#This Row],[Uso Sistemas]],"T","P"),"N","F"),Parámetros!$M$2:$N$17,2,0),"Completar hasta 3ra sem. para evaluar a Probacionista"))</f>
        <v/>
      </c>
      <c r="AQ613" s="40"/>
      <c r="AR613" s="40"/>
      <c r="AS613" s="40"/>
      <c r="AT613" s="29"/>
      <c r="AU613" s="56"/>
      <c r="AV613" s="56"/>
      <c r="AW613" s="56"/>
      <c r="AX613" s="250" t="str">
        <f>IF(V613="","",EOMONTH(EDATE(Tabla1[[#This Row],[Fecha Finalización]],2),0))</f>
        <v/>
      </c>
      <c r="AY613" s="40"/>
      <c r="AZ613" s="251" t="str">
        <f>IF(V613="","",EOMONTH(EDATE(Tabla1[[#This Row],[Fecha Finalización]],3),0))</f>
        <v/>
      </c>
      <c r="BA613" s="40"/>
      <c r="BB613" s="40"/>
      <c r="BC613" s="237"/>
      <c r="BD613" s="235" t="str">
        <f>IF(F613="","",Tabla1[[#This Row],[sem 01]]&amp;Tabla1[[#This Row],[sem 02]]&amp;Tabla1[[#This Row],[sem 03]])</f>
        <v/>
      </c>
      <c r="BE613" s="236" t="str">
        <f>IF(TRIM(F613)="","",$B$1&amp;"-"&amp;SUBSTITUTE(Tabla1[[#This Row],[Mes Inscrito]]," ","")&amp;"-"&amp;SUBSTITUTE(Tabla1[[#This Row],[Dia de clases Inscrito]]," ","")&amp;"-"&amp;SUBSTITUTE(Tabla1[[#This Row],[Horario Inscrito]]," ","")&amp;"-"&amp;Tabla1[[#This Row],[Fecha Inicio grupo]])</f>
        <v/>
      </c>
      <c r="BF613" s="253" t="str">
        <f>IF(F613="","",Tabla1[[#This Row],[Curso]])</f>
        <v/>
      </c>
      <c r="BG613" s="254" t="str">
        <f>+IF(TRIM(F613)="","",$B$1&amp;"-"&amp;TRIM(Tabla1[[#This Row],[Mes Inscrito]])&amp;"-"&amp;TRIM(Tabla1[[#This Row],[Dia de clases Inscrito]])&amp;"-"&amp;TRIM(Tabla1[[#This Row],[Horario Inscrito]])&amp;"-"&amp;TRIM(Tabla1[[#This Row],[Fecha Inicio grupo]])&amp;"-"&amp;TRIM(Tabla1[[#This Row],[Tipo Incrito]]))</f>
        <v/>
      </c>
      <c r="BH613" s="319" t="str">
        <f>IF(F613="","",OR(IFERROR(SEARCH("CG",Tabla1[[#This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3" s="320" t="str">
        <f>IF(F613&lt;&gt;"",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3" s="320" t="str">
        <f>IF(F613&lt;&gt;"",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3" s="320" t="str">
        <f>IF(Tabla1[[#This Row],[Fecha Inicio grupo]]="","",IFERROR(VLOOKUP(Tabla1[[#This Row],[Mes de Alta como miembro]],Parámetros!$AM$2:$AN$16,2,0),"01/01/1900"))</f>
        <v/>
      </c>
    </row>
    <row r="614" spans="1:63" ht="14.45" hidden="1">
      <c r="A614" s="69">
        <v>609</v>
      </c>
      <c r="B614" s="30"/>
      <c r="C614" s="35"/>
      <c r="D614" s="43"/>
      <c r="E614" s="65"/>
      <c r="F614" s="46"/>
      <c r="G614" s="46"/>
      <c r="H614" s="165"/>
      <c r="I614" s="43"/>
      <c r="J614" s="29"/>
      <c r="K614" s="70"/>
      <c r="L614" s="69"/>
      <c r="M614" s="47"/>
      <c r="N614" s="240" t="str">
        <f ca="1">IF(Tabla1[[#This Row],[Fecha de nac]]="","",IF(Tabla1[[#This Row],[Fecha Finalización]] &gt;=TODAY(), DATEDIF(Tabla1[[#This Row],[Fecha de nac]],TODAY(),"y"), ROUNDDOWN((Tabla1[[#This Row],[Fecha Finalización]] -Tabla1[[#This Row],[Fecha de nac]])/365,0)))</f>
        <v/>
      </c>
      <c r="O614" s="171"/>
      <c r="P614" s="35"/>
      <c r="Q614" s="68"/>
      <c r="R614" s="68"/>
      <c r="S614" s="68"/>
      <c r="T614" s="68"/>
      <c r="U614" s="245" t="str">
        <f>IF(F614="","",Tabla1[[#This Row],[Fecha Inicio grupo]]+3*7-7)</f>
        <v/>
      </c>
      <c r="V614" s="246" t="str">
        <f>IF(F614="","",EDATE(Tabla1[[#This Row],[Fecha Inicio grupo]],3))</f>
        <v/>
      </c>
      <c r="W614" s="30"/>
      <c r="X614" s="30"/>
      <c r="Y614" s="77"/>
      <c r="Z614" s="77"/>
      <c r="AA614" s="77"/>
      <c r="AB614" s="77"/>
      <c r="AC614" s="77"/>
      <c r="AD614" s="77"/>
      <c r="AE614" s="77"/>
      <c r="AF614" s="77"/>
      <c r="AG614" s="77"/>
      <c r="AH614" s="77"/>
      <c r="AI614" s="77"/>
      <c r="AJ614" s="77"/>
      <c r="AK614" s="77"/>
      <c r="AL614" s="77"/>
      <c r="AM614" s="77"/>
      <c r="AN614" s="77"/>
      <c r="AO614" s="146"/>
      <c r="AP614" s="248" t="str">
        <f>IF(F614="","",IFERROR(VLOOKUP(SUBSTITUTE(SUBSTITUTE(Tabla1[[#This Row],[Uso Sistemas]],"T","P"),"N","F"),Parámetros!$M$2:$N$17,2,0),"Completar hasta 3ra sem. para evaluar a Probacionista"))</f>
        <v/>
      </c>
      <c r="AQ614" s="40"/>
      <c r="AR614" s="40"/>
      <c r="AS614" s="40"/>
      <c r="AT614" s="29"/>
      <c r="AU614" s="56"/>
      <c r="AV614" s="56"/>
      <c r="AW614" s="56"/>
      <c r="AX614" s="250" t="str">
        <f>IF(V614="","",EOMONTH(EDATE(Tabla1[[#This Row],[Fecha Finalización]],2),0))</f>
        <v/>
      </c>
      <c r="AY614" s="40"/>
      <c r="AZ614" s="251" t="str">
        <f>IF(V614="","",EOMONTH(EDATE(Tabla1[[#This Row],[Fecha Finalización]],3),0))</f>
        <v/>
      </c>
      <c r="BA614" s="40"/>
      <c r="BB614" s="40"/>
      <c r="BC614" s="237"/>
      <c r="BD614" s="235" t="str">
        <f>IF(F614="","",Tabla1[[#This Row],[sem 01]]&amp;Tabla1[[#This Row],[sem 02]]&amp;Tabla1[[#This Row],[sem 03]])</f>
        <v/>
      </c>
      <c r="BE614" s="236" t="str">
        <f>IF(TRIM(F614)="","",$B$1&amp;"-"&amp;SUBSTITUTE(Tabla1[[#This Row],[Mes Inscrito]]," ","")&amp;"-"&amp;SUBSTITUTE(Tabla1[[#This Row],[Dia de clases Inscrito]]," ","")&amp;"-"&amp;SUBSTITUTE(Tabla1[[#This Row],[Horario Inscrito]]," ","")&amp;"-"&amp;Tabla1[[#This Row],[Fecha Inicio grupo]])</f>
        <v/>
      </c>
      <c r="BF614" s="253" t="str">
        <f>IF(F614="","",Tabla1[[#This Row],[Curso]])</f>
        <v/>
      </c>
      <c r="BG614" s="254" t="str">
        <f>+IF(TRIM(F614)="","",$B$1&amp;"-"&amp;TRIM(Tabla1[[#This Row],[Mes Inscrito]])&amp;"-"&amp;TRIM(Tabla1[[#This Row],[Dia de clases Inscrito]])&amp;"-"&amp;TRIM(Tabla1[[#This Row],[Horario Inscrito]])&amp;"-"&amp;TRIM(Tabla1[[#This Row],[Fecha Inicio grupo]])&amp;"-"&amp;TRIM(Tabla1[[#This Row],[Tipo Incrito]]))</f>
        <v/>
      </c>
      <c r="BH614" s="319" t="str">
        <f>IF(F614="","",OR(IFERROR(SEARCH("CG",Tabla1[[#This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4" s="320" t="str">
        <f>IF(F614&lt;&gt;"",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4" s="320" t="str">
        <f>IF(F614&lt;&gt;"",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4" s="320" t="str">
        <f>IF(Tabla1[[#This Row],[Fecha Inicio grupo]]="","",IFERROR(VLOOKUP(Tabla1[[#This Row],[Mes de Alta como miembro]],Parámetros!$AM$2:$AN$16,2,0),"01/01/1900"))</f>
        <v/>
      </c>
    </row>
    <row r="615" spans="1:63" ht="14.45" hidden="1">
      <c r="A615" s="69">
        <v>610</v>
      </c>
      <c r="B615" s="30"/>
      <c r="C615" s="35"/>
      <c r="D615" s="43"/>
      <c r="E615" s="65"/>
      <c r="F615" s="46"/>
      <c r="G615" s="46"/>
      <c r="H615" s="165"/>
      <c r="I615" s="43"/>
      <c r="J615" s="29"/>
      <c r="K615" s="70"/>
      <c r="L615" s="69"/>
      <c r="M615" s="47"/>
      <c r="N615" s="240" t="str">
        <f ca="1">IF(Tabla1[[#This Row],[Fecha de nac]]="","",IF(Tabla1[[#This Row],[Fecha Finalización]] &gt;=TODAY(), DATEDIF(Tabla1[[#This Row],[Fecha de nac]],TODAY(),"y"), ROUNDDOWN((Tabla1[[#This Row],[Fecha Finalización]] -Tabla1[[#This Row],[Fecha de nac]])/365,0)))</f>
        <v/>
      </c>
      <c r="O615" s="171"/>
      <c r="P615" s="35"/>
      <c r="Q615" s="68"/>
      <c r="R615" s="68"/>
      <c r="S615" s="68"/>
      <c r="T615" s="68"/>
      <c r="U615" s="245" t="str">
        <f>IF(F615="","",Tabla1[[#This Row],[Fecha Inicio grupo]]+3*7-7)</f>
        <v/>
      </c>
      <c r="V615" s="246" t="str">
        <f>IF(F615="","",EDATE(Tabla1[[#This Row],[Fecha Inicio grupo]],3))</f>
        <v/>
      </c>
      <c r="W615" s="30"/>
      <c r="X615" s="30"/>
      <c r="Y615" s="77"/>
      <c r="Z615" s="77"/>
      <c r="AA615" s="77"/>
      <c r="AB615" s="77"/>
      <c r="AC615" s="77"/>
      <c r="AD615" s="77"/>
      <c r="AE615" s="77"/>
      <c r="AF615" s="77"/>
      <c r="AG615" s="77"/>
      <c r="AH615" s="77"/>
      <c r="AI615" s="77"/>
      <c r="AJ615" s="77"/>
      <c r="AK615" s="77"/>
      <c r="AL615" s="77"/>
      <c r="AM615" s="77"/>
      <c r="AN615" s="77"/>
      <c r="AO615" s="146"/>
      <c r="AP615" s="248" t="str">
        <f>IF(F615="","",IFERROR(VLOOKUP(SUBSTITUTE(SUBSTITUTE(Tabla1[[#This Row],[Uso Sistemas]],"T","P"),"N","F"),Parámetros!$M$2:$N$17,2,0),"Completar hasta 3ra sem. para evaluar a Probacionista"))</f>
        <v/>
      </c>
      <c r="AQ615" s="40"/>
      <c r="AR615" s="40"/>
      <c r="AS615" s="40"/>
      <c r="AT615" s="29"/>
      <c r="AU615" s="56"/>
      <c r="AV615" s="56"/>
      <c r="AW615" s="56"/>
      <c r="AX615" s="250" t="str">
        <f>IF(V615="","",EOMONTH(EDATE(Tabla1[[#This Row],[Fecha Finalización]],2),0))</f>
        <v/>
      </c>
      <c r="AY615" s="40"/>
      <c r="AZ615" s="251" t="str">
        <f>IF(V615="","",EOMONTH(EDATE(Tabla1[[#This Row],[Fecha Finalización]],3),0))</f>
        <v/>
      </c>
      <c r="BA615" s="40"/>
      <c r="BB615" s="40"/>
      <c r="BC615" s="237"/>
      <c r="BD615" s="235" t="str">
        <f>IF(F615="","",Tabla1[[#This Row],[sem 01]]&amp;Tabla1[[#This Row],[sem 02]]&amp;Tabla1[[#This Row],[sem 03]])</f>
        <v/>
      </c>
      <c r="BE615" s="236" t="str">
        <f>IF(TRIM(F615)="","",$B$1&amp;"-"&amp;SUBSTITUTE(Tabla1[[#This Row],[Mes Inscrito]]," ","")&amp;"-"&amp;SUBSTITUTE(Tabla1[[#This Row],[Dia de clases Inscrito]]," ","")&amp;"-"&amp;SUBSTITUTE(Tabla1[[#This Row],[Horario Inscrito]]," ","")&amp;"-"&amp;Tabla1[[#This Row],[Fecha Inicio grupo]])</f>
        <v/>
      </c>
      <c r="BF615" s="253" t="str">
        <f>IF(F615="","",Tabla1[[#This Row],[Curso]])</f>
        <v/>
      </c>
      <c r="BG615" s="254" t="str">
        <f>+IF(TRIM(F615)="","",$B$1&amp;"-"&amp;TRIM(Tabla1[[#This Row],[Mes Inscrito]])&amp;"-"&amp;TRIM(Tabla1[[#This Row],[Dia de clases Inscrito]])&amp;"-"&amp;TRIM(Tabla1[[#This Row],[Horario Inscrito]])&amp;"-"&amp;TRIM(Tabla1[[#This Row],[Fecha Inicio grupo]])&amp;"-"&amp;TRIM(Tabla1[[#This Row],[Tipo Incrito]]))</f>
        <v/>
      </c>
      <c r="BH615" s="319" t="str">
        <f>IF(F615="","",OR(IFERROR(SEARCH("CG",Tabla1[[#This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5" s="320" t="str">
        <f>IF(F615&lt;&gt;"",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5" s="320" t="str">
        <f>IF(F615&lt;&gt;"",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5" s="320" t="str">
        <f>IF(Tabla1[[#This Row],[Fecha Inicio grupo]]="","",IFERROR(VLOOKUP(Tabla1[[#This Row],[Mes de Alta como miembro]],Parámetros!$AM$2:$AN$16,2,0),"01/01/1900"))</f>
        <v/>
      </c>
    </row>
    <row r="616" spans="1:63" ht="14.45" hidden="1">
      <c r="A616" s="69">
        <v>611</v>
      </c>
      <c r="B616" s="30"/>
      <c r="C616" s="35"/>
      <c r="D616" s="43"/>
      <c r="E616" s="65"/>
      <c r="F616" s="46"/>
      <c r="G616" s="46"/>
      <c r="H616" s="165"/>
      <c r="I616" s="43"/>
      <c r="J616" s="29"/>
      <c r="K616" s="70"/>
      <c r="L616" s="69"/>
      <c r="M616" s="47"/>
      <c r="N616" s="240" t="str">
        <f ca="1">IF(Tabla1[[#This Row],[Fecha de nac]]="","",IF(Tabla1[[#This Row],[Fecha Finalización]] &gt;=TODAY(), DATEDIF(Tabla1[[#This Row],[Fecha de nac]],TODAY(),"y"), ROUNDDOWN((Tabla1[[#This Row],[Fecha Finalización]] -Tabla1[[#This Row],[Fecha de nac]])/365,0)))</f>
        <v/>
      </c>
      <c r="O616" s="171"/>
      <c r="P616" s="35"/>
      <c r="Q616" s="68"/>
      <c r="R616" s="68"/>
      <c r="S616" s="68"/>
      <c r="T616" s="68"/>
      <c r="U616" s="245" t="str">
        <f>IF(F616="","",Tabla1[[#This Row],[Fecha Inicio grupo]]+3*7-7)</f>
        <v/>
      </c>
      <c r="V616" s="246" t="str">
        <f>IF(F616="","",EDATE(Tabla1[[#This Row],[Fecha Inicio grupo]],3))</f>
        <v/>
      </c>
      <c r="W616" s="30"/>
      <c r="X616" s="30"/>
      <c r="Y616" s="77"/>
      <c r="Z616" s="77"/>
      <c r="AA616" s="77"/>
      <c r="AB616" s="77"/>
      <c r="AC616" s="77"/>
      <c r="AD616" s="77"/>
      <c r="AE616" s="77"/>
      <c r="AF616" s="77"/>
      <c r="AG616" s="77"/>
      <c r="AH616" s="77"/>
      <c r="AI616" s="77"/>
      <c r="AJ616" s="77"/>
      <c r="AK616" s="77"/>
      <c r="AL616" s="77"/>
      <c r="AM616" s="77"/>
      <c r="AN616" s="77"/>
      <c r="AO616" s="146"/>
      <c r="AP616" s="248" t="str">
        <f>IF(F616="","",IFERROR(VLOOKUP(SUBSTITUTE(SUBSTITUTE(Tabla1[[#This Row],[Uso Sistemas]],"T","P"),"N","F"),Parámetros!$M$2:$N$17,2,0),"Completar hasta 3ra sem. para evaluar a Probacionista"))</f>
        <v/>
      </c>
      <c r="AQ616" s="40"/>
      <c r="AR616" s="40"/>
      <c r="AS616" s="40"/>
      <c r="AT616" s="29"/>
      <c r="AU616" s="56"/>
      <c r="AV616" s="56"/>
      <c r="AW616" s="56"/>
      <c r="AX616" s="250" t="str">
        <f>IF(V616="","",EOMONTH(EDATE(Tabla1[[#This Row],[Fecha Finalización]],2),0))</f>
        <v/>
      </c>
      <c r="AY616" s="40"/>
      <c r="AZ616" s="251" t="str">
        <f>IF(V616="","",EOMONTH(EDATE(Tabla1[[#This Row],[Fecha Finalización]],3),0))</f>
        <v/>
      </c>
      <c r="BA616" s="40"/>
      <c r="BB616" s="40"/>
      <c r="BC616" s="237"/>
      <c r="BD616" s="235" t="str">
        <f>IF(F616="","",Tabla1[[#This Row],[sem 01]]&amp;Tabla1[[#This Row],[sem 02]]&amp;Tabla1[[#This Row],[sem 03]])</f>
        <v/>
      </c>
      <c r="BE616" s="236" t="str">
        <f>IF(TRIM(F616)="","",$B$1&amp;"-"&amp;SUBSTITUTE(Tabla1[[#This Row],[Mes Inscrito]]," ","")&amp;"-"&amp;SUBSTITUTE(Tabla1[[#This Row],[Dia de clases Inscrito]]," ","")&amp;"-"&amp;SUBSTITUTE(Tabla1[[#This Row],[Horario Inscrito]]," ","")&amp;"-"&amp;Tabla1[[#This Row],[Fecha Inicio grupo]])</f>
        <v/>
      </c>
      <c r="BF616" s="253" t="str">
        <f>IF(F616="","",Tabla1[[#This Row],[Curso]])</f>
        <v/>
      </c>
      <c r="BG616" s="254" t="str">
        <f>+IF(TRIM(F616)="","",$B$1&amp;"-"&amp;TRIM(Tabla1[[#This Row],[Mes Inscrito]])&amp;"-"&amp;TRIM(Tabla1[[#This Row],[Dia de clases Inscrito]])&amp;"-"&amp;TRIM(Tabla1[[#This Row],[Horario Inscrito]])&amp;"-"&amp;TRIM(Tabla1[[#This Row],[Fecha Inicio grupo]])&amp;"-"&amp;TRIM(Tabla1[[#This Row],[Tipo Incrito]]))</f>
        <v/>
      </c>
      <c r="BH616" s="319" t="str">
        <f>IF(F616="","",OR(IFERROR(SEARCH("CG",Tabla1[[#This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6" s="320" t="str">
        <f>IF(F616&lt;&gt;"",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6" s="320" t="str">
        <f>IF(F616&lt;&gt;"",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6" s="320" t="str">
        <f>IF(Tabla1[[#This Row],[Fecha Inicio grupo]]="","",IFERROR(VLOOKUP(Tabla1[[#This Row],[Mes de Alta como miembro]],Parámetros!$AM$2:$AN$16,2,0),"01/01/1900"))</f>
        <v/>
      </c>
    </row>
    <row r="617" spans="1:63" ht="14.45" hidden="1">
      <c r="A617" s="69">
        <v>612</v>
      </c>
      <c r="B617" s="30"/>
      <c r="C617" s="35"/>
      <c r="D617" s="43"/>
      <c r="E617" s="65"/>
      <c r="F617" s="46"/>
      <c r="G617" s="46"/>
      <c r="H617" s="165"/>
      <c r="I617" s="43"/>
      <c r="J617" s="29"/>
      <c r="K617" s="70"/>
      <c r="L617" s="69"/>
      <c r="M617" s="47"/>
      <c r="N617" s="240" t="str">
        <f ca="1">IF(Tabla1[[#This Row],[Fecha de nac]]="","",IF(Tabla1[[#This Row],[Fecha Finalización]] &gt;=TODAY(), DATEDIF(Tabla1[[#This Row],[Fecha de nac]],TODAY(),"y"), ROUNDDOWN((Tabla1[[#This Row],[Fecha Finalización]] -Tabla1[[#This Row],[Fecha de nac]])/365,0)))</f>
        <v/>
      </c>
      <c r="O617" s="171"/>
      <c r="P617" s="35"/>
      <c r="Q617" s="68"/>
      <c r="R617" s="68"/>
      <c r="S617" s="68"/>
      <c r="T617" s="68"/>
      <c r="U617" s="245" t="str">
        <f>IF(F617="","",Tabla1[[#This Row],[Fecha Inicio grupo]]+3*7-7)</f>
        <v/>
      </c>
      <c r="V617" s="246" t="str">
        <f>IF(F617="","",EDATE(Tabla1[[#This Row],[Fecha Inicio grupo]],3))</f>
        <v/>
      </c>
      <c r="W617" s="30"/>
      <c r="X617" s="30"/>
      <c r="Y617" s="77"/>
      <c r="Z617" s="77"/>
      <c r="AA617" s="77"/>
      <c r="AB617" s="77"/>
      <c r="AC617" s="77"/>
      <c r="AD617" s="77"/>
      <c r="AE617" s="77"/>
      <c r="AF617" s="77"/>
      <c r="AG617" s="77"/>
      <c r="AH617" s="77"/>
      <c r="AI617" s="77"/>
      <c r="AJ617" s="77"/>
      <c r="AK617" s="77"/>
      <c r="AL617" s="77"/>
      <c r="AM617" s="77"/>
      <c r="AN617" s="77"/>
      <c r="AO617" s="146"/>
      <c r="AP617" s="248" t="str">
        <f>IF(F617="","",IFERROR(VLOOKUP(SUBSTITUTE(SUBSTITUTE(Tabla1[[#This Row],[Uso Sistemas]],"T","P"),"N","F"),Parámetros!$M$2:$N$17,2,0),"Completar hasta 3ra sem. para evaluar a Probacionista"))</f>
        <v/>
      </c>
      <c r="AQ617" s="40"/>
      <c r="AR617" s="40"/>
      <c r="AS617" s="40"/>
      <c r="AT617" s="29"/>
      <c r="AU617" s="56"/>
      <c r="AV617" s="56"/>
      <c r="AW617" s="56"/>
      <c r="AX617" s="250" t="str">
        <f>IF(V617="","",EOMONTH(EDATE(Tabla1[[#This Row],[Fecha Finalización]],2),0))</f>
        <v/>
      </c>
      <c r="AY617" s="40"/>
      <c r="AZ617" s="251" t="str">
        <f>IF(V617="","",EOMONTH(EDATE(Tabla1[[#This Row],[Fecha Finalización]],3),0))</f>
        <v/>
      </c>
      <c r="BA617" s="40"/>
      <c r="BB617" s="40"/>
      <c r="BC617" s="237"/>
      <c r="BD617" s="235" t="str">
        <f>IF(F617="","",Tabla1[[#This Row],[sem 01]]&amp;Tabla1[[#This Row],[sem 02]]&amp;Tabla1[[#This Row],[sem 03]])</f>
        <v/>
      </c>
      <c r="BE617" s="236" t="str">
        <f>IF(TRIM(F617)="","",$B$1&amp;"-"&amp;SUBSTITUTE(Tabla1[[#This Row],[Mes Inscrito]]," ","")&amp;"-"&amp;SUBSTITUTE(Tabla1[[#This Row],[Dia de clases Inscrito]]," ","")&amp;"-"&amp;SUBSTITUTE(Tabla1[[#This Row],[Horario Inscrito]]," ","")&amp;"-"&amp;Tabla1[[#This Row],[Fecha Inicio grupo]])</f>
        <v/>
      </c>
      <c r="BF617" s="253" t="str">
        <f>IF(F617="","",Tabla1[[#This Row],[Curso]])</f>
        <v/>
      </c>
      <c r="BG617" s="254" t="str">
        <f>+IF(TRIM(F617)="","",$B$1&amp;"-"&amp;TRIM(Tabla1[[#This Row],[Mes Inscrito]])&amp;"-"&amp;TRIM(Tabla1[[#This Row],[Dia de clases Inscrito]])&amp;"-"&amp;TRIM(Tabla1[[#This Row],[Horario Inscrito]])&amp;"-"&amp;TRIM(Tabla1[[#This Row],[Fecha Inicio grupo]])&amp;"-"&amp;TRIM(Tabla1[[#This Row],[Tipo Incrito]]))</f>
        <v/>
      </c>
      <c r="BH617" s="319" t="str">
        <f>IF(F617="","",OR(IFERROR(SEARCH("CG",Tabla1[[#This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7" s="320" t="str">
        <f>IF(F617&lt;&gt;"",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7" s="320" t="str">
        <f>IF(F617&lt;&gt;"",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7" s="320" t="str">
        <f>IF(Tabla1[[#This Row],[Fecha Inicio grupo]]="","",IFERROR(VLOOKUP(Tabla1[[#This Row],[Mes de Alta como miembro]],Parámetros!$AM$2:$AN$16,2,0),"01/01/1900"))</f>
        <v/>
      </c>
    </row>
    <row r="618" spans="1:63" ht="14.45" hidden="1">
      <c r="A618" s="69">
        <v>613</v>
      </c>
      <c r="B618" s="30"/>
      <c r="C618" s="35"/>
      <c r="D618" s="43"/>
      <c r="E618" s="65"/>
      <c r="F618" s="46"/>
      <c r="G618" s="46"/>
      <c r="H618" s="165"/>
      <c r="I618" s="43"/>
      <c r="J618" s="29"/>
      <c r="K618" s="70"/>
      <c r="L618" s="69"/>
      <c r="M618" s="47"/>
      <c r="N618" s="240" t="str">
        <f ca="1">IF(Tabla1[[#This Row],[Fecha de nac]]="","",IF(Tabla1[[#This Row],[Fecha Finalización]] &gt;=TODAY(), DATEDIF(Tabla1[[#This Row],[Fecha de nac]],TODAY(),"y"), ROUNDDOWN((Tabla1[[#This Row],[Fecha Finalización]] -Tabla1[[#This Row],[Fecha de nac]])/365,0)))</f>
        <v/>
      </c>
      <c r="O618" s="171"/>
      <c r="P618" s="35"/>
      <c r="Q618" s="68"/>
      <c r="R618" s="68"/>
      <c r="S618" s="68"/>
      <c r="T618" s="68"/>
      <c r="U618" s="245" t="str">
        <f>IF(F618="","",Tabla1[[#This Row],[Fecha Inicio grupo]]+3*7-7)</f>
        <v/>
      </c>
      <c r="V618" s="246" t="str">
        <f>IF(F618="","",EDATE(Tabla1[[#This Row],[Fecha Inicio grupo]],3))</f>
        <v/>
      </c>
      <c r="W618" s="30"/>
      <c r="X618" s="30"/>
      <c r="Y618" s="77"/>
      <c r="Z618" s="77"/>
      <c r="AA618" s="77"/>
      <c r="AB618" s="77"/>
      <c r="AC618" s="77"/>
      <c r="AD618" s="77"/>
      <c r="AE618" s="77"/>
      <c r="AF618" s="77"/>
      <c r="AG618" s="77"/>
      <c r="AH618" s="77"/>
      <c r="AI618" s="77"/>
      <c r="AJ618" s="77"/>
      <c r="AK618" s="77"/>
      <c r="AL618" s="77"/>
      <c r="AM618" s="77"/>
      <c r="AN618" s="77"/>
      <c r="AO618" s="146"/>
      <c r="AP618" s="248" t="str">
        <f>IF(F618="","",IFERROR(VLOOKUP(SUBSTITUTE(SUBSTITUTE(Tabla1[[#This Row],[Uso Sistemas]],"T","P"),"N","F"),Parámetros!$M$2:$N$17,2,0),"Completar hasta 3ra sem. para evaluar a Probacionista"))</f>
        <v/>
      </c>
      <c r="AQ618" s="40"/>
      <c r="AR618" s="40"/>
      <c r="AS618" s="40"/>
      <c r="AT618" s="29"/>
      <c r="AU618" s="56"/>
      <c r="AV618" s="56"/>
      <c r="AW618" s="56"/>
      <c r="AX618" s="250" t="str">
        <f>IF(V618="","",EOMONTH(EDATE(Tabla1[[#This Row],[Fecha Finalización]],2),0))</f>
        <v/>
      </c>
      <c r="AY618" s="40"/>
      <c r="AZ618" s="251" t="str">
        <f>IF(V618="","",EOMONTH(EDATE(Tabla1[[#This Row],[Fecha Finalización]],3),0))</f>
        <v/>
      </c>
      <c r="BA618" s="40"/>
      <c r="BB618" s="40"/>
      <c r="BC618" s="237"/>
      <c r="BD618" s="235" t="str">
        <f>IF(F618="","",Tabla1[[#This Row],[sem 01]]&amp;Tabla1[[#This Row],[sem 02]]&amp;Tabla1[[#This Row],[sem 03]])</f>
        <v/>
      </c>
      <c r="BE618" s="236" t="str">
        <f>IF(TRIM(F618)="","",$B$1&amp;"-"&amp;SUBSTITUTE(Tabla1[[#This Row],[Mes Inscrito]]," ","")&amp;"-"&amp;SUBSTITUTE(Tabla1[[#This Row],[Dia de clases Inscrito]]," ","")&amp;"-"&amp;SUBSTITUTE(Tabla1[[#This Row],[Horario Inscrito]]," ","")&amp;"-"&amp;Tabla1[[#This Row],[Fecha Inicio grupo]])</f>
        <v/>
      </c>
      <c r="BF618" s="253" t="str">
        <f>IF(F618="","",Tabla1[[#This Row],[Curso]])</f>
        <v/>
      </c>
      <c r="BG618" s="254" t="str">
        <f>+IF(TRIM(F618)="","",$B$1&amp;"-"&amp;TRIM(Tabla1[[#This Row],[Mes Inscrito]])&amp;"-"&amp;TRIM(Tabla1[[#This Row],[Dia de clases Inscrito]])&amp;"-"&amp;TRIM(Tabla1[[#This Row],[Horario Inscrito]])&amp;"-"&amp;TRIM(Tabla1[[#This Row],[Fecha Inicio grupo]])&amp;"-"&amp;TRIM(Tabla1[[#This Row],[Tipo Incrito]]))</f>
        <v/>
      </c>
      <c r="BH618" s="319" t="str">
        <f>IF(F618="","",OR(IFERROR(SEARCH("CG",Tabla1[[#This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8" s="320" t="str">
        <f>IF(F618&lt;&gt;"",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8" s="320" t="str">
        <f>IF(F618&lt;&gt;"",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8" s="320" t="str">
        <f>IF(Tabla1[[#This Row],[Fecha Inicio grupo]]="","",IFERROR(VLOOKUP(Tabla1[[#This Row],[Mes de Alta como miembro]],Parámetros!$AM$2:$AN$16,2,0),"01/01/1900"))</f>
        <v/>
      </c>
    </row>
    <row r="619" spans="1:63" ht="14.45" hidden="1">
      <c r="A619" s="69">
        <v>614</v>
      </c>
      <c r="B619" s="30"/>
      <c r="C619" s="35"/>
      <c r="D619" s="43"/>
      <c r="E619" s="65"/>
      <c r="F619" s="46"/>
      <c r="G619" s="46"/>
      <c r="H619" s="165"/>
      <c r="I619" s="43"/>
      <c r="J619" s="29"/>
      <c r="K619" s="70"/>
      <c r="L619" s="69"/>
      <c r="M619" s="47"/>
      <c r="N619" s="240" t="str">
        <f ca="1">IF(Tabla1[[#This Row],[Fecha de nac]]="","",IF(Tabla1[[#This Row],[Fecha Finalización]] &gt;=TODAY(), DATEDIF(Tabla1[[#This Row],[Fecha de nac]],TODAY(),"y"), ROUNDDOWN((Tabla1[[#This Row],[Fecha Finalización]] -Tabla1[[#This Row],[Fecha de nac]])/365,0)))</f>
        <v/>
      </c>
      <c r="O619" s="171"/>
      <c r="P619" s="35"/>
      <c r="Q619" s="68"/>
      <c r="R619" s="68"/>
      <c r="S619" s="68"/>
      <c r="T619" s="68"/>
      <c r="U619" s="245" t="str">
        <f>IF(F619="","",Tabla1[[#This Row],[Fecha Inicio grupo]]+3*7-7)</f>
        <v/>
      </c>
      <c r="V619" s="246" t="str">
        <f>IF(F619="","",EDATE(Tabla1[[#This Row],[Fecha Inicio grupo]],3))</f>
        <v/>
      </c>
      <c r="W619" s="30"/>
      <c r="X619" s="30"/>
      <c r="Y619" s="77"/>
      <c r="Z619" s="77"/>
      <c r="AA619" s="77"/>
      <c r="AB619" s="77"/>
      <c r="AC619" s="77"/>
      <c r="AD619" s="77"/>
      <c r="AE619" s="77"/>
      <c r="AF619" s="77"/>
      <c r="AG619" s="77"/>
      <c r="AH619" s="77"/>
      <c r="AI619" s="77"/>
      <c r="AJ619" s="77"/>
      <c r="AK619" s="77"/>
      <c r="AL619" s="77"/>
      <c r="AM619" s="77"/>
      <c r="AN619" s="77"/>
      <c r="AO619" s="146"/>
      <c r="AP619" s="248" t="str">
        <f>IF(F619="","",IFERROR(VLOOKUP(SUBSTITUTE(SUBSTITUTE(Tabla1[[#This Row],[Uso Sistemas]],"T","P"),"N","F"),Parámetros!$M$2:$N$17,2,0),"Completar hasta 3ra sem. para evaluar a Probacionista"))</f>
        <v/>
      </c>
      <c r="AQ619" s="40"/>
      <c r="AR619" s="40"/>
      <c r="AS619" s="40"/>
      <c r="AT619" s="29"/>
      <c r="AU619" s="56"/>
      <c r="AV619" s="56"/>
      <c r="AW619" s="56"/>
      <c r="AX619" s="250" t="str">
        <f>IF(V619="","",EOMONTH(EDATE(Tabla1[[#This Row],[Fecha Finalización]],2),0))</f>
        <v/>
      </c>
      <c r="AY619" s="40"/>
      <c r="AZ619" s="251" t="str">
        <f>IF(V619="","",EOMONTH(EDATE(Tabla1[[#This Row],[Fecha Finalización]],3),0))</f>
        <v/>
      </c>
      <c r="BA619" s="40"/>
      <c r="BB619" s="40"/>
      <c r="BC619" s="237"/>
      <c r="BD619" s="235" t="str">
        <f>IF(F619="","",Tabla1[[#This Row],[sem 01]]&amp;Tabla1[[#This Row],[sem 02]]&amp;Tabla1[[#This Row],[sem 03]])</f>
        <v/>
      </c>
      <c r="BE619" s="236" t="str">
        <f>IF(TRIM(F619)="","",$B$1&amp;"-"&amp;SUBSTITUTE(Tabla1[[#This Row],[Mes Inscrito]]," ","")&amp;"-"&amp;SUBSTITUTE(Tabla1[[#This Row],[Dia de clases Inscrito]]," ","")&amp;"-"&amp;SUBSTITUTE(Tabla1[[#This Row],[Horario Inscrito]]," ","")&amp;"-"&amp;Tabla1[[#This Row],[Fecha Inicio grupo]])</f>
        <v/>
      </c>
      <c r="BF619" s="253" t="str">
        <f>IF(F619="","",Tabla1[[#This Row],[Curso]])</f>
        <v/>
      </c>
      <c r="BG619" s="254" t="str">
        <f>+IF(TRIM(F619)="","",$B$1&amp;"-"&amp;TRIM(Tabla1[[#This Row],[Mes Inscrito]])&amp;"-"&amp;TRIM(Tabla1[[#This Row],[Dia de clases Inscrito]])&amp;"-"&amp;TRIM(Tabla1[[#This Row],[Horario Inscrito]])&amp;"-"&amp;TRIM(Tabla1[[#This Row],[Fecha Inicio grupo]])&amp;"-"&amp;TRIM(Tabla1[[#This Row],[Tipo Incrito]]))</f>
        <v/>
      </c>
      <c r="BH619" s="319" t="str">
        <f>IF(F619="","",OR(IFERROR(SEARCH("CG",Tabla1[[#This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9" s="320" t="str">
        <f>IF(F619&lt;&gt;"",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9" s="320" t="str">
        <f>IF(F619&lt;&gt;"",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9" s="320" t="str">
        <f>IF(Tabla1[[#This Row],[Fecha Inicio grupo]]="","",IFERROR(VLOOKUP(Tabla1[[#This Row],[Mes de Alta como miembro]],Parámetros!$AM$2:$AN$16,2,0),"01/01/1900"))</f>
        <v/>
      </c>
    </row>
    <row r="620" spans="1:63" ht="14.45" hidden="1">
      <c r="A620" s="69">
        <v>615</v>
      </c>
      <c r="B620" s="30"/>
      <c r="C620" s="35"/>
      <c r="D620" s="43"/>
      <c r="E620" s="65"/>
      <c r="F620" s="46"/>
      <c r="G620" s="46"/>
      <c r="H620" s="165"/>
      <c r="I620" s="43"/>
      <c r="J620" s="29"/>
      <c r="K620" s="70"/>
      <c r="L620" s="69"/>
      <c r="M620" s="47"/>
      <c r="N620" s="240" t="str">
        <f ca="1">IF(Tabla1[[#This Row],[Fecha de nac]]="","",IF(Tabla1[[#This Row],[Fecha Finalización]] &gt;=TODAY(), DATEDIF(Tabla1[[#This Row],[Fecha de nac]],TODAY(),"y"), ROUNDDOWN((Tabla1[[#This Row],[Fecha Finalización]] -Tabla1[[#This Row],[Fecha de nac]])/365,0)))</f>
        <v/>
      </c>
      <c r="O620" s="171"/>
      <c r="P620" s="35"/>
      <c r="Q620" s="68"/>
      <c r="R620" s="68"/>
      <c r="S620" s="68"/>
      <c r="T620" s="68"/>
      <c r="U620" s="245" t="str">
        <f>IF(F620="","",Tabla1[[#This Row],[Fecha Inicio grupo]]+3*7-7)</f>
        <v/>
      </c>
      <c r="V620" s="246" t="str">
        <f>IF(F620="","",EDATE(Tabla1[[#This Row],[Fecha Inicio grupo]],3))</f>
        <v/>
      </c>
      <c r="W620" s="30"/>
      <c r="X620" s="30"/>
      <c r="Y620" s="77"/>
      <c r="Z620" s="77"/>
      <c r="AA620" s="77"/>
      <c r="AB620" s="77"/>
      <c r="AC620" s="77"/>
      <c r="AD620" s="77"/>
      <c r="AE620" s="77"/>
      <c r="AF620" s="77"/>
      <c r="AG620" s="77"/>
      <c r="AH620" s="77"/>
      <c r="AI620" s="77"/>
      <c r="AJ620" s="77"/>
      <c r="AK620" s="77"/>
      <c r="AL620" s="77"/>
      <c r="AM620" s="77"/>
      <c r="AN620" s="77"/>
      <c r="AO620" s="146"/>
      <c r="AP620" s="248" t="str">
        <f>IF(F620="","",IFERROR(VLOOKUP(SUBSTITUTE(SUBSTITUTE(Tabla1[[#This Row],[Uso Sistemas]],"T","P"),"N","F"),Parámetros!$M$2:$N$17,2,0),"Completar hasta 3ra sem. para evaluar a Probacionista"))</f>
        <v/>
      </c>
      <c r="AQ620" s="40"/>
      <c r="AR620" s="40"/>
      <c r="AS620" s="40"/>
      <c r="AT620" s="29"/>
      <c r="AU620" s="56"/>
      <c r="AV620" s="56"/>
      <c r="AW620" s="56"/>
      <c r="AX620" s="250" t="str">
        <f>IF(V620="","",EOMONTH(EDATE(Tabla1[[#This Row],[Fecha Finalización]],2),0))</f>
        <v/>
      </c>
      <c r="AY620" s="40"/>
      <c r="AZ620" s="251" t="str">
        <f>IF(V620="","",EOMONTH(EDATE(Tabla1[[#This Row],[Fecha Finalización]],3),0))</f>
        <v/>
      </c>
      <c r="BA620" s="40"/>
      <c r="BB620" s="40"/>
      <c r="BC620" s="237"/>
      <c r="BD620" s="235" t="str">
        <f>IF(F620="","",Tabla1[[#This Row],[sem 01]]&amp;Tabla1[[#This Row],[sem 02]]&amp;Tabla1[[#This Row],[sem 03]])</f>
        <v/>
      </c>
      <c r="BE620" s="236" t="str">
        <f>IF(TRIM(F620)="","",$B$1&amp;"-"&amp;SUBSTITUTE(Tabla1[[#This Row],[Mes Inscrito]]," ","")&amp;"-"&amp;SUBSTITUTE(Tabla1[[#This Row],[Dia de clases Inscrito]]," ","")&amp;"-"&amp;SUBSTITUTE(Tabla1[[#This Row],[Horario Inscrito]]," ","")&amp;"-"&amp;Tabla1[[#This Row],[Fecha Inicio grupo]])</f>
        <v/>
      </c>
      <c r="BF620" s="253" t="str">
        <f>IF(F620="","",Tabla1[[#This Row],[Curso]])</f>
        <v/>
      </c>
      <c r="BG620" s="254" t="str">
        <f>+IF(TRIM(F620)="","",$B$1&amp;"-"&amp;TRIM(Tabla1[[#This Row],[Mes Inscrito]])&amp;"-"&amp;TRIM(Tabla1[[#This Row],[Dia de clases Inscrito]])&amp;"-"&amp;TRIM(Tabla1[[#This Row],[Horario Inscrito]])&amp;"-"&amp;TRIM(Tabla1[[#This Row],[Fecha Inicio grupo]])&amp;"-"&amp;TRIM(Tabla1[[#This Row],[Tipo Incrito]]))</f>
        <v/>
      </c>
      <c r="BH620" s="319" t="str">
        <f>IF(F620="","",OR(IFERROR(SEARCH("CG",Tabla1[[#This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0" s="320" t="str">
        <f>IF(F620&lt;&gt;"",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0" s="320" t="str">
        <f>IF(F620&lt;&gt;"",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0" s="320" t="str">
        <f>IF(Tabla1[[#This Row],[Fecha Inicio grupo]]="","",IFERROR(VLOOKUP(Tabla1[[#This Row],[Mes de Alta como miembro]],Parámetros!$AM$2:$AN$16,2,0),"01/01/1900"))</f>
        <v/>
      </c>
    </row>
    <row r="621" spans="1:63" ht="14.45" hidden="1">
      <c r="A621" s="69">
        <v>616</v>
      </c>
      <c r="B621" s="30"/>
      <c r="C621" s="35"/>
      <c r="D621" s="43"/>
      <c r="E621" s="65"/>
      <c r="F621" s="46"/>
      <c r="G621" s="46"/>
      <c r="H621" s="165"/>
      <c r="I621" s="43"/>
      <c r="J621" s="29"/>
      <c r="K621" s="70"/>
      <c r="L621" s="69"/>
      <c r="M621" s="47"/>
      <c r="N621" s="240" t="str">
        <f ca="1">IF(Tabla1[[#This Row],[Fecha de nac]]="","",IF(Tabla1[[#This Row],[Fecha Finalización]] &gt;=TODAY(), DATEDIF(Tabla1[[#This Row],[Fecha de nac]],TODAY(),"y"), ROUNDDOWN((Tabla1[[#This Row],[Fecha Finalización]] -Tabla1[[#This Row],[Fecha de nac]])/365,0)))</f>
        <v/>
      </c>
      <c r="O621" s="171"/>
      <c r="P621" s="35"/>
      <c r="Q621" s="68"/>
      <c r="R621" s="68"/>
      <c r="S621" s="68"/>
      <c r="T621" s="68"/>
      <c r="U621" s="245" t="str">
        <f>IF(F621="","",Tabla1[[#This Row],[Fecha Inicio grupo]]+3*7-7)</f>
        <v/>
      </c>
      <c r="V621" s="246" t="str">
        <f>IF(F621="","",EDATE(Tabla1[[#This Row],[Fecha Inicio grupo]],3))</f>
        <v/>
      </c>
      <c r="W621" s="30"/>
      <c r="X621" s="30"/>
      <c r="Y621" s="77"/>
      <c r="Z621" s="77"/>
      <c r="AA621" s="77"/>
      <c r="AB621" s="77"/>
      <c r="AC621" s="77"/>
      <c r="AD621" s="77"/>
      <c r="AE621" s="77"/>
      <c r="AF621" s="77"/>
      <c r="AG621" s="77"/>
      <c r="AH621" s="77"/>
      <c r="AI621" s="77"/>
      <c r="AJ621" s="77"/>
      <c r="AK621" s="77"/>
      <c r="AL621" s="77"/>
      <c r="AM621" s="77"/>
      <c r="AN621" s="77"/>
      <c r="AO621" s="146"/>
      <c r="AP621" s="248" t="str">
        <f>IF(F621="","",IFERROR(VLOOKUP(SUBSTITUTE(SUBSTITUTE(Tabla1[[#This Row],[Uso Sistemas]],"T","P"),"N","F"),Parámetros!$M$2:$N$17,2,0),"Completar hasta 3ra sem. para evaluar a Probacionista"))</f>
        <v/>
      </c>
      <c r="AQ621" s="40"/>
      <c r="AR621" s="40"/>
      <c r="AS621" s="40"/>
      <c r="AT621" s="29"/>
      <c r="AU621" s="56"/>
      <c r="AV621" s="56"/>
      <c r="AW621" s="56"/>
      <c r="AX621" s="250" t="str">
        <f>IF(V621="","",EOMONTH(EDATE(Tabla1[[#This Row],[Fecha Finalización]],2),0))</f>
        <v/>
      </c>
      <c r="AY621" s="40"/>
      <c r="AZ621" s="251" t="str">
        <f>IF(V621="","",EOMONTH(EDATE(Tabla1[[#This Row],[Fecha Finalización]],3),0))</f>
        <v/>
      </c>
      <c r="BA621" s="40"/>
      <c r="BB621" s="40"/>
      <c r="BC621" s="237"/>
      <c r="BD621" s="235" t="str">
        <f>IF(F621="","",Tabla1[[#This Row],[sem 01]]&amp;Tabla1[[#This Row],[sem 02]]&amp;Tabla1[[#This Row],[sem 03]])</f>
        <v/>
      </c>
      <c r="BE621" s="236" t="str">
        <f>IF(TRIM(F621)="","",$B$1&amp;"-"&amp;SUBSTITUTE(Tabla1[[#This Row],[Mes Inscrito]]," ","")&amp;"-"&amp;SUBSTITUTE(Tabla1[[#This Row],[Dia de clases Inscrito]]," ","")&amp;"-"&amp;SUBSTITUTE(Tabla1[[#This Row],[Horario Inscrito]]," ","")&amp;"-"&amp;Tabla1[[#This Row],[Fecha Inicio grupo]])</f>
        <v/>
      </c>
      <c r="BF621" s="253" t="str">
        <f>IF(F621="","",Tabla1[[#This Row],[Curso]])</f>
        <v/>
      </c>
      <c r="BG621" s="254" t="str">
        <f>+IF(TRIM(F621)="","",$B$1&amp;"-"&amp;TRIM(Tabla1[[#This Row],[Mes Inscrito]])&amp;"-"&amp;TRIM(Tabla1[[#This Row],[Dia de clases Inscrito]])&amp;"-"&amp;TRIM(Tabla1[[#This Row],[Horario Inscrito]])&amp;"-"&amp;TRIM(Tabla1[[#This Row],[Fecha Inicio grupo]])&amp;"-"&amp;TRIM(Tabla1[[#This Row],[Tipo Incrito]]))</f>
        <v/>
      </c>
      <c r="BH621" s="319" t="str">
        <f>IF(F621="","",OR(IFERROR(SEARCH("CG",Tabla1[[#This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1" s="320" t="str">
        <f>IF(F621&lt;&gt;"",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1" s="320" t="str">
        <f>IF(F621&lt;&gt;"",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1" s="320" t="str">
        <f>IF(Tabla1[[#This Row],[Fecha Inicio grupo]]="","",IFERROR(VLOOKUP(Tabla1[[#This Row],[Mes de Alta como miembro]],Parámetros!$AM$2:$AN$16,2,0),"01/01/1900"))</f>
        <v/>
      </c>
    </row>
    <row r="622" spans="1:63" ht="14.45" hidden="1">
      <c r="A622" s="69">
        <v>617</v>
      </c>
      <c r="B622" s="30"/>
      <c r="C622" s="35"/>
      <c r="D622" s="43"/>
      <c r="E622" s="65"/>
      <c r="F622" s="46"/>
      <c r="G622" s="46"/>
      <c r="H622" s="165"/>
      <c r="I622" s="43"/>
      <c r="J622" s="29"/>
      <c r="K622" s="70"/>
      <c r="L622" s="69"/>
      <c r="M622" s="47"/>
      <c r="N622" s="240" t="str">
        <f ca="1">IF(Tabla1[[#This Row],[Fecha de nac]]="","",IF(Tabla1[[#This Row],[Fecha Finalización]] &gt;=TODAY(), DATEDIF(Tabla1[[#This Row],[Fecha de nac]],TODAY(),"y"), ROUNDDOWN((Tabla1[[#This Row],[Fecha Finalización]] -Tabla1[[#This Row],[Fecha de nac]])/365,0)))</f>
        <v/>
      </c>
      <c r="O622" s="171"/>
      <c r="P622" s="35"/>
      <c r="Q622" s="68"/>
      <c r="R622" s="68"/>
      <c r="S622" s="68"/>
      <c r="T622" s="68"/>
      <c r="U622" s="245" t="str">
        <f>IF(F622="","",Tabla1[[#This Row],[Fecha Inicio grupo]]+3*7-7)</f>
        <v/>
      </c>
      <c r="V622" s="246" t="str">
        <f>IF(F622="","",EDATE(Tabla1[[#This Row],[Fecha Inicio grupo]],3))</f>
        <v/>
      </c>
      <c r="W622" s="30"/>
      <c r="X622" s="30"/>
      <c r="Y622" s="77"/>
      <c r="Z622" s="77"/>
      <c r="AA622" s="77"/>
      <c r="AB622" s="77"/>
      <c r="AC622" s="77"/>
      <c r="AD622" s="77"/>
      <c r="AE622" s="77"/>
      <c r="AF622" s="77"/>
      <c r="AG622" s="77"/>
      <c r="AH622" s="77"/>
      <c r="AI622" s="77"/>
      <c r="AJ622" s="77"/>
      <c r="AK622" s="77"/>
      <c r="AL622" s="77"/>
      <c r="AM622" s="77"/>
      <c r="AN622" s="77"/>
      <c r="AO622" s="146"/>
      <c r="AP622" s="248" t="str">
        <f>IF(F622="","",IFERROR(VLOOKUP(SUBSTITUTE(SUBSTITUTE(Tabla1[[#This Row],[Uso Sistemas]],"T","P"),"N","F"),Parámetros!$M$2:$N$17,2,0),"Completar hasta 3ra sem. para evaluar a Probacionista"))</f>
        <v/>
      </c>
      <c r="AQ622" s="40"/>
      <c r="AR622" s="40"/>
      <c r="AS622" s="40"/>
      <c r="AT622" s="29"/>
      <c r="AU622" s="56"/>
      <c r="AV622" s="56"/>
      <c r="AW622" s="56"/>
      <c r="AX622" s="250" t="str">
        <f>IF(V622="","",EOMONTH(EDATE(Tabla1[[#This Row],[Fecha Finalización]],2),0))</f>
        <v/>
      </c>
      <c r="AY622" s="40"/>
      <c r="AZ622" s="251" t="str">
        <f>IF(V622="","",EOMONTH(EDATE(Tabla1[[#This Row],[Fecha Finalización]],3),0))</f>
        <v/>
      </c>
      <c r="BA622" s="40"/>
      <c r="BB622" s="40"/>
      <c r="BC622" s="237"/>
      <c r="BD622" s="235" t="str">
        <f>IF(F622="","",Tabla1[[#This Row],[sem 01]]&amp;Tabla1[[#This Row],[sem 02]]&amp;Tabla1[[#This Row],[sem 03]])</f>
        <v/>
      </c>
      <c r="BE622" s="236" t="str">
        <f>IF(TRIM(F622)="","",$B$1&amp;"-"&amp;SUBSTITUTE(Tabla1[[#This Row],[Mes Inscrito]]," ","")&amp;"-"&amp;SUBSTITUTE(Tabla1[[#This Row],[Dia de clases Inscrito]]," ","")&amp;"-"&amp;SUBSTITUTE(Tabla1[[#This Row],[Horario Inscrito]]," ","")&amp;"-"&amp;Tabla1[[#This Row],[Fecha Inicio grupo]])</f>
        <v/>
      </c>
      <c r="BF622" s="253" t="str">
        <f>IF(F622="","",Tabla1[[#This Row],[Curso]])</f>
        <v/>
      </c>
      <c r="BG622" s="254" t="str">
        <f>+IF(TRIM(F622)="","",$B$1&amp;"-"&amp;TRIM(Tabla1[[#This Row],[Mes Inscrito]])&amp;"-"&amp;TRIM(Tabla1[[#This Row],[Dia de clases Inscrito]])&amp;"-"&amp;TRIM(Tabla1[[#This Row],[Horario Inscrito]])&amp;"-"&amp;TRIM(Tabla1[[#This Row],[Fecha Inicio grupo]])&amp;"-"&amp;TRIM(Tabla1[[#This Row],[Tipo Incrito]]))</f>
        <v/>
      </c>
      <c r="BH622" s="319" t="str">
        <f>IF(F622="","",OR(IFERROR(SEARCH("CG",Tabla1[[#This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2" s="320" t="str">
        <f>IF(F622&lt;&gt;"",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2" s="320" t="str">
        <f>IF(F622&lt;&gt;"",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2" s="320" t="str">
        <f>IF(Tabla1[[#This Row],[Fecha Inicio grupo]]="","",IFERROR(VLOOKUP(Tabla1[[#This Row],[Mes de Alta como miembro]],Parámetros!$AM$2:$AN$16,2,0),"01/01/1900"))</f>
        <v/>
      </c>
    </row>
    <row r="623" spans="1:63" ht="14.45" hidden="1">
      <c r="A623" s="69">
        <v>618</v>
      </c>
      <c r="B623" s="30"/>
      <c r="C623" s="35"/>
      <c r="D623" s="43"/>
      <c r="E623" s="65"/>
      <c r="F623" s="46"/>
      <c r="G623" s="46"/>
      <c r="H623" s="165"/>
      <c r="I623" s="43"/>
      <c r="J623" s="29"/>
      <c r="K623" s="70"/>
      <c r="L623" s="69"/>
      <c r="M623" s="47"/>
      <c r="N623" s="240" t="str">
        <f ca="1">IF(Tabla1[[#This Row],[Fecha de nac]]="","",IF(Tabla1[[#This Row],[Fecha Finalización]] &gt;=TODAY(), DATEDIF(Tabla1[[#This Row],[Fecha de nac]],TODAY(),"y"), ROUNDDOWN((Tabla1[[#This Row],[Fecha Finalización]] -Tabla1[[#This Row],[Fecha de nac]])/365,0)))</f>
        <v/>
      </c>
      <c r="O623" s="171"/>
      <c r="P623" s="35"/>
      <c r="Q623" s="68"/>
      <c r="R623" s="68"/>
      <c r="S623" s="68"/>
      <c r="T623" s="68"/>
      <c r="U623" s="245" t="str">
        <f>IF(F623="","",Tabla1[[#This Row],[Fecha Inicio grupo]]+3*7-7)</f>
        <v/>
      </c>
      <c r="V623" s="246" t="str">
        <f>IF(F623="","",EDATE(Tabla1[[#This Row],[Fecha Inicio grupo]],3))</f>
        <v/>
      </c>
      <c r="W623" s="30"/>
      <c r="X623" s="30"/>
      <c r="Y623" s="77"/>
      <c r="Z623" s="77"/>
      <c r="AA623" s="77"/>
      <c r="AB623" s="77"/>
      <c r="AC623" s="77"/>
      <c r="AD623" s="77"/>
      <c r="AE623" s="77"/>
      <c r="AF623" s="77"/>
      <c r="AG623" s="77"/>
      <c r="AH623" s="77"/>
      <c r="AI623" s="77"/>
      <c r="AJ623" s="77"/>
      <c r="AK623" s="77"/>
      <c r="AL623" s="77"/>
      <c r="AM623" s="77"/>
      <c r="AN623" s="77"/>
      <c r="AO623" s="146"/>
      <c r="AP623" s="248" t="str">
        <f>IF(F623="","",IFERROR(VLOOKUP(SUBSTITUTE(SUBSTITUTE(Tabla1[[#This Row],[Uso Sistemas]],"T","P"),"N","F"),Parámetros!$M$2:$N$17,2,0),"Completar hasta 3ra sem. para evaluar a Probacionista"))</f>
        <v/>
      </c>
      <c r="AQ623" s="40"/>
      <c r="AR623" s="40"/>
      <c r="AS623" s="40"/>
      <c r="AT623" s="29"/>
      <c r="AU623" s="56"/>
      <c r="AV623" s="56"/>
      <c r="AW623" s="56"/>
      <c r="AX623" s="250" t="str">
        <f>IF(V623="","",EOMONTH(EDATE(Tabla1[[#This Row],[Fecha Finalización]],2),0))</f>
        <v/>
      </c>
      <c r="AY623" s="40"/>
      <c r="AZ623" s="251" t="str">
        <f>IF(V623="","",EOMONTH(EDATE(Tabla1[[#This Row],[Fecha Finalización]],3),0))</f>
        <v/>
      </c>
      <c r="BA623" s="40"/>
      <c r="BB623" s="40"/>
      <c r="BC623" s="237"/>
      <c r="BD623" s="235" t="str">
        <f>IF(F623="","",Tabla1[[#This Row],[sem 01]]&amp;Tabla1[[#This Row],[sem 02]]&amp;Tabla1[[#This Row],[sem 03]])</f>
        <v/>
      </c>
      <c r="BE623" s="236" t="str">
        <f>IF(TRIM(F623)="","",$B$1&amp;"-"&amp;SUBSTITUTE(Tabla1[[#This Row],[Mes Inscrito]]," ","")&amp;"-"&amp;SUBSTITUTE(Tabla1[[#This Row],[Dia de clases Inscrito]]," ","")&amp;"-"&amp;SUBSTITUTE(Tabla1[[#This Row],[Horario Inscrito]]," ","")&amp;"-"&amp;Tabla1[[#This Row],[Fecha Inicio grupo]])</f>
        <v/>
      </c>
      <c r="BF623" s="253" t="str">
        <f>IF(F623="","",Tabla1[[#This Row],[Curso]])</f>
        <v/>
      </c>
      <c r="BG623" s="254" t="str">
        <f>+IF(TRIM(F623)="","",$B$1&amp;"-"&amp;TRIM(Tabla1[[#This Row],[Mes Inscrito]])&amp;"-"&amp;TRIM(Tabla1[[#This Row],[Dia de clases Inscrito]])&amp;"-"&amp;TRIM(Tabla1[[#This Row],[Horario Inscrito]])&amp;"-"&amp;TRIM(Tabla1[[#This Row],[Fecha Inicio grupo]])&amp;"-"&amp;TRIM(Tabla1[[#This Row],[Tipo Incrito]]))</f>
        <v/>
      </c>
      <c r="BH623" s="319" t="str">
        <f>IF(F623="","",OR(IFERROR(SEARCH("CG",Tabla1[[#This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3" s="320" t="str">
        <f>IF(F623&lt;&gt;"",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3" s="320" t="str">
        <f>IF(F623&lt;&gt;"",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3" s="320" t="str">
        <f>IF(Tabla1[[#This Row],[Fecha Inicio grupo]]="","",IFERROR(VLOOKUP(Tabla1[[#This Row],[Mes de Alta como miembro]],Parámetros!$AM$2:$AN$16,2,0),"01/01/1900"))</f>
        <v/>
      </c>
    </row>
    <row r="624" spans="1:63" ht="14.45" hidden="1">
      <c r="A624" s="69">
        <v>619</v>
      </c>
      <c r="B624" s="30"/>
      <c r="C624" s="35"/>
      <c r="D624" s="43"/>
      <c r="E624" s="65"/>
      <c r="F624" s="46"/>
      <c r="G624" s="46"/>
      <c r="H624" s="165"/>
      <c r="I624" s="43"/>
      <c r="J624" s="29"/>
      <c r="K624" s="70"/>
      <c r="L624" s="69"/>
      <c r="M624" s="47"/>
      <c r="N624" s="240" t="str">
        <f ca="1">IF(Tabla1[[#This Row],[Fecha de nac]]="","",IF(Tabla1[[#This Row],[Fecha Finalización]] &gt;=TODAY(), DATEDIF(Tabla1[[#This Row],[Fecha de nac]],TODAY(),"y"), ROUNDDOWN((Tabla1[[#This Row],[Fecha Finalización]] -Tabla1[[#This Row],[Fecha de nac]])/365,0)))</f>
        <v/>
      </c>
      <c r="O624" s="171"/>
      <c r="P624" s="35"/>
      <c r="Q624" s="68"/>
      <c r="R624" s="68"/>
      <c r="S624" s="68"/>
      <c r="T624" s="68"/>
      <c r="U624" s="245" t="str">
        <f>IF(F624="","",Tabla1[[#This Row],[Fecha Inicio grupo]]+3*7-7)</f>
        <v/>
      </c>
      <c r="V624" s="246" t="str">
        <f>IF(F624="","",EDATE(Tabla1[[#This Row],[Fecha Inicio grupo]],3))</f>
        <v/>
      </c>
      <c r="W624" s="30"/>
      <c r="X624" s="30"/>
      <c r="Y624" s="77"/>
      <c r="Z624" s="77"/>
      <c r="AA624" s="77"/>
      <c r="AB624" s="77"/>
      <c r="AC624" s="77"/>
      <c r="AD624" s="77"/>
      <c r="AE624" s="77"/>
      <c r="AF624" s="77"/>
      <c r="AG624" s="77"/>
      <c r="AH624" s="77"/>
      <c r="AI624" s="77"/>
      <c r="AJ624" s="77"/>
      <c r="AK624" s="77"/>
      <c r="AL624" s="77"/>
      <c r="AM624" s="77"/>
      <c r="AN624" s="77"/>
      <c r="AO624" s="146"/>
      <c r="AP624" s="248" t="str">
        <f>IF(F624="","",IFERROR(VLOOKUP(SUBSTITUTE(SUBSTITUTE(Tabla1[[#This Row],[Uso Sistemas]],"T","P"),"N","F"),Parámetros!$M$2:$N$17,2,0),"Completar hasta 3ra sem. para evaluar a Probacionista"))</f>
        <v/>
      </c>
      <c r="AQ624" s="40"/>
      <c r="AR624" s="40"/>
      <c r="AS624" s="40"/>
      <c r="AT624" s="29"/>
      <c r="AU624" s="56"/>
      <c r="AV624" s="56"/>
      <c r="AW624" s="56"/>
      <c r="AX624" s="250" t="str">
        <f>IF(V624="","",EOMONTH(EDATE(Tabla1[[#This Row],[Fecha Finalización]],2),0))</f>
        <v/>
      </c>
      <c r="AY624" s="40"/>
      <c r="AZ624" s="251" t="str">
        <f>IF(V624="","",EOMONTH(EDATE(Tabla1[[#This Row],[Fecha Finalización]],3),0))</f>
        <v/>
      </c>
      <c r="BA624" s="40"/>
      <c r="BB624" s="40"/>
      <c r="BC624" s="237"/>
      <c r="BD624" s="235" t="str">
        <f>IF(F624="","",Tabla1[[#This Row],[sem 01]]&amp;Tabla1[[#This Row],[sem 02]]&amp;Tabla1[[#This Row],[sem 03]])</f>
        <v/>
      </c>
      <c r="BE624" s="236" t="str">
        <f>IF(TRIM(F624)="","",$B$1&amp;"-"&amp;SUBSTITUTE(Tabla1[[#This Row],[Mes Inscrito]]," ","")&amp;"-"&amp;SUBSTITUTE(Tabla1[[#This Row],[Dia de clases Inscrito]]," ","")&amp;"-"&amp;SUBSTITUTE(Tabla1[[#This Row],[Horario Inscrito]]," ","")&amp;"-"&amp;Tabla1[[#This Row],[Fecha Inicio grupo]])</f>
        <v/>
      </c>
      <c r="BF624" s="253" t="str">
        <f>IF(F624="","",Tabla1[[#This Row],[Curso]])</f>
        <v/>
      </c>
      <c r="BG624" s="254" t="str">
        <f>+IF(TRIM(F624)="","",$B$1&amp;"-"&amp;TRIM(Tabla1[[#This Row],[Mes Inscrito]])&amp;"-"&amp;TRIM(Tabla1[[#This Row],[Dia de clases Inscrito]])&amp;"-"&amp;TRIM(Tabla1[[#This Row],[Horario Inscrito]])&amp;"-"&amp;TRIM(Tabla1[[#This Row],[Fecha Inicio grupo]])&amp;"-"&amp;TRIM(Tabla1[[#This Row],[Tipo Incrito]]))</f>
        <v/>
      </c>
      <c r="BH624" s="319" t="str">
        <f>IF(F624="","",OR(IFERROR(SEARCH("CG",Tabla1[[#This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4" s="320" t="str">
        <f>IF(F624&lt;&gt;"",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4" s="320" t="str">
        <f>IF(F624&lt;&gt;"",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4" s="320" t="str">
        <f>IF(Tabla1[[#This Row],[Fecha Inicio grupo]]="","",IFERROR(VLOOKUP(Tabla1[[#This Row],[Mes de Alta como miembro]],Parámetros!$AM$2:$AN$16,2,0),"01/01/1900"))</f>
        <v/>
      </c>
    </row>
    <row r="625" spans="1:63" ht="14.45" hidden="1">
      <c r="A625" s="69">
        <v>620</v>
      </c>
      <c r="B625" s="30"/>
      <c r="C625" s="35"/>
      <c r="D625" s="43"/>
      <c r="E625" s="65"/>
      <c r="F625" s="46"/>
      <c r="G625" s="46"/>
      <c r="H625" s="165"/>
      <c r="I625" s="43"/>
      <c r="J625" s="29"/>
      <c r="K625" s="70"/>
      <c r="L625" s="69"/>
      <c r="M625" s="47"/>
      <c r="N625" s="240" t="str">
        <f ca="1">IF(Tabla1[[#This Row],[Fecha de nac]]="","",IF(Tabla1[[#This Row],[Fecha Finalización]] &gt;=TODAY(), DATEDIF(Tabla1[[#This Row],[Fecha de nac]],TODAY(),"y"), ROUNDDOWN((Tabla1[[#This Row],[Fecha Finalización]] -Tabla1[[#This Row],[Fecha de nac]])/365,0)))</f>
        <v/>
      </c>
      <c r="O625" s="171"/>
      <c r="P625" s="35"/>
      <c r="Q625" s="68"/>
      <c r="R625" s="68"/>
      <c r="S625" s="68"/>
      <c r="T625" s="68"/>
      <c r="U625" s="245" t="str">
        <f>IF(F625="","",Tabla1[[#This Row],[Fecha Inicio grupo]]+3*7-7)</f>
        <v/>
      </c>
      <c r="V625" s="246" t="str">
        <f>IF(F625="","",EDATE(Tabla1[[#This Row],[Fecha Inicio grupo]],3))</f>
        <v/>
      </c>
      <c r="W625" s="30"/>
      <c r="X625" s="30"/>
      <c r="Y625" s="77"/>
      <c r="Z625" s="77"/>
      <c r="AA625" s="77"/>
      <c r="AB625" s="77"/>
      <c r="AC625" s="77"/>
      <c r="AD625" s="77"/>
      <c r="AE625" s="77"/>
      <c r="AF625" s="77"/>
      <c r="AG625" s="77"/>
      <c r="AH625" s="77"/>
      <c r="AI625" s="77"/>
      <c r="AJ625" s="77"/>
      <c r="AK625" s="77"/>
      <c r="AL625" s="77"/>
      <c r="AM625" s="77"/>
      <c r="AN625" s="77"/>
      <c r="AO625" s="146"/>
      <c r="AP625" s="248" t="str">
        <f>IF(F625="","",IFERROR(VLOOKUP(SUBSTITUTE(SUBSTITUTE(Tabla1[[#This Row],[Uso Sistemas]],"T","P"),"N","F"),Parámetros!$M$2:$N$17,2,0),"Completar hasta 3ra sem. para evaluar a Probacionista"))</f>
        <v/>
      </c>
      <c r="AQ625" s="40"/>
      <c r="AR625" s="40"/>
      <c r="AS625" s="40"/>
      <c r="AT625" s="29"/>
      <c r="AU625" s="56"/>
      <c r="AV625" s="56"/>
      <c r="AW625" s="56"/>
      <c r="AX625" s="250" t="str">
        <f>IF(V625="","",EOMONTH(EDATE(Tabla1[[#This Row],[Fecha Finalización]],2),0))</f>
        <v/>
      </c>
      <c r="AY625" s="40"/>
      <c r="AZ625" s="251" t="str">
        <f>IF(V625="","",EOMONTH(EDATE(Tabla1[[#This Row],[Fecha Finalización]],3),0))</f>
        <v/>
      </c>
      <c r="BA625" s="40"/>
      <c r="BB625" s="40"/>
      <c r="BC625" s="237"/>
      <c r="BD625" s="235" t="str">
        <f>IF(F625="","",Tabla1[[#This Row],[sem 01]]&amp;Tabla1[[#This Row],[sem 02]]&amp;Tabla1[[#This Row],[sem 03]])</f>
        <v/>
      </c>
      <c r="BE625" s="236" t="str">
        <f>IF(TRIM(F625)="","",$B$1&amp;"-"&amp;SUBSTITUTE(Tabla1[[#This Row],[Mes Inscrito]]," ","")&amp;"-"&amp;SUBSTITUTE(Tabla1[[#This Row],[Dia de clases Inscrito]]," ","")&amp;"-"&amp;SUBSTITUTE(Tabla1[[#This Row],[Horario Inscrito]]," ","")&amp;"-"&amp;Tabla1[[#This Row],[Fecha Inicio grupo]])</f>
        <v/>
      </c>
      <c r="BF625" s="253" t="str">
        <f>IF(F625="","",Tabla1[[#This Row],[Curso]])</f>
        <v/>
      </c>
      <c r="BG625" s="254" t="str">
        <f>+IF(TRIM(F625)="","",$B$1&amp;"-"&amp;TRIM(Tabla1[[#This Row],[Mes Inscrito]])&amp;"-"&amp;TRIM(Tabla1[[#This Row],[Dia de clases Inscrito]])&amp;"-"&amp;TRIM(Tabla1[[#This Row],[Horario Inscrito]])&amp;"-"&amp;TRIM(Tabla1[[#This Row],[Fecha Inicio grupo]])&amp;"-"&amp;TRIM(Tabla1[[#This Row],[Tipo Incrito]]))</f>
        <v/>
      </c>
      <c r="BH625" s="319" t="str">
        <f>IF(F625="","",OR(IFERROR(SEARCH("CG",Tabla1[[#This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5" s="320" t="str">
        <f>IF(F625&lt;&gt;"",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5" s="320" t="str">
        <f>IF(F625&lt;&gt;"",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5" s="320" t="str">
        <f>IF(Tabla1[[#This Row],[Fecha Inicio grupo]]="","",IFERROR(VLOOKUP(Tabla1[[#This Row],[Mes de Alta como miembro]],Parámetros!$AM$2:$AN$16,2,0),"01/01/1900"))</f>
        <v/>
      </c>
    </row>
    <row r="626" spans="1:63" ht="14.45" hidden="1">
      <c r="A626" s="69">
        <v>621</v>
      </c>
      <c r="B626" s="30"/>
      <c r="C626" s="35"/>
      <c r="D626" s="43"/>
      <c r="E626" s="65"/>
      <c r="F626" s="46"/>
      <c r="G626" s="46"/>
      <c r="H626" s="165"/>
      <c r="I626" s="43"/>
      <c r="J626" s="29"/>
      <c r="K626" s="70"/>
      <c r="L626" s="69"/>
      <c r="M626" s="47"/>
      <c r="N626" s="240" t="str">
        <f ca="1">IF(Tabla1[[#This Row],[Fecha de nac]]="","",IF(Tabla1[[#This Row],[Fecha Finalización]] &gt;=TODAY(), DATEDIF(Tabla1[[#This Row],[Fecha de nac]],TODAY(),"y"), ROUNDDOWN((Tabla1[[#This Row],[Fecha Finalización]] -Tabla1[[#This Row],[Fecha de nac]])/365,0)))</f>
        <v/>
      </c>
      <c r="O626" s="171"/>
      <c r="P626" s="35"/>
      <c r="Q626" s="68"/>
      <c r="R626" s="68"/>
      <c r="S626" s="68"/>
      <c r="T626" s="68"/>
      <c r="U626" s="245" t="str">
        <f>IF(F626="","",Tabla1[[#This Row],[Fecha Inicio grupo]]+3*7-7)</f>
        <v/>
      </c>
      <c r="V626" s="246" t="str">
        <f>IF(F626="","",EDATE(Tabla1[[#This Row],[Fecha Inicio grupo]],3))</f>
        <v/>
      </c>
      <c r="W626" s="30"/>
      <c r="X626" s="30"/>
      <c r="Y626" s="77"/>
      <c r="Z626" s="77"/>
      <c r="AA626" s="77"/>
      <c r="AB626" s="77"/>
      <c r="AC626" s="77"/>
      <c r="AD626" s="77"/>
      <c r="AE626" s="77"/>
      <c r="AF626" s="77"/>
      <c r="AG626" s="77"/>
      <c r="AH626" s="77"/>
      <c r="AI626" s="77"/>
      <c r="AJ626" s="77"/>
      <c r="AK626" s="77"/>
      <c r="AL626" s="77"/>
      <c r="AM626" s="77"/>
      <c r="AN626" s="77"/>
      <c r="AO626" s="146"/>
      <c r="AP626" s="248" t="str">
        <f>IF(F626="","",IFERROR(VLOOKUP(SUBSTITUTE(SUBSTITUTE(Tabla1[[#This Row],[Uso Sistemas]],"T","P"),"N","F"),Parámetros!$M$2:$N$17,2,0),"Completar hasta 3ra sem. para evaluar a Probacionista"))</f>
        <v/>
      </c>
      <c r="AQ626" s="40"/>
      <c r="AR626" s="40"/>
      <c r="AS626" s="40"/>
      <c r="AT626" s="29"/>
      <c r="AU626" s="56"/>
      <c r="AV626" s="56"/>
      <c r="AW626" s="56"/>
      <c r="AX626" s="250" t="str">
        <f>IF(V626="","",EOMONTH(EDATE(Tabla1[[#This Row],[Fecha Finalización]],2),0))</f>
        <v/>
      </c>
      <c r="AY626" s="40"/>
      <c r="AZ626" s="251" t="str">
        <f>IF(V626="","",EOMONTH(EDATE(Tabla1[[#This Row],[Fecha Finalización]],3),0))</f>
        <v/>
      </c>
      <c r="BA626" s="40"/>
      <c r="BB626" s="40"/>
      <c r="BC626" s="237"/>
      <c r="BD626" s="235" t="str">
        <f>IF(F626="","",Tabla1[[#This Row],[sem 01]]&amp;Tabla1[[#This Row],[sem 02]]&amp;Tabla1[[#This Row],[sem 03]])</f>
        <v/>
      </c>
      <c r="BE626" s="236" t="str">
        <f>IF(TRIM(F626)="","",$B$1&amp;"-"&amp;SUBSTITUTE(Tabla1[[#This Row],[Mes Inscrito]]," ","")&amp;"-"&amp;SUBSTITUTE(Tabla1[[#This Row],[Dia de clases Inscrito]]," ","")&amp;"-"&amp;SUBSTITUTE(Tabla1[[#This Row],[Horario Inscrito]]," ","")&amp;"-"&amp;Tabla1[[#This Row],[Fecha Inicio grupo]])</f>
        <v/>
      </c>
      <c r="BF626" s="253" t="str">
        <f>IF(F626="","",Tabla1[[#This Row],[Curso]])</f>
        <v/>
      </c>
      <c r="BG626" s="254" t="str">
        <f>+IF(TRIM(F626)="","",$B$1&amp;"-"&amp;TRIM(Tabla1[[#This Row],[Mes Inscrito]])&amp;"-"&amp;TRIM(Tabla1[[#This Row],[Dia de clases Inscrito]])&amp;"-"&amp;TRIM(Tabla1[[#This Row],[Horario Inscrito]])&amp;"-"&amp;TRIM(Tabla1[[#This Row],[Fecha Inicio grupo]])&amp;"-"&amp;TRIM(Tabla1[[#This Row],[Tipo Incrito]]))</f>
        <v/>
      </c>
      <c r="BH626" s="319" t="str">
        <f>IF(F626="","",OR(IFERROR(SEARCH("CG",Tabla1[[#This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6" s="320" t="str">
        <f>IF(F626&lt;&gt;"",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6" s="320" t="str">
        <f>IF(F626&lt;&gt;"",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6" s="320" t="str">
        <f>IF(Tabla1[[#This Row],[Fecha Inicio grupo]]="","",IFERROR(VLOOKUP(Tabla1[[#This Row],[Mes de Alta como miembro]],Parámetros!$AM$2:$AN$16,2,0),"01/01/1900"))</f>
        <v/>
      </c>
    </row>
    <row r="627" spans="1:63" ht="14.45" hidden="1">
      <c r="A627" s="69">
        <v>622</v>
      </c>
      <c r="B627" s="30"/>
      <c r="C627" s="35"/>
      <c r="D627" s="43"/>
      <c r="E627" s="65"/>
      <c r="F627" s="46"/>
      <c r="G627" s="46"/>
      <c r="H627" s="165"/>
      <c r="I627" s="43"/>
      <c r="J627" s="29"/>
      <c r="K627" s="70"/>
      <c r="L627" s="69"/>
      <c r="M627" s="47"/>
      <c r="N627" s="240" t="str">
        <f ca="1">IF(Tabla1[[#This Row],[Fecha de nac]]="","",IF(Tabla1[[#This Row],[Fecha Finalización]] &gt;=TODAY(), DATEDIF(Tabla1[[#This Row],[Fecha de nac]],TODAY(),"y"), ROUNDDOWN((Tabla1[[#This Row],[Fecha Finalización]] -Tabla1[[#This Row],[Fecha de nac]])/365,0)))</f>
        <v/>
      </c>
      <c r="O627" s="171"/>
      <c r="P627" s="35"/>
      <c r="Q627" s="68"/>
      <c r="R627" s="68"/>
      <c r="S627" s="68"/>
      <c r="T627" s="68"/>
      <c r="U627" s="245" t="str">
        <f>IF(F627="","",Tabla1[[#This Row],[Fecha Inicio grupo]]+3*7-7)</f>
        <v/>
      </c>
      <c r="V627" s="246" t="str">
        <f>IF(F627="","",EDATE(Tabla1[[#This Row],[Fecha Inicio grupo]],3))</f>
        <v/>
      </c>
      <c r="W627" s="30"/>
      <c r="X627" s="30"/>
      <c r="Y627" s="77"/>
      <c r="Z627" s="77"/>
      <c r="AA627" s="77"/>
      <c r="AB627" s="77"/>
      <c r="AC627" s="77"/>
      <c r="AD627" s="77"/>
      <c r="AE627" s="77"/>
      <c r="AF627" s="77"/>
      <c r="AG627" s="77"/>
      <c r="AH627" s="77"/>
      <c r="AI627" s="77"/>
      <c r="AJ627" s="77"/>
      <c r="AK627" s="77"/>
      <c r="AL627" s="77"/>
      <c r="AM627" s="77"/>
      <c r="AN627" s="77"/>
      <c r="AO627" s="146"/>
      <c r="AP627" s="248" t="str">
        <f>IF(F627="","",IFERROR(VLOOKUP(SUBSTITUTE(SUBSTITUTE(Tabla1[[#This Row],[Uso Sistemas]],"T","P"),"N","F"),Parámetros!$M$2:$N$17,2,0),"Completar hasta 3ra sem. para evaluar a Probacionista"))</f>
        <v/>
      </c>
      <c r="AQ627" s="40"/>
      <c r="AR627" s="40"/>
      <c r="AS627" s="40"/>
      <c r="AT627" s="29"/>
      <c r="AU627" s="56"/>
      <c r="AV627" s="56"/>
      <c r="AW627" s="56"/>
      <c r="AX627" s="250" t="str">
        <f>IF(V627="","",EOMONTH(EDATE(Tabla1[[#This Row],[Fecha Finalización]],2),0))</f>
        <v/>
      </c>
      <c r="AY627" s="40"/>
      <c r="AZ627" s="251" t="str">
        <f>IF(V627="","",EOMONTH(EDATE(Tabla1[[#This Row],[Fecha Finalización]],3),0))</f>
        <v/>
      </c>
      <c r="BA627" s="40"/>
      <c r="BB627" s="40"/>
      <c r="BC627" s="237"/>
      <c r="BD627" s="235" t="str">
        <f>IF(F627="","",Tabla1[[#This Row],[sem 01]]&amp;Tabla1[[#This Row],[sem 02]]&amp;Tabla1[[#This Row],[sem 03]])</f>
        <v/>
      </c>
      <c r="BE627" s="236" t="str">
        <f>IF(TRIM(F627)="","",$B$1&amp;"-"&amp;SUBSTITUTE(Tabla1[[#This Row],[Mes Inscrito]]," ","")&amp;"-"&amp;SUBSTITUTE(Tabla1[[#This Row],[Dia de clases Inscrito]]," ","")&amp;"-"&amp;SUBSTITUTE(Tabla1[[#This Row],[Horario Inscrito]]," ","")&amp;"-"&amp;Tabla1[[#This Row],[Fecha Inicio grupo]])</f>
        <v/>
      </c>
      <c r="BF627" s="253" t="str">
        <f>IF(F627="","",Tabla1[[#This Row],[Curso]])</f>
        <v/>
      </c>
      <c r="BG627" s="254" t="str">
        <f>+IF(TRIM(F627)="","",$B$1&amp;"-"&amp;TRIM(Tabla1[[#This Row],[Mes Inscrito]])&amp;"-"&amp;TRIM(Tabla1[[#This Row],[Dia de clases Inscrito]])&amp;"-"&amp;TRIM(Tabla1[[#This Row],[Horario Inscrito]])&amp;"-"&amp;TRIM(Tabla1[[#This Row],[Fecha Inicio grupo]])&amp;"-"&amp;TRIM(Tabla1[[#This Row],[Tipo Incrito]]))</f>
        <v/>
      </c>
      <c r="BH627" s="319" t="str">
        <f>IF(F627="","",OR(IFERROR(SEARCH("CG",Tabla1[[#This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7" s="320" t="str">
        <f>IF(F627&lt;&gt;"",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7" s="320" t="str">
        <f>IF(F627&lt;&gt;"",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7" s="320" t="str">
        <f>IF(Tabla1[[#This Row],[Fecha Inicio grupo]]="","",IFERROR(VLOOKUP(Tabla1[[#This Row],[Mes de Alta como miembro]],Parámetros!$AM$2:$AN$16,2,0),"01/01/1900"))</f>
        <v/>
      </c>
    </row>
    <row r="628" spans="1:63" ht="14.45" hidden="1">
      <c r="A628" s="69">
        <v>623</v>
      </c>
      <c r="B628" s="30"/>
      <c r="C628" s="35"/>
      <c r="D628" s="43"/>
      <c r="E628" s="65"/>
      <c r="F628" s="46"/>
      <c r="G628" s="46"/>
      <c r="H628" s="165"/>
      <c r="I628" s="43"/>
      <c r="J628" s="29"/>
      <c r="K628" s="70"/>
      <c r="L628" s="69"/>
      <c r="M628" s="47"/>
      <c r="N628" s="240" t="str">
        <f ca="1">IF(Tabla1[[#This Row],[Fecha de nac]]="","",IF(Tabla1[[#This Row],[Fecha Finalización]] &gt;=TODAY(), DATEDIF(Tabla1[[#This Row],[Fecha de nac]],TODAY(),"y"), ROUNDDOWN((Tabla1[[#This Row],[Fecha Finalización]] -Tabla1[[#This Row],[Fecha de nac]])/365,0)))</f>
        <v/>
      </c>
      <c r="O628" s="171"/>
      <c r="P628" s="35"/>
      <c r="Q628" s="68"/>
      <c r="R628" s="68"/>
      <c r="S628" s="68"/>
      <c r="T628" s="68"/>
      <c r="U628" s="245" t="str">
        <f>IF(F628="","",Tabla1[[#This Row],[Fecha Inicio grupo]]+3*7-7)</f>
        <v/>
      </c>
      <c r="V628" s="246" t="str">
        <f>IF(F628="","",EDATE(Tabla1[[#This Row],[Fecha Inicio grupo]],3))</f>
        <v/>
      </c>
      <c r="W628" s="30"/>
      <c r="X628" s="30"/>
      <c r="Y628" s="77"/>
      <c r="Z628" s="77"/>
      <c r="AA628" s="77"/>
      <c r="AB628" s="77"/>
      <c r="AC628" s="77"/>
      <c r="AD628" s="77"/>
      <c r="AE628" s="77"/>
      <c r="AF628" s="77"/>
      <c r="AG628" s="77"/>
      <c r="AH628" s="77"/>
      <c r="AI628" s="77"/>
      <c r="AJ628" s="77"/>
      <c r="AK628" s="77"/>
      <c r="AL628" s="77"/>
      <c r="AM628" s="77"/>
      <c r="AN628" s="77"/>
      <c r="AO628" s="146"/>
      <c r="AP628" s="248" t="str">
        <f>IF(F628="","",IFERROR(VLOOKUP(SUBSTITUTE(SUBSTITUTE(Tabla1[[#This Row],[Uso Sistemas]],"T","P"),"N","F"),Parámetros!$M$2:$N$17,2,0),"Completar hasta 3ra sem. para evaluar a Probacionista"))</f>
        <v/>
      </c>
      <c r="AQ628" s="40"/>
      <c r="AR628" s="40"/>
      <c r="AS628" s="40"/>
      <c r="AT628" s="29"/>
      <c r="AU628" s="56"/>
      <c r="AV628" s="56"/>
      <c r="AW628" s="56"/>
      <c r="AX628" s="250" t="str">
        <f>IF(V628="","",EOMONTH(EDATE(Tabla1[[#This Row],[Fecha Finalización]],2),0))</f>
        <v/>
      </c>
      <c r="AY628" s="40"/>
      <c r="AZ628" s="251" t="str">
        <f>IF(V628="","",EOMONTH(EDATE(Tabla1[[#This Row],[Fecha Finalización]],3),0))</f>
        <v/>
      </c>
      <c r="BA628" s="40"/>
      <c r="BB628" s="40"/>
      <c r="BC628" s="237"/>
      <c r="BD628" s="235" t="str">
        <f>IF(F628="","",Tabla1[[#This Row],[sem 01]]&amp;Tabla1[[#This Row],[sem 02]]&amp;Tabla1[[#This Row],[sem 03]])</f>
        <v/>
      </c>
      <c r="BE628" s="236" t="str">
        <f>IF(TRIM(F628)="","",$B$1&amp;"-"&amp;SUBSTITUTE(Tabla1[[#This Row],[Mes Inscrito]]," ","")&amp;"-"&amp;SUBSTITUTE(Tabla1[[#This Row],[Dia de clases Inscrito]]," ","")&amp;"-"&amp;SUBSTITUTE(Tabla1[[#This Row],[Horario Inscrito]]," ","")&amp;"-"&amp;Tabla1[[#This Row],[Fecha Inicio grupo]])</f>
        <v/>
      </c>
      <c r="BF628" s="253" t="str">
        <f>IF(F628="","",Tabla1[[#This Row],[Curso]])</f>
        <v/>
      </c>
      <c r="BG628" s="254" t="str">
        <f>+IF(TRIM(F628)="","",$B$1&amp;"-"&amp;TRIM(Tabla1[[#This Row],[Mes Inscrito]])&amp;"-"&amp;TRIM(Tabla1[[#This Row],[Dia de clases Inscrito]])&amp;"-"&amp;TRIM(Tabla1[[#This Row],[Horario Inscrito]])&amp;"-"&amp;TRIM(Tabla1[[#This Row],[Fecha Inicio grupo]])&amp;"-"&amp;TRIM(Tabla1[[#This Row],[Tipo Incrito]]))</f>
        <v/>
      </c>
      <c r="BH628" s="319" t="str">
        <f>IF(F628="","",OR(IFERROR(SEARCH("CG",Tabla1[[#This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8" s="320" t="str">
        <f>IF(F628&lt;&gt;"",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8" s="320" t="str">
        <f>IF(F628&lt;&gt;"",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8" s="320" t="str">
        <f>IF(Tabla1[[#This Row],[Fecha Inicio grupo]]="","",IFERROR(VLOOKUP(Tabla1[[#This Row],[Mes de Alta como miembro]],Parámetros!$AM$2:$AN$16,2,0),"01/01/1900"))</f>
        <v/>
      </c>
    </row>
    <row r="629" spans="1:63" ht="14.45" hidden="1">
      <c r="A629" s="69">
        <v>624</v>
      </c>
      <c r="B629" s="30"/>
      <c r="C629" s="35"/>
      <c r="D629" s="43"/>
      <c r="E629" s="65"/>
      <c r="F629" s="46"/>
      <c r="G629" s="46"/>
      <c r="H629" s="165"/>
      <c r="I629" s="43"/>
      <c r="J629" s="29"/>
      <c r="K629" s="70"/>
      <c r="L629" s="69"/>
      <c r="M629" s="47"/>
      <c r="N629" s="240" t="str">
        <f ca="1">IF(Tabla1[[#This Row],[Fecha de nac]]="","",IF(Tabla1[[#This Row],[Fecha Finalización]] &gt;=TODAY(), DATEDIF(Tabla1[[#This Row],[Fecha de nac]],TODAY(),"y"), ROUNDDOWN((Tabla1[[#This Row],[Fecha Finalización]] -Tabla1[[#This Row],[Fecha de nac]])/365,0)))</f>
        <v/>
      </c>
      <c r="O629" s="171"/>
      <c r="P629" s="35"/>
      <c r="Q629" s="68"/>
      <c r="R629" s="68"/>
      <c r="S629" s="68"/>
      <c r="T629" s="68"/>
      <c r="U629" s="245" t="str">
        <f>IF(F629="","",Tabla1[[#This Row],[Fecha Inicio grupo]]+3*7-7)</f>
        <v/>
      </c>
      <c r="V629" s="246" t="str">
        <f>IF(F629="","",EDATE(Tabla1[[#This Row],[Fecha Inicio grupo]],3))</f>
        <v/>
      </c>
      <c r="W629" s="30"/>
      <c r="X629" s="30"/>
      <c r="Y629" s="77"/>
      <c r="Z629" s="77"/>
      <c r="AA629" s="77"/>
      <c r="AB629" s="77"/>
      <c r="AC629" s="77"/>
      <c r="AD629" s="77"/>
      <c r="AE629" s="77"/>
      <c r="AF629" s="77"/>
      <c r="AG629" s="77"/>
      <c r="AH629" s="77"/>
      <c r="AI629" s="77"/>
      <c r="AJ629" s="77"/>
      <c r="AK629" s="77"/>
      <c r="AL629" s="77"/>
      <c r="AM629" s="77"/>
      <c r="AN629" s="77"/>
      <c r="AO629" s="146"/>
      <c r="AP629" s="248" t="str">
        <f>IF(F629="","",IFERROR(VLOOKUP(SUBSTITUTE(SUBSTITUTE(Tabla1[[#This Row],[Uso Sistemas]],"T","P"),"N","F"),Parámetros!$M$2:$N$17,2,0),"Completar hasta 3ra sem. para evaluar a Probacionista"))</f>
        <v/>
      </c>
      <c r="AQ629" s="40"/>
      <c r="AR629" s="40"/>
      <c r="AS629" s="40"/>
      <c r="AT629" s="29"/>
      <c r="AU629" s="56"/>
      <c r="AV629" s="56"/>
      <c r="AW629" s="56"/>
      <c r="AX629" s="250" t="str">
        <f>IF(V629="","",EOMONTH(EDATE(Tabla1[[#This Row],[Fecha Finalización]],2),0))</f>
        <v/>
      </c>
      <c r="AY629" s="40"/>
      <c r="AZ629" s="251" t="str">
        <f>IF(V629="","",EOMONTH(EDATE(Tabla1[[#This Row],[Fecha Finalización]],3),0))</f>
        <v/>
      </c>
      <c r="BA629" s="40"/>
      <c r="BB629" s="40"/>
      <c r="BC629" s="237"/>
      <c r="BD629" s="235" t="str">
        <f>IF(F629="","",Tabla1[[#This Row],[sem 01]]&amp;Tabla1[[#This Row],[sem 02]]&amp;Tabla1[[#This Row],[sem 03]])</f>
        <v/>
      </c>
      <c r="BE629" s="236" t="str">
        <f>IF(TRIM(F629)="","",$B$1&amp;"-"&amp;SUBSTITUTE(Tabla1[[#This Row],[Mes Inscrito]]," ","")&amp;"-"&amp;SUBSTITUTE(Tabla1[[#This Row],[Dia de clases Inscrito]]," ","")&amp;"-"&amp;SUBSTITUTE(Tabla1[[#This Row],[Horario Inscrito]]," ","")&amp;"-"&amp;Tabla1[[#This Row],[Fecha Inicio grupo]])</f>
        <v/>
      </c>
      <c r="BF629" s="253" t="str">
        <f>IF(F629="","",Tabla1[[#This Row],[Curso]])</f>
        <v/>
      </c>
      <c r="BG629" s="254" t="str">
        <f>+IF(TRIM(F629)="","",$B$1&amp;"-"&amp;TRIM(Tabla1[[#This Row],[Mes Inscrito]])&amp;"-"&amp;TRIM(Tabla1[[#This Row],[Dia de clases Inscrito]])&amp;"-"&amp;TRIM(Tabla1[[#This Row],[Horario Inscrito]])&amp;"-"&amp;TRIM(Tabla1[[#This Row],[Fecha Inicio grupo]])&amp;"-"&amp;TRIM(Tabla1[[#This Row],[Tipo Incrito]]))</f>
        <v/>
      </c>
      <c r="BH629" s="319" t="str">
        <f>IF(F629="","",OR(IFERROR(SEARCH("CG",Tabla1[[#This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9" s="320" t="str">
        <f>IF(F629&lt;&gt;"",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9" s="320" t="str">
        <f>IF(F629&lt;&gt;"",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9" s="320" t="str">
        <f>IF(Tabla1[[#This Row],[Fecha Inicio grupo]]="","",IFERROR(VLOOKUP(Tabla1[[#This Row],[Mes de Alta como miembro]],Parámetros!$AM$2:$AN$16,2,0),"01/01/1900"))</f>
        <v/>
      </c>
    </row>
    <row r="630" spans="1:63" ht="14.45" hidden="1">
      <c r="A630" s="69">
        <v>625</v>
      </c>
      <c r="B630" s="30"/>
      <c r="C630" s="35"/>
      <c r="D630" s="43"/>
      <c r="E630" s="65"/>
      <c r="F630" s="46"/>
      <c r="G630" s="46"/>
      <c r="H630" s="165"/>
      <c r="I630" s="43"/>
      <c r="J630" s="29"/>
      <c r="K630" s="70"/>
      <c r="L630" s="69"/>
      <c r="M630" s="47"/>
      <c r="N630" s="240" t="str">
        <f ca="1">IF(Tabla1[[#This Row],[Fecha de nac]]="","",IF(Tabla1[[#This Row],[Fecha Finalización]] &gt;=TODAY(), DATEDIF(Tabla1[[#This Row],[Fecha de nac]],TODAY(),"y"), ROUNDDOWN((Tabla1[[#This Row],[Fecha Finalización]] -Tabla1[[#This Row],[Fecha de nac]])/365,0)))</f>
        <v/>
      </c>
      <c r="O630" s="171"/>
      <c r="P630" s="35"/>
      <c r="Q630" s="68"/>
      <c r="R630" s="68"/>
      <c r="S630" s="68"/>
      <c r="T630" s="68"/>
      <c r="U630" s="245" t="str">
        <f>IF(F630="","",Tabla1[[#This Row],[Fecha Inicio grupo]]+3*7-7)</f>
        <v/>
      </c>
      <c r="V630" s="246" t="str">
        <f>IF(F630="","",EDATE(Tabla1[[#This Row],[Fecha Inicio grupo]],3))</f>
        <v/>
      </c>
      <c r="W630" s="30"/>
      <c r="X630" s="30"/>
      <c r="Y630" s="77"/>
      <c r="Z630" s="77"/>
      <c r="AA630" s="77"/>
      <c r="AB630" s="77"/>
      <c r="AC630" s="77"/>
      <c r="AD630" s="77"/>
      <c r="AE630" s="77"/>
      <c r="AF630" s="77"/>
      <c r="AG630" s="77"/>
      <c r="AH630" s="77"/>
      <c r="AI630" s="77"/>
      <c r="AJ630" s="77"/>
      <c r="AK630" s="77"/>
      <c r="AL630" s="77"/>
      <c r="AM630" s="77"/>
      <c r="AN630" s="77"/>
      <c r="AO630" s="146"/>
      <c r="AP630" s="248" t="str">
        <f>IF(F630="","",IFERROR(VLOOKUP(SUBSTITUTE(SUBSTITUTE(Tabla1[[#This Row],[Uso Sistemas]],"T","P"),"N","F"),Parámetros!$M$2:$N$17,2,0),"Completar hasta 3ra sem. para evaluar a Probacionista"))</f>
        <v/>
      </c>
      <c r="AQ630" s="40"/>
      <c r="AR630" s="40"/>
      <c r="AS630" s="40"/>
      <c r="AT630" s="29"/>
      <c r="AU630" s="56"/>
      <c r="AV630" s="56"/>
      <c r="AW630" s="56"/>
      <c r="AX630" s="250" t="str">
        <f>IF(V630="","",EOMONTH(EDATE(Tabla1[[#This Row],[Fecha Finalización]],2),0))</f>
        <v/>
      </c>
      <c r="AY630" s="40"/>
      <c r="AZ630" s="251" t="str">
        <f>IF(V630="","",EOMONTH(EDATE(Tabla1[[#This Row],[Fecha Finalización]],3),0))</f>
        <v/>
      </c>
      <c r="BA630" s="40"/>
      <c r="BB630" s="40"/>
      <c r="BC630" s="237"/>
      <c r="BD630" s="235" t="str">
        <f>IF(F630="","",Tabla1[[#This Row],[sem 01]]&amp;Tabla1[[#This Row],[sem 02]]&amp;Tabla1[[#This Row],[sem 03]])</f>
        <v/>
      </c>
      <c r="BE630" s="236" t="str">
        <f>IF(TRIM(F630)="","",$B$1&amp;"-"&amp;SUBSTITUTE(Tabla1[[#This Row],[Mes Inscrito]]," ","")&amp;"-"&amp;SUBSTITUTE(Tabla1[[#This Row],[Dia de clases Inscrito]]," ","")&amp;"-"&amp;SUBSTITUTE(Tabla1[[#This Row],[Horario Inscrito]]," ","")&amp;"-"&amp;Tabla1[[#This Row],[Fecha Inicio grupo]])</f>
        <v/>
      </c>
      <c r="BF630" s="253" t="str">
        <f>IF(F630="","",Tabla1[[#This Row],[Curso]])</f>
        <v/>
      </c>
      <c r="BG630" s="254" t="str">
        <f>+IF(TRIM(F630)="","",$B$1&amp;"-"&amp;TRIM(Tabla1[[#This Row],[Mes Inscrito]])&amp;"-"&amp;TRIM(Tabla1[[#This Row],[Dia de clases Inscrito]])&amp;"-"&amp;TRIM(Tabla1[[#This Row],[Horario Inscrito]])&amp;"-"&amp;TRIM(Tabla1[[#This Row],[Fecha Inicio grupo]])&amp;"-"&amp;TRIM(Tabla1[[#This Row],[Tipo Incrito]]))</f>
        <v/>
      </c>
      <c r="BH630" s="319" t="str">
        <f>IF(F630="","",OR(IFERROR(SEARCH("CG",Tabla1[[#This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0" s="320" t="str">
        <f>IF(F630&lt;&gt;"",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0" s="320" t="str">
        <f>IF(F630&lt;&gt;"",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0" s="320" t="str">
        <f>IF(Tabla1[[#This Row],[Fecha Inicio grupo]]="","",IFERROR(VLOOKUP(Tabla1[[#This Row],[Mes de Alta como miembro]],Parámetros!$AM$2:$AN$16,2,0),"01/01/1900"))</f>
        <v/>
      </c>
    </row>
    <row r="631" spans="1:63" ht="14.45" hidden="1">
      <c r="A631" s="69">
        <v>626</v>
      </c>
      <c r="B631" s="30"/>
      <c r="C631" s="35"/>
      <c r="D631" s="43"/>
      <c r="E631" s="65"/>
      <c r="F631" s="46"/>
      <c r="G631" s="46"/>
      <c r="H631" s="165"/>
      <c r="I631" s="43"/>
      <c r="J631" s="29"/>
      <c r="K631" s="70"/>
      <c r="L631" s="69"/>
      <c r="M631" s="47"/>
      <c r="N631" s="240" t="str">
        <f ca="1">IF(Tabla1[[#This Row],[Fecha de nac]]="","",IF(Tabla1[[#This Row],[Fecha Finalización]] &gt;=TODAY(), DATEDIF(Tabla1[[#This Row],[Fecha de nac]],TODAY(),"y"), ROUNDDOWN((Tabla1[[#This Row],[Fecha Finalización]] -Tabla1[[#This Row],[Fecha de nac]])/365,0)))</f>
        <v/>
      </c>
      <c r="O631" s="171"/>
      <c r="P631" s="35"/>
      <c r="Q631" s="68"/>
      <c r="R631" s="68"/>
      <c r="S631" s="68"/>
      <c r="T631" s="68"/>
      <c r="U631" s="245" t="str">
        <f>IF(F631="","",Tabla1[[#This Row],[Fecha Inicio grupo]]+3*7-7)</f>
        <v/>
      </c>
      <c r="V631" s="246" t="str">
        <f>IF(F631="","",EDATE(Tabla1[[#This Row],[Fecha Inicio grupo]],3))</f>
        <v/>
      </c>
      <c r="W631" s="30"/>
      <c r="X631" s="30"/>
      <c r="Y631" s="77"/>
      <c r="Z631" s="77"/>
      <c r="AA631" s="77"/>
      <c r="AB631" s="77"/>
      <c r="AC631" s="77"/>
      <c r="AD631" s="77"/>
      <c r="AE631" s="77"/>
      <c r="AF631" s="77"/>
      <c r="AG631" s="77"/>
      <c r="AH631" s="77"/>
      <c r="AI631" s="77"/>
      <c r="AJ631" s="77"/>
      <c r="AK631" s="77"/>
      <c r="AL631" s="77"/>
      <c r="AM631" s="77"/>
      <c r="AN631" s="77"/>
      <c r="AO631" s="146"/>
      <c r="AP631" s="248" t="str">
        <f>IF(F631="","",IFERROR(VLOOKUP(SUBSTITUTE(SUBSTITUTE(Tabla1[[#This Row],[Uso Sistemas]],"T","P"),"N","F"),Parámetros!$M$2:$N$17,2,0),"Completar hasta 3ra sem. para evaluar a Probacionista"))</f>
        <v/>
      </c>
      <c r="AQ631" s="40"/>
      <c r="AR631" s="40"/>
      <c r="AS631" s="40"/>
      <c r="AT631" s="29"/>
      <c r="AU631" s="56"/>
      <c r="AV631" s="56"/>
      <c r="AW631" s="56"/>
      <c r="AX631" s="250" t="str">
        <f>IF(V631="","",EOMONTH(EDATE(Tabla1[[#This Row],[Fecha Finalización]],2),0))</f>
        <v/>
      </c>
      <c r="AY631" s="40"/>
      <c r="AZ631" s="251" t="str">
        <f>IF(V631="","",EOMONTH(EDATE(Tabla1[[#This Row],[Fecha Finalización]],3),0))</f>
        <v/>
      </c>
      <c r="BA631" s="40"/>
      <c r="BB631" s="40"/>
      <c r="BC631" s="237"/>
      <c r="BD631" s="235" t="str">
        <f>IF(F631="","",Tabla1[[#This Row],[sem 01]]&amp;Tabla1[[#This Row],[sem 02]]&amp;Tabla1[[#This Row],[sem 03]])</f>
        <v/>
      </c>
      <c r="BE631" s="236" t="str">
        <f>IF(TRIM(F631)="","",$B$1&amp;"-"&amp;SUBSTITUTE(Tabla1[[#This Row],[Mes Inscrito]]," ","")&amp;"-"&amp;SUBSTITUTE(Tabla1[[#This Row],[Dia de clases Inscrito]]," ","")&amp;"-"&amp;SUBSTITUTE(Tabla1[[#This Row],[Horario Inscrito]]," ","")&amp;"-"&amp;Tabla1[[#This Row],[Fecha Inicio grupo]])</f>
        <v/>
      </c>
      <c r="BF631" s="253" t="str">
        <f>IF(F631="","",Tabla1[[#This Row],[Curso]])</f>
        <v/>
      </c>
      <c r="BG631" s="254" t="str">
        <f>+IF(TRIM(F631)="","",$B$1&amp;"-"&amp;TRIM(Tabla1[[#This Row],[Mes Inscrito]])&amp;"-"&amp;TRIM(Tabla1[[#This Row],[Dia de clases Inscrito]])&amp;"-"&amp;TRIM(Tabla1[[#This Row],[Horario Inscrito]])&amp;"-"&amp;TRIM(Tabla1[[#This Row],[Fecha Inicio grupo]])&amp;"-"&amp;TRIM(Tabla1[[#This Row],[Tipo Incrito]]))</f>
        <v/>
      </c>
      <c r="BH631" s="319" t="str">
        <f>IF(F631="","",OR(IFERROR(SEARCH("CG",Tabla1[[#This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1" s="320" t="str">
        <f>IF(F631&lt;&gt;"",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1" s="320" t="str">
        <f>IF(F631&lt;&gt;"",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1" s="320" t="str">
        <f>IF(Tabla1[[#This Row],[Fecha Inicio grupo]]="","",IFERROR(VLOOKUP(Tabla1[[#This Row],[Mes de Alta como miembro]],Parámetros!$AM$2:$AN$16,2,0),"01/01/1900"))</f>
        <v/>
      </c>
    </row>
    <row r="632" spans="1:63" ht="14.45" hidden="1">
      <c r="A632" s="69">
        <v>627</v>
      </c>
      <c r="B632" s="30"/>
      <c r="C632" s="35"/>
      <c r="D632" s="43"/>
      <c r="E632" s="65"/>
      <c r="F632" s="46"/>
      <c r="G632" s="46"/>
      <c r="H632" s="165"/>
      <c r="I632" s="43"/>
      <c r="J632" s="29"/>
      <c r="K632" s="70"/>
      <c r="L632" s="69"/>
      <c r="M632" s="47"/>
      <c r="N632" s="240" t="str">
        <f ca="1">IF(Tabla1[[#This Row],[Fecha de nac]]="","",IF(Tabla1[[#This Row],[Fecha Finalización]] &gt;=TODAY(), DATEDIF(Tabla1[[#This Row],[Fecha de nac]],TODAY(),"y"), ROUNDDOWN((Tabla1[[#This Row],[Fecha Finalización]] -Tabla1[[#This Row],[Fecha de nac]])/365,0)))</f>
        <v/>
      </c>
      <c r="O632" s="171"/>
      <c r="P632" s="35"/>
      <c r="Q632" s="68"/>
      <c r="R632" s="68"/>
      <c r="S632" s="68"/>
      <c r="T632" s="68"/>
      <c r="U632" s="245" t="str">
        <f>IF(F632="","",Tabla1[[#This Row],[Fecha Inicio grupo]]+3*7-7)</f>
        <v/>
      </c>
      <c r="V632" s="246" t="str">
        <f>IF(F632="","",EDATE(Tabla1[[#This Row],[Fecha Inicio grupo]],3))</f>
        <v/>
      </c>
      <c r="W632" s="30"/>
      <c r="X632" s="30"/>
      <c r="Y632" s="77"/>
      <c r="Z632" s="77"/>
      <c r="AA632" s="77"/>
      <c r="AB632" s="77"/>
      <c r="AC632" s="77"/>
      <c r="AD632" s="77"/>
      <c r="AE632" s="77"/>
      <c r="AF632" s="77"/>
      <c r="AG632" s="77"/>
      <c r="AH632" s="77"/>
      <c r="AI632" s="77"/>
      <c r="AJ632" s="77"/>
      <c r="AK632" s="77"/>
      <c r="AL632" s="77"/>
      <c r="AM632" s="77"/>
      <c r="AN632" s="77"/>
      <c r="AO632" s="146"/>
      <c r="AP632" s="248" t="str">
        <f>IF(F632="","",IFERROR(VLOOKUP(SUBSTITUTE(SUBSTITUTE(Tabla1[[#This Row],[Uso Sistemas]],"T","P"),"N","F"),Parámetros!$M$2:$N$17,2,0),"Completar hasta 3ra sem. para evaluar a Probacionista"))</f>
        <v/>
      </c>
      <c r="AQ632" s="40"/>
      <c r="AR632" s="40"/>
      <c r="AS632" s="40"/>
      <c r="AT632" s="29"/>
      <c r="AU632" s="56"/>
      <c r="AV632" s="56"/>
      <c r="AW632" s="56"/>
      <c r="AX632" s="250" t="str">
        <f>IF(V632="","",EOMONTH(EDATE(Tabla1[[#This Row],[Fecha Finalización]],2),0))</f>
        <v/>
      </c>
      <c r="AY632" s="40"/>
      <c r="AZ632" s="251" t="str">
        <f>IF(V632="","",EOMONTH(EDATE(Tabla1[[#This Row],[Fecha Finalización]],3),0))</f>
        <v/>
      </c>
      <c r="BA632" s="40"/>
      <c r="BB632" s="40"/>
      <c r="BC632" s="237"/>
      <c r="BD632" s="235" t="str">
        <f>IF(F632="","",Tabla1[[#This Row],[sem 01]]&amp;Tabla1[[#This Row],[sem 02]]&amp;Tabla1[[#This Row],[sem 03]])</f>
        <v/>
      </c>
      <c r="BE632" s="236" t="str">
        <f>IF(TRIM(F632)="","",$B$1&amp;"-"&amp;SUBSTITUTE(Tabla1[[#This Row],[Mes Inscrito]]," ","")&amp;"-"&amp;SUBSTITUTE(Tabla1[[#This Row],[Dia de clases Inscrito]]," ","")&amp;"-"&amp;SUBSTITUTE(Tabla1[[#This Row],[Horario Inscrito]]," ","")&amp;"-"&amp;Tabla1[[#This Row],[Fecha Inicio grupo]])</f>
        <v/>
      </c>
      <c r="BF632" s="253" t="str">
        <f>IF(F632="","",Tabla1[[#This Row],[Curso]])</f>
        <v/>
      </c>
      <c r="BG632" s="254" t="str">
        <f>+IF(TRIM(F632)="","",$B$1&amp;"-"&amp;TRIM(Tabla1[[#This Row],[Mes Inscrito]])&amp;"-"&amp;TRIM(Tabla1[[#This Row],[Dia de clases Inscrito]])&amp;"-"&amp;TRIM(Tabla1[[#This Row],[Horario Inscrito]])&amp;"-"&amp;TRIM(Tabla1[[#This Row],[Fecha Inicio grupo]])&amp;"-"&amp;TRIM(Tabla1[[#This Row],[Tipo Incrito]]))</f>
        <v/>
      </c>
      <c r="BH632" s="319" t="str">
        <f>IF(F632="","",OR(IFERROR(SEARCH("CG",Tabla1[[#This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2" s="320" t="str">
        <f>IF(F632&lt;&gt;"",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2" s="320" t="str">
        <f>IF(F632&lt;&gt;"",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2" s="320" t="str">
        <f>IF(Tabla1[[#This Row],[Fecha Inicio grupo]]="","",IFERROR(VLOOKUP(Tabla1[[#This Row],[Mes de Alta como miembro]],Parámetros!$AM$2:$AN$16,2,0),"01/01/1900"))</f>
        <v/>
      </c>
    </row>
    <row r="633" spans="1:63" ht="14.45" hidden="1">
      <c r="A633" s="69">
        <v>628</v>
      </c>
      <c r="B633" s="30"/>
      <c r="C633" s="35"/>
      <c r="D633" s="43"/>
      <c r="E633" s="65"/>
      <c r="F633" s="46"/>
      <c r="G633" s="46"/>
      <c r="H633" s="165"/>
      <c r="I633" s="43"/>
      <c r="J633" s="29"/>
      <c r="K633" s="70"/>
      <c r="L633" s="69"/>
      <c r="M633" s="47"/>
      <c r="N633" s="240" t="str">
        <f ca="1">IF(Tabla1[[#This Row],[Fecha de nac]]="","",IF(Tabla1[[#This Row],[Fecha Finalización]] &gt;=TODAY(), DATEDIF(Tabla1[[#This Row],[Fecha de nac]],TODAY(),"y"), ROUNDDOWN((Tabla1[[#This Row],[Fecha Finalización]] -Tabla1[[#This Row],[Fecha de nac]])/365,0)))</f>
        <v/>
      </c>
      <c r="O633" s="171"/>
      <c r="P633" s="35"/>
      <c r="Q633" s="68"/>
      <c r="R633" s="68"/>
      <c r="S633" s="68"/>
      <c r="T633" s="68"/>
      <c r="U633" s="245" t="str">
        <f>IF(F633="","",Tabla1[[#This Row],[Fecha Inicio grupo]]+3*7-7)</f>
        <v/>
      </c>
      <c r="V633" s="246" t="str">
        <f>IF(F633="","",EDATE(Tabla1[[#This Row],[Fecha Inicio grupo]],3))</f>
        <v/>
      </c>
      <c r="W633" s="30"/>
      <c r="X633" s="30"/>
      <c r="Y633" s="77"/>
      <c r="Z633" s="77"/>
      <c r="AA633" s="77"/>
      <c r="AB633" s="77"/>
      <c r="AC633" s="77"/>
      <c r="AD633" s="77"/>
      <c r="AE633" s="77"/>
      <c r="AF633" s="77"/>
      <c r="AG633" s="77"/>
      <c r="AH633" s="77"/>
      <c r="AI633" s="77"/>
      <c r="AJ633" s="77"/>
      <c r="AK633" s="77"/>
      <c r="AL633" s="77"/>
      <c r="AM633" s="77"/>
      <c r="AN633" s="77"/>
      <c r="AO633" s="146"/>
      <c r="AP633" s="248" t="str">
        <f>IF(F633="","",IFERROR(VLOOKUP(SUBSTITUTE(SUBSTITUTE(Tabla1[[#This Row],[Uso Sistemas]],"T","P"),"N","F"),Parámetros!$M$2:$N$17,2,0),"Completar hasta 3ra sem. para evaluar a Probacionista"))</f>
        <v/>
      </c>
      <c r="AQ633" s="40"/>
      <c r="AR633" s="40"/>
      <c r="AS633" s="40"/>
      <c r="AT633" s="29"/>
      <c r="AU633" s="56"/>
      <c r="AV633" s="56"/>
      <c r="AW633" s="56"/>
      <c r="AX633" s="250" t="str">
        <f>IF(V633="","",EOMONTH(EDATE(Tabla1[[#This Row],[Fecha Finalización]],2),0))</f>
        <v/>
      </c>
      <c r="AY633" s="40"/>
      <c r="AZ633" s="251" t="str">
        <f>IF(V633="","",EOMONTH(EDATE(Tabla1[[#This Row],[Fecha Finalización]],3),0))</f>
        <v/>
      </c>
      <c r="BA633" s="40"/>
      <c r="BB633" s="40"/>
      <c r="BC633" s="237"/>
      <c r="BD633" s="235" t="str">
        <f>IF(F633="","",Tabla1[[#This Row],[sem 01]]&amp;Tabla1[[#This Row],[sem 02]]&amp;Tabla1[[#This Row],[sem 03]])</f>
        <v/>
      </c>
      <c r="BE633" s="236" t="str">
        <f>IF(TRIM(F633)="","",$B$1&amp;"-"&amp;SUBSTITUTE(Tabla1[[#This Row],[Mes Inscrito]]," ","")&amp;"-"&amp;SUBSTITUTE(Tabla1[[#This Row],[Dia de clases Inscrito]]," ","")&amp;"-"&amp;SUBSTITUTE(Tabla1[[#This Row],[Horario Inscrito]]," ","")&amp;"-"&amp;Tabla1[[#This Row],[Fecha Inicio grupo]])</f>
        <v/>
      </c>
      <c r="BF633" s="253" t="str">
        <f>IF(F633="","",Tabla1[[#This Row],[Curso]])</f>
        <v/>
      </c>
      <c r="BG633" s="254" t="str">
        <f>+IF(TRIM(F633)="","",$B$1&amp;"-"&amp;TRIM(Tabla1[[#This Row],[Mes Inscrito]])&amp;"-"&amp;TRIM(Tabla1[[#This Row],[Dia de clases Inscrito]])&amp;"-"&amp;TRIM(Tabla1[[#This Row],[Horario Inscrito]])&amp;"-"&amp;TRIM(Tabla1[[#This Row],[Fecha Inicio grupo]])&amp;"-"&amp;TRIM(Tabla1[[#This Row],[Tipo Incrito]]))</f>
        <v/>
      </c>
      <c r="BH633" s="319" t="str">
        <f>IF(F633="","",OR(IFERROR(SEARCH("CG",Tabla1[[#This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3" s="320" t="str">
        <f>IF(F633&lt;&gt;"",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3" s="320" t="str">
        <f>IF(F633&lt;&gt;"",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3" s="320" t="str">
        <f>IF(Tabla1[[#This Row],[Fecha Inicio grupo]]="","",IFERROR(VLOOKUP(Tabla1[[#This Row],[Mes de Alta como miembro]],Parámetros!$AM$2:$AN$16,2,0),"01/01/1900"))</f>
        <v/>
      </c>
    </row>
    <row r="634" spans="1:63" ht="14.45" hidden="1">
      <c r="A634" s="69">
        <v>629</v>
      </c>
      <c r="B634" s="30"/>
      <c r="C634" s="35"/>
      <c r="D634" s="43"/>
      <c r="E634" s="65"/>
      <c r="F634" s="46"/>
      <c r="G634" s="46"/>
      <c r="H634" s="165"/>
      <c r="I634" s="43"/>
      <c r="J634" s="29"/>
      <c r="K634" s="70"/>
      <c r="L634" s="69"/>
      <c r="M634" s="47"/>
      <c r="N634" s="240" t="str">
        <f ca="1">IF(Tabla1[[#This Row],[Fecha de nac]]="","",IF(Tabla1[[#This Row],[Fecha Finalización]] &gt;=TODAY(), DATEDIF(Tabla1[[#This Row],[Fecha de nac]],TODAY(),"y"), ROUNDDOWN((Tabla1[[#This Row],[Fecha Finalización]] -Tabla1[[#This Row],[Fecha de nac]])/365,0)))</f>
        <v/>
      </c>
      <c r="O634" s="171"/>
      <c r="P634" s="35"/>
      <c r="Q634" s="68"/>
      <c r="R634" s="68"/>
      <c r="S634" s="68"/>
      <c r="T634" s="68"/>
      <c r="U634" s="245" t="str">
        <f>IF(F634="","",Tabla1[[#This Row],[Fecha Inicio grupo]]+3*7-7)</f>
        <v/>
      </c>
      <c r="V634" s="246" t="str">
        <f>IF(F634="","",EDATE(Tabla1[[#This Row],[Fecha Inicio grupo]],3))</f>
        <v/>
      </c>
      <c r="W634" s="30"/>
      <c r="X634" s="30"/>
      <c r="Y634" s="77"/>
      <c r="Z634" s="77"/>
      <c r="AA634" s="77"/>
      <c r="AB634" s="77"/>
      <c r="AC634" s="77"/>
      <c r="AD634" s="77"/>
      <c r="AE634" s="77"/>
      <c r="AF634" s="77"/>
      <c r="AG634" s="77"/>
      <c r="AH634" s="77"/>
      <c r="AI634" s="77"/>
      <c r="AJ634" s="77"/>
      <c r="AK634" s="77"/>
      <c r="AL634" s="77"/>
      <c r="AM634" s="77"/>
      <c r="AN634" s="77"/>
      <c r="AO634" s="146"/>
      <c r="AP634" s="248" t="str">
        <f>IF(F634="","",IFERROR(VLOOKUP(SUBSTITUTE(SUBSTITUTE(Tabla1[[#This Row],[Uso Sistemas]],"T","P"),"N","F"),Parámetros!$M$2:$N$17,2,0),"Completar hasta 3ra sem. para evaluar a Probacionista"))</f>
        <v/>
      </c>
      <c r="AQ634" s="40"/>
      <c r="AR634" s="40"/>
      <c r="AS634" s="40"/>
      <c r="AT634" s="29"/>
      <c r="AU634" s="56"/>
      <c r="AV634" s="56"/>
      <c r="AW634" s="56"/>
      <c r="AX634" s="250" t="str">
        <f>IF(V634="","",EOMONTH(EDATE(Tabla1[[#This Row],[Fecha Finalización]],2),0))</f>
        <v/>
      </c>
      <c r="AY634" s="40"/>
      <c r="AZ634" s="251" t="str">
        <f>IF(V634="","",EOMONTH(EDATE(Tabla1[[#This Row],[Fecha Finalización]],3),0))</f>
        <v/>
      </c>
      <c r="BA634" s="40"/>
      <c r="BB634" s="40"/>
      <c r="BC634" s="237"/>
      <c r="BD634" s="235" t="str">
        <f>IF(F634="","",Tabla1[[#This Row],[sem 01]]&amp;Tabla1[[#This Row],[sem 02]]&amp;Tabla1[[#This Row],[sem 03]])</f>
        <v/>
      </c>
      <c r="BE634" s="236" t="str">
        <f>IF(TRIM(F634)="","",$B$1&amp;"-"&amp;SUBSTITUTE(Tabla1[[#This Row],[Mes Inscrito]]," ","")&amp;"-"&amp;SUBSTITUTE(Tabla1[[#This Row],[Dia de clases Inscrito]]," ","")&amp;"-"&amp;SUBSTITUTE(Tabla1[[#This Row],[Horario Inscrito]]," ","")&amp;"-"&amp;Tabla1[[#This Row],[Fecha Inicio grupo]])</f>
        <v/>
      </c>
      <c r="BF634" s="253" t="str">
        <f>IF(F634="","",Tabla1[[#This Row],[Curso]])</f>
        <v/>
      </c>
      <c r="BG634" s="254" t="str">
        <f>+IF(TRIM(F634)="","",$B$1&amp;"-"&amp;TRIM(Tabla1[[#This Row],[Mes Inscrito]])&amp;"-"&amp;TRIM(Tabla1[[#This Row],[Dia de clases Inscrito]])&amp;"-"&amp;TRIM(Tabla1[[#This Row],[Horario Inscrito]])&amp;"-"&amp;TRIM(Tabla1[[#This Row],[Fecha Inicio grupo]])&amp;"-"&amp;TRIM(Tabla1[[#This Row],[Tipo Incrito]]))</f>
        <v/>
      </c>
      <c r="BH634" s="319" t="str">
        <f>IF(F634="","",OR(IFERROR(SEARCH("CG",Tabla1[[#This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4" s="320" t="str">
        <f>IF(F634&lt;&gt;"",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4" s="320" t="str">
        <f>IF(F634&lt;&gt;"",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4" s="320" t="str">
        <f>IF(Tabla1[[#This Row],[Fecha Inicio grupo]]="","",IFERROR(VLOOKUP(Tabla1[[#This Row],[Mes de Alta como miembro]],Parámetros!$AM$2:$AN$16,2,0),"01/01/1900"))</f>
        <v/>
      </c>
    </row>
    <row r="635" spans="1:63" ht="14.45" hidden="1">
      <c r="A635" s="69">
        <v>630</v>
      </c>
      <c r="B635" s="30"/>
      <c r="C635" s="35"/>
      <c r="D635" s="43"/>
      <c r="E635" s="65"/>
      <c r="F635" s="46"/>
      <c r="G635" s="46"/>
      <c r="H635" s="165"/>
      <c r="I635" s="43"/>
      <c r="J635" s="29"/>
      <c r="K635" s="70"/>
      <c r="L635" s="69"/>
      <c r="M635" s="47"/>
      <c r="N635" s="240" t="str">
        <f ca="1">IF(Tabla1[[#This Row],[Fecha de nac]]="","",IF(Tabla1[[#This Row],[Fecha Finalización]] &gt;=TODAY(), DATEDIF(Tabla1[[#This Row],[Fecha de nac]],TODAY(),"y"), ROUNDDOWN((Tabla1[[#This Row],[Fecha Finalización]] -Tabla1[[#This Row],[Fecha de nac]])/365,0)))</f>
        <v/>
      </c>
      <c r="O635" s="171"/>
      <c r="P635" s="35"/>
      <c r="Q635" s="68"/>
      <c r="R635" s="68"/>
      <c r="S635" s="68"/>
      <c r="T635" s="68"/>
      <c r="U635" s="245" t="str">
        <f>IF(F635="","",Tabla1[[#This Row],[Fecha Inicio grupo]]+3*7-7)</f>
        <v/>
      </c>
      <c r="V635" s="246" t="str">
        <f>IF(F635="","",EDATE(Tabla1[[#This Row],[Fecha Inicio grupo]],3))</f>
        <v/>
      </c>
      <c r="W635" s="30"/>
      <c r="X635" s="30"/>
      <c r="Y635" s="77"/>
      <c r="Z635" s="77"/>
      <c r="AA635" s="77"/>
      <c r="AB635" s="77"/>
      <c r="AC635" s="77"/>
      <c r="AD635" s="77"/>
      <c r="AE635" s="77"/>
      <c r="AF635" s="77"/>
      <c r="AG635" s="77"/>
      <c r="AH635" s="77"/>
      <c r="AI635" s="77"/>
      <c r="AJ635" s="77"/>
      <c r="AK635" s="77"/>
      <c r="AL635" s="77"/>
      <c r="AM635" s="77"/>
      <c r="AN635" s="77"/>
      <c r="AO635" s="146"/>
      <c r="AP635" s="248" t="str">
        <f>IF(F635="","",IFERROR(VLOOKUP(SUBSTITUTE(SUBSTITUTE(Tabla1[[#This Row],[Uso Sistemas]],"T","P"),"N","F"),Parámetros!$M$2:$N$17,2,0),"Completar hasta 3ra sem. para evaluar a Probacionista"))</f>
        <v/>
      </c>
      <c r="AQ635" s="40"/>
      <c r="AR635" s="40"/>
      <c r="AS635" s="40"/>
      <c r="AT635" s="29"/>
      <c r="AU635" s="56"/>
      <c r="AV635" s="56"/>
      <c r="AW635" s="56"/>
      <c r="AX635" s="250" t="str">
        <f>IF(V635="","",EOMONTH(EDATE(Tabla1[[#This Row],[Fecha Finalización]],2),0))</f>
        <v/>
      </c>
      <c r="AY635" s="40"/>
      <c r="AZ635" s="251" t="str">
        <f>IF(V635="","",EOMONTH(EDATE(Tabla1[[#This Row],[Fecha Finalización]],3),0))</f>
        <v/>
      </c>
      <c r="BA635" s="40"/>
      <c r="BB635" s="40"/>
      <c r="BC635" s="237"/>
      <c r="BD635" s="235" t="str">
        <f>IF(F635="","",Tabla1[[#This Row],[sem 01]]&amp;Tabla1[[#This Row],[sem 02]]&amp;Tabla1[[#This Row],[sem 03]])</f>
        <v/>
      </c>
      <c r="BE635" s="236" t="str">
        <f>IF(TRIM(F635)="","",$B$1&amp;"-"&amp;SUBSTITUTE(Tabla1[[#This Row],[Mes Inscrito]]," ","")&amp;"-"&amp;SUBSTITUTE(Tabla1[[#This Row],[Dia de clases Inscrito]]," ","")&amp;"-"&amp;SUBSTITUTE(Tabla1[[#This Row],[Horario Inscrito]]," ","")&amp;"-"&amp;Tabla1[[#This Row],[Fecha Inicio grupo]])</f>
        <v/>
      </c>
      <c r="BF635" s="253" t="str">
        <f>IF(F635="","",Tabla1[[#This Row],[Curso]])</f>
        <v/>
      </c>
      <c r="BG635" s="254" t="str">
        <f>+IF(TRIM(F635)="","",$B$1&amp;"-"&amp;TRIM(Tabla1[[#This Row],[Mes Inscrito]])&amp;"-"&amp;TRIM(Tabla1[[#This Row],[Dia de clases Inscrito]])&amp;"-"&amp;TRIM(Tabla1[[#This Row],[Horario Inscrito]])&amp;"-"&amp;TRIM(Tabla1[[#This Row],[Fecha Inicio grupo]])&amp;"-"&amp;TRIM(Tabla1[[#This Row],[Tipo Incrito]]))</f>
        <v/>
      </c>
      <c r="BH635" s="319" t="str">
        <f>IF(F635="","",OR(IFERROR(SEARCH("CG",Tabla1[[#This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5" s="320" t="str">
        <f>IF(F635&lt;&gt;"",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5" s="320" t="str">
        <f>IF(F635&lt;&gt;"",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5" s="320" t="str">
        <f>IF(Tabla1[[#This Row],[Fecha Inicio grupo]]="","",IFERROR(VLOOKUP(Tabla1[[#This Row],[Mes de Alta como miembro]],Parámetros!$AM$2:$AN$16,2,0),"01/01/1900"))</f>
        <v/>
      </c>
    </row>
    <row r="636" spans="1:63" ht="14.45" hidden="1">
      <c r="A636" s="69">
        <v>631</v>
      </c>
      <c r="B636" s="30"/>
      <c r="C636" s="35"/>
      <c r="D636" s="43"/>
      <c r="E636" s="65"/>
      <c r="F636" s="46"/>
      <c r="G636" s="46"/>
      <c r="H636" s="165"/>
      <c r="I636" s="43"/>
      <c r="J636" s="29"/>
      <c r="K636" s="70"/>
      <c r="L636" s="69"/>
      <c r="M636" s="47"/>
      <c r="N636" s="240" t="str">
        <f ca="1">IF(Tabla1[[#This Row],[Fecha de nac]]="","",IF(Tabla1[[#This Row],[Fecha Finalización]] &gt;=TODAY(), DATEDIF(Tabla1[[#This Row],[Fecha de nac]],TODAY(),"y"), ROUNDDOWN((Tabla1[[#This Row],[Fecha Finalización]] -Tabla1[[#This Row],[Fecha de nac]])/365,0)))</f>
        <v/>
      </c>
      <c r="O636" s="171"/>
      <c r="P636" s="35"/>
      <c r="Q636" s="68"/>
      <c r="R636" s="68"/>
      <c r="S636" s="68"/>
      <c r="T636" s="68"/>
      <c r="U636" s="245" t="str">
        <f>IF(F636="","",Tabla1[[#This Row],[Fecha Inicio grupo]]+3*7-7)</f>
        <v/>
      </c>
      <c r="V636" s="246" t="str">
        <f>IF(F636="","",EDATE(Tabla1[[#This Row],[Fecha Inicio grupo]],3))</f>
        <v/>
      </c>
      <c r="W636" s="30"/>
      <c r="X636" s="30"/>
      <c r="Y636" s="77"/>
      <c r="Z636" s="77"/>
      <c r="AA636" s="77"/>
      <c r="AB636" s="77"/>
      <c r="AC636" s="77"/>
      <c r="AD636" s="77"/>
      <c r="AE636" s="77"/>
      <c r="AF636" s="77"/>
      <c r="AG636" s="77"/>
      <c r="AH636" s="77"/>
      <c r="AI636" s="77"/>
      <c r="AJ636" s="77"/>
      <c r="AK636" s="77"/>
      <c r="AL636" s="77"/>
      <c r="AM636" s="77"/>
      <c r="AN636" s="77"/>
      <c r="AO636" s="146"/>
      <c r="AP636" s="248" t="str">
        <f>IF(F636="","",IFERROR(VLOOKUP(SUBSTITUTE(SUBSTITUTE(Tabla1[[#This Row],[Uso Sistemas]],"T","P"),"N","F"),Parámetros!$M$2:$N$17,2,0),"Completar hasta 3ra sem. para evaluar a Probacionista"))</f>
        <v/>
      </c>
      <c r="AQ636" s="40"/>
      <c r="AR636" s="40"/>
      <c r="AS636" s="40"/>
      <c r="AT636" s="29"/>
      <c r="AU636" s="56"/>
      <c r="AV636" s="56"/>
      <c r="AW636" s="56"/>
      <c r="AX636" s="250" t="str">
        <f>IF(V636="","",EOMONTH(EDATE(Tabla1[[#This Row],[Fecha Finalización]],2),0))</f>
        <v/>
      </c>
      <c r="AY636" s="40"/>
      <c r="AZ636" s="251" t="str">
        <f>IF(V636="","",EOMONTH(EDATE(Tabla1[[#This Row],[Fecha Finalización]],3),0))</f>
        <v/>
      </c>
      <c r="BA636" s="40"/>
      <c r="BB636" s="40"/>
      <c r="BC636" s="237"/>
      <c r="BD636" s="235" t="str">
        <f>IF(F636="","",Tabla1[[#This Row],[sem 01]]&amp;Tabla1[[#This Row],[sem 02]]&amp;Tabla1[[#This Row],[sem 03]])</f>
        <v/>
      </c>
      <c r="BE636" s="236" t="str">
        <f>IF(TRIM(F636)="","",$B$1&amp;"-"&amp;SUBSTITUTE(Tabla1[[#This Row],[Mes Inscrito]]," ","")&amp;"-"&amp;SUBSTITUTE(Tabla1[[#This Row],[Dia de clases Inscrito]]," ","")&amp;"-"&amp;SUBSTITUTE(Tabla1[[#This Row],[Horario Inscrito]]," ","")&amp;"-"&amp;Tabla1[[#This Row],[Fecha Inicio grupo]])</f>
        <v/>
      </c>
      <c r="BF636" s="253" t="str">
        <f>IF(F636="","",Tabla1[[#This Row],[Curso]])</f>
        <v/>
      </c>
      <c r="BG636" s="254" t="str">
        <f>+IF(TRIM(F636)="","",$B$1&amp;"-"&amp;TRIM(Tabla1[[#This Row],[Mes Inscrito]])&amp;"-"&amp;TRIM(Tabla1[[#This Row],[Dia de clases Inscrito]])&amp;"-"&amp;TRIM(Tabla1[[#This Row],[Horario Inscrito]])&amp;"-"&amp;TRIM(Tabla1[[#This Row],[Fecha Inicio grupo]])&amp;"-"&amp;TRIM(Tabla1[[#This Row],[Tipo Incrito]]))</f>
        <v/>
      </c>
      <c r="BH636" s="319" t="str">
        <f>IF(F636="","",OR(IFERROR(SEARCH("CG",Tabla1[[#This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6" s="320" t="str">
        <f>IF(F636&lt;&gt;"",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6" s="320" t="str">
        <f>IF(F636&lt;&gt;"",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6" s="320" t="str">
        <f>IF(Tabla1[[#This Row],[Fecha Inicio grupo]]="","",IFERROR(VLOOKUP(Tabla1[[#This Row],[Mes de Alta como miembro]],Parámetros!$AM$2:$AN$16,2,0),"01/01/1900"))</f>
        <v/>
      </c>
    </row>
    <row r="637" spans="1:63" ht="14.45" hidden="1">
      <c r="A637" s="69">
        <v>632</v>
      </c>
      <c r="B637" s="30"/>
      <c r="C637" s="35"/>
      <c r="D637" s="43"/>
      <c r="E637" s="65"/>
      <c r="F637" s="46"/>
      <c r="G637" s="46"/>
      <c r="H637" s="165"/>
      <c r="I637" s="43"/>
      <c r="J637" s="29"/>
      <c r="K637" s="70"/>
      <c r="L637" s="69"/>
      <c r="M637" s="47"/>
      <c r="N637" s="240" t="str">
        <f ca="1">IF(Tabla1[[#This Row],[Fecha de nac]]="","",IF(Tabla1[[#This Row],[Fecha Finalización]] &gt;=TODAY(), DATEDIF(Tabla1[[#This Row],[Fecha de nac]],TODAY(),"y"), ROUNDDOWN((Tabla1[[#This Row],[Fecha Finalización]] -Tabla1[[#This Row],[Fecha de nac]])/365,0)))</f>
        <v/>
      </c>
      <c r="O637" s="171"/>
      <c r="P637" s="35"/>
      <c r="Q637" s="68"/>
      <c r="R637" s="68"/>
      <c r="S637" s="68"/>
      <c r="T637" s="68"/>
      <c r="U637" s="245" t="str">
        <f>IF(F637="","",Tabla1[[#This Row],[Fecha Inicio grupo]]+3*7-7)</f>
        <v/>
      </c>
      <c r="V637" s="246" t="str">
        <f>IF(F637="","",EDATE(Tabla1[[#This Row],[Fecha Inicio grupo]],3))</f>
        <v/>
      </c>
      <c r="W637" s="30"/>
      <c r="X637" s="30"/>
      <c r="Y637" s="77"/>
      <c r="Z637" s="77"/>
      <c r="AA637" s="77"/>
      <c r="AB637" s="77"/>
      <c r="AC637" s="77"/>
      <c r="AD637" s="77"/>
      <c r="AE637" s="77"/>
      <c r="AF637" s="77"/>
      <c r="AG637" s="77"/>
      <c r="AH637" s="77"/>
      <c r="AI637" s="77"/>
      <c r="AJ637" s="77"/>
      <c r="AK637" s="77"/>
      <c r="AL637" s="77"/>
      <c r="AM637" s="77"/>
      <c r="AN637" s="77"/>
      <c r="AO637" s="146"/>
      <c r="AP637" s="248" t="str">
        <f>IF(F637="","",IFERROR(VLOOKUP(SUBSTITUTE(SUBSTITUTE(Tabla1[[#This Row],[Uso Sistemas]],"T","P"),"N","F"),Parámetros!$M$2:$N$17,2,0),"Completar hasta 3ra sem. para evaluar a Probacionista"))</f>
        <v/>
      </c>
      <c r="AQ637" s="40"/>
      <c r="AR637" s="40"/>
      <c r="AS637" s="40"/>
      <c r="AT637" s="29"/>
      <c r="AU637" s="56"/>
      <c r="AV637" s="56"/>
      <c r="AW637" s="56"/>
      <c r="AX637" s="250" t="str">
        <f>IF(V637="","",EOMONTH(EDATE(Tabla1[[#This Row],[Fecha Finalización]],2),0))</f>
        <v/>
      </c>
      <c r="AY637" s="40"/>
      <c r="AZ637" s="251" t="str">
        <f>IF(V637="","",EOMONTH(EDATE(Tabla1[[#This Row],[Fecha Finalización]],3),0))</f>
        <v/>
      </c>
      <c r="BA637" s="40"/>
      <c r="BB637" s="40"/>
      <c r="BC637" s="237"/>
      <c r="BD637" s="235" t="str">
        <f>IF(F637="","",Tabla1[[#This Row],[sem 01]]&amp;Tabla1[[#This Row],[sem 02]]&amp;Tabla1[[#This Row],[sem 03]])</f>
        <v/>
      </c>
      <c r="BE637" s="236" t="str">
        <f>IF(TRIM(F637)="","",$B$1&amp;"-"&amp;SUBSTITUTE(Tabla1[[#This Row],[Mes Inscrito]]," ","")&amp;"-"&amp;SUBSTITUTE(Tabla1[[#This Row],[Dia de clases Inscrito]]," ","")&amp;"-"&amp;SUBSTITUTE(Tabla1[[#This Row],[Horario Inscrito]]," ","")&amp;"-"&amp;Tabla1[[#This Row],[Fecha Inicio grupo]])</f>
        <v/>
      </c>
      <c r="BF637" s="253" t="str">
        <f>IF(F637="","",Tabla1[[#This Row],[Curso]])</f>
        <v/>
      </c>
      <c r="BG637" s="254" t="str">
        <f>+IF(TRIM(F637)="","",$B$1&amp;"-"&amp;TRIM(Tabla1[[#This Row],[Mes Inscrito]])&amp;"-"&amp;TRIM(Tabla1[[#This Row],[Dia de clases Inscrito]])&amp;"-"&amp;TRIM(Tabla1[[#This Row],[Horario Inscrito]])&amp;"-"&amp;TRIM(Tabla1[[#This Row],[Fecha Inicio grupo]])&amp;"-"&amp;TRIM(Tabla1[[#This Row],[Tipo Incrito]]))</f>
        <v/>
      </c>
      <c r="BH637" s="319" t="str">
        <f>IF(F637="","",OR(IFERROR(SEARCH("CG",Tabla1[[#This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7" s="320" t="str">
        <f>IF(F637&lt;&gt;"",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7" s="320" t="str">
        <f>IF(F637&lt;&gt;"",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7" s="320" t="str">
        <f>IF(Tabla1[[#This Row],[Fecha Inicio grupo]]="","",IFERROR(VLOOKUP(Tabla1[[#This Row],[Mes de Alta como miembro]],Parámetros!$AM$2:$AN$16,2,0),"01/01/1900"))</f>
        <v/>
      </c>
    </row>
    <row r="638" spans="1:63" ht="14.45" hidden="1">
      <c r="A638" s="69">
        <v>633</v>
      </c>
      <c r="B638" s="30"/>
      <c r="C638" s="35"/>
      <c r="D638" s="43"/>
      <c r="E638" s="65"/>
      <c r="F638" s="46"/>
      <c r="G638" s="46"/>
      <c r="H638" s="165"/>
      <c r="I638" s="43"/>
      <c r="J638" s="29"/>
      <c r="K638" s="70"/>
      <c r="L638" s="69"/>
      <c r="M638" s="47"/>
      <c r="N638" s="240" t="str">
        <f ca="1">IF(Tabla1[[#This Row],[Fecha de nac]]="","",IF(Tabla1[[#This Row],[Fecha Finalización]] &gt;=TODAY(), DATEDIF(Tabla1[[#This Row],[Fecha de nac]],TODAY(),"y"), ROUNDDOWN((Tabla1[[#This Row],[Fecha Finalización]] -Tabla1[[#This Row],[Fecha de nac]])/365,0)))</f>
        <v/>
      </c>
      <c r="O638" s="171"/>
      <c r="P638" s="35"/>
      <c r="Q638" s="68"/>
      <c r="R638" s="68"/>
      <c r="S638" s="68"/>
      <c r="T638" s="68"/>
      <c r="U638" s="245" t="str">
        <f>IF(F638="","",Tabla1[[#This Row],[Fecha Inicio grupo]]+3*7-7)</f>
        <v/>
      </c>
      <c r="V638" s="246" t="str">
        <f>IF(F638="","",EDATE(Tabla1[[#This Row],[Fecha Inicio grupo]],3))</f>
        <v/>
      </c>
      <c r="W638" s="30"/>
      <c r="X638" s="30"/>
      <c r="Y638" s="77"/>
      <c r="Z638" s="77"/>
      <c r="AA638" s="77"/>
      <c r="AB638" s="77"/>
      <c r="AC638" s="77"/>
      <c r="AD638" s="77"/>
      <c r="AE638" s="77"/>
      <c r="AF638" s="77"/>
      <c r="AG638" s="77"/>
      <c r="AH638" s="77"/>
      <c r="AI638" s="77"/>
      <c r="AJ638" s="77"/>
      <c r="AK638" s="77"/>
      <c r="AL638" s="77"/>
      <c r="AM638" s="77"/>
      <c r="AN638" s="77"/>
      <c r="AO638" s="146"/>
      <c r="AP638" s="248" t="str">
        <f>IF(F638="","",IFERROR(VLOOKUP(SUBSTITUTE(SUBSTITUTE(Tabla1[[#This Row],[Uso Sistemas]],"T","P"),"N","F"),Parámetros!$M$2:$N$17,2,0),"Completar hasta 3ra sem. para evaluar a Probacionista"))</f>
        <v/>
      </c>
      <c r="AQ638" s="40"/>
      <c r="AR638" s="40"/>
      <c r="AS638" s="40"/>
      <c r="AT638" s="29"/>
      <c r="AU638" s="56"/>
      <c r="AV638" s="56"/>
      <c r="AW638" s="56"/>
      <c r="AX638" s="250" t="str">
        <f>IF(V638="","",EOMONTH(EDATE(Tabla1[[#This Row],[Fecha Finalización]],2),0))</f>
        <v/>
      </c>
      <c r="AY638" s="40"/>
      <c r="AZ638" s="251" t="str">
        <f>IF(V638="","",EOMONTH(EDATE(Tabla1[[#This Row],[Fecha Finalización]],3),0))</f>
        <v/>
      </c>
      <c r="BA638" s="40"/>
      <c r="BB638" s="40"/>
      <c r="BC638" s="237"/>
      <c r="BD638" s="235" t="str">
        <f>IF(F638="","",Tabla1[[#This Row],[sem 01]]&amp;Tabla1[[#This Row],[sem 02]]&amp;Tabla1[[#This Row],[sem 03]])</f>
        <v/>
      </c>
      <c r="BE638" s="236" t="str">
        <f>IF(TRIM(F638)="","",$B$1&amp;"-"&amp;SUBSTITUTE(Tabla1[[#This Row],[Mes Inscrito]]," ","")&amp;"-"&amp;SUBSTITUTE(Tabla1[[#This Row],[Dia de clases Inscrito]]," ","")&amp;"-"&amp;SUBSTITUTE(Tabla1[[#This Row],[Horario Inscrito]]," ","")&amp;"-"&amp;Tabla1[[#This Row],[Fecha Inicio grupo]])</f>
        <v/>
      </c>
      <c r="BF638" s="253" t="str">
        <f>IF(F638="","",Tabla1[[#This Row],[Curso]])</f>
        <v/>
      </c>
      <c r="BG638" s="254" t="str">
        <f>+IF(TRIM(F638)="","",$B$1&amp;"-"&amp;TRIM(Tabla1[[#This Row],[Mes Inscrito]])&amp;"-"&amp;TRIM(Tabla1[[#This Row],[Dia de clases Inscrito]])&amp;"-"&amp;TRIM(Tabla1[[#This Row],[Horario Inscrito]])&amp;"-"&amp;TRIM(Tabla1[[#This Row],[Fecha Inicio grupo]])&amp;"-"&amp;TRIM(Tabla1[[#This Row],[Tipo Incrito]]))</f>
        <v/>
      </c>
      <c r="BH638" s="319" t="str">
        <f>IF(F638="","",OR(IFERROR(SEARCH("CG",Tabla1[[#This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8" s="320" t="str">
        <f>IF(F638&lt;&gt;"",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8" s="320" t="str">
        <f>IF(F638&lt;&gt;"",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8" s="320" t="str">
        <f>IF(Tabla1[[#This Row],[Fecha Inicio grupo]]="","",IFERROR(VLOOKUP(Tabla1[[#This Row],[Mes de Alta como miembro]],Parámetros!$AM$2:$AN$16,2,0),"01/01/1900"))</f>
        <v/>
      </c>
    </row>
    <row r="639" spans="1:63" ht="14.45" hidden="1">
      <c r="A639" s="69">
        <v>634</v>
      </c>
      <c r="B639" s="30"/>
      <c r="C639" s="35"/>
      <c r="D639" s="43"/>
      <c r="E639" s="65"/>
      <c r="F639" s="46"/>
      <c r="G639" s="46"/>
      <c r="H639" s="165"/>
      <c r="I639" s="43"/>
      <c r="J639" s="29"/>
      <c r="K639" s="70"/>
      <c r="L639" s="69"/>
      <c r="M639" s="47"/>
      <c r="N639" s="240" t="str">
        <f ca="1">IF(Tabla1[[#This Row],[Fecha de nac]]="","",IF(Tabla1[[#This Row],[Fecha Finalización]] &gt;=TODAY(), DATEDIF(Tabla1[[#This Row],[Fecha de nac]],TODAY(),"y"), ROUNDDOWN((Tabla1[[#This Row],[Fecha Finalización]] -Tabla1[[#This Row],[Fecha de nac]])/365,0)))</f>
        <v/>
      </c>
      <c r="O639" s="171"/>
      <c r="P639" s="35"/>
      <c r="Q639" s="68"/>
      <c r="R639" s="68"/>
      <c r="S639" s="68"/>
      <c r="T639" s="68"/>
      <c r="U639" s="245" t="str">
        <f>IF(F639="","",Tabla1[[#This Row],[Fecha Inicio grupo]]+3*7-7)</f>
        <v/>
      </c>
      <c r="V639" s="246" t="str">
        <f>IF(F639="","",EDATE(Tabla1[[#This Row],[Fecha Inicio grupo]],3))</f>
        <v/>
      </c>
      <c r="W639" s="30"/>
      <c r="X639" s="30"/>
      <c r="Y639" s="77"/>
      <c r="Z639" s="77"/>
      <c r="AA639" s="77"/>
      <c r="AB639" s="77"/>
      <c r="AC639" s="77"/>
      <c r="AD639" s="77"/>
      <c r="AE639" s="77"/>
      <c r="AF639" s="77"/>
      <c r="AG639" s="77"/>
      <c r="AH639" s="77"/>
      <c r="AI639" s="77"/>
      <c r="AJ639" s="77"/>
      <c r="AK639" s="77"/>
      <c r="AL639" s="77"/>
      <c r="AM639" s="77"/>
      <c r="AN639" s="77"/>
      <c r="AO639" s="146"/>
      <c r="AP639" s="248" t="str">
        <f>IF(F639="","",IFERROR(VLOOKUP(SUBSTITUTE(SUBSTITUTE(Tabla1[[#This Row],[Uso Sistemas]],"T","P"),"N","F"),Parámetros!$M$2:$N$17,2,0),"Completar hasta 3ra sem. para evaluar a Probacionista"))</f>
        <v/>
      </c>
      <c r="AQ639" s="40"/>
      <c r="AR639" s="40"/>
      <c r="AS639" s="40"/>
      <c r="AT639" s="29"/>
      <c r="AU639" s="56"/>
      <c r="AV639" s="56"/>
      <c r="AW639" s="56"/>
      <c r="AX639" s="250" t="str">
        <f>IF(V639="","",EOMONTH(EDATE(Tabla1[[#This Row],[Fecha Finalización]],2),0))</f>
        <v/>
      </c>
      <c r="AY639" s="40"/>
      <c r="AZ639" s="251" t="str">
        <f>IF(V639="","",EOMONTH(EDATE(Tabla1[[#This Row],[Fecha Finalización]],3),0))</f>
        <v/>
      </c>
      <c r="BA639" s="40"/>
      <c r="BB639" s="40"/>
      <c r="BC639" s="237"/>
      <c r="BD639" s="235" t="str">
        <f>IF(F639="","",Tabla1[[#This Row],[sem 01]]&amp;Tabla1[[#This Row],[sem 02]]&amp;Tabla1[[#This Row],[sem 03]])</f>
        <v/>
      </c>
      <c r="BE639" s="236" t="str">
        <f>IF(TRIM(F639)="","",$B$1&amp;"-"&amp;SUBSTITUTE(Tabla1[[#This Row],[Mes Inscrito]]," ","")&amp;"-"&amp;SUBSTITUTE(Tabla1[[#This Row],[Dia de clases Inscrito]]," ","")&amp;"-"&amp;SUBSTITUTE(Tabla1[[#This Row],[Horario Inscrito]]," ","")&amp;"-"&amp;Tabla1[[#This Row],[Fecha Inicio grupo]])</f>
        <v/>
      </c>
      <c r="BF639" s="253" t="str">
        <f>IF(F639="","",Tabla1[[#This Row],[Curso]])</f>
        <v/>
      </c>
      <c r="BG639" s="254" t="str">
        <f>+IF(TRIM(F639)="","",$B$1&amp;"-"&amp;TRIM(Tabla1[[#This Row],[Mes Inscrito]])&amp;"-"&amp;TRIM(Tabla1[[#This Row],[Dia de clases Inscrito]])&amp;"-"&amp;TRIM(Tabla1[[#This Row],[Horario Inscrito]])&amp;"-"&amp;TRIM(Tabla1[[#This Row],[Fecha Inicio grupo]])&amp;"-"&amp;TRIM(Tabla1[[#This Row],[Tipo Incrito]]))</f>
        <v/>
      </c>
      <c r="BH639" s="319" t="str">
        <f>IF(F639="","",OR(IFERROR(SEARCH("CG",Tabla1[[#This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9" s="320" t="str">
        <f>IF(F639&lt;&gt;"",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9" s="320" t="str">
        <f>IF(F639&lt;&gt;"",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9" s="320" t="str">
        <f>IF(Tabla1[[#This Row],[Fecha Inicio grupo]]="","",IFERROR(VLOOKUP(Tabla1[[#This Row],[Mes de Alta como miembro]],Parámetros!$AM$2:$AN$16,2,0),"01/01/1900"))</f>
        <v/>
      </c>
    </row>
    <row r="640" spans="1:63" ht="14.45" hidden="1">
      <c r="A640" s="69">
        <v>635</v>
      </c>
      <c r="B640" s="30"/>
      <c r="C640" s="35"/>
      <c r="D640" s="43"/>
      <c r="E640" s="65"/>
      <c r="F640" s="46"/>
      <c r="G640" s="46"/>
      <c r="H640" s="165"/>
      <c r="I640" s="43"/>
      <c r="J640" s="29"/>
      <c r="K640" s="70"/>
      <c r="L640" s="69"/>
      <c r="M640" s="47"/>
      <c r="N640" s="240" t="str">
        <f ca="1">IF(Tabla1[[#This Row],[Fecha de nac]]="","",IF(Tabla1[[#This Row],[Fecha Finalización]] &gt;=TODAY(), DATEDIF(Tabla1[[#This Row],[Fecha de nac]],TODAY(),"y"), ROUNDDOWN((Tabla1[[#This Row],[Fecha Finalización]] -Tabla1[[#This Row],[Fecha de nac]])/365,0)))</f>
        <v/>
      </c>
      <c r="O640" s="171"/>
      <c r="P640" s="35"/>
      <c r="Q640" s="68"/>
      <c r="R640" s="68"/>
      <c r="S640" s="68"/>
      <c r="T640" s="68"/>
      <c r="U640" s="245" t="str">
        <f>IF(F640="","",Tabla1[[#This Row],[Fecha Inicio grupo]]+3*7-7)</f>
        <v/>
      </c>
      <c r="V640" s="246" t="str">
        <f>IF(F640="","",EDATE(Tabla1[[#This Row],[Fecha Inicio grupo]],3))</f>
        <v/>
      </c>
      <c r="W640" s="30"/>
      <c r="X640" s="30"/>
      <c r="Y640" s="77"/>
      <c r="Z640" s="77"/>
      <c r="AA640" s="77"/>
      <c r="AB640" s="77"/>
      <c r="AC640" s="77"/>
      <c r="AD640" s="77"/>
      <c r="AE640" s="77"/>
      <c r="AF640" s="77"/>
      <c r="AG640" s="77"/>
      <c r="AH640" s="77"/>
      <c r="AI640" s="77"/>
      <c r="AJ640" s="77"/>
      <c r="AK640" s="77"/>
      <c r="AL640" s="77"/>
      <c r="AM640" s="77"/>
      <c r="AN640" s="77"/>
      <c r="AO640" s="146"/>
      <c r="AP640" s="248" t="str">
        <f>IF(F640="","",IFERROR(VLOOKUP(SUBSTITUTE(SUBSTITUTE(Tabla1[[#This Row],[Uso Sistemas]],"T","P"),"N","F"),Parámetros!$M$2:$N$17,2,0),"Completar hasta 3ra sem. para evaluar a Probacionista"))</f>
        <v/>
      </c>
      <c r="AQ640" s="40"/>
      <c r="AR640" s="40"/>
      <c r="AS640" s="40"/>
      <c r="AT640" s="29"/>
      <c r="AU640" s="56"/>
      <c r="AV640" s="56"/>
      <c r="AW640" s="56"/>
      <c r="AX640" s="250" t="str">
        <f>IF(V640="","",EOMONTH(EDATE(Tabla1[[#This Row],[Fecha Finalización]],2),0))</f>
        <v/>
      </c>
      <c r="AY640" s="40"/>
      <c r="AZ640" s="251" t="str">
        <f>IF(V640="","",EOMONTH(EDATE(Tabla1[[#This Row],[Fecha Finalización]],3),0))</f>
        <v/>
      </c>
      <c r="BA640" s="40"/>
      <c r="BB640" s="40"/>
      <c r="BC640" s="237"/>
      <c r="BD640" s="235" t="str">
        <f>IF(F640="","",Tabla1[[#This Row],[sem 01]]&amp;Tabla1[[#This Row],[sem 02]]&amp;Tabla1[[#This Row],[sem 03]])</f>
        <v/>
      </c>
      <c r="BE640" s="236" t="str">
        <f>IF(TRIM(F640)="","",$B$1&amp;"-"&amp;SUBSTITUTE(Tabla1[[#This Row],[Mes Inscrito]]," ","")&amp;"-"&amp;SUBSTITUTE(Tabla1[[#This Row],[Dia de clases Inscrito]]," ","")&amp;"-"&amp;SUBSTITUTE(Tabla1[[#This Row],[Horario Inscrito]]," ","")&amp;"-"&amp;Tabla1[[#This Row],[Fecha Inicio grupo]])</f>
        <v/>
      </c>
      <c r="BF640" s="253" t="str">
        <f>IF(F640="","",Tabla1[[#This Row],[Curso]])</f>
        <v/>
      </c>
      <c r="BG640" s="254" t="str">
        <f>+IF(TRIM(F640)="","",$B$1&amp;"-"&amp;TRIM(Tabla1[[#This Row],[Mes Inscrito]])&amp;"-"&amp;TRIM(Tabla1[[#This Row],[Dia de clases Inscrito]])&amp;"-"&amp;TRIM(Tabla1[[#This Row],[Horario Inscrito]])&amp;"-"&amp;TRIM(Tabla1[[#This Row],[Fecha Inicio grupo]])&amp;"-"&amp;TRIM(Tabla1[[#This Row],[Tipo Incrito]]))</f>
        <v/>
      </c>
      <c r="BH640" s="319" t="str">
        <f>IF(F640="","",OR(IFERROR(SEARCH("CG",Tabla1[[#This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0" s="320" t="str">
        <f>IF(F640&lt;&gt;"",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0" s="320" t="str">
        <f>IF(F640&lt;&gt;"",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0" s="320" t="str">
        <f>IF(Tabla1[[#This Row],[Fecha Inicio grupo]]="","",IFERROR(VLOOKUP(Tabla1[[#This Row],[Mes de Alta como miembro]],Parámetros!$AM$2:$AN$16,2,0),"01/01/1900"))</f>
        <v/>
      </c>
    </row>
    <row r="641" spans="1:63" ht="14.45" hidden="1">
      <c r="A641" s="69">
        <v>636</v>
      </c>
      <c r="B641" s="30"/>
      <c r="C641" s="35"/>
      <c r="D641" s="43"/>
      <c r="E641" s="65"/>
      <c r="F641" s="46"/>
      <c r="G641" s="46"/>
      <c r="H641" s="165"/>
      <c r="I641" s="43"/>
      <c r="J641" s="29"/>
      <c r="K641" s="70"/>
      <c r="L641" s="69"/>
      <c r="M641" s="47"/>
      <c r="N641" s="240" t="str">
        <f ca="1">IF(Tabla1[[#This Row],[Fecha de nac]]="","",IF(Tabla1[[#This Row],[Fecha Finalización]] &gt;=TODAY(), DATEDIF(Tabla1[[#This Row],[Fecha de nac]],TODAY(),"y"), ROUNDDOWN((Tabla1[[#This Row],[Fecha Finalización]] -Tabla1[[#This Row],[Fecha de nac]])/365,0)))</f>
        <v/>
      </c>
      <c r="O641" s="171"/>
      <c r="P641" s="35"/>
      <c r="Q641" s="68"/>
      <c r="R641" s="68"/>
      <c r="S641" s="68"/>
      <c r="T641" s="68"/>
      <c r="U641" s="245" t="str">
        <f>IF(F641="","",Tabla1[[#This Row],[Fecha Inicio grupo]]+3*7-7)</f>
        <v/>
      </c>
      <c r="V641" s="246" t="str">
        <f>IF(F641="","",EDATE(Tabla1[[#This Row],[Fecha Inicio grupo]],3))</f>
        <v/>
      </c>
      <c r="W641" s="30"/>
      <c r="X641" s="30"/>
      <c r="Y641" s="77"/>
      <c r="Z641" s="77"/>
      <c r="AA641" s="77"/>
      <c r="AB641" s="77"/>
      <c r="AC641" s="77"/>
      <c r="AD641" s="77"/>
      <c r="AE641" s="77"/>
      <c r="AF641" s="77"/>
      <c r="AG641" s="77"/>
      <c r="AH641" s="77"/>
      <c r="AI641" s="77"/>
      <c r="AJ641" s="77"/>
      <c r="AK641" s="77"/>
      <c r="AL641" s="77"/>
      <c r="AM641" s="77"/>
      <c r="AN641" s="77"/>
      <c r="AO641" s="146"/>
      <c r="AP641" s="248" t="str">
        <f>IF(F641="","",IFERROR(VLOOKUP(SUBSTITUTE(SUBSTITUTE(Tabla1[[#This Row],[Uso Sistemas]],"T","P"),"N","F"),Parámetros!$M$2:$N$17,2,0),"Completar hasta 3ra sem. para evaluar a Probacionista"))</f>
        <v/>
      </c>
      <c r="AQ641" s="40"/>
      <c r="AR641" s="40"/>
      <c r="AS641" s="40"/>
      <c r="AT641" s="29"/>
      <c r="AU641" s="56"/>
      <c r="AV641" s="56"/>
      <c r="AW641" s="56"/>
      <c r="AX641" s="250" t="str">
        <f>IF(V641="","",EOMONTH(EDATE(Tabla1[[#This Row],[Fecha Finalización]],2),0))</f>
        <v/>
      </c>
      <c r="AY641" s="40"/>
      <c r="AZ641" s="251" t="str">
        <f>IF(V641="","",EOMONTH(EDATE(Tabla1[[#This Row],[Fecha Finalización]],3),0))</f>
        <v/>
      </c>
      <c r="BA641" s="40"/>
      <c r="BB641" s="40"/>
      <c r="BC641" s="237"/>
      <c r="BD641" s="235" t="str">
        <f>IF(F641="","",Tabla1[[#This Row],[sem 01]]&amp;Tabla1[[#This Row],[sem 02]]&amp;Tabla1[[#This Row],[sem 03]])</f>
        <v/>
      </c>
      <c r="BE641" s="236" t="str">
        <f>IF(TRIM(F641)="","",$B$1&amp;"-"&amp;SUBSTITUTE(Tabla1[[#This Row],[Mes Inscrito]]," ","")&amp;"-"&amp;SUBSTITUTE(Tabla1[[#This Row],[Dia de clases Inscrito]]," ","")&amp;"-"&amp;SUBSTITUTE(Tabla1[[#This Row],[Horario Inscrito]]," ","")&amp;"-"&amp;Tabla1[[#This Row],[Fecha Inicio grupo]])</f>
        <v/>
      </c>
      <c r="BF641" s="253" t="str">
        <f>IF(F641="","",Tabla1[[#This Row],[Curso]])</f>
        <v/>
      </c>
      <c r="BG641" s="254" t="str">
        <f>+IF(TRIM(F641)="","",$B$1&amp;"-"&amp;TRIM(Tabla1[[#This Row],[Mes Inscrito]])&amp;"-"&amp;TRIM(Tabla1[[#This Row],[Dia de clases Inscrito]])&amp;"-"&amp;TRIM(Tabla1[[#This Row],[Horario Inscrito]])&amp;"-"&amp;TRIM(Tabla1[[#This Row],[Fecha Inicio grupo]])&amp;"-"&amp;TRIM(Tabla1[[#This Row],[Tipo Incrito]]))</f>
        <v/>
      </c>
      <c r="BH641" s="319" t="str">
        <f>IF(F641="","",OR(IFERROR(SEARCH("CG",Tabla1[[#This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1" s="320" t="str">
        <f>IF(F641&lt;&gt;"",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1" s="320" t="str">
        <f>IF(F641&lt;&gt;"",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1" s="320" t="str">
        <f>IF(Tabla1[[#This Row],[Fecha Inicio grupo]]="","",IFERROR(VLOOKUP(Tabla1[[#This Row],[Mes de Alta como miembro]],Parámetros!$AM$2:$AN$16,2,0),"01/01/1900"))</f>
        <v/>
      </c>
    </row>
    <row r="642" spans="1:63" ht="14.45" hidden="1">
      <c r="A642" s="69">
        <v>637</v>
      </c>
      <c r="B642" s="30"/>
      <c r="C642" s="35"/>
      <c r="D642" s="43"/>
      <c r="E642" s="65"/>
      <c r="F642" s="46"/>
      <c r="G642" s="46"/>
      <c r="H642" s="165"/>
      <c r="I642" s="43"/>
      <c r="J642" s="29"/>
      <c r="K642" s="70"/>
      <c r="L642" s="69"/>
      <c r="M642" s="47"/>
      <c r="N642" s="240" t="str">
        <f ca="1">IF(Tabla1[[#This Row],[Fecha de nac]]="","",IF(Tabla1[[#This Row],[Fecha Finalización]] &gt;=TODAY(), DATEDIF(Tabla1[[#This Row],[Fecha de nac]],TODAY(),"y"), ROUNDDOWN((Tabla1[[#This Row],[Fecha Finalización]] -Tabla1[[#This Row],[Fecha de nac]])/365,0)))</f>
        <v/>
      </c>
      <c r="O642" s="171"/>
      <c r="P642" s="35"/>
      <c r="Q642" s="68"/>
      <c r="R642" s="68"/>
      <c r="S642" s="68"/>
      <c r="T642" s="68"/>
      <c r="U642" s="245" t="str">
        <f>IF(F642="","",Tabla1[[#This Row],[Fecha Inicio grupo]]+3*7-7)</f>
        <v/>
      </c>
      <c r="V642" s="246" t="str">
        <f>IF(F642="","",EDATE(Tabla1[[#This Row],[Fecha Inicio grupo]],3))</f>
        <v/>
      </c>
      <c r="W642" s="30"/>
      <c r="X642" s="30"/>
      <c r="Y642" s="77"/>
      <c r="Z642" s="77"/>
      <c r="AA642" s="77"/>
      <c r="AB642" s="77"/>
      <c r="AC642" s="77"/>
      <c r="AD642" s="77"/>
      <c r="AE642" s="77"/>
      <c r="AF642" s="77"/>
      <c r="AG642" s="77"/>
      <c r="AH642" s="77"/>
      <c r="AI642" s="77"/>
      <c r="AJ642" s="77"/>
      <c r="AK642" s="77"/>
      <c r="AL642" s="77"/>
      <c r="AM642" s="77"/>
      <c r="AN642" s="77"/>
      <c r="AO642" s="146"/>
      <c r="AP642" s="248" t="str">
        <f>IF(F642="","",IFERROR(VLOOKUP(SUBSTITUTE(SUBSTITUTE(Tabla1[[#This Row],[Uso Sistemas]],"T","P"),"N","F"),Parámetros!$M$2:$N$17,2,0),"Completar hasta 3ra sem. para evaluar a Probacionista"))</f>
        <v/>
      </c>
      <c r="AQ642" s="40"/>
      <c r="AR642" s="40"/>
      <c r="AS642" s="40"/>
      <c r="AT642" s="29"/>
      <c r="AU642" s="56"/>
      <c r="AV642" s="56"/>
      <c r="AW642" s="56"/>
      <c r="AX642" s="250" t="str">
        <f>IF(V642="","",EOMONTH(EDATE(Tabla1[[#This Row],[Fecha Finalización]],2),0))</f>
        <v/>
      </c>
      <c r="AY642" s="40"/>
      <c r="AZ642" s="251" t="str">
        <f>IF(V642="","",EOMONTH(EDATE(Tabla1[[#This Row],[Fecha Finalización]],3),0))</f>
        <v/>
      </c>
      <c r="BA642" s="40"/>
      <c r="BB642" s="40"/>
      <c r="BC642" s="237"/>
      <c r="BD642" s="235" t="str">
        <f>IF(F642="","",Tabla1[[#This Row],[sem 01]]&amp;Tabla1[[#This Row],[sem 02]]&amp;Tabla1[[#This Row],[sem 03]])</f>
        <v/>
      </c>
      <c r="BE642" s="236" t="str">
        <f>IF(TRIM(F642)="","",$B$1&amp;"-"&amp;SUBSTITUTE(Tabla1[[#This Row],[Mes Inscrito]]," ","")&amp;"-"&amp;SUBSTITUTE(Tabla1[[#This Row],[Dia de clases Inscrito]]," ","")&amp;"-"&amp;SUBSTITUTE(Tabla1[[#This Row],[Horario Inscrito]]," ","")&amp;"-"&amp;Tabla1[[#This Row],[Fecha Inicio grupo]])</f>
        <v/>
      </c>
      <c r="BF642" s="253" t="str">
        <f>IF(F642="","",Tabla1[[#This Row],[Curso]])</f>
        <v/>
      </c>
      <c r="BG642" s="254" t="str">
        <f>+IF(TRIM(F642)="","",$B$1&amp;"-"&amp;TRIM(Tabla1[[#This Row],[Mes Inscrito]])&amp;"-"&amp;TRIM(Tabla1[[#This Row],[Dia de clases Inscrito]])&amp;"-"&amp;TRIM(Tabla1[[#This Row],[Horario Inscrito]])&amp;"-"&amp;TRIM(Tabla1[[#This Row],[Fecha Inicio grupo]])&amp;"-"&amp;TRIM(Tabla1[[#This Row],[Tipo Incrito]]))</f>
        <v/>
      </c>
      <c r="BH642" s="319" t="str">
        <f>IF(F642="","",OR(IFERROR(SEARCH("CG",Tabla1[[#This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2" s="320" t="str">
        <f>IF(F642&lt;&gt;"",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2" s="320" t="str">
        <f>IF(F642&lt;&gt;"",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2" s="320" t="str">
        <f>IF(Tabla1[[#This Row],[Fecha Inicio grupo]]="","",IFERROR(VLOOKUP(Tabla1[[#This Row],[Mes de Alta como miembro]],Parámetros!$AM$2:$AN$16,2,0),"01/01/1900"))</f>
        <v/>
      </c>
    </row>
    <row r="643" spans="1:63" ht="14.45" hidden="1">
      <c r="A643" s="69">
        <v>638</v>
      </c>
      <c r="B643" s="30"/>
      <c r="C643" s="35"/>
      <c r="D643" s="43"/>
      <c r="E643" s="65"/>
      <c r="F643" s="46"/>
      <c r="G643" s="46"/>
      <c r="H643" s="165"/>
      <c r="I643" s="43"/>
      <c r="J643" s="29"/>
      <c r="K643" s="70"/>
      <c r="L643" s="69"/>
      <c r="M643" s="47"/>
      <c r="N643" s="240" t="str">
        <f ca="1">IF(Tabla1[[#This Row],[Fecha de nac]]="","",IF(Tabla1[[#This Row],[Fecha Finalización]] &gt;=TODAY(), DATEDIF(Tabla1[[#This Row],[Fecha de nac]],TODAY(),"y"), ROUNDDOWN((Tabla1[[#This Row],[Fecha Finalización]] -Tabla1[[#This Row],[Fecha de nac]])/365,0)))</f>
        <v/>
      </c>
      <c r="O643" s="171"/>
      <c r="P643" s="35"/>
      <c r="Q643" s="68"/>
      <c r="R643" s="68"/>
      <c r="S643" s="68"/>
      <c r="T643" s="68"/>
      <c r="U643" s="245" t="str">
        <f>IF(F643="","",Tabla1[[#This Row],[Fecha Inicio grupo]]+3*7-7)</f>
        <v/>
      </c>
      <c r="V643" s="246" t="str">
        <f>IF(F643="","",EDATE(Tabla1[[#This Row],[Fecha Inicio grupo]],3))</f>
        <v/>
      </c>
      <c r="W643" s="30"/>
      <c r="X643" s="30"/>
      <c r="Y643" s="77"/>
      <c r="Z643" s="77"/>
      <c r="AA643" s="77"/>
      <c r="AB643" s="77"/>
      <c r="AC643" s="77"/>
      <c r="AD643" s="77"/>
      <c r="AE643" s="77"/>
      <c r="AF643" s="77"/>
      <c r="AG643" s="77"/>
      <c r="AH643" s="77"/>
      <c r="AI643" s="77"/>
      <c r="AJ643" s="77"/>
      <c r="AK643" s="77"/>
      <c r="AL643" s="77"/>
      <c r="AM643" s="77"/>
      <c r="AN643" s="77"/>
      <c r="AO643" s="146"/>
      <c r="AP643" s="248" t="str">
        <f>IF(F643="","",IFERROR(VLOOKUP(SUBSTITUTE(SUBSTITUTE(Tabla1[[#This Row],[Uso Sistemas]],"T","P"),"N","F"),Parámetros!$M$2:$N$17,2,0),"Completar hasta 3ra sem. para evaluar a Probacionista"))</f>
        <v/>
      </c>
      <c r="AQ643" s="40"/>
      <c r="AR643" s="40"/>
      <c r="AS643" s="40"/>
      <c r="AT643" s="29"/>
      <c r="AU643" s="56"/>
      <c r="AV643" s="56"/>
      <c r="AW643" s="56"/>
      <c r="AX643" s="250" t="str">
        <f>IF(V643="","",EOMONTH(EDATE(Tabla1[[#This Row],[Fecha Finalización]],2),0))</f>
        <v/>
      </c>
      <c r="AY643" s="40"/>
      <c r="AZ643" s="251" t="str">
        <f>IF(V643="","",EOMONTH(EDATE(Tabla1[[#This Row],[Fecha Finalización]],3),0))</f>
        <v/>
      </c>
      <c r="BA643" s="40"/>
      <c r="BB643" s="40"/>
      <c r="BC643" s="237"/>
      <c r="BD643" s="235" t="str">
        <f>IF(F643="","",Tabla1[[#This Row],[sem 01]]&amp;Tabla1[[#This Row],[sem 02]]&amp;Tabla1[[#This Row],[sem 03]])</f>
        <v/>
      </c>
      <c r="BE643" s="236" t="str">
        <f>IF(TRIM(F643)="","",$B$1&amp;"-"&amp;SUBSTITUTE(Tabla1[[#This Row],[Mes Inscrito]]," ","")&amp;"-"&amp;SUBSTITUTE(Tabla1[[#This Row],[Dia de clases Inscrito]]," ","")&amp;"-"&amp;SUBSTITUTE(Tabla1[[#This Row],[Horario Inscrito]]," ","")&amp;"-"&amp;Tabla1[[#This Row],[Fecha Inicio grupo]])</f>
        <v/>
      </c>
      <c r="BF643" s="253" t="str">
        <f>IF(F643="","",Tabla1[[#This Row],[Curso]])</f>
        <v/>
      </c>
      <c r="BG643" s="254" t="str">
        <f>+IF(TRIM(F643)="","",$B$1&amp;"-"&amp;TRIM(Tabla1[[#This Row],[Mes Inscrito]])&amp;"-"&amp;TRIM(Tabla1[[#This Row],[Dia de clases Inscrito]])&amp;"-"&amp;TRIM(Tabla1[[#This Row],[Horario Inscrito]])&amp;"-"&amp;TRIM(Tabla1[[#This Row],[Fecha Inicio grupo]])&amp;"-"&amp;TRIM(Tabla1[[#This Row],[Tipo Incrito]]))</f>
        <v/>
      </c>
      <c r="BH643" s="319" t="str">
        <f>IF(F643="","",OR(IFERROR(SEARCH("CG",Tabla1[[#This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3" s="320" t="str">
        <f>IF(F643&lt;&gt;"",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3" s="320" t="str">
        <f>IF(F643&lt;&gt;"",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3" s="320" t="str">
        <f>IF(Tabla1[[#This Row],[Fecha Inicio grupo]]="","",IFERROR(VLOOKUP(Tabla1[[#This Row],[Mes de Alta como miembro]],Parámetros!$AM$2:$AN$16,2,0),"01/01/1900"))</f>
        <v/>
      </c>
    </row>
    <row r="644" spans="1:63" ht="14.45" hidden="1">
      <c r="A644" s="69">
        <v>639</v>
      </c>
      <c r="B644" s="30"/>
      <c r="C644" s="35"/>
      <c r="D644" s="43"/>
      <c r="E644" s="65"/>
      <c r="F644" s="46"/>
      <c r="G644" s="46"/>
      <c r="H644" s="165"/>
      <c r="I644" s="43"/>
      <c r="J644" s="29"/>
      <c r="K644" s="70"/>
      <c r="L644" s="69"/>
      <c r="M644" s="47"/>
      <c r="N644" s="240" t="str">
        <f ca="1">IF(Tabla1[[#This Row],[Fecha de nac]]="","",IF(Tabla1[[#This Row],[Fecha Finalización]] &gt;=TODAY(), DATEDIF(Tabla1[[#This Row],[Fecha de nac]],TODAY(),"y"), ROUNDDOWN((Tabla1[[#This Row],[Fecha Finalización]] -Tabla1[[#This Row],[Fecha de nac]])/365,0)))</f>
        <v/>
      </c>
      <c r="O644" s="171"/>
      <c r="P644" s="35"/>
      <c r="Q644" s="68"/>
      <c r="R644" s="68"/>
      <c r="S644" s="68"/>
      <c r="T644" s="68"/>
      <c r="U644" s="245" t="str">
        <f>IF(F644="","",Tabla1[[#This Row],[Fecha Inicio grupo]]+3*7-7)</f>
        <v/>
      </c>
      <c r="V644" s="246" t="str">
        <f>IF(F644="","",EDATE(Tabla1[[#This Row],[Fecha Inicio grupo]],3))</f>
        <v/>
      </c>
      <c r="W644" s="30"/>
      <c r="X644" s="30"/>
      <c r="Y644" s="77"/>
      <c r="Z644" s="77"/>
      <c r="AA644" s="77"/>
      <c r="AB644" s="77"/>
      <c r="AC644" s="77"/>
      <c r="AD644" s="77"/>
      <c r="AE644" s="77"/>
      <c r="AF644" s="77"/>
      <c r="AG644" s="77"/>
      <c r="AH644" s="77"/>
      <c r="AI644" s="77"/>
      <c r="AJ644" s="77"/>
      <c r="AK644" s="77"/>
      <c r="AL644" s="77"/>
      <c r="AM644" s="77"/>
      <c r="AN644" s="77"/>
      <c r="AO644" s="146"/>
      <c r="AP644" s="248" t="str">
        <f>IF(F644="","",IFERROR(VLOOKUP(SUBSTITUTE(SUBSTITUTE(Tabla1[[#This Row],[Uso Sistemas]],"T","P"),"N","F"),Parámetros!$M$2:$N$17,2,0),"Completar hasta 3ra sem. para evaluar a Probacionista"))</f>
        <v/>
      </c>
      <c r="AQ644" s="40"/>
      <c r="AR644" s="40"/>
      <c r="AS644" s="40"/>
      <c r="AT644" s="29"/>
      <c r="AU644" s="56"/>
      <c r="AV644" s="56"/>
      <c r="AW644" s="56"/>
      <c r="AX644" s="250" t="str">
        <f>IF(V644="","",EOMONTH(EDATE(Tabla1[[#This Row],[Fecha Finalización]],2),0))</f>
        <v/>
      </c>
      <c r="AY644" s="40"/>
      <c r="AZ644" s="251" t="str">
        <f>IF(V644="","",EOMONTH(EDATE(Tabla1[[#This Row],[Fecha Finalización]],3),0))</f>
        <v/>
      </c>
      <c r="BA644" s="40"/>
      <c r="BB644" s="40"/>
      <c r="BC644" s="237"/>
      <c r="BD644" s="235" t="str">
        <f>IF(F644="","",Tabla1[[#This Row],[sem 01]]&amp;Tabla1[[#This Row],[sem 02]]&amp;Tabla1[[#This Row],[sem 03]])</f>
        <v/>
      </c>
      <c r="BE644" s="236" t="str">
        <f>IF(TRIM(F644)="","",$B$1&amp;"-"&amp;SUBSTITUTE(Tabla1[[#This Row],[Mes Inscrito]]," ","")&amp;"-"&amp;SUBSTITUTE(Tabla1[[#This Row],[Dia de clases Inscrito]]," ","")&amp;"-"&amp;SUBSTITUTE(Tabla1[[#This Row],[Horario Inscrito]]," ","")&amp;"-"&amp;Tabla1[[#This Row],[Fecha Inicio grupo]])</f>
        <v/>
      </c>
      <c r="BF644" s="253" t="str">
        <f>IF(F644="","",Tabla1[[#This Row],[Curso]])</f>
        <v/>
      </c>
      <c r="BG644" s="254" t="str">
        <f>+IF(TRIM(F644)="","",$B$1&amp;"-"&amp;TRIM(Tabla1[[#This Row],[Mes Inscrito]])&amp;"-"&amp;TRIM(Tabla1[[#This Row],[Dia de clases Inscrito]])&amp;"-"&amp;TRIM(Tabla1[[#This Row],[Horario Inscrito]])&amp;"-"&amp;TRIM(Tabla1[[#This Row],[Fecha Inicio grupo]])&amp;"-"&amp;TRIM(Tabla1[[#This Row],[Tipo Incrito]]))</f>
        <v/>
      </c>
      <c r="BH644" s="319" t="str">
        <f>IF(F644="","",OR(IFERROR(SEARCH("CG",Tabla1[[#This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4" s="320" t="str">
        <f>IF(F644&lt;&gt;"",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4" s="320" t="str">
        <f>IF(F644&lt;&gt;"",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4" s="320" t="str">
        <f>IF(Tabla1[[#This Row],[Fecha Inicio grupo]]="","",IFERROR(VLOOKUP(Tabla1[[#This Row],[Mes de Alta como miembro]],Parámetros!$AM$2:$AN$16,2,0),"01/01/1900"))</f>
        <v/>
      </c>
    </row>
    <row r="645" spans="1:63" ht="14.45" hidden="1">
      <c r="A645" s="69">
        <v>640</v>
      </c>
      <c r="B645" s="30"/>
      <c r="C645" s="35"/>
      <c r="D645" s="43"/>
      <c r="E645" s="65"/>
      <c r="F645" s="46"/>
      <c r="G645" s="46"/>
      <c r="H645" s="165"/>
      <c r="I645" s="43"/>
      <c r="J645" s="29"/>
      <c r="K645" s="70"/>
      <c r="L645" s="69"/>
      <c r="M645" s="47"/>
      <c r="N645" s="240" t="str">
        <f ca="1">IF(Tabla1[[#This Row],[Fecha de nac]]="","",IF(Tabla1[[#This Row],[Fecha Finalización]] &gt;=TODAY(), DATEDIF(Tabla1[[#This Row],[Fecha de nac]],TODAY(),"y"), ROUNDDOWN((Tabla1[[#This Row],[Fecha Finalización]] -Tabla1[[#This Row],[Fecha de nac]])/365,0)))</f>
        <v/>
      </c>
      <c r="O645" s="171"/>
      <c r="P645" s="35"/>
      <c r="Q645" s="68"/>
      <c r="R645" s="68"/>
      <c r="S645" s="68"/>
      <c r="T645" s="68"/>
      <c r="U645" s="245" t="str">
        <f>IF(F645="","",Tabla1[[#This Row],[Fecha Inicio grupo]]+3*7-7)</f>
        <v/>
      </c>
      <c r="V645" s="246" t="str">
        <f>IF(F645="","",EDATE(Tabla1[[#This Row],[Fecha Inicio grupo]],3))</f>
        <v/>
      </c>
      <c r="W645" s="30"/>
      <c r="X645" s="30"/>
      <c r="Y645" s="77"/>
      <c r="Z645" s="77"/>
      <c r="AA645" s="77"/>
      <c r="AB645" s="77"/>
      <c r="AC645" s="77"/>
      <c r="AD645" s="77"/>
      <c r="AE645" s="77"/>
      <c r="AF645" s="77"/>
      <c r="AG645" s="77"/>
      <c r="AH645" s="77"/>
      <c r="AI645" s="77"/>
      <c r="AJ645" s="77"/>
      <c r="AK645" s="77"/>
      <c r="AL645" s="77"/>
      <c r="AM645" s="77"/>
      <c r="AN645" s="77"/>
      <c r="AO645" s="146"/>
      <c r="AP645" s="248" t="str">
        <f>IF(F645="","",IFERROR(VLOOKUP(SUBSTITUTE(SUBSTITUTE(Tabla1[[#This Row],[Uso Sistemas]],"T","P"),"N","F"),Parámetros!$M$2:$N$17,2,0),"Completar hasta 3ra sem. para evaluar a Probacionista"))</f>
        <v/>
      </c>
      <c r="AQ645" s="40"/>
      <c r="AR645" s="40"/>
      <c r="AS645" s="40"/>
      <c r="AT645" s="29"/>
      <c r="AU645" s="56"/>
      <c r="AV645" s="56"/>
      <c r="AW645" s="56"/>
      <c r="AX645" s="250" t="str">
        <f>IF(V645="","",EOMONTH(EDATE(Tabla1[[#This Row],[Fecha Finalización]],2),0))</f>
        <v/>
      </c>
      <c r="AY645" s="40"/>
      <c r="AZ645" s="251" t="str">
        <f>IF(V645="","",EOMONTH(EDATE(Tabla1[[#This Row],[Fecha Finalización]],3),0))</f>
        <v/>
      </c>
      <c r="BA645" s="40"/>
      <c r="BB645" s="40"/>
      <c r="BC645" s="237"/>
      <c r="BD645" s="235" t="str">
        <f>IF(F645="","",Tabla1[[#This Row],[sem 01]]&amp;Tabla1[[#This Row],[sem 02]]&amp;Tabla1[[#This Row],[sem 03]])</f>
        <v/>
      </c>
      <c r="BE645" s="236" t="str">
        <f>IF(TRIM(F645)="","",$B$1&amp;"-"&amp;SUBSTITUTE(Tabla1[[#This Row],[Mes Inscrito]]," ","")&amp;"-"&amp;SUBSTITUTE(Tabla1[[#This Row],[Dia de clases Inscrito]]," ","")&amp;"-"&amp;SUBSTITUTE(Tabla1[[#This Row],[Horario Inscrito]]," ","")&amp;"-"&amp;Tabla1[[#This Row],[Fecha Inicio grupo]])</f>
        <v/>
      </c>
      <c r="BF645" s="253" t="str">
        <f>IF(F645="","",Tabla1[[#This Row],[Curso]])</f>
        <v/>
      </c>
      <c r="BG645" s="254" t="str">
        <f>+IF(TRIM(F645)="","",$B$1&amp;"-"&amp;TRIM(Tabla1[[#This Row],[Mes Inscrito]])&amp;"-"&amp;TRIM(Tabla1[[#This Row],[Dia de clases Inscrito]])&amp;"-"&amp;TRIM(Tabla1[[#This Row],[Horario Inscrito]])&amp;"-"&amp;TRIM(Tabla1[[#This Row],[Fecha Inicio grupo]])&amp;"-"&amp;TRIM(Tabla1[[#This Row],[Tipo Incrito]]))</f>
        <v/>
      </c>
      <c r="BH645" s="319" t="str">
        <f>IF(F645="","",OR(IFERROR(SEARCH("CG",Tabla1[[#This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5" s="320" t="str">
        <f>IF(F645&lt;&gt;"",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5" s="320" t="str">
        <f>IF(F645&lt;&gt;"",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5" s="320" t="str">
        <f>IF(Tabla1[[#This Row],[Fecha Inicio grupo]]="","",IFERROR(VLOOKUP(Tabla1[[#This Row],[Mes de Alta como miembro]],Parámetros!$AM$2:$AN$16,2,0),"01/01/1900"))</f>
        <v/>
      </c>
    </row>
    <row r="646" spans="1:63" ht="14.45" hidden="1">
      <c r="A646" s="69">
        <v>641</v>
      </c>
      <c r="B646" s="30"/>
      <c r="C646" s="35"/>
      <c r="D646" s="43"/>
      <c r="E646" s="65"/>
      <c r="F646" s="46"/>
      <c r="G646" s="46"/>
      <c r="H646" s="165"/>
      <c r="I646" s="43"/>
      <c r="J646" s="29"/>
      <c r="K646" s="70"/>
      <c r="L646" s="69"/>
      <c r="M646" s="47"/>
      <c r="N646" s="240" t="str">
        <f ca="1">IF(Tabla1[[#This Row],[Fecha de nac]]="","",IF(Tabla1[[#This Row],[Fecha Finalización]] &gt;=TODAY(), DATEDIF(Tabla1[[#This Row],[Fecha de nac]],TODAY(),"y"), ROUNDDOWN((Tabla1[[#This Row],[Fecha Finalización]] -Tabla1[[#This Row],[Fecha de nac]])/365,0)))</f>
        <v/>
      </c>
      <c r="O646" s="171"/>
      <c r="P646" s="35"/>
      <c r="Q646" s="68"/>
      <c r="R646" s="68"/>
      <c r="S646" s="68"/>
      <c r="T646" s="68"/>
      <c r="U646" s="245" t="str">
        <f>IF(F646="","",Tabla1[[#This Row],[Fecha Inicio grupo]]+3*7-7)</f>
        <v/>
      </c>
      <c r="V646" s="246" t="str">
        <f>IF(F646="","",EDATE(Tabla1[[#This Row],[Fecha Inicio grupo]],3))</f>
        <v/>
      </c>
      <c r="W646" s="30"/>
      <c r="X646" s="30"/>
      <c r="Y646" s="77"/>
      <c r="Z646" s="77"/>
      <c r="AA646" s="77"/>
      <c r="AB646" s="77"/>
      <c r="AC646" s="77"/>
      <c r="AD646" s="77"/>
      <c r="AE646" s="77"/>
      <c r="AF646" s="77"/>
      <c r="AG646" s="77"/>
      <c r="AH646" s="77"/>
      <c r="AI646" s="77"/>
      <c r="AJ646" s="77"/>
      <c r="AK646" s="77"/>
      <c r="AL646" s="77"/>
      <c r="AM646" s="77"/>
      <c r="AN646" s="77"/>
      <c r="AO646" s="146"/>
      <c r="AP646" s="248" t="str">
        <f>IF(F646="","",IFERROR(VLOOKUP(SUBSTITUTE(SUBSTITUTE(Tabla1[[#This Row],[Uso Sistemas]],"T","P"),"N","F"),Parámetros!$M$2:$N$17,2,0),"Completar hasta 3ra sem. para evaluar a Probacionista"))</f>
        <v/>
      </c>
      <c r="AQ646" s="40"/>
      <c r="AR646" s="40"/>
      <c r="AS646" s="40"/>
      <c r="AT646" s="29"/>
      <c r="AU646" s="56"/>
      <c r="AV646" s="56"/>
      <c r="AW646" s="56"/>
      <c r="AX646" s="250" t="str">
        <f>IF(V646="","",EOMONTH(EDATE(Tabla1[[#This Row],[Fecha Finalización]],2),0))</f>
        <v/>
      </c>
      <c r="AY646" s="40"/>
      <c r="AZ646" s="251" t="str">
        <f>IF(V646="","",EOMONTH(EDATE(Tabla1[[#This Row],[Fecha Finalización]],3),0))</f>
        <v/>
      </c>
      <c r="BA646" s="40"/>
      <c r="BB646" s="40"/>
      <c r="BC646" s="237"/>
      <c r="BD646" s="235" t="str">
        <f>IF(F646="","",Tabla1[[#This Row],[sem 01]]&amp;Tabla1[[#This Row],[sem 02]]&amp;Tabla1[[#This Row],[sem 03]])</f>
        <v/>
      </c>
      <c r="BE646" s="236" t="str">
        <f>IF(TRIM(F646)="","",$B$1&amp;"-"&amp;SUBSTITUTE(Tabla1[[#This Row],[Mes Inscrito]]," ","")&amp;"-"&amp;SUBSTITUTE(Tabla1[[#This Row],[Dia de clases Inscrito]]," ","")&amp;"-"&amp;SUBSTITUTE(Tabla1[[#This Row],[Horario Inscrito]]," ","")&amp;"-"&amp;Tabla1[[#This Row],[Fecha Inicio grupo]])</f>
        <v/>
      </c>
      <c r="BF646" s="253" t="str">
        <f>IF(F646="","",Tabla1[[#This Row],[Curso]])</f>
        <v/>
      </c>
      <c r="BG646" s="254" t="str">
        <f>+IF(TRIM(F646)="","",$B$1&amp;"-"&amp;TRIM(Tabla1[[#This Row],[Mes Inscrito]])&amp;"-"&amp;TRIM(Tabla1[[#This Row],[Dia de clases Inscrito]])&amp;"-"&amp;TRIM(Tabla1[[#This Row],[Horario Inscrito]])&amp;"-"&amp;TRIM(Tabla1[[#This Row],[Fecha Inicio grupo]])&amp;"-"&amp;TRIM(Tabla1[[#This Row],[Tipo Incrito]]))</f>
        <v/>
      </c>
      <c r="BH646" s="319" t="str">
        <f>IF(F646="","",OR(IFERROR(SEARCH("CG",Tabla1[[#This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6" s="320" t="str">
        <f>IF(F646&lt;&gt;"",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6" s="320" t="str">
        <f>IF(F646&lt;&gt;"",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6" s="320" t="str">
        <f>IF(Tabla1[[#This Row],[Fecha Inicio grupo]]="","",IFERROR(VLOOKUP(Tabla1[[#This Row],[Mes de Alta como miembro]],Parámetros!$AM$2:$AN$16,2,0),"01/01/1900"))</f>
        <v/>
      </c>
    </row>
    <row r="647" spans="1:63" ht="14.45" hidden="1">
      <c r="A647" s="69">
        <v>642</v>
      </c>
      <c r="B647" s="30"/>
      <c r="C647" s="35"/>
      <c r="D647" s="43"/>
      <c r="E647" s="65"/>
      <c r="F647" s="46"/>
      <c r="G647" s="46"/>
      <c r="H647" s="165"/>
      <c r="I647" s="43"/>
      <c r="J647" s="29"/>
      <c r="K647" s="70"/>
      <c r="L647" s="69"/>
      <c r="M647" s="47"/>
      <c r="N647" s="240" t="str">
        <f ca="1">IF(Tabla1[[#This Row],[Fecha de nac]]="","",IF(Tabla1[[#This Row],[Fecha Finalización]] &gt;=TODAY(), DATEDIF(Tabla1[[#This Row],[Fecha de nac]],TODAY(),"y"), ROUNDDOWN((Tabla1[[#This Row],[Fecha Finalización]] -Tabla1[[#This Row],[Fecha de nac]])/365,0)))</f>
        <v/>
      </c>
      <c r="O647" s="171"/>
      <c r="P647" s="35"/>
      <c r="Q647" s="68"/>
      <c r="R647" s="68"/>
      <c r="S647" s="68"/>
      <c r="T647" s="68"/>
      <c r="U647" s="245" t="str">
        <f>IF(F647="","",Tabla1[[#This Row],[Fecha Inicio grupo]]+3*7-7)</f>
        <v/>
      </c>
      <c r="V647" s="246" t="str">
        <f>IF(F647="","",EDATE(Tabla1[[#This Row],[Fecha Inicio grupo]],3))</f>
        <v/>
      </c>
      <c r="W647" s="30"/>
      <c r="X647" s="30"/>
      <c r="Y647" s="77"/>
      <c r="Z647" s="77"/>
      <c r="AA647" s="77"/>
      <c r="AB647" s="77"/>
      <c r="AC647" s="77"/>
      <c r="AD647" s="77"/>
      <c r="AE647" s="77"/>
      <c r="AF647" s="77"/>
      <c r="AG647" s="77"/>
      <c r="AH647" s="77"/>
      <c r="AI647" s="77"/>
      <c r="AJ647" s="77"/>
      <c r="AK647" s="77"/>
      <c r="AL647" s="77"/>
      <c r="AM647" s="77"/>
      <c r="AN647" s="77"/>
      <c r="AO647" s="146"/>
      <c r="AP647" s="248" t="str">
        <f>IF(F647="","",IFERROR(VLOOKUP(SUBSTITUTE(SUBSTITUTE(Tabla1[[#This Row],[Uso Sistemas]],"T","P"),"N","F"),Parámetros!$M$2:$N$17,2,0),"Completar hasta 3ra sem. para evaluar a Probacionista"))</f>
        <v/>
      </c>
      <c r="AQ647" s="40"/>
      <c r="AR647" s="40"/>
      <c r="AS647" s="40"/>
      <c r="AT647" s="29"/>
      <c r="AU647" s="56"/>
      <c r="AV647" s="56"/>
      <c r="AW647" s="56"/>
      <c r="AX647" s="250" t="str">
        <f>IF(V647="","",EOMONTH(EDATE(Tabla1[[#This Row],[Fecha Finalización]],2),0))</f>
        <v/>
      </c>
      <c r="AY647" s="40"/>
      <c r="AZ647" s="251" t="str">
        <f>IF(V647="","",EOMONTH(EDATE(Tabla1[[#This Row],[Fecha Finalización]],3),0))</f>
        <v/>
      </c>
      <c r="BA647" s="40"/>
      <c r="BB647" s="40"/>
      <c r="BC647" s="237"/>
      <c r="BD647" s="235" t="str">
        <f>IF(F647="","",Tabla1[[#This Row],[sem 01]]&amp;Tabla1[[#This Row],[sem 02]]&amp;Tabla1[[#This Row],[sem 03]])</f>
        <v/>
      </c>
      <c r="BE647" s="236" t="str">
        <f>IF(TRIM(F647)="","",$B$1&amp;"-"&amp;SUBSTITUTE(Tabla1[[#This Row],[Mes Inscrito]]," ","")&amp;"-"&amp;SUBSTITUTE(Tabla1[[#This Row],[Dia de clases Inscrito]]," ","")&amp;"-"&amp;SUBSTITUTE(Tabla1[[#This Row],[Horario Inscrito]]," ","")&amp;"-"&amp;Tabla1[[#This Row],[Fecha Inicio grupo]])</f>
        <v/>
      </c>
      <c r="BF647" s="253" t="str">
        <f>IF(F647="","",Tabla1[[#This Row],[Curso]])</f>
        <v/>
      </c>
      <c r="BG647" s="254" t="str">
        <f>+IF(TRIM(F647)="","",$B$1&amp;"-"&amp;TRIM(Tabla1[[#This Row],[Mes Inscrito]])&amp;"-"&amp;TRIM(Tabla1[[#This Row],[Dia de clases Inscrito]])&amp;"-"&amp;TRIM(Tabla1[[#This Row],[Horario Inscrito]])&amp;"-"&amp;TRIM(Tabla1[[#This Row],[Fecha Inicio grupo]])&amp;"-"&amp;TRIM(Tabla1[[#This Row],[Tipo Incrito]]))</f>
        <v/>
      </c>
      <c r="BH647" s="319" t="str">
        <f>IF(F647="","",OR(IFERROR(SEARCH("CG",Tabla1[[#This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7" s="320" t="str">
        <f>IF(F647&lt;&gt;"",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7" s="320" t="str">
        <f>IF(F647&lt;&gt;"",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7" s="320" t="str">
        <f>IF(Tabla1[[#This Row],[Fecha Inicio grupo]]="","",IFERROR(VLOOKUP(Tabla1[[#This Row],[Mes de Alta como miembro]],Parámetros!$AM$2:$AN$16,2,0),"01/01/1900"))</f>
        <v/>
      </c>
    </row>
    <row r="648" spans="1:63" ht="14.45" hidden="1">
      <c r="A648" s="69">
        <v>643</v>
      </c>
      <c r="B648" s="30"/>
      <c r="C648" s="35"/>
      <c r="D648" s="43"/>
      <c r="E648" s="65"/>
      <c r="F648" s="46"/>
      <c r="G648" s="46"/>
      <c r="H648" s="165"/>
      <c r="I648" s="43"/>
      <c r="J648" s="29"/>
      <c r="K648" s="70"/>
      <c r="L648" s="69"/>
      <c r="M648" s="47"/>
      <c r="N648" s="240" t="str">
        <f ca="1">IF(Tabla1[[#This Row],[Fecha de nac]]="","",IF(Tabla1[[#This Row],[Fecha Finalización]] &gt;=TODAY(), DATEDIF(Tabla1[[#This Row],[Fecha de nac]],TODAY(),"y"), ROUNDDOWN((Tabla1[[#This Row],[Fecha Finalización]] -Tabla1[[#This Row],[Fecha de nac]])/365,0)))</f>
        <v/>
      </c>
      <c r="O648" s="171"/>
      <c r="P648" s="35"/>
      <c r="Q648" s="68"/>
      <c r="R648" s="68"/>
      <c r="S648" s="68"/>
      <c r="T648" s="68"/>
      <c r="U648" s="245" t="str">
        <f>IF(F648="","",Tabla1[[#This Row],[Fecha Inicio grupo]]+3*7-7)</f>
        <v/>
      </c>
      <c r="V648" s="246" t="str">
        <f>IF(F648="","",EDATE(Tabla1[[#This Row],[Fecha Inicio grupo]],3))</f>
        <v/>
      </c>
      <c r="W648" s="30"/>
      <c r="X648" s="30"/>
      <c r="Y648" s="77"/>
      <c r="Z648" s="77"/>
      <c r="AA648" s="77"/>
      <c r="AB648" s="77"/>
      <c r="AC648" s="77"/>
      <c r="AD648" s="77"/>
      <c r="AE648" s="77"/>
      <c r="AF648" s="77"/>
      <c r="AG648" s="77"/>
      <c r="AH648" s="77"/>
      <c r="AI648" s="77"/>
      <c r="AJ648" s="77"/>
      <c r="AK648" s="77"/>
      <c r="AL648" s="77"/>
      <c r="AM648" s="77"/>
      <c r="AN648" s="77"/>
      <c r="AO648" s="146"/>
      <c r="AP648" s="248" t="str">
        <f>IF(F648="","",IFERROR(VLOOKUP(SUBSTITUTE(SUBSTITUTE(Tabla1[[#This Row],[Uso Sistemas]],"T","P"),"N","F"),Parámetros!$M$2:$N$17,2,0),"Completar hasta 3ra sem. para evaluar a Probacionista"))</f>
        <v/>
      </c>
      <c r="AQ648" s="40"/>
      <c r="AR648" s="40"/>
      <c r="AS648" s="40"/>
      <c r="AT648" s="29"/>
      <c r="AU648" s="56"/>
      <c r="AV648" s="56"/>
      <c r="AW648" s="56"/>
      <c r="AX648" s="250" t="str">
        <f>IF(V648="","",EOMONTH(EDATE(Tabla1[[#This Row],[Fecha Finalización]],2),0))</f>
        <v/>
      </c>
      <c r="AY648" s="40"/>
      <c r="AZ648" s="251" t="str">
        <f>IF(V648="","",EOMONTH(EDATE(Tabla1[[#This Row],[Fecha Finalización]],3),0))</f>
        <v/>
      </c>
      <c r="BA648" s="40"/>
      <c r="BB648" s="40"/>
      <c r="BC648" s="237"/>
      <c r="BD648" s="235" t="str">
        <f>IF(F648="","",Tabla1[[#This Row],[sem 01]]&amp;Tabla1[[#This Row],[sem 02]]&amp;Tabla1[[#This Row],[sem 03]])</f>
        <v/>
      </c>
      <c r="BE648" s="236" t="str">
        <f>IF(TRIM(F648)="","",$B$1&amp;"-"&amp;SUBSTITUTE(Tabla1[[#This Row],[Mes Inscrito]]," ","")&amp;"-"&amp;SUBSTITUTE(Tabla1[[#This Row],[Dia de clases Inscrito]]," ","")&amp;"-"&amp;SUBSTITUTE(Tabla1[[#This Row],[Horario Inscrito]]," ","")&amp;"-"&amp;Tabla1[[#This Row],[Fecha Inicio grupo]])</f>
        <v/>
      </c>
      <c r="BF648" s="253" t="str">
        <f>IF(F648="","",Tabla1[[#This Row],[Curso]])</f>
        <v/>
      </c>
      <c r="BG648" s="254" t="str">
        <f>+IF(TRIM(F648)="","",$B$1&amp;"-"&amp;TRIM(Tabla1[[#This Row],[Mes Inscrito]])&amp;"-"&amp;TRIM(Tabla1[[#This Row],[Dia de clases Inscrito]])&amp;"-"&amp;TRIM(Tabla1[[#This Row],[Horario Inscrito]])&amp;"-"&amp;TRIM(Tabla1[[#This Row],[Fecha Inicio grupo]])&amp;"-"&amp;TRIM(Tabla1[[#This Row],[Tipo Incrito]]))</f>
        <v/>
      </c>
      <c r="BH648" s="319" t="str">
        <f>IF(F648="","",OR(IFERROR(SEARCH("CG",Tabla1[[#This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8" s="320" t="str">
        <f>IF(F648&lt;&gt;"",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8" s="320" t="str">
        <f>IF(F648&lt;&gt;"",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8" s="320" t="str">
        <f>IF(Tabla1[[#This Row],[Fecha Inicio grupo]]="","",IFERROR(VLOOKUP(Tabla1[[#This Row],[Mes de Alta como miembro]],Parámetros!$AM$2:$AN$16,2,0),"01/01/1900"))</f>
        <v/>
      </c>
    </row>
    <row r="649" spans="1:63" ht="14.45" hidden="1">
      <c r="A649" s="69">
        <v>644</v>
      </c>
      <c r="B649" s="30"/>
      <c r="C649" s="35"/>
      <c r="D649" s="43"/>
      <c r="E649" s="65"/>
      <c r="F649" s="46"/>
      <c r="G649" s="46"/>
      <c r="H649" s="165"/>
      <c r="I649" s="43"/>
      <c r="J649" s="29"/>
      <c r="K649" s="70"/>
      <c r="L649" s="69"/>
      <c r="M649" s="47"/>
      <c r="N649" s="240" t="str">
        <f ca="1">IF(Tabla1[[#This Row],[Fecha de nac]]="","",IF(Tabla1[[#This Row],[Fecha Finalización]] &gt;=TODAY(), DATEDIF(Tabla1[[#This Row],[Fecha de nac]],TODAY(),"y"), ROUNDDOWN((Tabla1[[#This Row],[Fecha Finalización]] -Tabla1[[#This Row],[Fecha de nac]])/365,0)))</f>
        <v/>
      </c>
      <c r="O649" s="171"/>
      <c r="P649" s="35"/>
      <c r="Q649" s="68"/>
      <c r="R649" s="68"/>
      <c r="S649" s="68"/>
      <c r="T649" s="68"/>
      <c r="U649" s="245" t="str">
        <f>IF(F649="","",Tabla1[[#This Row],[Fecha Inicio grupo]]+3*7-7)</f>
        <v/>
      </c>
      <c r="V649" s="246" t="str">
        <f>IF(F649="","",EDATE(Tabla1[[#This Row],[Fecha Inicio grupo]],3))</f>
        <v/>
      </c>
      <c r="W649" s="30"/>
      <c r="X649" s="30"/>
      <c r="Y649" s="77"/>
      <c r="Z649" s="77"/>
      <c r="AA649" s="77"/>
      <c r="AB649" s="77"/>
      <c r="AC649" s="77"/>
      <c r="AD649" s="77"/>
      <c r="AE649" s="77"/>
      <c r="AF649" s="77"/>
      <c r="AG649" s="77"/>
      <c r="AH649" s="77"/>
      <c r="AI649" s="77"/>
      <c r="AJ649" s="77"/>
      <c r="AK649" s="77"/>
      <c r="AL649" s="77"/>
      <c r="AM649" s="77"/>
      <c r="AN649" s="77"/>
      <c r="AO649" s="146"/>
      <c r="AP649" s="248" t="str">
        <f>IF(F649="","",IFERROR(VLOOKUP(SUBSTITUTE(SUBSTITUTE(Tabla1[[#This Row],[Uso Sistemas]],"T","P"),"N","F"),Parámetros!$M$2:$N$17,2,0),"Completar hasta 3ra sem. para evaluar a Probacionista"))</f>
        <v/>
      </c>
      <c r="AQ649" s="40"/>
      <c r="AR649" s="40"/>
      <c r="AS649" s="40"/>
      <c r="AT649" s="29"/>
      <c r="AU649" s="56"/>
      <c r="AV649" s="56"/>
      <c r="AW649" s="56"/>
      <c r="AX649" s="250" t="str">
        <f>IF(V649="","",EOMONTH(EDATE(Tabla1[[#This Row],[Fecha Finalización]],2),0))</f>
        <v/>
      </c>
      <c r="AY649" s="40"/>
      <c r="AZ649" s="251" t="str">
        <f>IF(V649="","",EOMONTH(EDATE(Tabla1[[#This Row],[Fecha Finalización]],3),0))</f>
        <v/>
      </c>
      <c r="BA649" s="40"/>
      <c r="BB649" s="40"/>
      <c r="BC649" s="237"/>
      <c r="BD649" s="235" t="str">
        <f>IF(F649="","",Tabla1[[#This Row],[sem 01]]&amp;Tabla1[[#This Row],[sem 02]]&amp;Tabla1[[#This Row],[sem 03]])</f>
        <v/>
      </c>
      <c r="BE649" s="236" t="str">
        <f>IF(TRIM(F649)="","",$B$1&amp;"-"&amp;SUBSTITUTE(Tabla1[[#This Row],[Mes Inscrito]]," ","")&amp;"-"&amp;SUBSTITUTE(Tabla1[[#This Row],[Dia de clases Inscrito]]," ","")&amp;"-"&amp;SUBSTITUTE(Tabla1[[#This Row],[Horario Inscrito]]," ","")&amp;"-"&amp;Tabla1[[#This Row],[Fecha Inicio grupo]])</f>
        <v/>
      </c>
      <c r="BF649" s="253" t="str">
        <f>IF(F649="","",Tabla1[[#This Row],[Curso]])</f>
        <v/>
      </c>
      <c r="BG649" s="254" t="str">
        <f>+IF(TRIM(F649)="","",$B$1&amp;"-"&amp;TRIM(Tabla1[[#This Row],[Mes Inscrito]])&amp;"-"&amp;TRIM(Tabla1[[#This Row],[Dia de clases Inscrito]])&amp;"-"&amp;TRIM(Tabla1[[#This Row],[Horario Inscrito]])&amp;"-"&amp;TRIM(Tabla1[[#This Row],[Fecha Inicio grupo]])&amp;"-"&amp;TRIM(Tabla1[[#This Row],[Tipo Incrito]]))</f>
        <v/>
      </c>
      <c r="BH649" s="319" t="str">
        <f>IF(F649="","",OR(IFERROR(SEARCH("CG",Tabla1[[#This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9" s="320" t="str">
        <f>IF(F649&lt;&gt;"",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9" s="320" t="str">
        <f>IF(F649&lt;&gt;"",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9" s="320" t="str">
        <f>IF(Tabla1[[#This Row],[Fecha Inicio grupo]]="","",IFERROR(VLOOKUP(Tabla1[[#This Row],[Mes de Alta como miembro]],Parámetros!$AM$2:$AN$16,2,0),"01/01/1900"))</f>
        <v/>
      </c>
    </row>
    <row r="650" spans="1:63" ht="14.45" hidden="1">
      <c r="A650" s="69">
        <v>645</v>
      </c>
      <c r="B650" s="30"/>
      <c r="C650" s="35"/>
      <c r="D650" s="43"/>
      <c r="E650" s="65"/>
      <c r="F650" s="46"/>
      <c r="G650" s="46"/>
      <c r="H650" s="165"/>
      <c r="I650" s="43"/>
      <c r="J650" s="29"/>
      <c r="K650" s="70"/>
      <c r="L650" s="69"/>
      <c r="M650" s="47"/>
      <c r="N650" s="240" t="str">
        <f ca="1">IF(Tabla1[[#This Row],[Fecha de nac]]="","",IF(Tabla1[[#This Row],[Fecha Finalización]] &gt;=TODAY(), DATEDIF(Tabla1[[#This Row],[Fecha de nac]],TODAY(),"y"), ROUNDDOWN((Tabla1[[#This Row],[Fecha Finalización]] -Tabla1[[#This Row],[Fecha de nac]])/365,0)))</f>
        <v/>
      </c>
      <c r="O650" s="171"/>
      <c r="P650" s="35"/>
      <c r="Q650" s="68"/>
      <c r="R650" s="68"/>
      <c r="S650" s="68"/>
      <c r="T650" s="68"/>
      <c r="U650" s="245" t="str">
        <f>IF(F650="","",Tabla1[[#This Row],[Fecha Inicio grupo]]+3*7-7)</f>
        <v/>
      </c>
      <c r="V650" s="246" t="str">
        <f>IF(F650="","",EDATE(Tabla1[[#This Row],[Fecha Inicio grupo]],3))</f>
        <v/>
      </c>
      <c r="W650" s="30"/>
      <c r="X650" s="30"/>
      <c r="Y650" s="77"/>
      <c r="Z650" s="77"/>
      <c r="AA650" s="77"/>
      <c r="AB650" s="77"/>
      <c r="AC650" s="77"/>
      <c r="AD650" s="77"/>
      <c r="AE650" s="77"/>
      <c r="AF650" s="77"/>
      <c r="AG650" s="77"/>
      <c r="AH650" s="77"/>
      <c r="AI650" s="77"/>
      <c r="AJ650" s="77"/>
      <c r="AK650" s="77"/>
      <c r="AL650" s="77"/>
      <c r="AM650" s="77"/>
      <c r="AN650" s="77"/>
      <c r="AO650" s="146"/>
      <c r="AP650" s="248" t="str">
        <f>IF(F650="","",IFERROR(VLOOKUP(SUBSTITUTE(SUBSTITUTE(Tabla1[[#This Row],[Uso Sistemas]],"T","P"),"N","F"),Parámetros!$M$2:$N$17,2,0),"Completar hasta 3ra sem. para evaluar a Probacionista"))</f>
        <v/>
      </c>
      <c r="AQ650" s="40"/>
      <c r="AR650" s="40"/>
      <c r="AS650" s="40"/>
      <c r="AT650" s="29"/>
      <c r="AU650" s="56"/>
      <c r="AV650" s="56"/>
      <c r="AW650" s="56"/>
      <c r="AX650" s="250" t="str">
        <f>IF(V650="","",EOMONTH(EDATE(Tabla1[[#This Row],[Fecha Finalización]],2),0))</f>
        <v/>
      </c>
      <c r="AY650" s="40"/>
      <c r="AZ650" s="251" t="str">
        <f>IF(V650="","",EOMONTH(EDATE(Tabla1[[#This Row],[Fecha Finalización]],3),0))</f>
        <v/>
      </c>
      <c r="BA650" s="40"/>
      <c r="BB650" s="40"/>
      <c r="BC650" s="237"/>
      <c r="BD650" s="235" t="str">
        <f>IF(F650="","",Tabla1[[#This Row],[sem 01]]&amp;Tabla1[[#This Row],[sem 02]]&amp;Tabla1[[#This Row],[sem 03]])</f>
        <v/>
      </c>
      <c r="BE650" s="236" t="str">
        <f>IF(TRIM(F650)="","",$B$1&amp;"-"&amp;SUBSTITUTE(Tabla1[[#This Row],[Mes Inscrito]]," ","")&amp;"-"&amp;SUBSTITUTE(Tabla1[[#This Row],[Dia de clases Inscrito]]," ","")&amp;"-"&amp;SUBSTITUTE(Tabla1[[#This Row],[Horario Inscrito]]," ","")&amp;"-"&amp;Tabla1[[#This Row],[Fecha Inicio grupo]])</f>
        <v/>
      </c>
      <c r="BF650" s="253" t="str">
        <f>IF(F650="","",Tabla1[[#This Row],[Curso]])</f>
        <v/>
      </c>
      <c r="BG650" s="254" t="str">
        <f>+IF(TRIM(F650)="","",$B$1&amp;"-"&amp;TRIM(Tabla1[[#This Row],[Mes Inscrito]])&amp;"-"&amp;TRIM(Tabla1[[#This Row],[Dia de clases Inscrito]])&amp;"-"&amp;TRIM(Tabla1[[#This Row],[Horario Inscrito]])&amp;"-"&amp;TRIM(Tabla1[[#This Row],[Fecha Inicio grupo]])&amp;"-"&amp;TRIM(Tabla1[[#This Row],[Tipo Incrito]]))</f>
        <v/>
      </c>
      <c r="BH650" s="319" t="str">
        <f>IF(F650="","",OR(IFERROR(SEARCH("CG",Tabla1[[#This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0" s="320" t="str">
        <f>IF(F650&lt;&gt;"",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0" s="320" t="str">
        <f>IF(F650&lt;&gt;"",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0" s="320" t="str">
        <f>IF(Tabla1[[#This Row],[Fecha Inicio grupo]]="","",IFERROR(VLOOKUP(Tabla1[[#This Row],[Mes de Alta como miembro]],Parámetros!$AM$2:$AN$16,2,0),"01/01/1900"))</f>
        <v/>
      </c>
    </row>
    <row r="651" spans="1:63" ht="14.45" hidden="1">
      <c r="A651" s="69">
        <v>646</v>
      </c>
      <c r="B651" s="30"/>
      <c r="C651" s="35"/>
      <c r="D651" s="43"/>
      <c r="E651" s="65"/>
      <c r="F651" s="46"/>
      <c r="G651" s="46"/>
      <c r="H651" s="165"/>
      <c r="I651" s="43"/>
      <c r="J651" s="29"/>
      <c r="K651" s="70"/>
      <c r="L651" s="69"/>
      <c r="M651" s="47"/>
      <c r="N651" s="240" t="str">
        <f ca="1">IF(Tabla1[[#This Row],[Fecha de nac]]="","",IF(Tabla1[[#This Row],[Fecha Finalización]] &gt;=TODAY(), DATEDIF(Tabla1[[#This Row],[Fecha de nac]],TODAY(),"y"), ROUNDDOWN((Tabla1[[#This Row],[Fecha Finalización]] -Tabla1[[#This Row],[Fecha de nac]])/365,0)))</f>
        <v/>
      </c>
      <c r="O651" s="171"/>
      <c r="P651" s="35"/>
      <c r="Q651" s="68"/>
      <c r="R651" s="68"/>
      <c r="S651" s="68"/>
      <c r="T651" s="68"/>
      <c r="U651" s="245" t="str">
        <f>IF(F651="","",Tabla1[[#This Row],[Fecha Inicio grupo]]+3*7-7)</f>
        <v/>
      </c>
      <c r="V651" s="246" t="str">
        <f>IF(F651="","",EDATE(Tabla1[[#This Row],[Fecha Inicio grupo]],3))</f>
        <v/>
      </c>
      <c r="W651" s="30"/>
      <c r="X651" s="30"/>
      <c r="Y651" s="77"/>
      <c r="Z651" s="77"/>
      <c r="AA651" s="77"/>
      <c r="AB651" s="77"/>
      <c r="AC651" s="77"/>
      <c r="AD651" s="77"/>
      <c r="AE651" s="77"/>
      <c r="AF651" s="77"/>
      <c r="AG651" s="77"/>
      <c r="AH651" s="77"/>
      <c r="AI651" s="77"/>
      <c r="AJ651" s="77"/>
      <c r="AK651" s="77"/>
      <c r="AL651" s="77"/>
      <c r="AM651" s="77"/>
      <c r="AN651" s="77"/>
      <c r="AO651" s="146"/>
      <c r="AP651" s="248" t="str">
        <f>IF(F651="","",IFERROR(VLOOKUP(SUBSTITUTE(SUBSTITUTE(Tabla1[[#This Row],[Uso Sistemas]],"T","P"),"N","F"),Parámetros!$M$2:$N$17,2,0),"Completar hasta 3ra sem. para evaluar a Probacionista"))</f>
        <v/>
      </c>
      <c r="AQ651" s="40"/>
      <c r="AR651" s="40"/>
      <c r="AS651" s="40"/>
      <c r="AT651" s="29"/>
      <c r="AU651" s="56"/>
      <c r="AV651" s="56"/>
      <c r="AW651" s="56"/>
      <c r="AX651" s="250" t="str">
        <f>IF(V651="","",EOMONTH(EDATE(Tabla1[[#This Row],[Fecha Finalización]],2),0))</f>
        <v/>
      </c>
      <c r="AY651" s="40"/>
      <c r="AZ651" s="251" t="str">
        <f>IF(V651="","",EOMONTH(EDATE(Tabla1[[#This Row],[Fecha Finalización]],3),0))</f>
        <v/>
      </c>
      <c r="BA651" s="40"/>
      <c r="BB651" s="40"/>
      <c r="BC651" s="237"/>
      <c r="BD651" s="235" t="str">
        <f>IF(F651="","",Tabla1[[#This Row],[sem 01]]&amp;Tabla1[[#This Row],[sem 02]]&amp;Tabla1[[#This Row],[sem 03]])</f>
        <v/>
      </c>
      <c r="BE651" s="236" t="str">
        <f>IF(TRIM(F651)="","",$B$1&amp;"-"&amp;SUBSTITUTE(Tabla1[[#This Row],[Mes Inscrito]]," ","")&amp;"-"&amp;SUBSTITUTE(Tabla1[[#This Row],[Dia de clases Inscrito]]," ","")&amp;"-"&amp;SUBSTITUTE(Tabla1[[#This Row],[Horario Inscrito]]," ","")&amp;"-"&amp;Tabla1[[#This Row],[Fecha Inicio grupo]])</f>
        <v/>
      </c>
      <c r="BF651" s="253" t="str">
        <f>IF(F651="","",Tabla1[[#This Row],[Curso]])</f>
        <v/>
      </c>
      <c r="BG651" s="254" t="str">
        <f>+IF(TRIM(F651)="","",$B$1&amp;"-"&amp;TRIM(Tabla1[[#This Row],[Mes Inscrito]])&amp;"-"&amp;TRIM(Tabla1[[#This Row],[Dia de clases Inscrito]])&amp;"-"&amp;TRIM(Tabla1[[#This Row],[Horario Inscrito]])&amp;"-"&amp;TRIM(Tabla1[[#This Row],[Fecha Inicio grupo]])&amp;"-"&amp;TRIM(Tabla1[[#This Row],[Tipo Incrito]]))</f>
        <v/>
      </c>
      <c r="BH651" s="319" t="str">
        <f>IF(F651="","",OR(IFERROR(SEARCH("CG",Tabla1[[#This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1" s="320" t="str">
        <f>IF(F651&lt;&gt;"",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1" s="320" t="str">
        <f>IF(F651&lt;&gt;"",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1" s="320" t="str">
        <f>IF(Tabla1[[#This Row],[Fecha Inicio grupo]]="","",IFERROR(VLOOKUP(Tabla1[[#This Row],[Mes de Alta como miembro]],Parámetros!$AM$2:$AN$16,2,0),"01/01/1900"))</f>
        <v/>
      </c>
    </row>
    <row r="652" spans="1:63" ht="14.45" hidden="1">
      <c r="A652" s="69">
        <v>647</v>
      </c>
      <c r="B652" s="30"/>
      <c r="C652" s="35"/>
      <c r="D652" s="43"/>
      <c r="E652" s="65"/>
      <c r="F652" s="46"/>
      <c r="G652" s="46"/>
      <c r="H652" s="165"/>
      <c r="I652" s="43"/>
      <c r="J652" s="29"/>
      <c r="K652" s="70"/>
      <c r="L652" s="69"/>
      <c r="M652" s="47"/>
      <c r="N652" s="240" t="str">
        <f ca="1">IF(Tabla1[[#This Row],[Fecha de nac]]="","",IF(Tabla1[[#This Row],[Fecha Finalización]] &gt;=TODAY(), DATEDIF(Tabla1[[#This Row],[Fecha de nac]],TODAY(),"y"), ROUNDDOWN((Tabla1[[#This Row],[Fecha Finalización]] -Tabla1[[#This Row],[Fecha de nac]])/365,0)))</f>
        <v/>
      </c>
      <c r="O652" s="171"/>
      <c r="P652" s="35"/>
      <c r="Q652" s="68"/>
      <c r="R652" s="68"/>
      <c r="S652" s="68"/>
      <c r="T652" s="68"/>
      <c r="U652" s="245" t="str">
        <f>IF(F652="","",Tabla1[[#This Row],[Fecha Inicio grupo]]+3*7-7)</f>
        <v/>
      </c>
      <c r="V652" s="246" t="str">
        <f>IF(F652="","",EDATE(Tabla1[[#This Row],[Fecha Inicio grupo]],3))</f>
        <v/>
      </c>
      <c r="W652" s="30"/>
      <c r="X652" s="30"/>
      <c r="Y652" s="77"/>
      <c r="Z652" s="77"/>
      <c r="AA652" s="77"/>
      <c r="AB652" s="77"/>
      <c r="AC652" s="77"/>
      <c r="AD652" s="77"/>
      <c r="AE652" s="77"/>
      <c r="AF652" s="77"/>
      <c r="AG652" s="77"/>
      <c r="AH652" s="77"/>
      <c r="AI652" s="77"/>
      <c r="AJ652" s="77"/>
      <c r="AK652" s="77"/>
      <c r="AL652" s="77"/>
      <c r="AM652" s="77"/>
      <c r="AN652" s="77"/>
      <c r="AO652" s="146"/>
      <c r="AP652" s="248" t="str">
        <f>IF(F652="","",IFERROR(VLOOKUP(SUBSTITUTE(SUBSTITUTE(Tabla1[[#This Row],[Uso Sistemas]],"T","P"),"N","F"),Parámetros!$M$2:$N$17,2,0),"Completar hasta 3ra sem. para evaluar a Probacionista"))</f>
        <v/>
      </c>
      <c r="AQ652" s="40"/>
      <c r="AR652" s="40"/>
      <c r="AS652" s="40"/>
      <c r="AT652" s="29"/>
      <c r="AU652" s="56"/>
      <c r="AV652" s="56"/>
      <c r="AW652" s="56"/>
      <c r="AX652" s="250" t="str">
        <f>IF(V652="","",EOMONTH(EDATE(Tabla1[[#This Row],[Fecha Finalización]],2),0))</f>
        <v/>
      </c>
      <c r="AY652" s="40"/>
      <c r="AZ652" s="251" t="str">
        <f>IF(V652="","",EOMONTH(EDATE(Tabla1[[#This Row],[Fecha Finalización]],3),0))</f>
        <v/>
      </c>
      <c r="BA652" s="40"/>
      <c r="BB652" s="40"/>
      <c r="BC652" s="237"/>
      <c r="BD652" s="235" t="str">
        <f>IF(F652="","",Tabla1[[#This Row],[sem 01]]&amp;Tabla1[[#This Row],[sem 02]]&amp;Tabla1[[#This Row],[sem 03]])</f>
        <v/>
      </c>
      <c r="BE652" s="236" t="str">
        <f>IF(TRIM(F652)="","",$B$1&amp;"-"&amp;SUBSTITUTE(Tabla1[[#This Row],[Mes Inscrito]]," ","")&amp;"-"&amp;SUBSTITUTE(Tabla1[[#This Row],[Dia de clases Inscrito]]," ","")&amp;"-"&amp;SUBSTITUTE(Tabla1[[#This Row],[Horario Inscrito]]," ","")&amp;"-"&amp;Tabla1[[#This Row],[Fecha Inicio grupo]])</f>
        <v/>
      </c>
      <c r="BF652" s="253" t="str">
        <f>IF(F652="","",Tabla1[[#This Row],[Curso]])</f>
        <v/>
      </c>
      <c r="BG652" s="254" t="str">
        <f>+IF(TRIM(F652)="","",$B$1&amp;"-"&amp;TRIM(Tabla1[[#This Row],[Mes Inscrito]])&amp;"-"&amp;TRIM(Tabla1[[#This Row],[Dia de clases Inscrito]])&amp;"-"&amp;TRIM(Tabla1[[#This Row],[Horario Inscrito]])&amp;"-"&amp;TRIM(Tabla1[[#This Row],[Fecha Inicio grupo]])&amp;"-"&amp;TRIM(Tabla1[[#This Row],[Tipo Incrito]]))</f>
        <v/>
      </c>
      <c r="BH652" s="319" t="str">
        <f>IF(F652="","",OR(IFERROR(SEARCH("CG",Tabla1[[#This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2" s="320" t="str">
        <f>IF(F652&lt;&gt;"",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2" s="320" t="str">
        <f>IF(F652&lt;&gt;"",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2" s="320" t="str">
        <f>IF(Tabla1[[#This Row],[Fecha Inicio grupo]]="","",IFERROR(VLOOKUP(Tabla1[[#This Row],[Mes de Alta como miembro]],Parámetros!$AM$2:$AN$16,2,0),"01/01/1900"))</f>
        <v/>
      </c>
    </row>
    <row r="653" spans="1:63" ht="14.45" hidden="1">
      <c r="A653" s="69">
        <v>648</v>
      </c>
      <c r="B653" s="30"/>
      <c r="C653" s="35"/>
      <c r="D653" s="43"/>
      <c r="E653" s="65"/>
      <c r="F653" s="46"/>
      <c r="G653" s="46"/>
      <c r="H653" s="165"/>
      <c r="I653" s="43"/>
      <c r="J653" s="29"/>
      <c r="K653" s="70"/>
      <c r="L653" s="69"/>
      <c r="M653" s="47"/>
      <c r="N653" s="240" t="str">
        <f ca="1">IF(Tabla1[[#This Row],[Fecha de nac]]="","",IF(Tabla1[[#This Row],[Fecha Finalización]] &gt;=TODAY(), DATEDIF(Tabla1[[#This Row],[Fecha de nac]],TODAY(),"y"), ROUNDDOWN((Tabla1[[#This Row],[Fecha Finalización]] -Tabla1[[#This Row],[Fecha de nac]])/365,0)))</f>
        <v/>
      </c>
      <c r="O653" s="171"/>
      <c r="P653" s="35"/>
      <c r="Q653" s="68"/>
      <c r="R653" s="68"/>
      <c r="S653" s="68"/>
      <c r="T653" s="68"/>
      <c r="U653" s="245" t="str">
        <f>IF(F653="","",Tabla1[[#This Row],[Fecha Inicio grupo]]+3*7-7)</f>
        <v/>
      </c>
      <c r="V653" s="246" t="str">
        <f>IF(F653="","",EDATE(Tabla1[[#This Row],[Fecha Inicio grupo]],3))</f>
        <v/>
      </c>
      <c r="W653" s="30"/>
      <c r="X653" s="30"/>
      <c r="Y653" s="77"/>
      <c r="Z653" s="77"/>
      <c r="AA653" s="77"/>
      <c r="AB653" s="77"/>
      <c r="AC653" s="77"/>
      <c r="AD653" s="77"/>
      <c r="AE653" s="77"/>
      <c r="AF653" s="77"/>
      <c r="AG653" s="77"/>
      <c r="AH653" s="77"/>
      <c r="AI653" s="77"/>
      <c r="AJ653" s="77"/>
      <c r="AK653" s="77"/>
      <c r="AL653" s="77"/>
      <c r="AM653" s="77"/>
      <c r="AN653" s="77"/>
      <c r="AO653" s="146"/>
      <c r="AP653" s="248" t="str">
        <f>IF(F653="","",IFERROR(VLOOKUP(SUBSTITUTE(SUBSTITUTE(Tabla1[[#This Row],[Uso Sistemas]],"T","P"),"N","F"),Parámetros!$M$2:$N$17,2,0),"Completar hasta 3ra sem. para evaluar a Probacionista"))</f>
        <v/>
      </c>
      <c r="AQ653" s="40"/>
      <c r="AR653" s="40"/>
      <c r="AS653" s="40"/>
      <c r="AT653" s="29"/>
      <c r="AU653" s="56"/>
      <c r="AV653" s="56"/>
      <c r="AW653" s="56"/>
      <c r="AX653" s="250" t="str">
        <f>IF(V653="","",EOMONTH(EDATE(Tabla1[[#This Row],[Fecha Finalización]],2),0))</f>
        <v/>
      </c>
      <c r="AY653" s="40"/>
      <c r="AZ653" s="251" t="str">
        <f>IF(V653="","",EOMONTH(EDATE(Tabla1[[#This Row],[Fecha Finalización]],3),0))</f>
        <v/>
      </c>
      <c r="BA653" s="40"/>
      <c r="BB653" s="40"/>
      <c r="BC653" s="237"/>
      <c r="BD653" s="235" t="str">
        <f>IF(F653="","",Tabla1[[#This Row],[sem 01]]&amp;Tabla1[[#This Row],[sem 02]]&amp;Tabla1[[#This Row],[sem 03]])</f>
        <v/>
      </c>
      <c r="BE653" s="236" t="str">
        <f>IF(TRIM(F653)="","",$B$1&amp;"-"&amp;SUBSTITUTE(Tabla1[[#This Row],[Mes Inscrito]]," ","")&amp;"-"&amp;SUBSTITUTE(Tabla1[[#This Row],[Dia de clases Inscrito]]," ","")&amp;"-"&amp;SUBSTITUTE(Tabla1[[#This Row],[Horario Inscrito]]," ","")&amp;"-"&amp;Tabla1[[#This Row],[Fecha Inicio grupo]])</f>
        <v/>
      </c>
      <c r="BF653" s="253" t="str">
        <f>IF(F653="","",Tabla1[[#This Row],[Curso]])</f>
        <v/>
      </c>
      <c r="BG653" s="254" t="str">
        <f>+IF(TRIM(F653)="","",$B$1&amp;"-"&amp;TRIM(Tabla1[[#This Row],[Mes Inscrito]])&amp;"-"&amp;TRIM(Tabla1[[#This Row],[Dia de clases Inscrito]])&amp;"-"&amp;TRIM(Tabla1[[#This Row],[Horario Inscrito]])&amp;"-"&amp;TRIM(Tabla1[[#This Row],[Fecha Inicio grupo]])&amp;"-"&amp;TRIM(Tabla1[[#This Row],[Tipo Incrito]]))</f>
        <v/>
      </c>
      <c r="BH653" s="319" t="str">
        <f>IF(F653="","",OR(IFERROR(SEARCH("CG",Tabla1[[#This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3" s="320" t="str">
        <f>IF(F653&lt;&gt;"",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3" s="320" t="str">
        <f>IF(F653&lt;&gt;"",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3" s="320" t="str">
        <f>IF(Tabla1[[#This Row],[Fecha Inicio grupo]]="","",IFERROR(VLOOKUP(Tabla1[[#This Row],[Mes de Alta como miembro]],Parámetros!$AM$2:$AN$16,2,0),"01/01/1900"))</f>
        <v/>
      </c>
    </row>
    <row r="654" spans="1:63" ht="14.45" hidden="1">
      <c r="A654" s="69">
        <v>649</v>
      </c>
      <c r="B654" s="30"/>
      <c r="C654" s="35"/>
      <c r="D654" s="43"/>
      <c r="E654" s="65"/>
      <c r="F654" s="46"/>
      <c r="G654" s="46"/>
      <c r="H654" s="165"/>
      <c r="I654" s="43"/>
      <c r="J654" s="29"/>
      <c r="K654" s="70"/>
      <c r="L654" s="69"/>
      <c r="M654" s="47"/>
      <c r="N654" s="240" t="str">
        <f ca="1">IF(Tabla1[[#This Row],[Fecha de nac]]="","",IF(Tabla1[[#This Row],[Fecha Finalización]] &gt;=TODAY(), DATEDIF(Tabla1[[#This Row],[Fecha de nac]],TODAY(),"y"), ROUNDDOWN((Tabla1[[#This Row],[Fecha Finalización]] -Tabla1[[#This Row],[Fecha de nac]])/365,0)))</f>
        <v/>
      </c>
      <c r="O654" s="171"/>
      <c r="P654" s="35"/>
      <c r="Q654" s="68"/>
      <c r="R654" s="68"/>
      <c r="S654" s="68"/>
      <c r="T654" s="68"/>
      <c r="U654" s="245" t="str">
        <f>IF(F654="","",Tabla1[[#This Row],[Fecha Inicio grupo]]+3*7-7)</f>
        <v/>
      </c>
      <c r="V654" s="246" t="str">
        <f>IF(F654="","",EDATE(Tabla1[[#This Row],[Fecha Inicio grupo]],3))</f>
        <v/>
      </c>
      <c r="W654" s="30"/>
      <c r="X654" s="30"/>
      <c r="Y654" s="77"/>
      <c r="Z654" s="77"/>
      <c r="AA654" s="77"/>
      <c r="AB654" s="77"/>
      <c r="AC654" s="77"/>
      <c r="AD654" s="77"/>
      <c r="AE654" s="77"/>
      <c r="AF654" s="77"/>
      <c r="AG654" s="77"/>
      <c r="AH654" s="77"/>
      <c r="AI654" s="77"/>
      <c r="AJ654" s="77"/>
      <c r="AK654" s="77"/>
      <c r="AL654" s="77"/>
      <c r="AM654" s="77"/>
      <c r="AN654" s="77"/>
      <c r="AO654" s="146"/>
      <c r="AP654" s="248" t="str">
        <f>IF(F654="","",IFERROR(VLOOKUP(SUBSTITUTE(SUBSTITUTE(Tabla1[[#This Row],[Uso Sistemas]],"T","P"),"N","F"),Parámetros!$M$2:$N$17,2,0),"Completar hasta 3ra sem. para evaluar a Probacionista"))</f>
        <v/>
      </c>
      <c r="AQ654" s="40"/>
      <c r="AR654" s="40"/>
      <c r="AS654" s="40"/>
      <c r="AT654" s="29"/>
      <c r="AU654" s="56"/>
      <c r="AV654" s="56"/>
      <c r="AW654" s="56"/>
      <c r="AX654" s="250" t="str">
        <f>IF(V654="","",EOMONTH(EDATE(Tabla1[[#This Row],[Fecha Finalización]],2),0))</f>
        <v/>
      </c>
      <c r="AY654" s="40"/>
      <c r="AZ654" s="251" t="str">
        <f>IF(V654="","",EOMONTH(EDATE(Tabla1[[#This Row],[Fecha Finalización]],3),0))</f>
        <v/>
      </c>
      <c r="BA654" s="40"/>
      <c r="BB654" s="40"/>
      <c r="BC654" s="237"/>
      <c r="BD654" s="235" t="str">
        <f>IF(F654="","",Tabla1[[#This Row],[sem 01]]&amp;Tabla1[[#This Row],[sem 02]]&amp;Tabla1[[#This Row],[sem 03]])</f>
        <v/>
      </c>
      <c r="BE654" s="236" t="str">
        <f>IF(TRIM(F654)="","",$B$1&amp;"-"&amp;SUBSTITUTE(Tabla1[[#This Row],[Mes Inscrito]]," ","")&amp;"-"&amp;SUBSTITUTE(Tabla1[[#This Row],[Dia de clases Inscrito]]," ","")&amp;"-"&amp;SUBSTITUTE(Tabla1[[#This Row],[Horario Inscrito]]," ","")&amp;"-"&amp;Tabla1[[#This Row],[Fecha Inicio grupo]])</f>
        <v/>
      </c>
      <c r="BF654" s="253" t="str">
        <f>IF(F654="","",Tabla1[[#This Row],[Curso]])</f>
        <v/>
      </c>
      <c r="BG654" s="254" t="str">
        <f>+IF(TRIM(F654)="","",$B$1&amp;"-"&amp;TRIM(Tabla1[[#This Row],[Mes Inscrito]])&amp;"-"&amp;TRIM(Tabla1[[#This Row],[Dia de clases Inscrito]])&amp;"-"&amp;TRIM(Tabla1[[#This Row],[Horario Inscrito]])&amp;"-"&amp;TRIM(Tabla1[[#This Row],[Fecha Inicio grupo]])&amp;"-"&amp;TRIM(Tabla1[[#This Row],[Tipo Incrito]]))</f>
        <v/>
      </c>
      <c r="BH654" s="319" t="str">
        <f>IF(F654="","",OR(IFERROR(SEARCH("CG",Tabla1[[#This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4" s="320" t="str">
        <f>IF(F654&lt;&gt;"",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4" s="320" t="str">
        <f>IF(F654&lt;&gt;"",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4" s="320" t="str">
        <f>IF(Tabla1[[#This Row],[Fecha Inicio grupo]]="","",IFERROR(VLOOKUP(Tabla1[[#This Row],[Mes de Alta como miembro]],Parámetros!$AM$2:$AN$16,2,0),"01/01/1900"))</f>
        <v/>
      </c>
    </row>
    <row r="655" spans="1:63" ht="14.45" hidden="1">
      <c r="A655" s="69">
        <v>650</v>
      </c>
      <c r="B655" s="30"/>
      <c r="C655" s="35"/>
      <c r="D655" s="43"/>
      <c r="E655" s="65"/>
      <c r="F655" s="46"/>
      <c r="G655" s="46"/>
      <c r="H655" s="165"/>
      <c r="I655" s="43"/>
      <c r="J655" s="29"/>
      <c r="K655" s="70"/>
      <c r="L655" s="69"/>
      <c r="M655" s="47"/>
      <c r="N655" s="240" t="str">
        <f ca="1">IF(Tabla1[[#This Row],[Fecha de nac]]="","",IF(Tabla1[[#This Row],[Fecha Finalización]] &gt;=TODAY(), DATEDIF(Tabla1[[#This Row],[Fecha de nac]],TODAY(),"y"), ROUNDDOWN((Tabla1[[#This Row],[Fecha Finalización]] -Tabla1[[#This Row],[Fecha de nac]])/365,0)))</f>
        <v/>
      </c>
      <c r="O655" s="171"/>
      <c r="P655" s="35"/>
      <c r="Q655" s="68"/>
      <c r="R655" s="68"/>
      <c r="S655" s="68"/>
      <c r="T655" s="68"/>
      <c r="U655" s="245" t="str">
        <f>IF(F655="","",Tabla1[[#This Row],[Fecha Inicio grupo]]+3*7-7)</f>
        <v/>
      </c>
      <c r="V655" s="246" t="str">
        <f>IF(F655="","",EDATE(Tabla1[[#This Row],[Fecha Inicio grupo]],3))</f>
        <v/>
      </c>
      <c r="W655" s="30"/>
      <c r="X655" s="30"/>
      <c r="Y655" s="77"/>
      <c r="Z655" s="77"/>
      <c r="AA655" s="77"/>
      <c r="AB655" s="77"/>
      <c r="AC655" s="77"/>
      <c r="AD655" s="77"/>
      <c r="AE655" s="77"/>
      <c r="AF655" s="77"/>
      <c r="AG655" s="77"/>
      <c r="AH655" s="77"/>
      <c r="AI655" s="77"/>
      <c r="AJ655" s="77"/>
      <c r="AK655" s="77"/>
      <c r="AL655" s="77"/>
      <c r="AM655" s="77"/>
      <c r="AN655" s="77"/>
      <c r="AO655" s="146"/>
      <c r="AP655" s="248" t="str">
        <f>IF(F655="","",IFERROR(VLOOKUP(SUBSTITUTE(SUBSTITUTE(Tabla1[[#This Row],[Uso Sistemas]],"T","P"),"N","F"),Parámetros!$M$2:$N$17,2,0),"Completar hasta 3ra sem. para evaluar a Probacionista"))</f>
        <v/>
      </c>
      <c r="AQ655" s="40"/>
      <c r="AR655" s="40"/>
      <c r="AS655" s="40"/>
      <c r="AT655" s="29"/>
      <c r="AU655" s="56"/>
      <c r="AV655" s="56"/>
      <c r="AW655" s="56"/>
      <c r="AX655" s="250" t="str">
        <f>IF(V655="","",EOMONTH(EDATE(Tabla1[[#This Row],[Fecha Finalización]],2),0))</f>
        <v/>
      </c>
      <c r="AY655" s="40"/>
      <c r="AZ655" s="251" t="str">
        <f>IF(V655="","",EOMONTH(EDATE(Tabla1[[#This Row],[Fecha Finalización]],3),0))</f>
        <v/>
      </c>
      <c r="BA655" s="40"/>
      <c r="BB655" s="40"/>
      <c r="BC655" s="237"/>
      <c r="BD655" s="235" t="str">
        <f>IF(F655="","",Tabla1[[#This Row],[sem 01]]&amp;Tabla1[[#This Row],[sem 02]]&amp;Tabla1[[#This Row],[sem 03]])</f>
        <v/>
      </c>
      <c r="BE655" s="236" t="str">
        <f>IF(TRIM(F655)="","",$B$1&amp;"-"&amp;SUBSTITUTE(Tabla1[[#This Row],[Mes Inscrito]]," ","")&amp;"-"&amp;SUBSTITUTE(Tabla1[[#This Row],[Dia de clases Inscrito]]," ","")&amp;"-"&amp;SUBSTITUTE(Tabla1[[#This Row],[Horario Inscrito]]," ","")&amp;"-"&amp;Tabla1[[#This Row],[Fecha Inicio grupo]])</f>
        <v/>
      </c>
      <c r="BF655" s="253" t="str">
        <f>IF(F655="","",Tabla1[[#This Row],[Curso]])</f>
        <v/>
      </c>
      <c r="BG655" s="254" t="str">
        <f>+IF(TRIM(F655)="","",$B$1&amp;"-"&amp;TRIM(Tabla1[[#This Row],[Mes Inscrito]])&amp;"-"&amp;TRIM(Tabla1[[#This Row],[Dia de clases Inscrito]])&amp;"-"&amp;TRIM(Tabla1[[#This Row],[Horario Inscrito]])&amp;"-"&amp;TRIM(Tabla1[[#This Row],[Fecha Inicio grupo]])&amp;"-"&amp;TRIM(Tabla1[[#This Row],[Tipo Incrito]]))</f>
        <v/>
      </c>
      <c r="BH655" s="319" t="str">
        <f>IF(F655="","",OR(IFERROR(SEARCH("CG",Tabla1[[#This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5" s="320" t="str">
        <f>IF(F655&lt;&gt;"",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5" s="320" t="str">
        <f>IF(F655&lt;&gt;"",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5" s="320" t="str">
        <f>IF(Tabla1[[#This Row],[Fecha Inicio grupo]]="","",IFERROR(VLOOKUP(Tabla1[[#This Row],[Mes de Alta como miembro]],Parámetros!$AM$2:$AN$16,2,0),"01/01/1900"))</f>
        <v/>
      </c>
    </row>
    <row r="656" spans="1:63" ht="14.45" hidden="1">
      <c r="A656" s="69">
        <v>651</v>
      </c>
      <c r="B656" s="30"/>
      <c r="C656" s="35"/>
      <c r="D656" s="43"/>
      <c r="E656" s="65"/>
      <c r="F656" s="46"/>
      <c r="G656" s="46"/>
      <c r="H656" s="165"/>
      <c r="I656" s="43"/>
      <c r="J656" s="29"/>
      <c r="K656" s="70"/>
      <c r="L656" s="69"/>
      <c r="M656" s="47"/>
      <c r="N656" s="240" t="str">
        <f ca="1">IF(Tabla1[[#This Row],[Fecha de nac]]="","",IF(Tabla1[[#This Row],[Fecha Finalización]] &gt;=TODAY(), DATEDIF(Tabla1[[#This Row],[Fecha de nac]],TODAY(),"y"), ROUNDDOWN((Tabla1[[#This Row],[Fecha Finalización]] -Tabla1[[#This Row],[Fecha de nac]])/365,0)))</f>
        <v/>
      </c>
      <c r="O656" s="171"/>
      <c r="P656" s="35"/>
      <c r="Q656" s="68"/>
      <c r="R656" s="68"/>
      <c r="S656" s="68"/>
      <c r="T656" s="68"/>
      <c r="U656" s="245" t="str">
        <f>IF(F656="","",Tabla1[[#This Row],[Fecha Inicio grupo]]+3*7-7)</f>
        <v/>
      </c>
      <c r="V656" s="246" t="str">
        <f>IF(F656="","",EDATE(Tabla1[[#This Row],[Fecha Inicio grupo]],3))</f>
        <v/>
      </c>
      <c r="W656" s="30"/>
      <c r="X656" s="30"/>
      <c r="Y656" s="77"/>
      <c r="Z656" s="77"/>
      <c r="AA656" s="77"/>
      <c r="AB656" s="77"/>
      <c r="AC656" s="77"/>
      <c r="AD656" s="77"/>
      <c r="AE656" s="77"/>
      <c r="AF656" s="77"/>
      <c r="AG656" s="77"/>
      <c r="AH656" s="77"/>
      <c r="AI656" s="77"/>
      <c r="AJ656" s="77"/>
      <c r="AK656" s="77"/>
      <c r="AL656" s="77"/>
      <c r="AM656" s="77"/>
      <c r="AN656" s="77"/>
      <c r="AO656" s="146"/>
      <c r="AP656" s="248" t="str">
        <f>IF(F656="","",IFERROR(VLOOKUP(SUBSTITUTE(SUBSTITUTE(Tabla1[[#This Row],[Uso Sistemas]],"T","P"),"N","F"),Parámetros!$M$2:$N$17,2,0),"Completar hasta 3ra sem. para evaluar a Probacionista"))</f>
        <v/>
      </c>
      <c r="AQ656" s="40"/>
      <c r="AR656" s="40"/>
      <c r="AS656" s="40"/>
      <c r="AT656" s="29"/>
      <c r="AU656" s="56"/>
      <c r="AV656" s="56"/>
      <c r="AW656" s="56"/>
      <c r="AX656" s="250" t="str">
        <f>IF(V656="","",EOMONTH(EDATE(Tabla1[[#This Row],[Fecha Finalización]],2),0))</f>
        <v/>
      </c>
      <c r="AY656" s="40"/>
      <c r="AZ656" s="251" t="str">
        <f>IF(V656="","",EOMONTH(EDATE(Tabla1[[#This Row],[Fecha Finalización]],3),0))</f>
        <v/>
      </c>
      <c r="BA656" s="40"/>
      <c r="BB656" s="40"/>
      <c r="BC656" s="237"/>
      <c r="BD656" s="235" t="str">
        <f>IF(F656="","",Tabla1[[#This Row],[sem 01]]&amp;Tabla1[[#This Row],[sem 02]]&amp;Tabla1[[#This Row],[sem 03]])</f>
        <v/>
      </c>
      <c r="BE656" s="236" t="str">
        <f>IF(TRIM(F656)="","",$B$1&amp;"-"&amp;SUBSTITUTE(Tabla1[[#This Row],[Mes Inscrito]]," ","")&amp;"-"&amp;SUBSTITUTE(Tabla1[[#This Row],[Dia de clases Inscrito]]," ","")&amp;"-"&amp;SUBSTITUTE(Tabla1[[#This Row],[Horario Inscrito]]," ","")&amp;"-"&amp;Tabla1[[#This Row],[Fecha Inicio grupo]])</f>
        <v/>
      </c>
      <c r="BF656" s="253" t="str">
        <f>IF(F656="","",Tabla1[[#This Row],[Curso]])</f>
        <v/>
      </c>
      <c r="BG656" s="254" t="str">
        <f>+IF(TRIM(F656)="","",$B$1&amp;"-"&amp;TRIM(Tabla1[[#This Row],[Mes Inscrito]])&amp;"-"&amp;TRIM(Tabla1[[#This Row],[Dia de clases Inscrito]])&amp;"-"&amp;TRIM(Tabla1[[#This Row],[Horario Inscrito]])&amp;"-"&amp;TRIM(Tabla1[[#This Row],[Fecha Inicio grupo]])&amp;"-"&amp;TRIM(Tabla1[[#This Row],[Tipo Incrito]]))</f>
        <v/>
      </c>
      <c r="BH656" s="319" t="str">
        <f>IF(F656="","",OR(IFERROR(SEARCH("CG",Tabla1[[#This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6" s="320" t="str">
        <f>IF(F656&lt;&gt;"",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6" s="320" t="str">
        <f>IF(F656&lt;&gt;"",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6" s="320" t="str">
        <f>IF(Tabla1[[#This Row],[Fecha Inicio grupo]]="","",IFERROR(VLOOKUP(Tabla1[[#This Row],[Mes de Alta como miembro]],Parámetros!$AM$2:$AN$16,2,0),"01/01/1900"))</f>
        <v/>
      </c>
    </row>
    <row r="657" spans="1:63" ht="14.45" hidden="1">
      <c r="A657" s="69">
        <v>652</v>
      </c>
      <c r="B657" s="30"/>
      <c r="C657" s="35"/>
      <c r="D657" s="43"/>
      <c r="E657" s="65"/>
      <c r="F657" s="46"/>
      <c r="G657" s="46"/>
      <c r="H657" s="165"/>
      <c r="I657" s="43"/>
      <c r="J657" s="29"/>
      <c r="K657" s="70"/>
      <c r="L657" s="69"/>
      <c r="M657" s="47"/>
      <c r="N657" s="240" t="str">
        <f ca="1">IF(Tabla1[[#This Row],[Fecha de nac]]="","",IF(Tabla1[[#This Row],[Fecha Finalización]] &gt;=TODAY(), DATEDIF(Tabla1[[#This Row],[Fecha de nac]],TODAY(),"y"), ROUNDDOWN((Tabla1[[#This Row],[Fecha Finalización]] -Tabla1[[#This Row],[Fecha de nac]])/365,0)))</f>
        <v/>
      </c>
      <c r="O657" s="171"/>
      <c r="P657" s="35"/>
      <c r="Q657" s="68"/>
      <c r="R657" s="68"/>
      <c r="S657" s="68"/>
      <c r="T657" s="68"/>
      <c r="U657" s="245" t="str">
        <f>IF(F657="","",Tabla1[[#This Row],[Fecha Inicio grupo]]+3*7-7)</f>
        <v/>
      </c>
      <c r="V657" s="246" t="str">
        <f>IF(F657="","",EDATE(Tabla1[[#This Row],[Fecha Inicio grupo]],3))</f>
        <v/>
      </c>
      <c r="W657" s="30"/>
      <c r="X657" s="30"/>
      <c r="Y657" s="77"/>
      <c r="Z657" s="77"/>
      <c r="AA657" s="77"/>
      <c r="AB657" s="77"/>
      <c r="AC657" s="77"/>
      <c r="AD657" s="77"/>
      <c r="AE657" s="77"/>
      <c r="AF657" s="77"/>
      <c r="AG657" s="77"/>
      <c r="AH657" s="77"/>
      <c r="AI657" s="77"/>
      <c r="AJ657" s="77"/>
      <c r="AK657" s="77"/>
      <c r="AL657" s="77"/>
      <c r="AM657" s="77"/>
      <c r="AN657" s="77"/>
      <c r="AO657" s="146"/>
      <c r="AP657" s="248" t="str">
        <f>IF(F657="","",IFERROR(VLOOKUP(SUBSTITUTE(SUBSTITUTE(Tabla1[[#This Row],[Uso Sistemas]],"T","P"),"N","F"),Parámetros!$M$2:$N$17,2,0),"Completar hasta 3ra sem. para evaluar a Probacionista"))</f>
        <v/>
      </c>
      <c r="AQ657" s="40"/>
      <c r="AR657" s="40"/>
      <c r="AS657" s="40"/>
      <c r="AT657" s="29"/>
      <c r="AU657" s="56"/>
      <c r="AV657" s="56"/>
      <c r="AW657" s="56"/>
      <c r="AX657" s="250" t="str">
        <f>IF(V657="","",EOMONTH(EDATE(Tabla1[[#This Row],[Fecha Finalización]],2),0))</f>
        <v/>
      </c>
      <c r="AY657" s="40"/>
      <c r="AZ657" s="251" t="str">
        <f>IF(V657="","",EOMONTH(EDATE(Tabla1[[#This Row],[Fecha Finalización]],3),0))</f>
        <v/>
      </c>
      <c r="BA657" s="40"/>
      <c r="BB657" s="40"/>
      <c r="BC657" s="237"/>
      <c r="BD657" s="235" t="str">
        <f>IF(F657="","",Tabla1[[#This Row],[sem 01]]&amp;Tabla1[[#This Row],[sem 02]]&amp;Tabla1[[#This Row],[sem 03]])</f>
        <v/>
      </c>
      <c r="BE657" s="236" t="str">
        <f>IF(TRIM(F657)="","",$B$1&amp;"-"&amp;SUBSTITUTE(Tabla1[[#This Row],[Mes Inscrito]]," ","")&amp;"-"&amp;SUBSTITUTE(Tabla1[[#This Row],[Dia de clases Inscrito]]," ","")&amp;"-"&amp;SUBSTITUTE(Tabla1[[#This Row],[Horario Inscrito]]," ","")&amp;"-"&amp;Tabla1[[#This Row],[Fecha Inicio grupo]])</f>
        <v/>
      </c>
      <c r="BF657" s="253" t="str">
        <f>IF(F657="","",Tabla1[[#This Row],[Curso]])</f>
        <v/>
      </c>
      <c r="BG657" s="254" t="str">
        <f>+IF(TRIM(F657)="","",$B$1&amp;"-"&amp;TRIM(Tabla1[[#This Row],[Mes Inscrito]])&amp;"-"&amp;TRIM(Tabla1[[#This Row],[Dia de clases Inscrito]])&amp;"-"&amp;TRIM(Tabla1[[#This Row],[Horario Inscrito]])&amp;"-"&amp;TRIM(Tabla1[[#This Row],[Fecha Inicio grupo]])&amp;"-"&amp;TRIM(Tabla1[[#This Row],[Tipo Incrito]]))</f>
        <v/>
      </c>
      <c r="BH657" s="319" t="str">
        <f>IF(F657="","",OR(IFERROR(SEARCH("CG",Tabla1[[#This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7" s="320" t="str">
        <f>IF(F657&lt;&gt;"",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7" s="320" t="str">
        <f>IF(F657&lt;&gt;"",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7" s="320" t="str">
        <f>IF(Tabla1[[#This Row],[Fecha Inicio grupo]]="","",IFERROR(VLOOKUP(Tabla1[[#This Row],[Mes de Alta como miembro]],Parámetros!$AM$2:$AN$16,2,0),"01/01/1900"))</f>
        <v/>
      </c>
    </row>
    <row r="658" spans="1:63" ht="14.45" hidden="1">
      <c r="A658" s="69">
        <v>653</v>
      </c>
      <c r="B658" s="30"/>
      <c r="C658" s="35"/>
      <c r="D658" s="43"/>
      <c r="E658" s="65"/>
      <c r="F658" s="46"/>
      <c r="G658" s="46"/>
      <c r="H658" s="165"/>
      <c r="I658" s="43"/>
      <c r="J658" s="29"/>
      <c r="K658" s="70"/>
      <c r="L658" s="69"/>
      <c r="M658" s="47"/>
      <c r="N658" s="240" t="str">
        <f ca="1">IF(Tabla1[[#This Row],[Fecha de nac]]="","",IF(Tabla1[[#This Row],[Fecha Finalización]] &gt;=TODAY(), DATEDIF(Tabla1[[#This Row],[Fecha de nac]],TODAY(),"y"), ROUNDDOWN((Tabla1[[#This Row],[Fecha Finalización]] -Tabla1[[#This Row],[Fecha de nac]])/365,0)))</f>
        <v/>
      </c>
      <c r="O658" s="171"/>
      <c r="P658" s="35"/>
      <c r="Q658" s="68"/>
      <c r="R658" s="68"/>
      <c r="S658" s="68"/>
      <c r="T658" s="68"/>
      <c r="U658" s="245" t="str">
        <f>IF(F658="","",Tabla1[[#This Row],[Fecha Inicio grupo]]+3*7-7)</f>
        <v/>
      </c>
      <c r="V658" s="246" t="str">
        <f>IF(F658="","",EDATE(Tabla1[[#This Row],[Fecha Inicio grupo]],3))</f>
        <v/>
      </c>
      <c r="W658" s="30"/>
      <c r="X658" s="30"/>
      <c r="Y658" s="77"/>
      <c r="Z658" s="77"/>
      <c r="AA658" s="77"/>
      <c r="AB658" s="77"/>
      <c r="AC658" s="77"/>
      <c r="AD658" s="77"/>
      <c r="AE658" s="77"/>
      <c r="AF658" s="77"/>
      <c r="AG658" s="77"/>
      <c r="AH658" s="77"/>
      <c r="AI658" s="77"/>
      <c r="AJ658" s="77"/>
      <c r="AK658" s="77"/>
      <c r="AL658" s="77"/>
      <c r="AM658" s="77"/>
      <c r="AN658" s="77"/>
      <c r="AO658" s="146"/>
      <c r="AP658" s="248" t="str">
        <f>IF(F658="","",IFERROR(VLOOKUP(SUBSTITUTE(SUBSTITUTE(Tabla1[[#This Row],[Uso Sistemas]],"T","P"),"N","F"),Parámetros!$M$2:$N$17,2,0),"Completar hasta 3ra sem. para evaluar a Probacionista"))</f>
        <v/>
      </c>
      <c r="AQ658" s="40"/>
      <c r="AR658" s="40"/>
      <c r="AS658" s="40"/>
      <c r="AT658" s="29"/>
      <c r="AU658" s="56"/>
      <c r="AV658" s="56"/>
      <c r="AW658" s="56"/>
      <c r="AX658" s="250" t="str">
        <f>IF(V658="","",EOMONTH(EDATE(Tabla1[[#This Row],[Fecha Finalización]],2),0))</f>
        <v/>
      </c>
      <c r="AY658" s="40"/>
      <c r="AZ658" s="251" t="str">
        <f>IF(V658="","",EOMONTH(EDATE(Tabla1[[#This Row],[Fecha Finalización]],3),0))</f>
        <v/>
      </c>
      <c r="BA658" s="40"/>
      <c r="BB658" s="40"/>
      <c r="BC658" s="237"/>
      <c r="BD658" s="235" t="str">
        <f>IF(F658="","",Tabla1[[#This Row],[sem 01]]&amp;Tabla1[[#This Row],[sem 02]]&amp;Tabla1[[#This Row],[sem 03]])</f>
        <v/>
      </c>
      <c r="BE658" s="236" t="str">
        <f>IF(TRIM(F658)="","",$B$1&amp;"-"&amp;SUBSTITUTE(Tabla1[[#This Row],[Mes Inscrito]]," ","")&amp;"-"&amp;SUBSTITUTE(Tabla1[[#This Row],[Dia de clases Inscrito]]," ","")&amp;"-"&amp;SUBSTITUTE(Tabla1[[#This Row],[Horario Inscrito]]," ","")&amp;"-"&amp;Tabla1[[#This Row],[Fecha Inicio grupo]])</f>
        <v/>
      </c>
      <c r="BF658" s="253" t="str">
        <f>IF(F658="","",Tabla1[[#This Row],[Curso]])</f>
        <v/>
      </c>
      <c r="BG658" s="254" t="str">
        <f>+IF(TRIM(F658)="","",$B$1&amp;"-"&amp;TRIM(Tabla1[[#This Row],[Mes Inscrito]])&amp;"-"&amp;TRIM(Tabla1[[#This Row],[Dia de clases Inscrito]])&amp;"-"&amp;TRIM(Tabla1[[#This Row],[Horario Inscrito]])&amp;"-"&amp;TRIM(Tabla1[[#This Row],[Fecha Inicio grupo]])&amp;"-"&amp;TRIM(Tabla1[[#This Row],[Tipo Incrito]]))</f>
        <v/>
      </c>
      <c r="BH658" s="319" t="str">
        <f>IF(F658="","",OR(IFERROR(SEARCH("CG",Tabla1[[#This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8" s="320" t="str">
        <f>IF(F658&lt;&gt;"",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8" s="320" t="str">
        <f>IF(F658&lt;&gt;"",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8" s="320" t="str">
        <f>IF(Tabla1[[#This Row],[Fecha Inicio grupo]]="","",IFERROR(VLOOKUP(Tabla1[[#This Row],[Mes de Alta como miembro]],Parámetros!$AM$2:$AN$16,2,0),"01/01/1900"))</f>
        <v/>
      </c>
    </row>
    <row r="659" spans="1:63" ht="14.45" hidden="1">
      <c r="A659" s="69">
        <v>654</v>
      </c>
      <c r="B659" s="30"/>
      <c r="C659" s="35"/>
      <c r="D659" s="43"/>
      <c r="E659" s="65"/>
      <c r="F659" s="46"/>
      <c r="G659" s="46"/>
      <c r="H659" s="165"/>
      <c r="I659" s="43"/>
      <c r="J659" s="29"/>
      <c r="K659" s="70"/>
      <c r="L659" s="69"/>
      <c r="M659" s="47"/>
      <c r="N659" s="240" t="str">
        <f ca="1">IF(Tabla1[[#This Row],[Fecha de nac]]="","",IF(Tabla1[[#This Row],[Fecha Finalización]] &gt;=TODAY(), DATEDIF(Tabla1[[#This Row],[Fecha de nac]],TODAY(),"y"), ROUNDDOWN((Tabla1[[#This Row],[Fecha Finalización]] -Tabla1[[#This Row],[Fecha de nac]])/365,0)))</f>
        <v/>
      </c>
      <c r="O659" s="171"/>
      <c r="P659" s="35"/>
      <c r="Q659" s="68"/>
      <c r="R659" s="68"/>
      <c r="S659" s="68"/>
      <c r="T659" s="68"/>
      <c r="U659" s="245" t="str">
        <f>IF(F659="","",Tabla1[[#This Row],[Fecha Inicio grupo]]+3*7-7)</f>
        <v/>
      </c>
      <c r="V659" s="246" t="str">
        <f>IF(F659="","",EDATE(Tabla1[[#This Row],[Fecha Inicio grupo]],3))</f>
        <v/>
      </c>
      <c r="W659" s="30"/>
      <c r="X659" s="30"/>
      <c r="Y659" s="77"/>
      <c r="Z659" s="77"/>
      <c r="AA659" s="77"/>
      <c r="AB659" s="77"/>
      <c r="AC659" s="77"/>
      <c r="AD659" s="77"/>
      <c r="AE659" s="77"/>
      <c r="AF659" s="77"/>
      <c r="AG659" s="77"/>
      <c r="AH659" s="77"/>
      <c r="AI659" s="77"/>
      <c r="AJ659" s="77"/>
      <c r="AK659" s="77"/>
      <c r="AL659" s="77"/>
      <c r="AM659" s="77"/>
      <c r="AN659" s="77"/>
      <c r="AO659" s="146"/>
      <c r="AP659" s="248" t="str">
        <f>IF(F659="","",IFERROR(VLOOKUP(SUBSTITUTE(SUBSTITUTE(Tabla1[[#This Row],[Uso Sistemas]],"T","P"),"N","F"),Parámetros!$M$2:$N$17,2,0),"Completar hasta 3ra sem. para evaluar a Probacionista"))</f>
        <v/>
      </c>
      <c r="AQ659" s="40"/>
      <c r="AR659" s="40"/>
      <c r="AS659" s="40"/>
      <c r="AT659" s="29"/>
      <c r="AU659" s="56"/>
      <c r="AV659" s="56"/>
      <c r="AW659" s="56"/>
      <c r="AX659" s="250" t="str">
        <f>IF(V659="","",EOMONTH(EDATE(Tabla1[[#This Row],[Fecha Finalización]],2),0))</f>
        <v/>
      </c>
      <c r="AY659" s="40"/>
      <c r="AZ659" s="251" t="str">
        <f>IF(V659="","",EOMONTH(EDATE(Tabla1[[#This Row],[Fecha Finalización]],3),0))</f>
        <v/>
      </c>
      <c r="BA659" s="40"/>
      <c r="BB659" s="40"/>
      <c r="BC659" s="237"/>
      <c r="BD659" s="235" t="str">
        <f>IF(F659="","",Tabla1[[#This Row],[sem 01]]&amp;Tabla1[[#This Row],[sem 02]]&amp;Tabla1[[#This Row],[sem 03]])</f>
        <v/>
      </c>
      <c r="BE659" s="236" t="str">
        <f>IF(TRIM(F659)="","",$B$1&amp;"-"&amp;SUBSTITUTE(Tabla1[[#This Row],[Mes Inscrito]]," ","")&amp;"-"&amp;SUBSTITUTE(Tabla1[[#This Row],[Dia de clases Inscrito]]," ","")&amp;"-"&amp;SUBSTITUTE(Tabla1[[#This Row],[Horario Inscrito]]," ","")&amp;"-"&amp;Tabla1[[#This Row],[Fecha Inicio grupo]])</f>
        <v/>
      </c>
      <c r="BF659" s="253" t="str">
        <f>IF(F659="","",Tabla1[[#This Row],[Curso]])</f>
        <v/>
      </c>
      <c r="BG659" s="254" t="str">
        <f>+IF(TRIM(F659)="","",$B$1&amp;"-"&amp;TRIM(Tabla1[[#This Row],[Mes Inscrito]])&amp;"-"&amp;TRIM(Tabla1[[#This Row],[Dia de clases Inscrito]])&amp;"-"&amp;TRIM(Tabla1[[#This Row],[Horario Inscrito]])&amp;"-"&amp;TRIM(Tabla1[[#This Row],[Fecha Inicio grupo]])&amp;"-"&amp;TRIM(Tabla1[[#This Row],[Tipo Incrito]]))</f>
        <v/>
      </c>
      <c r="BH659" s="319" t="str">
        <f>IF(F659="","",OR(IFERROR(SEARCH("CG",Tabla1[[#This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9" s="320" t="str">
        <f>IF(F659&lt;&gt;"",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9" s="320" t="str">
        <f>IF(F659&lt;&gt;"",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9" s="320" t="str">
        <f>IF(Tabla1[[#This Row],[Fecha Inicio grupo]]="","",IFERROR(VLOOKUP(Tabla1[[#This Row],[Mes de Alta como miembro]],Parámetros!$AM$2:$AN$16,2,0),"01/01/1900"))</f>
        <v/>
      </c>
    </row>
    <row r="660" spans="1:63" ht="14.45" hidden="1">
      <c r="A660" s="69">
        <v>655</v>
      </c>
      <c r="B660" s="30"/>
      <c r="C660" s="35"/>
      <c r="D660" s="43"/>
      <c r="E660" s="65"/>
      <c r="F660" s="46"/>
      <c r="G660" s="46"/>
      <c r="H660" s="165"/>
      <c r="I660" s="43"/>
      <c r="J660" s="29"/>
      <c r="K660" s="70"/>
      <c r="L660" s="69"/>
      <c r="M660" s="47"/>
      <c r="N660" s="240" t="str">
        <f ca="1">IF(Tabla1[[#This Row],[Fecha de nac]]="","",IF(Tabla1[[#This Row],[Fecha Finalización]] &gt;=TODAY(), DATEDIF(Tabla1[[#This Row],[Fecha de nac]],TODAY(),"y"), ROUNDDOWN((Tabla1[[#This Row],[Fecha Finalización]] -Tabla1[[#This Row],[Fecha de nac]])/365,0)))</f>
        <v/>
      </c>
      <c r="O660" s="171"/>
      <c r="P660" s="35"/>
      <c r="Q660" s="68"/>
      <c r="R660" s="68"/>
      <c r="S660" s="68"/>
      <c r="T660" s="68"/>
      <c r="U660" s="245" t="str">
        <f>IF(F660="","",Tabla1[[#This Row],[Fecha Inicio grupo]]+3*7-7)</f>
        <v/>
      </c>
      <c r="V660" s="246" t="str">
        <f>IF(F660="","",EDATE(Tabla1[[#This Row],[Fecha Inicio grupo]],3))</f>
        <v/>
      </c>
      <c r="W660" s="30"/>
      <c r="X660" s="30"/>
      <c r="Y660" s="77"/>
      <c r="Z660" s="77"/>
      <c r="AA660" s="77"/>
      <c r="AB660" s="77"/>
      <c r="AC660" s="77"/>
      <c r="AD660" s="77"/>
      <c r="AE660" s="77"/>
      <c r="AF660" s="77"/>
      <c r="AG660" s="77"/>
      <c r="AH660" s="77"/>
      <c r="AI660" s="77"/>
      <c r="AJ660" s="77"/>
      <c r="AK660" s="77"/>
      <c r="AL660" s="77"/>
      <c r="AM660" s="77"/>
      <c r="AN660" s="77"/>
      <c r="AO660" s="146"/>
      <c r="AP660" s="248" t="str">
        <f>IF(F660="","",IFERROR(VLOOKUP(SUBSTITUTE(SUBSTITUTE(Tabla1[[#This Row],[Uso Sistemas]],"T","P"),"N","F"),Parámetros!$M$2:$N$17,2,0),"Completar hasta 3ra sem. para evaluar a Probacionista"))</f>
        <v/>
      </c>
      <c r="AQ660" s="40"/>
      <c r="AR660" s="40"/>
      <c r="AS660" s="40"/>
      <c r="AT660" s="29"/>
      <c r="AU660" s="56"/>
      <c r="AV660" s="56"/>
      <c r="AW660" s="56"/>
      <c r="AX660" s="250" t="str">
        <f>IF(V660="","",EOMONTH(EDATE(Tabla1[[#This Row],[Fecha Finalización]],2),0))</f>
        <v/>
      </c>
      <c r="AY660" s="40"/>
      <c r="AZ660" s="251" t="str">
        <f>IF(V660="","",EOMONTH(EDATE(Tabla1[[#This Row],[Fecha Finalización]],3),0))</f>
        <v/>
      </c>
      <c r="BA660" s="40"/>
      <c r="BB660" s="40"/>
      <c r="BC660" s="237"/>
      <c r="BD660" s="235" t="str">
        <f>IF(F660="","",Tabla1[[#This Row],[sem 01]]&amp;Tabla1[[#This Row],[sem 02]]&amp;Tabla1[[#This Row],[sem 03]])</f>
        <v/>
      </c>
      <c r="BE660" s="236" t="str">
        <f>IF(TRIM(F660)="","",$B$1&amp;"-"&amp;SUBSTITUTE(Tabla1[[#This Row],[Mes Inscrito]]," ","")&amp;"-"&amp;SUBSTITUTE(Tabla1[[#This Row],[Dia de clases Inscrito]]," ","")&amp;"-"&amp;SUBSTITUTE(Tabla1[[#This Row],[Horario Inscrito]]," ","")&amp;"-"&amp;Tabla1[[#This Row],[Fecha Inicio grupo]])</f>
        <v/>
      </c>
      <c r="BF660" s="253" t="str">
        <f>IF(F660="","",Tabla1[[#This Row],[Curso]])</f>
        <v/>
      </c>
      <c r="BG660" s="254" t="str">
        <f>+IF(TRIM(F660)="","",$B$1&amp;"-"&amp;TRIM(Tabla1[[#This Row],[Mes Inscrito]])&amp;"-"&amp;TRIM(Tabla1[[#This Row],[Dia de clases Inscrito]])&amp;"-"&amp;TRIM(Tabla1[[#This Row],[Horario Inscrito]])&amp;"-"&amp;TRIM(Tabla1[[#This Row],[Fecha Inicio grupo]])&amp;"-"&amp;TRIM(Tabla1[[#This Row],[Tipo Incrito]]))</f>
        <v/>
      </c>
      <c r="BH660" s="319" t="str">
        <f>IF(F660="","",OR(IFERROR(SEARCH("CG",Tabla1[[#This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0" s="320" t="str">
        <f>IF(F660&lt;&gt;"",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0" s="320" t="str">
        <f>IF(F660&lt;&gt;"",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0" s="320" t="str">
        <f>IF(Tabla1[[#This Row],[Fecha Inicio grupo]]="","",IFERROR(VLOOKUP(Tabla1[[#This Row],[Mes de Alta como miembro]],Parámetros!$AM$2:$AN$16,2,0),"01/01/1900"))</f>
        <v/>
      </c>
    </row>
    <row r="661" spans="1:63" ht="14.45" hidden="1">
      <c r="A661" s="69">
        <v>656</v>
      </c>
      <c r="B661" s="30"/>
      <c r="C661" s="35"/>
      <c r="D661" s="43"/>
      <c r="E661" s="65"/>
      <c r="F661" s="46"/>
      <c r="G661" s="46"/>
      <c r="H661" s="165"/>
      <c r="I661" s="43"/>
      <c r="J661" s="29"/>
      <c r="K661" s="70"/>
      <c r="L661" s="69"/>
      <c r="M661" s="47"/>
      <c r="N661" s="240" t="str">
        <f ca="1">IF(Tabla1[[#This Row],[Fecha de nac]]="","",IF(Tabla1[[#This Row],[Fecha Finalización]] &gt;=TODAY(), DATEDIF(Tabla1[[#This Row],[Fecha de nac]],TODAY(),"y"), ROUNDDOWN((Tabla1[[#This Row],[Fecha Finalización]] -Tabla1[[#This Row],[Fecha de nac]])/365,0)))</f>
        <v/>
      </c>
      <c r="O661" s="171"/>
      <c r="P661" s="35"/>
      <c r="Q661" s="68"/>
      <c r="R661" s="68"/>
      <c r="S661" s="68"/>
      <c r="T661" s="68"/>
      <c r="U661" s="245" t="str">
        <f>IF(F661="","",Tabla1[[#This Row],[Fecha Inicio grupo]]+3*7-7)</f>
        <v/>
      </c>
      <c r="V661" s="246" t="str">
        <f>IF(F661="","",EDATE(Tabla1[[#This Row],[Fecha Inicio grupo]],3))</f>
        <v/>
      </c>
      <c r="W661" s="30"/>
      <c r="X661" s="30"/>
      <c r="Y661" s="77"/>
      <c r="Z661" s="77"/>
      <c r="AA661" s="77"/>
      <c r="AB661" s="77"/>
      <c r="AC661" s="77"/>
      <c r="AD661" s="77"/>
      <c r="AE661" s="77"/>
      <c r="AF661" s="77"/>
      <c r="AG661" s="77"/>
      <c r="AH661" s="77"/>
      <c r="AI661" s="77"/>
      <c r="AJ661" s="77"/>
      <c r="AK661" s="77"/>
      <c r="AL661" s="77"/>
      <c r="AM661" s="77"/>
      <c r="AN661" s="77"/>
      <c r="AO661" s="146"/>
      <c r="AP661" s="248" t="str">
        <f>IF(F661="","",IFERROR(VLOOKUP(SUBSTITUTE(SUBSTITUTE(Tabla1[[#This Row],[Uso Sistemas]],"T","P"),"N","F"),Parámetros!$M$2:$N$17,2,0),"Completar hasta 3ra sem. para evaluar a Probacionista"))</f>
        <v/>
      </c>
      <c r="AQ661" s="40"/>
      <c r="AR661" s="40"/>
      <c r="AS661" s="40"/>
      <c r="AT661" s="29"/>
      <c r="AU661" s="56"/>
      <c r="AV661" s="56"/>
      <c r="AW661" s="56"/>
      <c r="AX661" s="250" t="str">
        <f>IF(V661="","",EOMONTH(EDATE(Tabla1[[#This Row],[Fecha Finalización]],2),0))</f>
        <v/>
      </c>
      <c r="AY661" s="40"/>
      <c r="AZ661" s="251" t="str">
        <f>IF(V661="","",EOMONTH(EDATE(Tabla1[[#This Row],[Fecha Finalización]],3),0))</f>
        <v/>
      </c>
      <c r="BA661" s="40"/>
      <c r="BB661" s="40"/>
      <c r="BC661" s="237"/>
      <c r="BD661" s="235" t="str">
        <f>IF(F661="","",Tabla1[[#This Row],[sem 01]]&amp;Tabla1[[#This Row],[sem 02]]&amp;Tabla1[[#This Row],[sem 03]])</f>
        <v/>
      </c>
      <c r="BE661" s="236" t="str">
        <f>IF(TRIM(F661)="","",$B$1&amp;"-"&amp;SUBSTITUTE(Tabla1[[#This Row],[Mes Inscrito]]," ","")&amp;"-"&amp;SUBSTITUTE(Tabla1[[#This Row],[Dia de clases Inscrito]]," ","")&amp;"-"&amp;SUBSTITUTE(Tabla1[[#This Row],[Horario Inscrito]]," ","")&amp;"-"&amp;Tabla1[[#This Row],[Fecha Inicio grupo]])</f>
        <v/>
      </c>
      <c r="BF661" s="253" t="str">
        <f>IF(F661="","",Tabla1[[#This Row],[Curso]])</f>
        <v/>
      </c>
      <c r="BG661" s="254" t="str">
        <f>+IF(TRIM(F661)="","",$B$1&amp;"-"&amp;TRIM(Tabla1[[#This Row],[Mes Inscrito]])&amp;"-"&amp;TRIM(Tabla1[[#This Row],[Dia de clases Inscrito]])&amp;"-"&amp;TRIM(Tabla1[[#This Row],[Horario Inscrito]])&amp;"-"&amp;TRIM(Tabla1[[#This Row],[Fecha Inicio grupo]])&amp;"-"&amp;TRIM(Tabla1[[#This Row],[Tipo Incrito]]))</f>
        <v/>
      </c>
      <c r="BH661" s="319" t="str">
        <f>IF(F661="","",OR(IFERROR(SEARCH("CG",Tabla1[[#This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1" s="320" t="str">
        <f>IF(F661&lt;&gt;"",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1" s="320" t="str">
        <f>IF(F661&lt;&gt;"",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1" s="320" t="str">
        <f>IF(Tabla1[[#This Row],[Fecha Inicio grupo]]="","",IFERROR(VLOOKUP(Tabla1[[#This Row],[Mes de Alta como miembro]],Parámetros!$AM$2:$AN$16,2,0),"01/01/1900"))</f>
        <v/>
      </c>
    </row>
    <row r="662" spans="1:63" ht="14.45" hidden="1">
      <c r="A662" s="69">
        <v>657</v>
      </c>
      <c r="B662" s="30"/>
      <c r="C662" s="35"/>
      <c r="D662" s="43"/>
      <c r="E662" s="65"/>
      <c r="F662" s="46"/>
      <c r="G662" s="46"/>
      <c r="H662" s="165"/>
      <c r="I662" s="43"/>
      <c r="J662" s="29"/>
      <c r="K662" s="70"/>
      <c r="L662" s="69"/>
      <c r="M662" s="47"/>
      <c r="N662" s="240" t="str">
        <f ca="1">IF(Tabla1[[#This Row],[Fecha de nac]]="","",IF(Tabla1[[#This Row],[Fecha Finalización]] &gt;=TODAY(), DATEDIF(Tabla1[[#This Row],[Fecha de nac]],TODAY(),"y"), ROUNDDOWN((Tabla1[[#This Row],[Fecha Finalización]] -Tabla1[[#This Row],[Fecha de nac]])/365,0)))</f>
        <v/>
      </c>
      <c r="O662" s="171"/>
      <c r="P662" s="35"/>
      <c r="Q662" s="68"/>
      <c r="R662" s="68"/>
      <c r="S662" s="68"/>
      <c r="T662" s="68"/>
      <c r="U662" s="245" t="str">
        <f>IF(F662="","",Tabla1[[#This Row],[Fecha Inicio grupo]]+3*7-7)</f>
        <v/>
      </c>
      <c r="V662" s="246" t="str">
        <f>IF(F662="","",EDATE(Tabla1[[#This Row],[Fecha Inicio grupo]],3))</f>
        <v/>
      </c>
      <c r="W662" s="30"/>
      <c r="X662" s="30"/>
      <c r="Y662" s="77"/>
      <c r="Z662" s="77"/>
      <c r="AA662" s="77"/>
      <c r="AB662" s="77"/>
      <c r="AC662" s="77"/>
      <c r="AD662" s="77"/>
      <c r="AE662" s="77"/>
      <c r="AF662" s="77"/>
      <c r="AG662" s="77"/>
      <c r="AH662" s="77"/>
      <c r="AI662" s="77"/>
      <c r="AJ662" s="77"/>
      <c r="AK662" s="77"/>
      <c r="AL662" s="77"/>
      <c r="AM662" s="77"/>
      <c r="AN662" s="77"/>
      <c r="AO662" s="146"/>
      <c r="AP662" s="248" t="str">
        <f>IF(F662="","",IFERROR(VLOOKUP(SUBSTITUTE(SUBSTITUTE(Tabla1[[#This Row],[Uso Sistemas]],"T","P"),"N","F"),Parámetros!$M$2:$N$17,2,0),"Completar hasta 3ra sem. para evaluar a Probacionista"))</f>
        <v/>
      </c>
      <c r="AQ662" s="40"/>
      <c r="AR662" s="40"/>
      <c r="AS662" s="40"/>
      <c r="AT662" s="29"/>
      <c r="AU662" s="56"/>
      <c r="AV662" s="56"/>
      <c r="AW662" s="56"/>
      <c r="AX662" s="250" t="str">
        <f>IF(V662="","",EOMONTH(EDATE(Tabla1[[#This Row],[Fecha Finalización]],2),0))</f>
        <v/>
      </c>
      <c r="AY662" s="40"/>
      <c r="AZ662" s="251" t="str">
        <f>IF(V662="","",EOMONTH(EDATE(Tabla1[[#This Row],[Fecha Finalización]],3),0))</f>
        <v/>
      </c>
      <c r="BA662" s="40"/>
      <c r="BB662" s="40"/>
      <c r="BC662" s="237"/>
      <c r="BD662" s="235" t="str">
        <f>IF(F662="","",Tabla1[[#This Row],[sem 01]]&amp;Tabla1[[#This Row],[sem 02]]&amp;Tabla1[[#This Row],[sem 03]])</f>
        <v/>
      </c>
      <c r="BE662" s="236" t="str">
        <f>IF(TRIM(F662)="","",$B$1&amp;"-"&amp;SUBSTITUTE(Tabla1[[#This Row],[Mes Inscrito]]," ","")&amp;"-"&amp;SUBSTITUTE(Tabla1[[#This Row],[Dia de clases Inscrito]]," ","")&amp;"-"&amp;SUBSTITUTE(Tabla1[[#This Row],[Horario Inscrito]]," ","")&amp;"-"&amp;Tabla1[[#This Row],[Fecha Inicio grupo]])</f>
        <v/>
      </c>
      <c r="BF662" s="253" t="str">
        <f>IF(F662="","",Tabla1[[#This Row],[Curso]])</f>
        <v/>
      </c>
      <c r="BG662" s="254" t="str">
        <f>+IF(TRIM(F662)="","",$B$1&amp;"-"&amp;TRIM(Tabla1[[#This Row],[Mes Inscrito]])&amp;"-"&amp;TRIM(Tabla1[[#This Row],[Dia de clases Inscrito]])&amp;"-"&amp;TRIM(Tabla1[[#This Row],[Horario Inscrito]])&amp;"-"&amp;TRIM(Tabla1[[#This Row],[Fecha Inicio grupo]])&amp;"-"&amp;TRIM(Tabla1[[#This Row],[Tipo Incrito]]))</f>
        <v/>
      </c>
      <c r="BH662" s="319" t="str">
        <f>IF(F662="","",OR(IFERROR(SEARCH("CG",Tabla1[[#This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2" s="320" t="str">
        <f>IF(F662&lt;&gt;"",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2" s="320" t="str">
        <f>IF(F662&lt;&gt;"",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2" s="320" t="str">
        <f>IF(Tabla1[[#This Row],[Fecha Inicio grupo]]="","",IFERROR(VLOOKUP(Tabla1[[#This Row],[Mes de Alta como miembro]],Parámetros!$AM$2:$AN$16,2,0),"01/01/1900"))</f>
        <v/>
      </c>
    </row>
    <row r="663" spans="1:63" ht="14.45" hidden="1">
      <c r="A663" s="69">
        <v>658</v>
      </c>
      <c r="B663" s="30"/>
      <c r="C663" s="35"/>
      <c r="D663" s="43"/>
      <c r="E663" s="65"/>
      <c r="F663" s="46"/>
      <c r="G663" s="46"/>
      <c r="H663" s="165"/>
      <c r="I663" s="43"/>
      <c r="J663" s="29"/>
      <c r="K663" s="70"/>
      <c r="L663" s="69"/>
      <c r="M663" s="47"/>
      <c r="N663" s="240" t="str">
        <f ca="1">IF(Tabla1[[#This Row],[Fecha de nac]]="","",IF(Tabla1[[#This Row],[Fecha Finalización]] &gt;=TODAY(), DATEDIF(Tabla1[[#This Row],[Fecha de nac]],TODAY(),"y"), ROUNDDOWN((Tabla1[[#This Row],[Fecha Finalización]] -Tabla1[[#This Row],[Fecha de nac]])/365,0)))</f>
        <v/>
      </c>
      <c r="O663" s="171"/>
      <c r="P663" s="35"/>
      <c r="Q663" s="68"/>
      <c r="R663" s="68"/>
      <c r="S663" s="68"/>
      <c r="T663" s="68"/>
      <c r="U663" s="245" t="str">
        <f>IF(F663="","",Tabla1[[#This Row],[Fecha Inicio grupo]]+3*7-7)</f>
        <v/>
      </c>
      <c r="V663" s="246" t="str">
        <f>IF(F663="","",EDATE(Tabla1[[#This Row],[Fecha Inicio grupo]],3))</f>
        <v/>
      </c>
      <c r="W663" s="30"/>
      <c r="X663" s="30"/>
      <c r="Y663" s="77"/>
      <c r="Z663" s="77"/>
      <c r="AA663" s="77"/>
      <c r="AB663" s="77"/>
      <c r="AC663" s="77"/>
      <c r="AD663" s="77"/>
      <c r="AE663" s="77"/>
      <c r="AF663" s="77"/>
      <c r="AG663" s="77"/>
      <c r="AH663" s="77"/>
      <c r="AI663" s="77"/>
      <c r="AJ663" s="77"/>
      <c r="AK663" s="77"/>
      <c r="AL663" s="77"/>
      <c r="AM663" s="77"/>
      <c r="AN663" s="77"/>
      <c r="AO663" s="146"/>
      <c r="AP663" s="248" t="str">
        <f>IF(F663="","",IFERROR(VLOOKUP(SUBSTITUTE(SUBSTITUTE(Tabla1[[#This Row],[Uso Sistemas]],"T","P"),"N","F"),Parámetros!$M$2:$N$17,2,0),"Completar hasta 3ra sem. para evaluar a Probacionista"))</f>
        <v/>
      </c>
      <c r="AQ663" s="40"/>
      <c r="AR663" s="40"/>
      <c r="AS663" s="40"/>
      <c r="AT663" s="29"/>
      <c r="AU663" s="56"/>
      <c r="AV663" s="56"/>
      <c r="AW663" s="56"/>
      <c r="AX663" s="250" t="str">
        <f>IF(V663="","",EOMONTH(EDATE(Tabla1[[#This Row],[Fecha Finalización]],2),0))</f>
        <v/>
      </c>
      <c r="AY663" s="40"/>
      <c r="AZ663" s="251" t="str">
        <f>IF(V663="","",EOMONTH(EDATE(Tabla1[[#This Row],[Fecha Finalización]],3),0))</f>
        <v/>
      </c>
      <c r="BA663" s="40"/>
      <c r="BB663" s="40"/>
      <c r="BC663" s="237"/>
      <c r="BD663" s="235" t="str">
        <f>IF(F663="","",Tabla1[[#This Row],[sem 01]]&amp;Tabla1[[#This Row],[sem 02]]&amp;Tabla1[[#This Row],[sem 03]])</f>
        <v/>
      </c>
      <c r="BE663" s="236" t="str">
        <f>IF(TRIM(F663)="","",$B$1&amp;"-"&amp;SUBSTITUTE(Tabla1[[#This Row],[Mes Inscrito]]," ","")&amp;"-"&amp;SUBSTITUTE(Tabla1[[#This Row],[Dia de clases Inscrito]]," ","")&amp;"-"&amp;SUBSTITUTE(Tabla1[[#This Row],[Horario Inscrito]]," ","")&amp;"-"&amp;Tabla1[[#This Row],[Fecha Inicio grupo]])</f>
        <v/>
      </c>
      <c r="BF663" s="253" t="str">
        <f>IF(F663="","",Tabla1[[#This Row],[Curso]])</f>
        <v/>
      </c>
      <c r="BG663" s="254" t="str">
        <f>+IF(TRIM(F663)="","",$B$1&amp;"-"&amp;TRIM(Tabla1[[#This Row],[Mes Inscrito]])&amp;"-"&amp;TRIM(Tabla1[[#This Row],[Dia de clases Inscrito]])&amp;"-"&amp;TRIM(Tabla1[[#This Row],[Horario Inscrito]])&amp;"-"&amp;TRIM(Tabla1[[#This Row],[Fecha Inicio grupo]])&amp;"-"&amp;TRIM(Tabla1[[#This Row],[Tipo Incrito]]))</f>
        <v/>
      </c>
      <c r="BH663" s="319" t="str">
        <f>IF(F663="","",OR(IFERROR(SEARCH("CG",Tabla1[[#This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3" s="320" t="str">
        <f>IF(F663&lt;&gt;"",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3" s="320" t="str">
        <f>IF(F663&lt;&gt;"",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3" s="320" t="str">
        <f>IF(Tabla1[[#This Row],[Fecha Inicio grupo]]="","",IFERROR(VLOOKUP(Tabla1[[#This Row],[Mes de Alta como miembro]],Parámetros!$AM$2:$AN$16,2,0),"01/01/1900"))</f>
        <v/>
      </c>
    </row>
    <row r="664" spans="1:63" ht="14.45" hidden="1">
      <c r="A664" s="69">
        <v>659</v>
      </c>
      <c r="B664" s="30"/>
      <c r="C664" s="35"/>
      <c r="D664" s="43"/>
      <c r="E664" s="65"/>
      <c r="F664" s="46"/>
      <c r="G664" s="46"/>
      <c r="H664" s="165"/>
      <c r="I664" s="43"/>
      <c r="J664" s="29"/>
      <c r="K664" s="70"/>
      <c r="L664" s="69"/>
      <c r="M664" s="47"/>
      <c r="N664" s="240" t="str">
        <f ca="1">IF(Tabla1[[#This Row],[Fecha de nac]]="","",IF(Tabla1[[#This Row],[Fecha Finalización]] &gt;=TODAY(), DATEDIF(Tabla1[[#This Row],[Fecha de nac]],TODAY(),"y"), ROUNDDOWN((Tabla1[[#This Row],[Fecha Finalización]] -Tabla1[[#This Row],[Fecha de nac]])/365,0)))</f>
        <v/>
      </c>
      <c r="O664" s="171"/>
      <c r="P664" s="35"/>
      <c r="Q664" s="68"/>
      <c r="R664" s="68"/>
      <c r="S664" s="68"/>
      <c r="T664" s="68"/>
      <c r="U664" s="245" t="str">
        <f>IF(F664="","",Tabla1[[#This Row],[Fecha Inicio grupo]]+3*7-7)</f>
        <v/>
      </c>
      <c r="V664" s="246" t="str">
        <f>IF(F664="","",EDATE(Tabla1[[#This Row],[Fecha Inicio grupo]],3))</f>
        <v/>
      </c>
      <c r="W664" s="30"/>
      <c r="X664" s="30"/>
      <c r="Y664" s="77"/>
      <c r="Z664" s="77"/>
      <c r="AA664" s="77"/>
      <c r="AB664" s="77"/>
      <c r="AC664" s="77"/>
      <c r="AD664" s="77"/>
      <c r="AE664" s="77"/>
      <c r="AF664" s="77"/>
      <c r="AG664" s="77"/>
      <c r="AH664" s="77"/>
      <c r="AI664" s="77"/>
      <c r="AJ664" s="77"/>
      <c r="AK664" s="77"/>
      <c r="AL664" s="77"/>
      <c r="AM664" s="77"/>
      <c r="AN664" s="77"/>
      <c r="AO664" s="146"/>
      <c r="AP664" s="248" t="str">
        <f>IF(F664="","",IFERROR(VLOOKUP(SUBSTITUTE(SUBSTITUTE(Tabla1[[#This Row],[Uso Sistemas]],"T","P"),"N","F"),Parámetros!$M$2:$N$17,2,0),"Completar hasta 3ra sem. para evaluar a Probacionista"))</f>
        <v/>
      </c>
      <c r="AQ664" s="40"/>
      <c r="AR664" s="40"/>
      <c r="AS664" s="40"/>
      <c r="AT664" s="29"/>
      <c r="AU664" s="56"/>
      <c r="AV664" s="56"/>
      <c r="AW664" s="56"/>
      <c r="AX664" s="250" t="str">
        <f>IF(V664="","",EOMONTH(EDATE(Tabla1[[#This Row],[Fecha Finalización]],2),0))</f>
        <v/>
      </c>
      <c r="AY664" s="40"/>
      <c r="AZ664" s="251" t="str">
        <f>IF(V664="","",EOMONTH(EDATE(Tabla1[[#This Row],[Fecha Finalización]],3),0))</f>
        <v/>
      </c>
      <c r="BA664" s="40"/>
      <c r="BB664" s="40"/>
      <c r="BC664" s="237"/>
      <c r="BD664" s="235" t="str">
        <f>IF(F664="","",Tabla1[[#This Row],[sem 01]]&amp;Tabla1[[#This Row],[sem 02]]&amp;Tabla1[[#This Row],[sem 03]])</f>
        <v/>
      </c>
      <c r="BE664" s="236" t="str">
        <f>IF(TRIM(F664)="","",$B$1&amp;"-"&amp;SUBSTITUTE(Tabla1[[#This Row],[Mes Inscrito]]," ","")&amp;"-"&amp;SUBSTITUTE(Tabla1[[#This Row],[Dia de clases Inscrito]]," ","")&amp;"-"&amp;SUBSTITUTE(Tabla1[[#This Row],[Horario Inscrito]]," ","")&amp;"-"&amp;Tabla1[[#This Row],[Fecha Inicio grupo]])</f>
        <v/>
      </c>
      <c r="BF664" s="253" t="str">
        <f>IF(F664="","",Tabla1[[#This Row],[Curso]])</f>
        <v/>
      </c>
      <c r="BG664" s="254" t="str">
        <f>+IF(TRIM(F664)="","",$B$1&amp;"-"&amp;TRIM(Tabla1[[#This Row],[Mes Inscrito]])&amp;"-"&amp;TRIM(Tabla1[[#This Row],[Dia de clases Inscrito]])&amp;"-"&amp;TRIM(Tabla1[[#This Row],[Horario Inscrito]])&amp;"-"&amp;TRIM(Tabla1[[#This Row],[Fecha Inicio grupo]])&amp;"-"&amp;TRIM(Tabla1[[#This Row],[Tipo Incrito]]))</f>
        <v/>
      </c>
      <c r="BH664" s="319" t="str">
        <f>IF(F664="","",OR(IFERROR(SEARCH("CG",Tabla1[[#This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4" s="320" t="str">
        <f>IF(F664&lt;&gt;"",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4" s="320" t="str">
        <f>IF(F664&lt;&gt;"",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4" s="320" t="str">
        <f>IF(Tabla1[[#This Row],[Fecha Inicio grupo]]="","",IFERROR(VLOOKUP(Tabla1[[#This Row],[Mes de Alta como miembro]],Parámetros!$AM$2:$AN$16,2,0),"01/01/1900"))</f>
        <v/>
      </c>
    </row>
    <row r="665" spans="1:63" ht="14.45" hidden="1">
      <c r="A665" s="69">
        <v>660</v>
      </c>
      <c r="B665" s="30"/>
      <c r="C665" s="35"/>
      <c r="D665" s="43"/>
      <c r="E665" s="65"/>
      <c r="F665" s="46"/>
      <c r="G665" s="46"/>
      <c r="H665" s="165"/>
      <c r="I665" s="43"/>
      <c r="J665" s="29"/>
      <c r="K665" s="70"/>
      <c r="L665" s="69"/>
      <c r="M665" s="47"/>
      <c r="N665" s="240" t="str">
        <f ca="1">IF(Tabla1[[#This Row],[Fecha de nac]]="","",IF(Tabla1[[#This Row],[Fecha Finalización]] &gt;=TODAY(), DATEDIF(Tabla1[[#This Row],[Fecha de nac]],TODAY(),"y"), ROUNDDOWN((Tabla1[[#This Row],[Fecha Finalización]] -Tabla1[[#This Row],[Fecha de nac]])/365,0)))</f>
        <v/>
      </c>
      <c r="O665" s="171"/>
      <c r="P665" s="35"/>
      <c r="Q665" s="68"/>
      <c r="R665" s="68"/>
      <c r="S665" s="68"/>
      <c r="T665" s="68"/>
      <c r="U665" s="245" t="str">
        <f>IF(F665="","",Tabla1[[#This Row],[Fecha Inicio grupo]]+3*7-7)</f>
        <v/>
      </c>
      <c r="V665" s="246" t="str">
        <f>IF(F665="","",EDATE(Tabla1[[#This Row],[Fecha Inicio grupo]],3))</f>
        <v/>
      </c>
      <c r="W665" s="30"/>
      <c r="X665" s="30"/>
      <c r="Y665" s="77"/>
      <c r="Z665" s="77"/>
      <c r="AA665" s="77"/>
      <c r="AB665" s="77"/>
      <c r="AC665" s="77"/>
      <c r="AD665" s="77"/>
      <c r="AE665" s="77"/>
      <c r="AF665" s="77"/>
      <c r="AG665" s="77"/>
      <c r="AH665" s="77"/>
      <c r="AI665" s="77"/>
      <c r="AJ665" s="77"/>
      <c r="AK665" s="77"/>
      <c r="AL665" s="77"/>
      <c r="AM665" s="77"/>
      <c r="AN665" s="77"/>
      <c r="AO665" s="146"/>
      <c r="AP665" s="248" t="str">
        <f>IF(F665="","",IFERROR(VLOOKUP(SUBSTITUTE(SUBSTITUTE(Tabla1[[#This Row],[Uso Sistemas]],"T","P"),"N","F"),Parámetros!$M$2:$N$17,2,0),"Completar hasta 3ra sem. para evaluar a Probacionista"))</f>
        <v/>
      </c>
      <c r="AQ665" s="40"/>
      <c r="AR665" s="40"/>
      <c r="AS665" s="40"/>
      <c r="AT665" s="29"/>
      <c r="AU665" s="56"/>
      <c r="AV665" s="56"/>
      <c r="AW665" s="56"/>
      <c r="AX665" s="250" t="str">
        <f>IF(V665="","",EOMONTH(EDATE(Tabla1[[#This Row],[Fecha Finalización]],2),0))</f>
        <v/>
      </c>
      <c r="AY665" s="40"/>
      <c r="AZ665" s="251" t="str">
        <f>IF(V665="","",EOMONTH(EDATE(Tabla1[[#This Row],[Fecha Finalización]],3),0))</f>
        <v/>
      </c>
      <c r="BA665" s="40"/>
      <c r="BB665" s="40"/>
      <c r="BC665" s="237"/>
      <c r="BD665" s="235" t="str">
        <f>IF(F665="","",Tabla1[[#This Row],[sem 01]]&amp;Tabla1[[#This Row],[sem 02]]&amp;Tabla1[[#This Row],[sem 03]])</f>
        <v/>
      </c>
      <c r="BE665" s="236" t="str">
        <f>IF(TRIM(F665)="","",$B$1&amp;"-"&amp;SUBSTITUTE(Tabla1[[#This Row],[Mes Inscrito]]," ","")&amp;"-"&amp;SUBSTITUTE(Tabla1[[#This Row],[Dia de clases Inscrito]]," ","")&amp;"-"&amp;SUBSTITUTE(Tabla1[[#This Row],[Horario Inscrito]]," ","")&amp;"-"&amp;Tabla1[[#This Row],[Fecha Inicio grupo]])</f>
        <v/>
      </c>
      <c r="BF665" s="253" t="str">
        <f>IF(F665="","",Tabla1[[#This Row],[Curso]])</f>
        <v/>
      </c>
      <c r="BG665" s="254" t="str">
        <f>+IF(TRIM(F665)="","",$B$1&amp;"-"&amp;TRIM(Tabla1[[#This Row],[Mes Inscrito]])&amp;"-"&amp;TRIM(Tabla1[[#This Row],[Dia de clases Inscrito]])&amp;"-"&amp;TRIM(Tabla1[[#This Row],[Horario Inscrito]])&amp;"-"&amp;TRIM(Tabla1[[#This Row],[Fecha Inicio grupo]])&amp;"-"&amp;TRIM(Tabla1[[#This Row],[Tipo Incrito]]))</f>
        <v/>
      </c>
      <c r="BH665" s="319" t="str">
        <f>IF(F665="","",OR(IFERROR(SEARCH("CG",Tabla1[[#This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5" s="320" t="str">
        <f>IF(F665&lt;&gt;"",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5" s="320" t="str">
        <f>IF(F665&lt;&gt;"",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5" s="320" t="str">
        <f>IF(Tabla1[[#This Row],[Fecha Inicio grupo]]="","",IFERROR(VLOOKUP(Tabla1[[#This Row],[Mes de Alta como miembro]],Parámetros!$AM$2:$AN$16,2,0),"01/01/1900"))</f>
        <v/>
      </c>
    </row>
    <row r="666" spans="1:63" ht="14.45" hidden="1">
      <c r="A666" s="69">
        <v>661</v>
      </c>
      <c r="B666" s="30"/>
      <c r="C666" s="35"/>
      <c r="D666" s="43"/>
      <c r="E666" s="65"/>
      <c r="F666" s="46"/>
      <c r="G666" s="46"/>
      <c r="H666" s="165"/>
      <c r="I666" s="43"/>
      <c r="J666" s="29"/>
      <c r="K666" s="70"/>
      <c r="L666" s="69"/>
      <c r="M666" s="47"/>
      <c r="N666" s="240" t="str">
        <f ca="1">IF(Tabla1[[#This Row],[Fecha de nac]]="","",IF(Tabla1[[#This Row],[Fecha Finalización]] &gt;=TODAY(), DATEDIF(Tabla1[[#This Row],[Fecha de nac]],TODAY(),"y"), ROUNDDOWN((Tabla1[[#This Row],[Fecha Finalización]] -Tabla1[[#This Row],[Fecha de nac]])/365,0)))</f>
        <v/>
      </c>
      <c r="O666" s="171"/>
      <c r="P666" s="35"/>
      <c r="Q666" s="68"/>
      <c r="R666" s="68"/>
      <c r="S666" s="68"/>
      <c r="T666" s="68"/>
      <c r="U666" s="245" t="str">
        <f>IF(F666="","",Tabla1[[#This Row],[Fecha Inicio grupo]]+3*7-7)</f>
        <v/>
      </c>
      <c r="V666" s="246" t="str">
        <f>IF(F666="","",EDATE(Tabla1[[#This Row],[Fecha Inicio grupo]],3))</f>
        <v/>
      </c>
      <c r="W666" s="30"/>
      <c r="X666" s="30"/>
      <c r="Y666" s="77"/>
      <c r="Z666" s="77"/>
      <c r="AA666" s="77"/>
      <c r="AB666" s="77"/>
      <c r="AC666" s="77"/>
      <c r="AD666" s="77"/>
      <c r="AE666" s="77"/>
      <c r="AF666" s="77"/>
      <c r="AG666" s="77"/>
      <c r="AH666" s="77"/>
      <c r="AI666" s="77"/>
      <c r="AJ666" s="77"/>
      <c r="AK666" s="77"/>
      <c r="AL666" s="77"/>
      <c r="AM666" s="77"/>
      <c r="AN666" s="77"/>
      <c r="AO666" s="146"/>
      <c r="AP666" s="248" t="str">
        <f>IF(F666="","",IFERROR(VLOOKUP(SUBSTITUTE(SUBSTITUTE(Tabla1[[#This Row],[Uso Sistemas]],"T","P"),"N","F"),Parámetros!$M$2:$N$17,2,0),"Completar hasta 3ra sem. para evaluar a Probacionista"))</f>
        <v/>
      </c>
      <c r="AQ666" s="40"/>
      <c r="AR666" s="40"/>
      <c r="AS666" s="40"/>
      <c r="AT666" s="29"/>
      <c r="AU666" s="56"/>
      <c r="AV666" s="56"/>
      <c r="AW666" s="56"/>
      <c r="AX666" s="250" t="str">
        <f>IF(V666="","",EOMONTH(EDATE(Tabla1[[#This Row],[Fecha Finalización]],2),0))</f>
        <v/>
      </c>
      <c r="AY666" s="40"/>
      <c r="AZ666" s="251" t="str">
        <f>IF(V666="","",EOMONTH(EDATE(Tabla1[[#This Row],[Fecha Finalización]],3),0))</f>
        <v/>
      </c>
      <c r="BA666" s="40"/>
      <c r="BB666" s="40"/>
      <c r="BC666" s="237"/>
      <c r="BD666" s="235" t="str">
        <f>IF(F666="","",Tabla1[[#This Row],[sem 01]]&amp;Tabla1[[#This Row],[sem 02]]&amp;Tabla1[[#This Row],[sem 03]])</f>
        <v/>
      </c>
      <c r="BE666" s="236" t="str">
        <f>IF(TRIM(F666)="","",$B$1&amp;"-"&amp;SUBSTITUTE(Tabla1[[#This Row],[Mes Inscrito]]," ","")&amp;"-"&amp;SUBSTITUTE(Tabla1[[#This Row],[Dia de clases Inscrito]]," ","")&amp;"-"&amp;SUBSTITUTE(Tabla1[[#This Row],[Horario Inscrito]]," ","")&amp;"-"&amp;Tabla1[[#This Row],[Fecha Inicio grupo]])</f>
        <v/>
      </c>
      <c r="BF666" s="253" t="str">
        <f>IF(F666="","",Tabla1[[#This Row],[Curso]])</f>
        <v/>
      </c>
      <c r="BG666" s="254" t="str">
        <f>+IF(TRIM(F666)="","",$B$1&amp;"-"&amp;TRIM(Tabla1[[#This Row],[Mes Inscrito]])&amp;"-"&amp;TRIM(Tabla1[[#This Row],[Dia de clases Inscrito]])&amp;"-"&amp;TRIM(Tabla1[[#This Row],[Horario Inscrito]])&amp;"-"&amp;TRIM(Tabla1[[#This Row],[Fecha Inicio grupo]])&amp;"-"&amp;TRIM(Tabla1[[#This Row],[Tipo Incrito]]))</f>
        <v/>
      </c>
      <c r="BH666" s="319" t="str">
        <f>IF(F666="","",OR(IFERROR(SEARCH("CG",Tabla1[[#This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6" s="320" t="str">
        <f>IF(F666&lt;&gt;"",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6" s="320" t="str">
        <f>IF(F666&lt;&gt;"",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6" s="320" t="str">
        <f>IF(Tabla1[[#This Row],[Fecha Inicio grupo]]="","",IFERROR(VLOOKUP(Tabla1[[#This Row],[Mes de Alta como miembro]],Parámetros!$AM$2:$AN$16,2,0),"01/01/1900"))</f>
        <v/>
      </c>
    </row>
    <row r="667" spans="1:63" ht="14.45" hidden="1">
      <c r="A667" s="69">
        <v>662</v>
      </c>
      <c r="B667" s="30"/>
      <c r="C667" s="35"/>
      <c r="D667" s="43"/>
      <c r="E667" s="65"/>
      <c r="F667" s="46"/>
      <c r="G667" s="46"/>
      <c r="H667" s="165"/>
      <c r="I667" s="43"/>
      <c r="J667" s="29"/>
      <c r="K667" s="70"/>
      <c r="L667" s="69"/>
      <c r="M667" s="47"/>
      <c r="N667" s="240" t="str">
        <f ca="1">IF(Tabla1[[#This Row],[Fecha de nac]]="","",IF(Tabla1[[#This Row],[Fecha Finalización]] &gt;=TODAY(), DATEDIF(Tabla1[[#This Row],[Fecha de nac]],TODAY(),"y"), ROUNDDOWN((Tabla1[[#This Row],[Fecha Finalización]] -Tabla1[[#This Row],[Fecha de nac]])/365,0)))</f>
        <v/>
      </c>
      <c r="O667" s="171"/>
      <c r="P667" s="35"/>
      <c r="Q667" s="68"/>
      <c r="R667" s="68"/>
      <c r="S667" s="68"/>
      <c r="T667" s="68"/>
      <c r="U667" s="245" t="str">
        <f>IF(F667="","",Tabla1[[#This Row],[Fecha Inicio grupo]]+3*7-7)</f>
        <v/>
      </c>
      <c r="V667" s="246" t="str">
        <f>IF(F667="","",EDATE(Tabla1[[#This Row],[Fecha Inicio grupo]],3))</f>
        <v/>
      </c>
      <c r="W667" s="30"/>
      <c r="X667" s="30"/>
      <c r="Y667" s="77"/>
      <c r="Z667" s="77"/>
      <c r="AA667" s="77"/>
      <c r="AB667" s="77"/>
      <c r="AC667" s="77"/>
      <c r="AD667" s="77"/>
      <c r="AE667" s="77"/>
      <c r="AF667" s="77"/>
      <c r="AG667" s="77"/>
      <c r="AH667" s="77"/>
      <c r="AI667" s="77"/>
      <c r="AJ667" s="77"/>
      <c r="AK667" s="77"/>
      <c r="AL667" s="77"/>
      <c r="AM667" s="77"/>
      <c r="AN667" s="77"/>
      <c r="AO667" s="146"/>
      <c r="AP667" s="248" t="str">
        <f>IF(F667="","",IFERROR(VLOOKUP(SUBSTITUTE(SUBSTITUTE(Tabla1[[#This Row],[Uso Sistemas]],"T","P"),"N","F"),Parámetros!$M$2:$N$17,2,0),"Completar hasta 3ra sem. para evaluar a Probacionista"))</f>
        <v/>
      </c>
      <c r="AQ667" s="40"/>
      <c r="AR667" s="40"/>
      <c r="AS667" s="40"/>
      <c r="AT667" s="29"/>
      <c r="AU667" s="56"/>
      <c r="AV667" s="56"/>
      <c r="AW667" s="56"/>
      <c r="AX667" s="250" t="str">
        <f>IF(V667="","",EOMONTH(EDATE(Tabla1[[#This Row],[Fecha Finalización]],2),0))</f>
        <v/>
      </c>
      <c r="AY667" s="40"/>
      <c r="AZ667" s="251" t="str">
        <f>IF(V667="","",EOMONTH(EDATE(Tabla1[[#This Row],[Fecha Finalización]],3),0))</f>
        <v/>
      </c>
      <c r="BA667" s="40"/>
      <c r="BB667" s="40"/>
      <c r="BC667" s="237"/>
      <c r="BD667" s="235" t="str">
        <f>IF(F667="","",Tabla1[[#This Row],[sem 01]]&amp;Tabla1[[#This Row],[sem 02]]&amp;Tabla1[[#This Row],[sem 03]])</f>
        <v/>
      </c>
      <c r="BE667" s="236" t="str">
        <f>IF(TRIM(F667)="","",$B$1&amp;"-"&amp;SUBSTITUTE(Tabla1[[#This Row],[Mes Inscrito]]," ","")&amp;"-"&amp;SUBSTITUTE(Tabla1[[#This Row],[Dia de clases Inscrito]]," ","")&amp;"-"&amp;SUBSTITUTE(Tabla1[[#This Row],[Horario Inscrito]]," ","")&amp;"-"&amp;Tabla1[[#This Row],[Fecha Inicio grupo]])</f>
        <v/>
      </c>
      <c r="BF667" s="253" t="str">
        <f>IF(F667="","",Tabla1[[#This Row],[Curso]])</f>
        <v/>
      </c>
      <c r="BG667" s="254" t="str">
        <f>+IF(TRIM(F667)="","",$B$1&amp;"-"&amp;TRIM(Tabla1[[#This Row],[Mes Inscrito]])&amp;"-"&amp;TRIM(Tabla1[[#This Row],[Dia de clases Inscrito]])&amp;"-"&amp;TRIM(Tabla1[[#This Row],[Horario Inscrito]])&amp;"-"&amp;TRIM(Tabla1[[#This Row],[Fecha Inicio grupo]])&amp;"-"&amp;TRIM(Tabla1[[#This Row],[Tipo Incrito]]))</f>
        <v/>
      </c>
      <c r="BH667" s="319" t="str">
        <f>IF(F667="","",OR(IFERROR(SEARCH("CG",Tabla1[[#This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7" s="320" t="str">
        <f>IF(F667&lt;&gt;"",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7" s="320" t="str">
        <f>IF(F667&lt;&gt;"",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7" s="320" t="str">
        <f>IF(Tabla1[[#This Row],[Fecha Inicio grupo]]="","",IFERROR(VLOOKUP(Tabla1[[#This Row],[Mes de Alta como miembro]],Parámetros!$AM$2:$AN$16,2,0),"01/01/1900"))</f>
        <v/>
      </c>
    </row>
    <row r="668" spans="1:63" ht="14.45" hidden="1">
      <c r="A668" s="69">
        <v>663</v>
      </c>
      <c r="B668" s="30"/>
      <c r="C668" s="35"/>
      <c r="D668" s="43"/>
      <c r="E668" s="65"/>
      <c r="F668" s="46"/>
      <c r="G668" s="46"/>
      <c r="H668" s="165"/>
      <c r="I668" s="43"/>
      <c r="J668" s="29"/>
      <c r="K668" s="70"/>
      <c r="L668" s="69"/>
      <c r="M668" s="47"/>
      <c r="N668" s="240" t="str">
        <f ca="1">IF(Tabla1[[#This Row],[Fecha de nac]]="","",IF(Tabla1[[#This Row],[Fecha Finalización]] &gt;=TODAY(), DATEDIF(Tabla1[[#This Row],[Fecha de nac]],TODAY(),"y"), ROUNDDOWN((Tabla1[[#This Row],[Fecha Finalización]] -Tabla1[[#This Row],[Fecha de nac]])/365,0)))</f>
        <v/>
      </c>
      <c r="O668" s="171"/>
      <c r="P668" s="35"/>
      <c r="Q668" s="68"/>
      <c r="R668" s="68"/>
      <c r="S668" s="68"/>
      <c r="T668" s="68"/>
      <c r="U668" s="245" t="str">
        <f>IF(F668="","",Tabla1[[#This Row],[Fecha Inicio grupo]]+3*7-7)</f>
        <v/>
      </c>
      <c r="V668" s="246" t="str">
        <f>IF(F668="","",EDATE(Tabla1[[#This Row],[Fecha Inicio grupo]],3))</f>
        <v/>
      </c>
      <c r="W668" s="30"/>
      <c r="X668" s="30"/>
      <c r="Y668" s="77"/>
      <c r="Z668" s="77"/>
      <c r="AA668" s="77"/>
      <c r="AB668" s="77"/>
      <c r="AC668" s="77"/>
      <c r="AD668" s="77"/>
      <c r="AE668" s="77"/>
      <c r="AF668" s="77"/>
      <c r="AG668" s="77"/>
      <c r="AH668" s="77"/>
      <c r="AI668" s="77"/>
      <c r="AJ668" s="77"/>
      <c r="AK668" s="77"/>
      <c r="AL668" s="77"/>
      <c r="AM668" s="77"/>
      <c r="AN668" s="77"/>
      <c r="AO668" s="146"/>
      <c r="AP668" s="248" t="str">
        <f>IF(F668="","",IFERROR(VLOOKUP(SUBSTITUTE(SUBSTITUTE(Tabla1[[#This Row],[Uso Sistemas]],"T","P"),"N","F"),Parámetros!$M$2:$N$17,2,0),"Completar hasta 3ra sem. para evaluar a Probacionista"))</f>
        <v/>
      </c>
      <c r="AQ668" s="40"/>
      <c r="AR668" s="40"/>
      <c r="AS668" s="40"/>
      <c r="AT668" s="29"/>
      <c r="AU668" s="56"/>
      <c r="AV668" s="56"/>
      <c r="AW668" s="56"/>
      <c r="AX668" s="250" t="str">
        <f>IF(V668="","",EOMONTH(EDATE(Tabla1[[#This Row],[Fecha Finalización]],2),0))</f>
        <v/>
      </c>
      <c r="AY668" s="40"/>
      <c r="AZ668" s="251" t="str">
        <f>IF(V668="","",EOMONTH(EDATE(Tabla1[[#This Row],[Fecha Finalización]],3),0))</f>
        <v/>
      </c>
      <c r="BA668" s="40"/>
      <c r="BB668" s="40"/>
      <c r="BC668" s="237"/>
      <c r="BD668" s="235" t="str">
        <f>IF(F668="","",Tabla1[[#This Row],[sem 01]]&amp;Tabla1[[#This Row],[sem 02]]&amp;Tabla1[[#This Row],[sem 03]])</f>
        <v/>
      </c>
      <c r="BE668" s="236" t="str">
        <f>IF(TRIM(F668)="","",$B$1&amp;"-"&amp;SUBSTITUTE(Tabla1[[#This Row],[Mes Inscrito]]," ","")&amp;"-"&amp;SUBSTITUTE(Tabla1[[#This Row],[Dia de clases Inscrito]]," ","")&amp;"-"&amp;SUBSTITUTE(Tabla1[[#This Row],[Horario Inscrito]]," ","")&amp;"-"&amp;Tabla1[[#This Row],[Fecha Inicio grupo]])</f>
        <v/>
      </c>
      <c r="BF668" s="253" t="str">
        <f>IF(F668="","",Tabla1[[#This Row],[Curso]])</f>
        <v/>
      </c>
      <c r="BG668" s="254" t="str">
        <f>+IF(TRIM(F668)="","",$B$1&amp;"-"&amp;TRIM(Tabla1[[#This Row],[Mes Inscrito]])&amp;"-"&amp;TRIM(Tabla1[[#This Row],[Dia de clases Inscrito]])&amp;"-"&amp;TRIM(Tabla1[[#This Row],[Horario Inscrito]])&amp;"-"&amp;TRIM(Tabla1[[#This Row],[Fecha Inicio grupo]])&amp;"-"&amp;TRIM(Tabla1[[#This Row],[Tipo Incrito]]))</f>
        <v/>
      </c>
      <c r="BH668" s="319" t="str">
        <f>IF(F668="","",OR(IFERROR(SEARCH("CG",Tabla1[[#This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8" s="320" t="str">
        <f>IF(F668&lt;&gt;"",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8" s="320" t="str">
        <f>IF(F668&lt;&gt;"",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8" s="320" t="str">
        <f>IF(Tabla1[[#This Row],[Fecha Inicio grupo]]="","",IFERROR(VLOOKUP(Tabla1[[#This Row],[Mes de Alta como miembro]],Parámetros!$AM$2:$AN$16,2,0),"01/01/1900"))</f>
        <v/>
      </c>
    </row>
    <row r="669" spans="1:63" ht="14.45" hidden="1">
      <c r="A669" s="69">
        <v>664</v>
      </c>
      <c r="B669" s="30"/>
      <c r="C669" s="35"/>
      <c r="D669" s="43"/>
      <c r="E669" s="65"/>
      <c r="F669" s="46"/>
      <c r="G669" s="46"/>
      <c r="H669" s="165"/>
      <c r="I669" s="43"/>
      <c r="J669" s="29"/>
      <c r="K669" s="70"/>
      <c r="L669" s="69"/>
      <c r="M669" s="47"/>
      <c r="N669" s="240" t="str">
        <f ca="1">IF(Tabla1[[#This Row],[Fecha de nac]]="","",IF(Tabla1[[#This Row],[Fecha Finalización]] &gt;=TODAY(), DATEDIF(Tabla1[[#This Row],[Fecha de nac]],TODAY(),"y"), ROUNDDOWN((Tabla1[[#This Row],[Fecha Finalización]] -Tabla1[[#This Row],[Fecha de nac]])/365,0)))</f>
        <v/>
      </c>
      <c r="O669" s="171"/>
      <c r="P669" s="35"/>
      <c r="Q669" s="68"/>
      <c r="R669" s="68"/>
      <c r="S669" s="68"/>
      <c r="T669" s="68"/>
      <c r="U669" s="245" t="str">
        <f>IF(F669="","",Tabla1[[#This Row],[Fecha Inicio grupo]]+3*7-7)</f>
        <v/>
      </c>
      <c r="V669" s="246" t="str">
        <f>IF(F669="","",EDATE(Tabla1[[#This Row],[Fecha Inicio grupo]],3))</f>
        <v/>
      </c>
      <c r="W669" s="30"/>
      <c r="X669" s="30"/>
      <c r="Y669" s="77"/>
      <c r="Z669" s="77"/>
      <c r="AA669" s="77"/>
      <c r="AB669" s="77"/>
      <c r="AC669" s="77"/>
      <c r="AD669" s="77"/>
      <c r="AE669" s="77"/>
      <c r="AF669" s="77"/>
      <c r="AG669" s="77"/>
      <c r="AH669" s="77"/>
      <c r="AI669" s="77"/>
      <c r="AJ669" s="77"/>
      <c r="AK669" s="77"/>
      <c r="AL669" s="77"/>
      <c r="AM669" s="77"/>
      <c r="AN669" s="77"/>
      <c r="AO669" s="146"/>
      <c r="AP669" s="248" t="str">
        <f>IF(F669="","",IFERROR(VLOOKUP(SUBSTITUTE(SUBSTITUTE(Tabla1[[#This Row],[Uso Sistemas]],"T","P"),"N","F"),Parámetros!$M$2:$N$17,2,0),"Completar hasta 3ra sem. para evaluar a Probacionista"))</f>
        <v/>
      </c>
      <c r="AQ669" s="40"/>
      <c r="AR669" s="40"/>
      <c r="AS669" s="40"/>
      <c r="AT669" s="29"/>
      <c r="AU669" s="56"/>
      <c r="AV669" s="56"/>
      <c r="AW669" s="56"/>
      <c r="AX669" s="250" t="str">
        <f>IF(V669="","",EOMONTH(EDATE(Tabla1[[#This Row],[Fecha Finalización]],2),0))</f>
        <v/>
      </c>
      <c r="AY669" s="40"/>
      <c r="AZ669" s="251" t="str">
        <f>IF(V669="","",EOMONTH(EDATE(Tabla1[[#This Row],[Fecha Finalización]],3),0))</f>
        <v/>
      </c>
      <c r="BA669" s="40"/>
      <c r="BB669" s="40"/>
      <c r="BC669" s="237"/>
      <c r="BD669" s="235" t="str">
        <f>IF(F669="","",Tabla1[[#This Row],[sem 01]]&amp;Tabla1[[#This Row],[sem 02]]&amp;Tabla1[[#This Row],[sem 03]])</f>
        <v/>
      </c>
      <c r="BE669" s="236" t="str">
        <f>IF(TRIM(F669)="","",$B$1&amp;"-"&amp;SUBSTITUTE(Tabla1[[#This Row],[Mes Inscrito]]," ","")&amp;"-"&amp;SUBSTITUTE(Tabla1[[#This Row],[Dia de clases Inscrito]]," ","")&amp;"-"&amp;SUBSTITUTE(Tabla1[[#This Row],[Horario Inscrito]]," ","")&amp;"-"&amp;Tabla1[[#This Row],[Fecha Inicio grupo]])</f>
        <v/>
      </c>
      <c r="BF669" s="253" t="str">
        <f>IF(F669="","",Tabla1[[#This Row],[Curso]])</f>
        <v/>
      </c>
      <c r="BG669" s="254" t="str">
        <f>+IF(TRIM(F669)="","",$B$1&amp;"-"&amp;TRIM(Tabla1[[#This Row],[Mes Inscrito]])&amp;"-"&amp;TRIM(Tabla1[[#This Row],[Dia de clases Inscrito]])&amp;"-"&amp;TRIM(Tabla1[[#This Row],[Horario Inscrito]])&amp;"-"&amp;TRIM(Tabla1[[#This Row],[Fecha Inicio grupo]])&amp;"-"&amp;TRIM(Tabla1[[#This Row],[Tipo Incrito]]))</f>
        <v/>
      </c>
      <c r="BH669" s="319" t="str">
        <f>IF(F669="","",OR(IFERROR(SEARCH("CG",Tabla1[[#This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9" s="320" t="str">
        <f>IF(F669&lt;&gt;"",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9" s="320" t="str">
        <f>IF(F669&lt;&gt;"",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9" s="320" t="str">
        <f>IF(Tabla1[[#This Row],[Fecha Inicio grupo]]="","",IFERROR(VLOOKUP(Tabla1[[#This Row],[Mes de Alta como miembro]],Parámetros!$AM$2:$AN$16,2,0),"01/01/1900"))</f>
        <v/>
      </c>
    </row>
    <row r="670" spans="1:63" ht="14.45" hidden="1">
      <c r="A670" s="69">
        <v>665</v>
      </c>
      <c r="B670" s="30"/>
      <c r="C670" s="35"/>
      <c r="D670" s="43"/>
      <c r="E670" s="65"/>
      <c r="F670" s="46"/>
      <c r="G670" s="46"/>
      <c r="H670" s="165"/>
      <c r="I670" s="43"/>
      <c r="J670" s="29"/>
      <c r="K670" s="70"/>
      <c r="L670" s="69"/>
      <c r="M670" s="47"/>
      <c r="N670" s="240" t="str">
        <f ca="1">IF(Tabla1[[#This Row],[Fecha de nac]]="","",IF(Tabla1[[#This Row],[Fecha Finalización]] &gt;=TODAY(), DATEDIF(Tabla1[[#This Row],[Fecha de nac]],TODAY(),"y"), ROUNDDOWN((Tabla1[[#This Row],[Fecha Finalización]] -Tabla1[[#This Row],[Fecha de nac]])/365,0)))</f>
        <v/>
      </c>
      <c r="O670" s="171"/>
      <c r="P670" s="35"/>
      <c r="Q670" s="68"/>
      <c r="R670" s="68"/>
      <c r="S670" s="68"/>
      <c r="T670" s="68"/>
      <c r="U670" s="245" t="str">
        <f>IF(F670="","",Tabla1[[#This Row],[Fecha Inicio grupo]]+3*7-7)</f>
        <v/>
      </c>
      <c r="V670" s="246" t="str">
        <f>IF(F670="","",EDATE(Tabla1[[#This Row],[Fecha Inicio grupo]],3))</f>
        <v/>
      </c>
      <c r="W670" s="30"/>
      <c r="X670" s="30"/>
      <c r="Y670" s="77"/>
      <c r="Z670" s="77"/>
      <c r="AA670" s="77"/>
      <c r="AB670" s="77"/>
      <c r="AC670" s="77"/>
      <c r="AD670" s="77"/>
      <c r="AE670" s="77"/>
      <c r="AF670" s="77"/>
      <c r="AG670" s="77"/>
      <c r="AH670" s="77"/>
      <c r="AI670" s="77"/>
      <c r="AJ670" s="77"/>
      <c r="AK670" s="77"/>
      <c r="AL670" s="77"/>
      <c r="AM670" s="77"/>
      <c r="AN670" s="77"/>
      <c r="AO670" s="146"/>
      <c r="AP670" s="248" t="str">
        <f>IF(F670="","",IFERROR(VLOOKUP(SUBSTITUTE(SUBSTITUTE(Tabla1[[#This Row],[Uso Sistemas]],"T","P"),"N","F"),Parámetros!$M$2:$N$17,2,0),"Completar hasta 3ra sem. para evaluar a Probacionista"))</f>
        <v/>
      </c>
      <c r="AQ670" s="40"/>
      <c r="AR670" s="40"/>
      <c r="AS670" s="40"/>
      <c r="AT670" s="29"/>
      <c r="AU670" s="56"/>
      <c r="AV670" s="56"/>
      <c r="AW670" s="56"/>
      <c r="AX670" s="250" t="str">
        <f>IF(V670="","",EOMONTH(EDATE(Tabla1[[#This Row],[Fecha Finalización]],2),0))</f>
        <v/>
      </c>
      <c r="AY670" s="40"/>
      <c r="AZ670" s="251" t="str">
        <f>IF(V670="","",EOMONTH(EDATE(Tabla1[[#This Row],[Fecha Finalización]],3),0))</f>
        <v/>
      </c>
      <c r="BA670" s="40"/>
      <c r="BB670" s="40"/>
      <c r="BC670" s="237"/>
      <c r="BD670" s="235" t="str">
        <f>IF(F670="","",Tabla1[[#This Row],[sem 01]]&amp;Tabla1[[#This Row],[sem 02]]&amp;Tabla1[[#This Row],[sem 03]])</f>
        <v/>
      </c>
      <c r="BE670" s="236" t="str">
        <f>IF(TRIM(F670)="","",$B$1&amp;"-"&amp;SUBSTITUTE(Tabla1[[#This Row],[Mes Inscrito]]," ","")&amp;"-"&amp;SUBSTITUTE(Tabla1[[#This Row],[Dia de clases Inscrito]]," ","")&amp;"-"&amp;SUBSTITUTE(Tabla1[[#This Row],[Horario Inscrito]]," ","")&amp;"-"&amp;Tabla1[[#This Row],[Fecha Inicio grupo]])</f>
        <v/>
      </c>
      <c r="BF670" s="253" t="str">
        <f>IF(F670="","",Tabla1[[#This Row],[Curso]])</f>
        <v/>
      </c>
      <c r="BG670" s="254" t="str">
        <f>+IF(TRIM(F670)="","",$B$1&amp;"-"&amp;TRIM(Tabla1[[#This Row],[Mes Inscrito]])&amp;"-"&amp;TRIM(Tabla1[[#This Row],[Dia de clases Inscrito]])&amp;"-"&amp;TRIM(Tabla1[[#This Row],[Horario Inscrito]])&amp;"-"&amp;TRIM(Tabla1[[#This Row],[Fecha Inicio grupo]])&amp;"-"&amp;TRIM(Tabla1[[#This Row],[Tipo Incrito]]))</f>
        <v/>
      </c>
      <c r="BH670" s="319" t="str">
        <f>IF(F670="","",OR(IFERROR(SEARCH("CG",Tabla1[[#This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0" s="320" t="str">
        <f>IF(F670&lt;&gt;"",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0" s="320" t="str">
        <f>IF(F670&lt;&gt;"",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0" s="320" t="str">
        <f>IF(Tabla1[[#This Row],[Fecha Inicio grupo]]="","",IFERROR(VLOOKUP(Tabla1[[#This Row],[Mes de Alta como miembro]],Parámetros!$AM$2:$AN$16,2,0),"01/01/1900"))</f>
        <v/>
      </c>
    </row>
    <row r="671" spans="1:63" ht="14.45" hidden="1">
      <c r="A671" s="69">
        <v>666</v>
      </c>
      <c r="B671" s="30"/>
      <c r="C671" s="35"/>
      <c r="D671" s="43"/>
      <c r="E671" s="65"/>
      <c r="F671" s="46"/>
      <c r="G671" s="46"/>
      <c r="H671" s="165"/>
      <c r="I671" s="43"/>
      <c r="J671" s="29"/>
      <c r="K671" s="70"/>
      <c r="L671" s="69"/>
      <c r="M671" s="47"/>
      <c r="N671" s="240" t="str">
        <f ca="1">IF(Tabla1[[#This Row],[Fecha de nac]]="","",IF(Tabla1[[#This Row],[Fecha Finalización]] &gt;=TODAY(), DATEDIF(Tabla1[[#This Row],[Fecha de nac]],TODAY(),"y"), ROUNDDOWN((Tabla1[[#This Row],[Fecha Finalización]] -Tabla1[[#This Row],[Fecha de nac]])/365,0)))</f>
        <v/>
      </c>
      <c r="O671" s="171"/>
      <c r="P671" s="35"/>
      <c r="Q671" s="68"/>
      <c r="R671" s="68"/>
      <c r="S671" s="68"/>
      <c r="T671" s="68"/>
      <c r="U671" s="245" t="str">
        <f>IF(F671="","",Tabla1[[#This Row],[Fecha Inicio grupo]]+3*7-7)</f>
        <v/>
      </c>
      <c r="V671" s="246" t="str">
        <f>IF(F671="","",EDATE(Tabla1[[#This Row],[Fecha Inicio grupo]],3))</f>
        <v/>
      </c>
      <c r="W671" s="30"/>
      <c r="X671" s="30"/>
      <c r="Y671" s="77"/>
      <c r="Z671" s="77"/>
      <c r="AA671" s="77"/>
      <c r="AB671" s="77"/>
      <c r="AC671" s="77"/>
      <c r="AD671" s="77"/>
      <c r="AE671" s="77"/>
      <c r="AF671" s="77"/>
      <c r="AG671" s="77"/>
      <c r="AH671" s="77"/>
      <c r="AI671" s="77"/>
      <c r="AJ671" s="77"/>
      <c r="AK671" s="77"/>
      <c r="AL671" s="77"/>
      <c r="AM671" s="77"/>
      <c r="AN671" s="77"/>
      <c r="AO671" s="146"/>
      <c r="AP671" s="248" t="str">
        <f>IF(F671="","",IFERROR(VLOOKUP(SUBSTITUTE(SUBSTITUTE(Tabla1[[#This Row],[Uso Sistemas]],"T","P"),"N","F"),Parámetros!$M$2:$N$17,2,0),"Completar hasta 3ra sem. para evaluar a Probacionista"))</f>
        <v/>
      </c>
      <c r="AQ671" s="40"/>
      <c r="AR671" s="40"/>
      <c r="AS671" s="40"/>
      <c r="AT671" s="29"/>
      <c r="AU671" s="56"/>
      <c r="AV671" s="56"/>
      <c r="AW671" s="56"/>
      <c r="AX671" s="250" t="str">
        <f>IF(V671="","",EOMONTH(EDATE(Tabla1[[#This Row],[Fecha Finalización]],2),0))</f>
        <v/>
      </c>
      <c r="AY671" s="40"/>
      <c r="AZ671" s="251" t="str">
        <f>IF(V671="","",EOMONTH(EDATE(Tabla1[[#This Row],[Fecha Finalización]],3),0))</f>
        <v/>
      </c>
      <c r="BA671" s="40"/>
      <c r="BB671" s="40"/>
      <c r="BC671" s="237"/>
      <c r="BD671" s="235" t="str">
        <f>IF(F671="","",Tabla1[[#This Row],[sem 01]]&amp;Tabla1[[#This Row],[sem 02]]&amp;Tabla1[[#This Row],[sem 03]])</f>
        <v/>
      </c>
      <c r="BE671" s="236" t="str">
        <f>IF(TRIM(F671)="","",$B$1&amp;"-"&amp;SUBSTITUTE(Tabla1[[#This Row],[Mes Inscrito]]," ","")&amp;"-"&amp;SUBSTITUTE(Tabla1[[#This Row],[Dia de clases Inscrito]]," ","")&amp;"-"&amp;SUBSTITUTE(Tabla1[[#This Row],[Horario Inscrito]]," ","")&amp;"-"&amp;Tabla1[[#This Row],[Fecha Inicio grupo]])</f>
        <v/>
      </c>
      <c r="BF671" s="253" t="str">
        <f>IF(F671="","",Tabla1[[#This Row],[Curso]])</f>
        <v/>
      </c>
      <c r="BG671" s="254" t="str">
        <f>+IF(TRIM(F671)="","",$B$1&amp;"-"&amp;TRIM(Tabla1[[#This Row],[Mes Inscrito]])&amp;"-"&amp;TRIM(Tabla1[[#This Row],[Dia de clases Inscrito]])&amp;"-"&amp;TRIM(Tabla1[[#This Row],[Horario Inscrito]])&amp;"-"&amp;TRIM(Tabla1[[#This Row],[Fecha Inicio grupo]])&amp;"-"&amp;TRIM(Tabla1[[#This Row],[Tipo Incrito]]))</f>
        <v/>
      </c>
      <c r="BH671" s="319" t="str">
        <f>IF(F671="","",OR(IFERROR(SEARCH("CG",Tabla1[[#This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1" s="320" t="str">
        <f>IF(F671&lt;&gt;"",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1" s="320" t="str">
        <f>IF(F671&lt;&gt;"",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1" s="320" t="str">
        <f>IF(Tabla1[[#This Row],[Fecha Inicio grupo]]="","",IFERROR(VLOOKUP(Tabla1[[#This Row],[Mes de Alta como miembro]],Parámetros!$AM$2:$AN$16,2,0),"01/01/1900"))</f>
        <v/>
      </c>
    </row>
    <row r="672" spans="1:63" ht="14.45" hidden="1">
      <c r="A672" s="69">
        <v>667</v>
      </c>
      <c r="B672" s="30"/>
      <c r="C672" s="35"/>
      <c r="D672" s="43"/>
      <c r="E672" s="65"/>
      <c r="F672" s="46"/>
      <c r="G672" s="46"/>
      <c r="H672" s="165"/>
      <c r="I672" s="43"/>
      <c r="J672" s="29"/>
      <c r="K672" s="70"/>
      <c r="L672" s="69"/>
      <c r="M672" s="47"/>
      <c r="N672" s="240" t="str">
        <f ca="1">IF(Tabla1[[#This Row],[Fecha de nac]]="","",IF(Tabla1[[#This Row],[Fecha Finalización]] &gt;=TODAY(), DATEDIF(Tabla1[[#This Row],[Fecha de nac]],TODAY(),"y"), ROUNDDOWN((Tabla1[[#This Row],[Fecha Finalización]] -Tabla1[[#This Row],[Fecha de nac]])/365,0)))</f>
        <v/>
      </c>
      <c r="O672" s="171"/>
      <c r="P672" s="35"/>
      <c r="Q672" s="68"/>
      <c r="R672" s="68"/>
      <c r="S672" s="68"/>
      <c r="T672" s="68"/>
      <c r="U672" s="245" t="str">
        <f>IF(F672="","",Tabla1[[#This Row],[Fecha Inicio grupo]]+3*7-7)</f>
        <v/>
      </c>
      <c r="V672" s="246" t="str">
        <f>IF(F672="","",EDATE(Tabla1[[#This Row],[Fecha Inicio grupo]],3))</f>
        <v/>
      </c>
      <c r="W672" s="30"/>
      <c r="X672" s="30"/>
      <c r="Y672" s="77"/>
      <c r="Z672" s="77"/>
      <c r="AA672" s="77"/>
      <c r="AB672" s="77"/>
      <c r="AC672" s="77"/>
      <c r="AD672" s="77"/>
      <c r="AE672" s="77"/>
      <c r="AF672" s="77"/>
      <c r="AG672" s="77"/>
      <c r="AH672" s="77"/>
      <c r="AI672" s="77"/>
      <c r="AJ672" s="77"/>
      <c r="AK672" s="77"/>
      <c r="AL672" s="77"/>
      <c r="AM672" s="77"/>
      <c r="AN672" s="77"/>
      <c r="AO672" s="146"/>
      <c r="AP672" s="248" t="str">
        <f>IF(F672="","",IFERROR(VLOOKUP(SUBSTITUTE(SUBSTITUTE(Tabla1[[#This Row],[Uso Sistemas]],"T","P"),"N","F"),Parámetros!$M$2:$N$17,2,0),"Completar hasta 3ra sem. para evaluar a Probacionista"))</f>
        <v/>
      </c>
      <c r="AQ672" s="40"/>
      <c r="AR672" s="40"/>
      <c r="AS672" s="40"/>
      <c r="AT672" s="29"/>
      <c r="AU672" s="56"/>
      <c r="AV672" s="56"/>
      <c r="AW672" s="56"/>
      <c r="AX672" s="250" t="str">
        <f>IF(V672="","",EOMONTH(EDATE(Tabla1[[#This Row],[Fecha Finalización]],2),0))</f>
        <v/>
      </c>
      <c r="AY672" s="40"/>
      <c r="AZ672" s="251" t="str">
        <f>IF(V672="","",EOMONTH(EDATE(Tabla1[[#This Row],[Fecha Finalización]],3),0))</f>
        <v/>
      </c>
      <c r="BA672" s="40"/>
      <c r="BB672" s="40"/>
      <c r="BC672" s="237"/>
      <c r="BD672" s="235" t="str">
        <f>IF(F672="","",Tabla1[[#This Row],[sem 01]]&amp;Tabla1[[#This Row],[sem 02]]&amp;Tabla1[[#This Row],[sem 03]])</f>
        <v/>
      </c>
      <c r="BE672" s="236" t="str">
        <f>IF(TRIM(F672)="","",$B$1&amp;"-"&amp;SUBSTITUTE(Tabla1[[#This Row],[Mes Inscrito]]," ","")&amp;"-"&amp;SUBSTITUTE(Tabla1[[#This Row],[Dia de clases Inscrito]]," ","")&amp;"-"&amp;SUBSTITUTE(Tabla1[[#This Row],[Horario Inscrito]]," ","")&amp;"-"&amp;Tabla1[[#This Row],[Fecha Inicio grupo]])</f>
        <v/>
      </c>
      <c r="BF672" s="253" t="str">
        <f>IF(F672="","",Tabla1[[#This Row],[Curso]])</f>
        <v/>
      </c>
      <c r="BG672" s="254" t="str">
        <f>+IF(TRIM(F672)="","",$B$1&amp;"-"&amp;TRIM(Tabla1[[#This Row],[Mes Inscrito]])&amp;"-"&amp;TRIM(Tabla1[[#This Row],[Dia de clases Inscrito]])&amp;"-"&amp;TRIM(Tabla1[[#This Row],[Horario Inscrito]])&amp;"-"&amp;TRIM(Tabla1[[#This Row],[Fecha Inicio grupo]])&amp;"-"&amp;TRIM(Tabla1[[#This Row],[Tipo Incrito]]))</f>
        <v/>
      </c>
      <c r="BH672" s="319" t="str">
        <f>IF(F672="","",OR(IFERROR(SEARCH("CG",Tabla1[[#This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2" s="320" t="str">
        <f>IF(F672&lt;&gt;"",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2" s="320" t="str">
        <f>IF(F672&lt;&gt;"",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2" s="320" t="str">
        <f>IF(Tabla1[[#This Row],[Fecha Inicio grupo]]="","",IFERROR(VLOOKUP(Tabla1[[#This Row],[Mes de Alta como miembro]],Parámetros!$AM$2:$AN$16,2,0),"01/01/1900"))</f>
        <v/>
      </c>
    </row>
    <row r="673" spans="1:63" ht="14.45" hidden="1">
      <c r="A673" s="69">
        <v>668</v>
      </c>
      <c r="B673" s="30"/>
      <c r="C673" s="35"/>
      <c r="D673" s="43"/>
      <c r="E673" s="65"/>
      <c r="F673" s="46"/>
      <c r="G673" s="46"/>
      <c r="H673" s="165"/>
      <c r="I673" s="43"/>
      <c r="J673" s="29"/>
      <c r="K673" s="70"/>
      <c r="L673" s="69"/>
      <c r="M673" s="47"/>
      <c r="N673" s="240" t="str">
        <f ca="1">IF(Tabla1[[#This Row],[Fecha de nac]]="","",IF(Tabla1[[#This Row],[Fecha Finalización]] &gt;=TODAY(), DATEDIF(Tabla1[[#This Row],[Fecha de nac]],TODAY(),"y"), ROUNDDOWN((Tabla1[[#This Row],[Fecha Finalización]] -Tabla1[[#This Row],[Fecha de nac]])/365,0)))</f>
        <v/>
      </c>
      <c r="O673" s="171"/>
      <c r="P673" s="35"/>
      <c r="Q673" s="68"/>
      <c r="R673" s="68"/>
      <c r="S673" s="68"/>
      <c r="T673" s="68"/>
      <c r="U673" s="245" t="str">
        <f>IF(F673="","",Tabla1[[#This Row],[Fecha Inicio grupo]]+3*7-7)</f>
        <v/>
      </c>
      <c r="V673" s="246" t="str">
        <f>IF(F673="","",EDATE(Tabla1[[#This Row],[Fecha Inicio grupo]],3))</f>
        <v/>
      </c>
      <c r="W673" s="30"/>
      <c r="X673" s="30"/>
      <c r="Y673" s="77"/>
      <c r="Z673" s="77"/>
      <c r="AA673" s="77"/>
      <c r="AB673" s="77"/>
      <c r="AC673" s="77"/>
      <c r="AD673" s="77"/>
      <c r="AE673" s="77"/>
      <c r="AF673" s="77"/>
      <c r="AG673" s="77"/>
      <c r="AH673" s="77"/>
      <c r="AI673" s="77"/>
      <c r="AJ673" s="77"/>
      <c r="AK673" s="77"/>
      <c r="AL673" s="77"/>
      <c r="AM673" s="77"/>
      <c r="AN673" s="77"/>
      <c r="AO673" s="146"/>
      <c r="AP673" s="248" t="str">
        <f>IF(F673="","",IFERROR(VLOOKUP(SUBSTITUTE(SUBSTITUTE(Tabla1[[#This Row],[Uso Sistemas]],"T","P"),"N","F"),Parámetros!$M$2:$N$17,2,0),"Completar hasta 3ra sem. para evaluar a Probacionista"))</f>
        <v/>
      </c>
      <c r="AQ673" s="40"/>
      <c r="AR673" s="40"/>
      <c r="AS673" s="40"/>
      <c r="AT673" s="29"/>
      <c r="AU673" s="56"/>
      <c r="AV673" s="56"/>
      <c r="AW673" s="56"/>
      <c r="AX673" s="250" t="str">
        <f>IF(V673="","",EOMONTH(EDATE(Tabla1[[#This Row],[Fecha Finalización]],2),0))</f>
        <v/>
      </c>
      <c r="AY673" s="40"/>
      <c r="AZ673" s="251" t="str">
        <f>IF(V673="","",EOMONTH(EDATE(Tabla1[[#This Row],[Fecha Finalización]],3),0))</f>
        <v/>
      </c>
      <c r="BA673" s="40"/>
      <c r="BB673" s="40"/>
      <c r="BC673" s="237"/>
      <c r="BD673" s="235" t="str">
        <f>IF(F673="","",Tabla1[[#This Row],[sem 01]]&amp;Tabla1[[#This Row],[sem 02]]&amp;Tabla1[[#This Row],[sem 03]])</f>
        <v/>
      </c>
      <c r="BE673" s="236" t="str">
        <f>IF(TRIM(F673)="","",$B$1&amp;"-"&amp;SUBSTITUTE(Tabla1[[#This Row],[Mes Inscrito]]," ","")&amp;"-"&amp;SUBSTITUTE(Tabla1[[#This Row],[Dia de clases Inscrito]]," ","")&amp;"-"&amp;SUBSTITUTE(Tabla1[[#This Row],[Horario Inscrito]]," ","")&amp;"-"&amp;Tabla1[[#This Row],[Fecha Inicio grupo]])</f>
        <v/>
      </c>
      <c r="BF673" s="253" t="str">
        <f>IF(F673="","",Tabla1[[#This Row],[Curso]])</f>
        <v/>
      </c>
      <c r="BG673" s="254" t="str">
        <f>+IF(TRIM(F673)="","",$B$1&amp;"-"&amp;TRIM(Tabla1[[#This Row],[Mes Inscrito]])&amp;"-"&amp;TRIM(Tabla1[[#This Row],[Dia de clases Inscrito]])&amp;"-"&amp;TRIM(Tabla1[[#This Row],[Horario Inscrito]])&amp;"-"&amp;TRIM(Tabla1[[#This Row],[Fecha Inicio grupo]])&amp;"-"&amp;TRIM(Tabla1[[#This Row],[Tipo Incrito]]))</f>
        <v/>
      </c>
      <c r="BH673" s="319" t="str">
        <f>IF(F673="","",OR(IFERROR(SEARCH("CG",Tabla1[[#This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3" s="320" t="str">
        <f>IF(F673&lt;&gt;"",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3" s="320" t="str">
        <f>IF(F673&lt;&gt;"",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3" s="320" t="str">
        <f>IF(Tabla1[[#This Row],[Fecha Inicio grupo]]="","",IFERROR(VLOOKUP(Tabla1[[#This Row],[Mes de Alta como miembro]],Parámetros!$AM$2:$AN$16,2,0),"01/01/1900"))</f>
        <v/>
      </c>
    </row>
    <row r="674" spans="1:63" ht="14.45" hidden="1">
      <c r="A674" s="69">
        <v>669</v>
      </c>
      <c r="B674" s="30"/>
      <c r="C674" s="35"/>
      <c r="D674" s="43"/>
      <c r="E674" s="65"/>
      <c r="F674" s="46"/>
      <c r="G674" s="46"/>
      <c r="H674" s="165"/>
      <c r="I674" s="43"/>
      <c r="J674" s="29"/>
      <c r="K674" s="70"/>
      <c r="L674" s="69"/>
      <c r="M674" s="47"/>
      <c r="N674" s="240" t="str">
        <f ca="1">IF(Tabla1[[#This Row],[Fecha de nac]]="","",IF(Tabla1[[#This Row],[Fecha Finalización]] &gt;=TODAY(), DATEDIF(Tabla1[[#This Row],[Fecha de nac]],TODAY(),"y"), ROUNDDOWN((Tabla1[[#This Row],[Fecha Finalización]] -Tabla1[[#This Row],[Fecha de nac]])/365,0)))</f>
        <v/>
      </c>
      <c r="O674" s="171"/>
      <c r="P674" s="35"/>
      <c r="Q674" s="68"/>
      <c r="R674" s="68"/>
      <c r="S674" s="68"/>
      <c r="T674" s="68"/>
      <c r="U674" s="245" t="str">
        <f>IF(F674="","",Tabla1[[#This Row],[Fecha Inicio grupo]]+3*7-7)</f>
        <v/>
      </c>
      <c r="V674" s="246" t="str">
        <f>IF(F674="","",EDATE(Tabla1[[#This Row],[Fecha Inicio grupo]],3))</f>
        <v/>
      </c>
      <c r="W674" s="30"/>
      <c r="X674" s="30"/>
      <c r="Y674" s="77"/>
      <c r="Z674" s="77"/>
      <c r="AA674" s="77"/>
      <c r="AB674" s="77"/>
      <c r="AC674" s="77"/>
      <c r="AD674" s="77"/>
      <c r="AE674" s="77"/>
      <c r="AF674" s="77"/>
      <c r="AG674" s="77"/>
      <c r="AH674" s="77"/>
      <c r="AI674" s="77"/>
      <c r="AJ674" s="77"/>
      <c r="AK674" s="77"/>
      <c r="AL674" s="77"/>
      <c r="AM674" s="77"/>
      <c r="AN674" s="77"/>
      <c r="AO674" s="146"/>
      <c r="AP674" s="248" t="str">
        <f>IF(F674="","",IFERROR(VLOOKUP(SUBSTITUTE(SUBSTITUTE(Tabla1[[#This Row],[Uso Sistemas]],"T","P"),"N","F"),Parámetros!$M$2:$N$17,2,0),"Completar hasta 3ra sem. para evaluar a Probacionista"))</f>
        <v/>
      </c>
      <c r="AQ674" s="40"/>
      <c r="AR674" s="40"/>
      <c r="AS674" s="40"/>
      <c r="AT674" s="29"/>
      <c r="AU674" s="56"/>
      <c r="AV674" s="56"/>
      <c r="AW674" s="56"/>
      <c r="AX674" s="250" t="str">
        <f>IF(V674="","",EOMONTH(EDATE(Tabla1[[#This Row],[Fecha Finalización]],2),0))</f>
        <v/>
      </c>
      <c r="AY674" s="40"/>
      <c r="AZ674" s="251" t="str">
        <f>IF(V674="","",EOMONTH(EDATE(Tabla1[[#This Row],[Fecha Finalización]],3),0))</f>
        <v/>
      </c>
      <c r="BA674" s="40"/>
      <c r="BB674" s="40"/>
      <c r="BC674" s="237"/>
      <c r="BD674" s="235" t="str">
        <f>IF(F674="","",Tabla1[[#This Row],[sem 01]]&amp;Tabla1[[#This Row],[sem 02]]&amp;Tabla1[[#This Row],[sem 03]])</f>
        <v/>
      </c>
      <c r="BE674" s="236" t="str">
        <f>IF(TRIM(F674)="","",$B$1&amp;"-"&amp;SUBSTITUTE(Tabla1[[#This Row],[Mes Inscrito]]," ","")&amp;"-"&amp;SUBSTITUTE(Tabla1[[#This Row],[Dia de clases Inscrito]]," ","")&amp;"-"&amp;SUBSTITUTE(Tabla1[[#This Row],[Horario Inscrito]]," ","")&amp;"-"&amp;Tabla1[[#This Row],[Fecha Inicio grupo]])</f>
        <v/>
      </c>
      <c r="BF674" s="253" t="str">
        <f>IF(F674="","",Tabla1[[#This Row],[Curso]])</f>
        <v/>
      </c>
      <c r="BG674" s="254" t="str">
        <f>+IF(TRIM(F674)="","",$B$1&amp;"-"&amp;TRIM(Tabla1[[#This Row],[Mes Inscrito]])&amp;"-"&amp;TRIM(Tabla1[[#This Row],[Dia de clases Inscrito]])&amp;"-"&amp;TRIM(Tabla1[[#This Row],[Horario Inscrito]])&amp;"-"&amp;TRIM(Tabla1[[#This Row],[Fecha Inicio grupo]])&amp;"-"&amp;TRIM(Tabla1[[#This Row],[Tipo Incrito]]))</f>
        <v/>
      </c>
      <c r="BH674" s="319" t="str">
        <f>IF(F674="","",OR(IFERROR(SEARCH("CG",Tabla1[[#This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4" s="320" t="str">
        <f>IF(F674&lt;&gt;"",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4" s="320" t="str">
        <f>IF(F674&lt;&gt;"",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4" s="320" t="str">
        <f>IF(Tabla1[[#This Row],[Fecha Inicio grupo]]="","",IFERROR(VLOOKUP(Tabla1[[#This Row],[Mes de Alta como miembro]],Parámetros!$AM$2:$AN$16,2,0),"01/01/1900"))</f>
        <v/>
      </c>
    </row>
    <row r="675" spans="1:63" ht="14.45" hidden="1">
      <c r="A675" s="69">
        <v>670</v>
      </c>
      <c r="B675" s="30"/>
      <c r="C675" s="35"/>
      <c r="D675" s="43"/>
      <c r="E675" s="65"/>
      <c r="F675" s="46"/>
      <c r="G675" s="46"/>
      <c r="H675" s="165"/>
      <c r="I675" s="43"/>
      <c r="J675" s="29"/>
      <c r="K675" s="70"/>
      <c r="L675" s="69"/>
      <c r="M675" s="47"/>
      <c r="N675" s="240" t="str">
        <f ca="1">IF(Tabla1[[#This Row],[Fecha de nac]]="","",IF(Tabla1[[#This Row],[Fecha Finalización]] &gt;=TODAY(), DATEDIF(Tabla1[[#This Row],[Fecha de nac]],TODAY(),"y"), ROUNDDOWN((Tabla1[[#This Row],[Fecha Finalización]] -Tabla1[[#This Row],[Fecha de nac]])/365,0)))</f>
        <v/>
      </c>
      <c r="O675" s="171"/>
      <c r="P675" s="35"/>
      <c r="Q675" s="68"/>
      <c r="R675" s="68"/>
      <c r="S675" s="68"/>
      <c r="T675" s="68"/>
      <c r="U675" s="245" t="str">
        <f>IF(F675="","",Tabla1[[#This Row],[Fecha Inicio grupo]]+3*7-7)</f>
        <v/>
      </c>
      <c r="V675" s="246" t="str">
        <f>IF(F675="","",EDATE(Tabla1[[#This Row],[Fecha Inicio grupo]],3))</f>
        <v/>
      </c>
      <c r="W675" s="30"/>
      <c r="X675" s="30"/>
      <c r="Y675" s="77"/>
      <c r="Z675" s="77"/>
      <c r="AA675" s="77"/>
      <c r="AB675" s="77"/>
      <c r="AC675" s="77"/>
      <c r="AD675" s="77"/>
      <c r="AE675" s="77"/>
      <c r="AF675" s="77"/>
      <c r="AG675" s="77"/>
      <c r="AH675" s="77"/>
      <c r="AI675" s="77"/>
      <c r="AJ675" s="77"/>
      <c r="AK675" s="77"/>
      <c r="AL675" s="77"/>
      <c r="AM675" s="77"/>
      <c r="AN675" s="77"/>
      <c r="AO675" s="146"/>
      <c r="AP675" s="248" t="str">
        <f>IF(F675="","",IFERROR(VLOOKUP(SUBSTITUTE(SUBSTITUTE(Tabla1[[#This Row],[Uso Sistemas]],"T","P"),"N","F"),Parámetros!$M$2:$N$17,2,0),"Completar hasta 3ra sem. para evaluar a Probacionista"))</f>
        <v/>
      </c>
      <c r="AQ675" s="40"/>
      <c r="AR675" s="40"/>
      <c r="AS675" s="40"/>
      <c r="AT675" s="29"/>
      <c r="AU675" s="56"/>
      <c r="AV675" s="56"/>
      <c r="AW675" s="56"/>
      <c r="AX675" s="250" t="str">
        <f>IF(V675="","",EOMONTH(EDATE(Tabla1[[#This Row],[Fecha Finalización]],2),0))</f>
        <v/>
      </c>
      <c r="AY675" s="40"/>
      <c r="AZ675" s="251" t="str">
        <f>IF(V675="","",EOMONTH(EDATE(Tabla1[[#This Row],[Fecha Finalización]],3),0))</f>
        <v/>
      </c>
      <c r="BA675" s="40"/>
      <c r="BB675" s="40"/>
      <c r="BC675" s="237"/>
      <c r="BD675" s="235" t="str">
        <f>IF(F675="","",Tabla1[[#This Row],[sem 01]]&amp;Tabla1[[#This Row],[sem 02]]&amp;Tabla1[[#This Row],[sem 03]])</f>
        <v/>
      </c>
      <c r="BE675" s="236" t="str">
        <f>IF(TRIM(F675)="","",$B$1&amp;"-"&amp;SUBSTITUTE(Tabla1[[#This Row],[Mes Inscrito]]," ","")&amp;"-"&amp;SUBSTITUTE(Tabla1[[#This Row],[Dia de clases Inscrito]]," ","")&amp;"-"&amp;SUBSTITUTE(Tabla1[[#This Row],[Horario Inscrito]]," ","")&amp;"-"&amp;Tabla1[[#This Row],[Fecha Inicio grupo]])</f>
        <v/>
      </c>
      <c r="BF675" s="253" t="str">
        <f>IF(F675="","",Tabla1[[#This Row],[Curso]])</f>
        <v/>
      </c>
      <c r="BG675" s="254" t="str">
        <f>+IF(TRIM(F675)="","",$B$1&amp;"-"&amp;TRIM(Tabla1[[#This Row],[Mes Inscrito]])&amp;"-"&amp;TRIM(Tabla1[[#This Row],[Dia de clases Inscrito]])&amp;"-"&amp;TRIM(Tabla1[[#This Row],[Horario Inscrito]])&amp;"-"&amp;TRIM(Tabla1[[#This Row],[Fecha Inicio grupo]])&amp;"-"&amp;TRIM(Tabla1[[#This Row],[Tipo Incrito]]))</f>
        <v/>
      </c>
      <c r="BH675" s="319" t="str">
        <f>IF(F675="","",OR(IFERROR(SEARCH("CG",Tabla1[[#This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5" s="320" t="str">
        <f>IF(F675&lt;&gt;"",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5" s="320" t="str">
        <f>IF(F675&lt;&gt;"",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5" s="320" t="str">
        <f>IF(Tabla1[[#This Row],[Fecha Inicio grupo]]="","",IFERROR(VLOOKUP(Tabla1[[#This Row],[Mes de Alta como miembro]],Parámetros!$AM$2:$AN$16,2,0),"01/01/1900"))</f>
        <v/>
      </c>
    </row>
    <row r="676" spans="1:63" ht="14.45" hidden="1">
      <c r="A676" s="69">
        <v>671</v>
      </c>
      <c r="B676" s="30"/>
      <c r="C676" s="35"/>
      <c r="D676" s="43"/>
      <c r="E676" s="65"/>
      <c r="F676" s="46"/>
      <c r="G676" s="46"/>
      <c r="H676" s="165"/>
      <c r="I676" s="43"/>
      <c r="J676" s="29"/>
      <c r="K676" s="70"/>
      <c r="L676" s="69"/>
      <c r="M676" s="47"/>
      <c r="N676" s="240" t="str">
        <f ca="1">IF(Tabla1[[#This Row],[Fecha de nac]]="","",IF(Tabla1[[#This Row],[Fecha Finalización]] &gt;=TODAY(), DATEDIF(Tabla1[[#This Row],[Fecha de nac]],TODAY(),"y"), ROUNDDOWN((Tabla1[[#This Row],[Fecha Finalización]] -Tabla1[[#This Row],[Fecha de nac]])/365,0)))</f>
        <v/>
      </c>
      <c r="O676" s="171"/>
      <c r="P676" s="35"/>
      <c r="Q676" s="68"/>
      <c r="R676" s="68"/>
      <c r="S676" s="68"/>
      <c r="T676" s="68"/>
      <c r="U676" s="245" t="str">
        <f>IF(F676="","",Tabla1[[#This Row],[Fecha Inicio grupo]]+3*7-7)</f>
        <v/>
      </c>
      <c r="V676" s="246" t="str">
        <f>IF(F676="","",EDATE(Tabla1[[#This Row],[Fecha Inicio grupo]],3))</f>
        <v/>
      </c>
      <c r="W676" s="30"/>
      <c r="X676" s="30"/>
      <c r="Y676" s="77"/>
      <c r="Z676" s="77"/>
      <c r="AA676" s="77"/>
      <c r="AB676" s="77"/>
      <c r="AC676" s="77"/>
      <c r="AD676" s="77"/>
      <c r="AE676" s="77"/>
      <c r="AF676" s="77"/>
      <c r="AG676" s="77"/>
      <c r="AH676" s="77"/>
      <c r="AI676" s="77"/>
      <c r="AJ676" s="77"/>
      <c r="AK676" s="77"/>
      <c r="AL676" s="77"/>
      <c r="AM676" s="77"/>
      <c r="AN676" s="77"/>
      <c r="AO676" s="146"/>
      <c r="AP676" s="248" t="str">
        <f>IF(F676="","",IFERROR(VLOOKUP(SUBSTITUTE(SUBSTITUTE(Tabla1[[#This Row],[Uso Sistemas]],"T","P"),"N","F"),Parámetros!$M$2:$N$17,2,0),"Completar hasta 3ra sem. para evaluar a Probacionista"))</f>
        <v/>
      </c>
      <c r="AQ676" s="40"/>
      <c r="AR676" s="40"/>
      <c r="AS676" s="40"/>
      <c r="AT676" s="29"/>
      <c r="AU676" s="56"/>
      <c r="AV676" s="56"/>
      <c r="AW676" s="56"/>
      <c r="AX676" s="250" t="str">
        <f>IF(V676="","",EOMONTH(EDATE(Tabla1[[#This Row],[Fecha Finalización]],2),0))</f>
        <v/>
      </c>
      <c r="AY676" s="40"/>
      <c r="AZ676" s="251" t="str">
        <f>IF(V676="","",EOMONTH(EDATE(Tabla1[[#This Row],[Fecha Finalización]],3),0))</f>
        <v/>
      </c>
      <c r="BA676" s="40"/>
      <c r="BB676" s="40"/>
      <c r="BC676" s="237"/>
      <c r="BD676" s="235" t="str">
        <f>IF(F676="","",Tabla1[[#This Row],[sem 01]]&amp;Tabla1[[#This Row],[sem 02]]&amp;Tabla1[[#This Row],[sem 03]])</f>
        <v/>
      </c>
      <c r="BE676" s="236" t="str">
        <f>IF(TRIM(F676)="","",$B$1&amp;"-"&amp;SUBSTITUTE(Tabla1[[#This Row],[Mes Inscrito]]," ","")&amp;"-"&amp;SUBSTITUTE(Tabla1[[#This Row],[Dia de clases Inscrito]]," ","")&amp;"-"&amp;SUBSTITUTE(Tabla1[[#This Row],[Horario Inscrito]]," ","")&amp;"-"&amp;Tabla1[[#This Row],[Fecha Inicio grupo]])</f>
        <v/>
      </c>
      <c r="BF676" s="253" t="str">
        <f>IF(F676="","",Tabla1[[#This Row],[Curso]])</f>
        <v/>
      </c>
      <c r="BG676" s="254" t="str">
        <f>+IF(TRIM(F676)="","",$B$1&amp;"-"&amp;TRIM(Tabla1[[#This Row],[Mes Inscrito]])&amp;"-"&amp;TRIM(Tabla1[[#This Row],[Dia de clases Inscrito]])&amp;"-"&amp;TRIM(Tabla1[[#This Row],[Horario Inscrito]])&amp;"-"&amp;TRIM(Tabla1[[#This Row],[Fecha Inicio grupo]])&amp;"-"&amp;TRIM(Tabla1[[#This Row],[Tipo Incrito]]))</f>
        <v/>
      </c>
      <c r="BH676" s="319" t="str">
        <f>IF(F676="","",OR(IFERROR(SEARCH("CG",Tabla1[[#This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6" s="320" t="str">
        <f>IF(F676&lt;&gt;"",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6" s="320" t="str">
        <f>IF(F676&lt;&gt;"",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6" s="320" t="str">
        <f>IF(Tabla1[[#This Row],[Fecha Inicio grupo]]="","",IFERROR(VLOOKUP(Tabla1[[#This Row],[Mes de Alta como miembro]],Parámetros!$AM$2:$AN$16,2,0),"01/01/1900"))</f>
        <v/>
      </c>
    </row>
    <row r="677" spans="1:63" ht="14.45" hidden="1">
      <c r="A677" s="69">
        <v>672</v>
      </c>
      <c r="B677" s="30"/>
      <c r="C677" s="35"/>
      <c r="D677" s="43"/>
      <c r="E677" s="65"/>
      <c r="F677" s="46"/>
      <c r="G677" s="46"/>
      <c r="H677" s="165"/>
      <c r="I677" s="43"/>
      <c r="J677" s="29"/>
      <c r="K677" s="70"/>
      <c r="L677" s="69"/>
      <c r="M677" s="47"/>
      <c r="N677" s="240" t="str">
        <f ca="1">IF(Tabla1[[#This Row],[Fecha de nac]]="","",IF(Tabla1[[#This Row],[Fecha Finalización]] &gt;=TODAY(), DATEDIF(Tabla1[[#This Row],[Fecha de nac]],TODAY(),"y"), ROUNDDOWN((Tabla1[[#This Row],[Fecha Finalización]] -Tabla1[[#This Row],[Fecha de nac]])/365,0)))</f>
        <v/>
      </c>
      <c r="O677" s="171"/>
      <c r="P677" s="35"/>
      <c r="Q677" s="68"/>
      <c r="R677" s="68"/>
      <c r="S677" s="68"/>
      <c r="T677" s="68"/>
      <c r="U677" s="245" t="str">
        <f>IF(F677="","",Tabla1[[#This Row],[Fecha Inicio grupo]]+3*7-7)</f>
        <v/>
      </c>
      <c r="V677" s="246" t="str">
        <f>IF(F677="","",EDATE(Tabla1[[#This Row],[Fecha Inicio grupo]],3))</f>
        <v/>
      </c>
      <c r="W677" s="30"/>
      <c r="X677" s="30"/>
      <c r="Y677" s="77"/>
      <c r="Z677" s="77"/>
      <c r="AA677" s="77"/>
      <c r="AB677" s="77"/>
      <c r="AC677" s="77"/>
      <c r="AD677" s="77"/>
      <c r="AE677" s="77"/>
      <c r="AF677" s="77"/>
      <c r="AG677" s="77"/>
      <c r="AH677" s="77"/>
      <c r="AI677" s="77"/>
      <c r="AJ677" s="77"/>
      <c r="AK677" s="77"/>
      <c r="AL677" s="77"/>
      <c r="AM677" s="77"/>
      <c r="AN677" s="77"/>
      <c r="AO677" s="146"/>
      <c r="AP677" s="248" t="str">
        <f>IF(F677="","",IFERROR(VLOOKUP(SUBSTITUTE(SUBSTITUTE(Tabla1[[#This Row],[Uso Sistemas]],"T","P"),"N","F"),Parámetros!$M$2:$N$17,2,0),"Completar hasta 3ra sem. para evaluar a Probacionista"))</f>
        <v/>
      </c>
      <c r="AQ677" s="40"/>
      <c r="AR677" s="40"/>
      <c r="AS677" s="40"/>
      <c r="AT677" s="29"/>
      <c r="AU677" s="56"/>
      <c r="AV677" s="56"/>
      <c r="AW677" s="56"/>
      <c r="AX677" s="250" t="str">
        <f>IF(V677="","",EOMONTH(EDATE(Tabla1[[#This Row],[Fecha Finalización]],2),0))</f>
        <v/>
      </c>
      <c r="AY677" s="40"/>
      <c r="AZ677" s="251" t="str">
        <f>IF(V677="","",EOMONTH(EDATE(Tabla1[[#This Row],[Fecha Finalización]],3),0))</f>
        <v/>
      </c>
      <c r="BA677" s="40"/>
      <c r="BB677" s="40"/>
      <c r="BC677" s="237"/>
      <c r="BD677" s="235" t="str">
        <f>IF(F677="","",Tabla1[[#This Row],[sem 01]]&amp;Tabla1[[#This Row],[sem 02]]&amp;Tabla1[[#This Row],[sem 03]])</f>
        <v/>
      </c>
      <c r="BE677" s="236" t="str">
        <f>IF(TRIM(F677)="","",$B$1&amp;"-"&amp;SUBSTITUTE(Tabla1[[#This Row],[Mes Inscrito]]," ","")&amp;"-"&amp;SUBSTITUTE(Tabla1[[#This Row],[Dia de clases Inscrito]]," ","")&amp;"-"&amp;SUBSTITUTE(Tabla1[[#This Row],[Horario Inscrito]]," ","")&amp;"-"&amp;Tabla1[[#This Row],[Fecha Inicio grupo]])</f>
        <v/>
      </c>
      <c r="BF677" s="253" t="str">
        <f>IF(F677="","",Tabla1[[#This Row],[Curso]])</f>
        <v/>
      </c>
      <c r="BG677" s="254" t="str">
        <f>+IF(TRIM(F677)="","",$B$1&amp;"-"&amp;TRIM(Tabla1[[#This Row],[Mes Inscrito]])&amp;"-"&amp;TRIM(Tabla1[[#This Row],[Dia de clases Inscrito]])&amp;"-"&amp;TRIM(Tabla1[[#This Row],[Horario Inscrito]])&amp;"-"&amp;TRIM(Tabla1[[#This Row],[Fecha Inicio grupo]])&amp;"-"&amp;TRIM(Tabla1[[#This Row],[Tipo Incrito]]))</f>
        <v/>
      </c>
      <c r="BH677" s="319" t="str">
        <f>IF(F677="","",OR(IFERROR(SEARCH("CG",Tabla1[[#This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7" s="320" t="str">
        <f>IF(F677&lt;&gt;"",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7" s="320" t="str">
        <f>IF(F677&lt;&gt;"",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7" s="320" t="str">
        <f>IF(Tabla1[[#This Row],[Fecha Inicio grupo]]="","",IFERROR(VLOOKUP(Tabla1[[#This Row],[Mes de Alta como miembro]],Parámetros!$AM$2:$AN$16,2,0),"01/01/1900"))</f>
        <v/>
      </c>
    </row>
    <row r="678" spans="1:63" ht="14.45" hidden="1">
      <c r="A678" s="69">
        <v>673</v>
      </c>
      <c r="B678" s="30"/>
      <c r="C678" s="35"/>
      <c r="D678" s="43"/>
      <c r="E678" s="65"/>
      <c r="F678" s="46"/>
      <c r="G678" s="46"/>
      <c r="H678" s="165"/>
      <c r="I678" s="43"/>
      <c r="J678" s="29"/>
      <c r="K678" s="70"/>
      <c r="L678" s="69"/>
      <c r="M678" s="47"/>
      <c r="N678" s="240" t="str">
        <f ca="1">IF(Tabla1[[#This Row],[Fecha de nac]]="","",IF(Tabla1[[#This Row],[Fecha Finalización]] &gt;=TODAY(), DATEDIF(Tabla1[[#This Row],[Fecha de nac]],TODAY(),"y"), ROUNDDOWN((Tabla1[[#This Row],[Fecha Finalización]] -Tabla1[[#This Row],[Fecha de nac]])/365,0)))</f>
        <v/>
      </c>
      <c r="O678" s="171"/>
      <c r="P678" s="35"/>
      <c r="Q678" s="68"/>
      <c r="R678" s="68"/>
      <c r="S678" s="68"/>
      <c r="T678" s="68"/>
      <c r="U678" s="245" t="str">
        <f>IF(F678="","",Tabla1[[#This Row],[Fecha Inicio grupo]]+3*7-7)</f>
        <v/>
      </c>
      <c r="V678" s="246" t="str">
        <f>IF(F678="","",EDATE(Tabla1[[#This Row],[Fecha Inicio grupo]],3))</f>
        <v/>
      </c>
      <c r="W678" s="30"/>
      <c r="X678" s="30"/>
      <c r="Y678" s="77"/>
      <c r="Z678" s="77"/>
      <c r="AA678" s="77"/>
      <c r="AB678" s="77"/>
      <c r="AC678" s="77"/>
      <c r="AD678" s="77"/>
      <c r="AE678" s="77"/>
      <c r="AF678" s="77"/>
      <c r="AG678" s="77"/>
      <c r="AH678" s="77"/>
      <c r="AI678" s="77"/>
      <c r="AJ678" s="77"/>
      <c r="AK678" s="77"/>
      <c r="AL678" s="77"/>
      <c r="AM678" s="77"/>
      <c r="AN678" s="77"/>
      <c r="AO678" s="146"/>
      <c r="AP678" s="248" t="str">
        <f>IF(F678="","",IFERROR(VLOOKUP(SUBSTITUTE(SUBSTITUTE(Tabla1[[#This Row],[Uso Sistemas]],"T","P"),"N","F"),Parámetros!$M$2:$N$17,2,0),"Completar hasta 3ra sem. para evaluar a Probacionista"))</f>
        <v/>
      </c>
      <c r="AQ678" s="40"/>
      <c r="AR678" s="40"/>
      <c r="AS678" s="40"/>
      <c r="AT678" s="29"/>
      <c r="AU678" s="56"/>
      <c r="AV678" s="56"/>
      <c r="AW678" s="56"/>
      <c r="AX678" s="250" t="str">
        <f>IF(V678="","",EOMONTH(EDATE(Tabla1[[#This Row],[Fecha Finalización]],2),0))</f>
        <v/>
      </c>
      <c r="AY678" s="40"/>
      <c r="AZ678" s="251" t="str">
        <f>IF(V678="","",EOMONTH(EDATE(Tabla1[[#This Row],[Fecha Finalización]],3),0))</f>
        <v/>
      </c>
      <c r="BA678" s="40"/>
      <c r="BB678" s="40"/>
      <c r="BC678" s="237"/>
      <c r="BD678" s="235" t="str">
        <f>IF(F678="","",Tabla1[[#This Row],[sem 01]]&amp;Tabla1[[#This Row],[sem 02]]&amp;Tabla1[[#This Row],[sem 03]])</f>
        <v/>
      </c>
      <c r="BE678" s="236" t="str">
        <f>IF(TRIM(F678)="","",$B$1&amp;"-"&amp;SUBSTITUTE(Tabla1[[#This Row],[Mes Inscrito]]," ","")&amp;"-"&amp;SUBSTITUTE(Tabla1[[#This Row],[Dia de clases Inscrito]]," ","")&amp;"-"&amp;SUBSTITUTE(Tabla1[[#This Row],[Horario Inscrito]]," ","")&amp;"-"&amp;Tabla1[[#This Row],[Fecha Inicio grupo]])</f>
        <v/>
      </c>
      <c r="BF678" s="253" t="str">
        <f>IF(F678="","",Tabla1[[#This Row],[Curso]])</f>
        <v/>
      </c>
      <c r="BG678" s="254" t="str">
        <f>+IF(TRIM(F678)="","",$B$1&amp;"-"&amp;TRIM(Tabla1[[#This Row],[Mes Inscrito]])&amp;"-"&amp;TRIM(Tabla1[[#This Row],[Dia de clases Inscrito]])&amp;"-"&amp;TRIM(Tabla1[[#This Row],[Horario Inscrito]])&amp;"-"&amp;TRIM(Tabla1[[#This Row],[Fecha Inicio grupo]])&amp;"-"&amp;TRIM(Tabla1[[#This Row],[Tipo Incrito]]))</f>
        <v/>
      </c>
      <c r="BH678" s="319" t="str">
        <f>IF(F678="","",OR(IFERROR(SEARCH("CG",Tabla1[[#This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8" s="320" t="str">
        <f>IF(F678&lt;&gt;"",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8" s="320" t="str">
        <f>IF(F678&lt;&gt;"",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8" s="320" t="str">
        <f>IF(Tabla1[[#This Row],[Fecha Inicio grupo]]="","",IFERROR(VLOOKUP(Tabla1[[#This Row],[Mes de Alta como miembro]],Parámetros!$AM$2:$AN$16,2,0),"01/01/1900"))</f>
        <v/>
      </c>
    </row>
    <row r="679" spans="1:63" ht="14.45" hidden="1">
      <c r="A679" s="69">
        <v>674</v>
      </c>
      <c r="B679" s="30"/>
      <c r="C679" s="35"/>
      <c r="D679" s="43"/>
      <c r="E679" s="65"/>
      <c r="F679" s="46"/>
      <c r="G679" s="46"/>
      <c r="H679" s="165"/>
      <c r="I679" s="43"/>
      <c r="J679" s="29"/>
      <c r="K679" s="70"/>
      <c r="L679" s="69"/>
      <c r="M679" s="47"/>
      <c r="N679" s="240" t="str">
        <f ca="1">IF(Tabla1[[#This Row],[Fecha de nac]]="","",IF(Tabla1[[#This Row],[Fecha Finalización]] &gt;=TODAY(), DATEDIF(Tabla1[[#This Row],[Fecha de nac]],TODAY(),"y"), ROUNDDOWN((Tabla1[[#This Row],[Fecha Finalización]] -Tabla1[[#This Row],[Fecha de nac]])/365,0)))</f>
        <v/>
      </c>
      <c r="O679" s="171"/>
      <c r="P679" s="35"/>
      <c r="Q679" s="68"/>
      <c r="R679" s="68"/>
      <c r="S679" s="68"/>
      <c r="T679" s="68"/>
      <c r="U679" s="245" t="str">
        <f>IF(F679="","",Tabla1[[#This Row],[Fecha Inicio grupo]]+3*7-7)</f>
        <v/>
      </c>
      <c r="V679" s="246" t="str">
        <f>IF(F679="","",EDATE(Tabla1[[#This Row],[Fecha Inicio grupo]],3))</f>
        <v/>
      </c>
      <c r="W679" s="30"/>
      <c r="X679" s="30"/>
      <c r="Y679" s="77"/>
      <c r="Z679" s="77"/>
      <c r="AA679" s="77"/>
      <c r="AB679" s="77"/>
      <c r="AC679" s="77"/>
      <c r="AD679" s="77"/>
      <c r="AE679" s="77"/>
      <c r="AF679" s="77"/>
      <c r="AG679" s="77"/>
      <c r="AH679" s="77"/>
      <c r="AI679" s="77"/>
      <c r="AJ679" s="77"/>
      <c r="AK679" s="77"/>
      <c r="AL679" s="77"/>
      <c r="AM679" s="77"/>
      <c r="AN679" s="77"/>
      <c r="AO679" s="146"/>
      <c r="AP679" s="248" t="str">
        <f>IF(F679="","",IFERROR(VLOOKUP(SUBSTITUTE(SUBSTITUTE(Tabla1[[#This Row],[Uso Sistemas]],"T","P"),"N","F"),Parámetros!$M$2:$N$17,2,0),"Completar hasta 3ra sem. para evaluar a Probacionista"))</f>
        <v/>
      </c>
      <c r="AQ679" s="40"/>
      <c r="AR679" s="40"/>
      <c r="AS679" s="40"/>
      <c r="AT679" s="29"/>
      <c r="AU679" s="56"/>
      <c r="AV679" s="56"/>
      <c r="AW679" s="56"/>
      <c r="AX679" s="250" t="str">
        <f>IF(V679="","",EOMONTH(EDATE(Tabla1[[#This Row],[Fecha Finalización]],2),0))</f>
        <v/>
      </c>
      <c r="AY679" s="40"/>
      <c r="AZ679" s="251" t="str">
        <f>IF(V679="","",EOMONTH(EDATE(Tabla1[[#This Row],[Fecha Finalización]],3),0))</f>
        <v/>
      </c>
      <c r="BA679" s="40"/>
      <c r="BB679" s="40"/>
      <c r="BC679" s="237"/>
      <c r="BD679" s="235" t="str">
        <f>IF(F679="","",Tabla1[[#This Row],[sem 01]]&amp;Tabla1[[#This Row],[sem 02]]&amp;Tabla1[[#This Row],[sem 03]])</f>
        <v/>
      </c>
      <c r="BE679" s="236" t="str">
        <f>IF(TRIM(F679)="","",$B$1&amp;"-"&amp;SUBSTITUTE(Tabla1[[#This Row],[Mes Inscrito]]," ","")&amp;"-"&amp;SUBSTITUTE(Tabla1[[#This Row],[Dia de clases Inscrito]]," ","")&amp;"-"&amp;SUBSTITUTE(Tabla1[[#This Row],[Horario Inscrito]]," ","")&amp;"-"&amp;Tabla1[[#This Row],[Fecha Inicio grupo]])</f>
        <v/>
      </c>
      <c r="BF679" s="253" t="str">
        <f>IF(F679="","",Tabla1[[#This Row],[Curso]])</f>
        <v/>
      </c>
      <c r="BG679" s="254" t="str">
        <f>+IF(TRIM(F679)="","",$B$1&amp;"-"&amp;TRIM(Tabla1[[#This Row],[Mes Inscrito]])&amp;"-"&amp;TRIM(Tabla1[[#This Row],[Dia de clases Inscrito]])&amp;"-"&amp;TRIM(Tabla1[[#This Row],[Horario Inscrito]])&amp;"-"&amp;TRIM(Tabla1[[#This Row],[Fecha Inicio grupo]])&amp;"-"&amp;TRIM(Tabla1[[#This Row],[Tipo Incrito]]))</f>
        <v/>
      </c>
      <c r="BH679" s="319" t="str">
        <f>IF(F679="","",OR(IFERROR(SEARCH("CG",Tabla1[[#This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9" s="320" t="str">
        <f>IF(F679&lt;&gt;"",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9" s="320" t="str">
        <f>IF(F679&lt;&gt;"",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9" s="320" t="str">
        <f>IF(Tabla1[[#This Row],[Fecha Inicio grupo]]="","",IFERROR(VLOOKUP(Tabla1[[#This Row],[Mes de Alta como miembro]],Parámetros!$AM$2:$AN$16,2,0),"01/01/1900"))</f>
        <v/>
      </c>
    </row>
    <row r="680" spans="1:63" ht="14.45" hidden="1">
      <c r="A680" s="69">
        <v>675</v>
      </c>
      <c r="B680" s="30"/>
      <c r="C680" s="35"/>
      <c r="D680" s="43"/>
      <c r="E680" s="65"/>
      <c r="F680" s="46"/>
      <c r="G680" s="46"/>
      <c r="H680" s="165"/>
      <c r="I680" s="43"/>
      <c r="J680" s="29"/>
      <c r="K680" s="70"/>
      <c r="L680" s="69"/>
      <c r="M680" s="47"/>
      <c r="N680" s="240" t="str">
        <f ca="1">IF(Tabla1[[#This Row],[Fecha de nac]]="","",IF(Tabla1[[#This Row],[Fecha Finalización]] &gt;=TODAY(), DATEDIF(Tabla1[[#This Row],[Fecha de nac]],TODAY(),"y"), ROUNDDOWN((Tabla1[[#This Row],[Fecha Finalización]] -Tabla1[[#This Row],[Fecha de nac]])/365,0)))</f>
        <v/>
      </c>
      <c r="O680" s="171"/>
      <c r="P680" s="35"/>
      <c r="Q680" s="68"/>
      <c r="R680" s="68"/>
      <c r="S680" s="68"/>
      <c r="T680" s="68"/>
      <c r="U680" s="245" t="str">
        <f>IF(F680="","",Tabla1[[#This Row],[Fecha Inicio grupo]]+3*7-7)</f>
        <v/>
      </c>
      <c r="V680" s="246" t="str">
        <f>IF(F680="","",EDATE(Tabla1[[#This Row],[Fecha Inicio grupo]],3))</f>
        <v/>
      </c>
      <c r="W680" s="30"/>
      <c r="X680" s="30"/>
      <c r="Y680" s="77"/>
      <c r="Z680" s="77"/>
      <c r="AA680" s="77"/>
      <c r="AB680" s="77"/>
      <c r="AC680" s="77"/>
      <c r="AD680" s="77"/>
      <c r="AE680" s="77"/>
      <c r="AF680" s="77"/>
      <c r="AG680" s="77"/>
      <c r="AH680" s="77"/>
      <c r="AI680" s="77"/>
      <c r="AJ680" s="77"/>
      <c r="AK680" s="77"/>
      <c r="AL680" s="77"/>
      <c r="AM680" s="77"/>
      <c r="AN680" s="77"/>
      <c r="AO680" s="146"/>
      <c r="AP680" s="248" t="str">
        <f>IF(F680="","",IFERROR(VLOOKUP(SUBSTITUTE(SUBSTITUTE(Tabla1[[#This Row],[Uso Sistemas]],"T","P"),"N","F"),Parámetros!$M$2:$N$17,2,0),"Completar hasta 3ra sem. para evaluar a Probacionista"))</f>
        <v/>
      </c>
      <c r="AQ680" s="40"/>
      <c r="AR680" s="40"/>
      <c r="AS680" s="40"/>
      <c r="AT680" s="29"/>
      <c r="AU680" s="56"/>
      <c r="AV680" s="56"/>
      <c r="AW680" s="56"/>
      <c r="AX680" s="250" t="str">
        <f>IF(V680="","",EOMONTH(EDATE(Tabla1[[#This Row],[Fecha Finalización]],2),0))</f>
        <v/>
      </c>
      <c r="AY680" s="40"/>
      <c r="AZ680" s="251" t="str">
        <f>IF(V680="","",EOMONTH(EDATE(Tabla1[[#This Row],[Fecha Finalización]],3),0))</f>
        <v/>
      </c>
      <c r="BA680" s="40"/>
      <c r="BB680" s="40"/>
      <c r="BC680" s="237"/>
      <c r="BD680" s="235" t="str">
        <f>IF(F680="","",Tabla1[[#This Row],[sem 01]]&amp;Tabla1[[#This Row],[sem 02]]&amp;Tabla1[[#This Row],[sem 03]])</f>
        <v/>
      </c>
      <c r="BE680" s="236" t="str">
        <f>IF(TRIM(F680)="","",$B$1&amp;"-"&amp;SUBSTITUTE(Tabla1[[#This Row],[Mes Inscrito]]," ","")&amp;"-"&amp;SUBSTITUTE(Tabla1[[#This Row],[Dia de clases Inscrito]]," ","")&amp;"-"&amp;SUBSTITUTE(Tabla1[[#This Row],[Horario Inscrito]]," ","")&amp;"-"&amp;Tabla1[[#This Row],[Fecha Inicio grupo]])</f>
        <v/>
      </c>
      <c r="BF680" s="253" t="str">
        <f>IF(F680="","",Tabla1[[#This Row],[Curso]])</f>
        <v/>
      </c>
      <c r="BG680" s="254" t="str">
        <f>+IF(TRIM(F680)="","",$B$1&amp;"-"&amp;TRIM(Tabla1[[#This Row],[Mes Inscrito]])&amp;"-"&amp;TRIM(Tabla1[[#This Row],[Dia de clases Inscrito]])&amp;"-"&amp;TRIM(Tabla1[[#This Row],[Horario Inscrito]])&amp;"-"&amp;TRIM(Tabla1[[#This Row],[Fecha Inicio grupo]])&amp;"-"&amp;TRIM(Tabla1[[#This Row],[Tipo Incrito]]))</f>
        <v/>
      </c>
      <c r="BH680" s="319" t="str">
        <f>IF(F680="","",OR(IFERROR(SEARCH("CG",Tabla1[[#This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0" s="320" t="str">
        <f>IF(F680&lt;&gt;"",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0" s="320" t="str">
        <f>IF(F680&lt;&gt;"",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0" s="320" t="str">
        <f>IF(Tabla1[[#This Row],[Fecha Inicio grupo]]="","",IFERROR(VLOOKUP(Tabla1[[#This Row],[Mes de Alta como miembro]],Parámetros!$AM$2:$AN$16,2,0),"01/01/1900"))</f>
        <v/>
      </c>
    </row>
    <row r="681" spans="1:63" ht="14.45" hidden="1">
      <c r="A681" s="69">
        <v>676</v>
      </c>
      <c r="B681" s="30"/>
      <c r="C681" s="35"/>
      <c r="D681" s="43"/>
      <c r="E681" s="65"/>
      <c r="F681" s="46"/>
      <c r="G681" s="46"/>
      <c r="H681" s="165"/>
      <c r="I681" s="43"/>
      <c r="J681" s="29"/>
      <c r="K681" s="70"/>
      <c r="L681" s="69"/>
      <c r="M681" s="47"/>
      <c r="N681" s="240" t="str">
        <f ca="1">IF(Tabla1[[#This Row],[Fecha de nac]]="","",IF(Tabla1[[#This Row],[Fecha Finalización]] &gt;=TODAY(), DATEDIF(Tabla1[[#This Row],[Fecha de nac]],TODAY(),"y"), ROUNDDOWN((Tabla1[[#This Row],[Fecha Finalización]] -Tabla1[[#This Row],[Fecha de nac]])/365,0)))</f>
        <v/>
      </c>
      <c r="O681" s="171"/>
      <c r="P681" s="35"/>
      <c r="Q681" s="68"/>
      <c r="R681" s="68"/>
      <c r="S681" s="68"/>
      <c r="T681" s="68"/>
      <c r="U681" s="245" t="str">
        <f>IF(F681="","",Tabla1[[#This Row],[Fecha Inicio grupo]]+3*7-7)</f>
        <v/>
      </c>
      <c r="V681" s="246" t="str">
        <f>IF(F681="","",EDATE(Tabla1[[#This Row],[Fecha Inicio grupo]],3))</f>
        <v/>
      </c>
      <c r="W681" s="30"/>
      <c r="X681" s="30"/>
      <c r="Y681" s="77"/>
      <c r="Z681" s="77"/>
      <c r="AA681" s="77"/>
      <c r="AB681" s="77"/>
      <c r="AC681" s="77"/>
      <c r="AD681" s="77"/>
      <c r="AE681" s="77"/>
      <c r="AF681" s="77"/>
      <c r="AG681" s="77"/>
      <c r="AH681" s="77"/>
      <c r="AI681" s="77"/>
      <c r="AJ681" s="77"/>
      <c r="AK681" s="77"/>
      <c r="AL681" s="77"/>
      <c r="AM681" s="77"/>
      <c r="AN681" s="77"/>
      <c r="AO681" s="146"/>
      <c r="AP681" s="248" t="str">
        <f>IF(F681="","",IFERROR(VLOOKUP(SUBSTITUTE(SUBSTITUTE(Tabla1[[#This Row],[Uso Sistemas]],"T","P"),"N","F"),Parámetros!$M$2:$N$17,2,0),"Completar hasta 3ra sem. para evaluar a Probacionista"))</f>
        <v/>
      </c>
      <c r="AQ681" s="40"/>
      <c r="AR681" s="40"/>
      <c r="AS681" s="40"/>
      <c r="AT681" s="29"/>
      <c r="AU681" s="56"/>
      <c r="AV681" s="56"/>
      <c r="AW681" s="56"/>
      <c r="AX681" s="250" t="str">
        <f>IF(V681="","",EOMONTH(EDATE(Tabla1[[#This Row],[Fecha Finalización]],2),0))</f>
        <v/>
      </c>
      <c r="AY681" s="40"/>
      <c r="AZ681" s="251" t="str">
        <f>IF(V681="","",EOMONTH(EDATE(Tabla1[[#This Row],[Fecha Finalización]],3),0))</f>
        <v/>
      </c>
      <c r="BA681" s="40"/>
      <c r="BB681" s="40"/>
      <c r="BC681" s="237"/>
      <c r="BD681" s="235" t="str">
        <f>IF(F681="","",Tabla1[[#This Row],[sem 01]]&amp;Tabla1[[#This Row],[sem 02]]&amp;Tabla1[[#This Row],[sem 03]])</f>
        <v/>
      </c>
      <c r="BE681" s="236" t="str">
        <f>IF(TRIM(F681)="","",$B$1&amp;"-"&amp;SUBSTITUTE(Tabla1[[#This Row],[Mes Inscrito]]," ","")&amp;"-"&amp;SUBSTITUTE(Tabla1[[#This Row],[Dia de clases Inscrito]]," ","")&amp;"-"&amp;SUBSTITUTE(Tabla1[[#This Row],[Horario Inscrito]]," ","")&amp;"-"&amp;Tabla1[[#This Row],[Fecha Inicio grupo]])</f>
        <v/>
      </c>
      <c r="BF681" s="253" t="str">
        <f>IF(F681="","",Tabla1[[#This Row],[Curso]])</f>
        <v/>
      </c>
      <c r="BG681" s="254" t="str">
        <f>+IF(TRIM(F681)="","",$B$1&amp;"-"&amp;TRIM(Tabla1[[#This Row],[Mes Inscrito]])&amp;"-"&amp;TRIM(Tabla1[[#This Row],[Dia de clases Inscrito]])&amp;"-"&amp;TRIM(Tabla1[[#This Row],[Horario Inscrito]])&amp;"-"&amp;TRIM(Tabla1[[#This Row],[Fecha Inicio grupo]])&amp;"-"&amp;TRIM(Tabla1[[#This Row],[Tipo Incrito]]))</f>
        <v/>
      </c>
      <c r="BH681" s="319" t="str">
        <f>IF(F681="","",OR(IFERROR(SEARCH("CG",Tabla1[[#This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1" s="320" t="str">
        <f>IF(F681&lt;&gt;"",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1" s="320" t="str">
        <f>IF(F681&lt;&gt;"",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1" s="320" t="str">
        <f>IF(Tabla1[[#This Row],[Fecha Inicio grupo]]="","",IFERROR(VLOOKUP(Tabla1[[#This Row],[Mes de Alta como miembro]],Parámetros!$AM$2:$AN$16,2,0),"01/01/1900"))</f>
        <v/>
      </c>
    </row>
    <row r="682" spans="1:63" ht="14.45" hidden="1">
      <c r="A682" s="69">
        <v>677</v>
      </c>
      <c r="B682" s="30"/>
      <c r="C682" s="35"/>
      <c r="D682" s="43"/>
      <c r="E682" s="65"/>
      <c r="F682" s="46"/>
      <c r="G682" s="46"/>
      <c r="H682" s="165"/>
      <c r="I682" s="43"/>
      <c r="J682" s="29"/>
      <c r="K682" s="70"/>
      <c r="L682" s="69"/>
      <c r="M682" s="47"/>
      <c r="N682" s="240" t="str">
        <f ca="1">IF(Tabla1[[#This Row],[Fecha de nac]]="","",IF(Tabla1[[#This Row],[Fecha Finalización]] &gt;=TODAY(), DATEDIF(Tabla1[[#This Row],[Fecha de nac]],TODAY(),"y"), ROUNDDOWN((Tabla1[[#This Row],[Fecha Finalización]] -Tabla1[[#This Row],[Fecha de nac]])/365,0)))</f>
        <v/>
      </c>
      <c r="O682" s="171"/>
      <c r="P682" s="35"/>
      <c r="Q682" s="68"/>
      <c r="R682" s="68"/>
      <c r="S682" s="68"/>
      <c r="T682" s="68"/>
      <c r="U682" s="245" t="str">
        <f>IF(F682="","",Tabla1[[#This Row],[Fecha Inicio grupo]]+3*7-7)</f>
        <v/>
      </c>
      <c r="V682" s="246" t="str">
        <f>IF(F682="","",EDATE(Tabla1[[#This Row],[Fecha Inicio grupo]],3))</f>
        <v/>
      </c>
      <c r="W682" s="30"/>
      <c r="X682" s="30"/>
      <c r="Y682" s="77"/>
      <c r="Z682" s="77"/>
      <c r="AA682" s="77"/>
      <c r="AB682" s="77"/>
      <c r="AC682" s="77"/>
      <c r="AD682" s="77"/>
      <c r="AE682" s="77"/>
      <c r="AF682" s="77"/>
      <c r="AG682" s="77"/>
      <c r="AH682" s="77"/>
      <c r="AI682" s="77"/>
      <c r="AJ682" s="77"/>
      <c r="AK682" s="77"/>
      <c r="AL682" s="77"/>
      <c r="AM682" s="77"/>
      <c r="AN682" s="77"/>
      <c r="AO682" s="146"/>
      <c r="AP682" s="248" t="str">
        <f>IF(F682="","",IFERROR(VLOOKUP(SUBSTITUTE(SUBSTITUTE(Tabla1[[#This Row],[Uso Sistemas]],"T","P"),"N","F"),Parámetros!$M$2:$N$17,2,0),"Completar hasta 3ra sem. para evaluar a Probacionista"))</f>
        <v/>
      </c>
      <c r="AQ682" s="40"/>
      <c r="AR682" s="40"/>
      <c r="AS682" s="40"/>
      <c r="AT682" s="29"/>
      <c r="AU682" s="56"/>
      <c r="AV682" s="56"/>
      <c r="AW682" s="56"/>
      <c r="AX682" s="250" t="str">
        <f>IF(V682="","",EOMONTH(EDATE(Tabla1[[#This Row],[Fecha Finalización]],2),0))</f>
        <v/>
      </c>
      <c r="AY682" s="40"/>
      <c r="AZ682" s="251" t="str">
        <f>IF(V682="","",EOMONTH(EDATE(Tabla1[[#This Row],[Fecha Finalización]],3),0))</f>
        <v/>
      </c>
      <c r="BA682" s="40"/>
      <c r="BB682" s="40"/>
      <c r="BC682" s="237"/>
      <c r="BD682" s="235" t="str">
        <f>IF(F682="","",Tabla1[[#This Row],[sem 01]]&amp;Tabla1[[#This Row],[sem 02]]&amp;Tabla1[[#This Row],[sem 03]])</f>
        <v/>
      </c>
      <c r="BE682" s="236" t="str">
        <f>IF(TRIM(F682)="","",$B$1&amp;"-"&amp;SUBSTITUTE(Tabla1[[#This Row],[Mes Inscrito]]," ","")&amp;"-"&amp;SUBSTITUTE(Tabla1[[#This Row],[Dia de clases Inscrito]]," ","")&amp;"-"&amp;SUBSTITUTE(Tabla1[[#This Row],[Horario Inscrito]]," ","")&amp;"-"&amp;Tabla1[[#This Row],[Fecha Inicio grupo]])</f>
        <v/>
      </c>
      <c r="BF682" s="253" t="str">
        <f>IF(F682="","",Tabla1[[#This Row],[Curso]])</f>
        <v/>
      </c>
      <c r="BG682" s="254" t="str">
        <f>+IF(TRIM(F682)="","",$B$1&amp;"-"&amp;TRIM(Tabla1[[#This Row],[Mes Inscrito]])&amp;"-"&amp;TRIM(Tabla1[[#This Row],[Dia de clases Inscrito]])&amp;"-"&amp;TRIM(Tabla1[[#This Row],[Horario Inscrito]])&amp;"-"&amp;TRIM(Tabla1[[#This Row],[Fecha Inicio grupo]])&amp;"-"&amp;TRIM(Tabla1[[#This Row],[Tipo Incrito]]))</f>
        <v/>
      </c>
      <c r="BH682" s="319" t="str">
        <f>IF(F682="","",OR(IFERROR(SEARCH("CG",Tabla1[[#This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2" s="320" t="str">
        <f>IF(F682&lt;&gt;"",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2" s="320" t="str">
        <f>IF(F682&lt;&gt;"",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2" s="320" t="str">
        <f>IF(Tabla1[[#This Row],[Fecha Inicio grupo]]="","",IFERROR(VLOOKUP(Tabla1[[#This Row],[Mes de Alta como miembro]],Parámetros!$AM$2:$AN$16,2,0),"01/01/1900"))</f>
        <v/>
      </c>
    </row>
    <row r="683" spans="1:63" ht="14.45" hidden="1">
      <c r="A683" s="69">
        <v>678</v>
      </c>
      <c r="B683" s="30"/>
      <c r="C683" s="35"/>
      <c r="D683" s="43"/>
      <c r="E683" s="65"/>
      <c r="F683" s="46"/>
      <c r="G683" s="46"/>
      <c r="H683" s="165"/>
      <c r="I683" s="43"/>
      <c r="J683" s="29"/>
      <c r="K683" s="70"/>
      <c r="L683" s="69"/>
      <c r="M683" s="47"/>
      <c r="N683" s="240" t="str">
        <f ca="1">IF(Tabla1[[#This Row],[Fecha de nac]]="","",IF(Tabla1[[#This Row],[Fecha Finalización]] &gt;=TODAY(), DATEDIF(Tabla1[[#This Row],[Fecha de nac]],TODAY(),"y"), ROUNDDOWN((Tabla1[[#This Row],[Fecha Finalización]] -Tabla1[[#This Row],[Fecha de nac]])/365,0)))</f>
        <v/>
      </c>
      <c r="O683" s="171"/>
      <c r="P683" s="35"/>
      <c r="Q683" s="68"/>
      <c r="R683" s="68"/>
      <c r="S683" s="68"/>
      <c r="T683" s="68"/>
      <c r="U683" s="245" t="str">
        <f>IF(F683="","",Tabla1[[#This Row],[Fecha Inicio grupo]]+3*7-7)</f>
        <v/>
      </c>
      <c r="V683" s="246" t="str">
        <f>IF(F683="","",EDATE(Tabla1[[#This Row],[Fecha Inicio grupo]],3))</f>
        <v/>
      </c>
      <c r="W683" s="30"/>
      <c r="X683" s="30"/>
      <c r="Y683" s="77"/>
      <c r="Z683" s="77"/>
      <c r="AA683" s="77"/>
      <c r="AB683" s="77"/>
      <c r="AC683" s="77"/>
      <c r="AD683" s="77"/>
      <c r="AE683" s="77"/>
      <c r="AF683" s="77"/>
      <c r="AG683" s="77"/>
      <c r="AH683" s="77"/>
      <c r="AI683" s="77"/>
      <c r="AJ683" s="77"/>
      <c r="AK683" s="77"/>
      <c r="AL683" s="77"/>
      <c r="AM683" s="77"/>
      <c r="AN683" s="77"/>
      <c r="AO683" s="146"/>
      <c r="AP683" s="248" t="str">
        <f>IF(F683="","",IFERROR(VLOOKUP(SUBSTITUTE(SUBSTITUTE(Tabla1[[#This Row],[Uso Sistemas]],"T","P"),"N","F"),Parámetros!$M$2:$N$17,2,0),"Completar hasta 3ra sem. para evaluar a Probacionista"))</f>
        <v/>
      </c>
      <c r="AQ683" s="40"/>
      <c r="AR683" s="40"/>
      <c r="AS683" s="40"/>
      <c r="AT683" s="29"/>
      <c r="AU683" s="56"/>
      <c r="AV683" s="56"/>
      <c r="AW683" s="56"/>
      <c r="AX683" s="250" t="str">
        <f>IF(V683="","",EOMONTH(EDATE(Tabla1[[#This Row],[Fecha Finalización]],2),0))</f>
        <v/>
      </c>
      <c r="AY683" s="40"/>
      <c r="AZ683" s="251" t="str">
        <f>IF(V683="","",EOMONTH(EDATE(Tabla1[[#This Row],[Fecha Finalización]],3),0))</f>
        <v/>
      </c>
      <c r="BA683" s="40"/>
      <c r="BB683" s="40"/>
      <c r="BC683" s="237"/>
      <c r="BD683" s="235" t="str">
        <f>IF(F683="","",Tabla1[[#This Row],[sem 01]]&amp;Tabla1[[#This Row],[sem 02]]&amp;Tabla1[[#This Row],[sem 03]])</f>
        <v/>
      </c>
      <c r="BE683" s="236" t="str">
        <f>IF(TRIM(F683)="","",$B$1&amp;"-"&amp;SUBSTITUTE(Tabla1[[#This Row],[Mes Inscrito]]," ","")&amp;"-"&amp;SUBSTITUTE(Tabla1[[#This Row],[Dia de clases Inscrito]]," ","")&amp;"-"&amp;SUBSTITUTE(Tabla1[[#This Row],[Horario Inscrito]]," ","")&amp;"-"&amp;Tabla1[[#This Row],[Fecha Inicio grupo]])</f>
        <v/>
      </c>
      <c r="BF683" s="253" t="str">
        <f>IF(F683="","",Tabla1[[#This Row],[Curso]])</f>
        <v/>
      </c>
      <c r="BG683" s="254" t="str">
        <f>+IF(TRIM(F683)="","",$B$1&amp;"-"&amp;TRIM(Tabla1[[#This Row],[Mes Inscrito]])&amp;"-"&amp;TRIM(Tabla1[[#This Row],[Dia de clases Inscrito]])&amp;"-"&amp;TRIM(Tabla1[[#This Row],[Horario Inscrito]])&amp;"-"&amp;TRIM(Tabla1[[#This Row],[Fecha Inicio grupo]])&amp;"-"&amp;TRIM(Tabla1[[#This Row],[Tipo Incrito]]))</f>
        <v/>
      </c>
      <c r="BH683" s="319" t="str">
        <f>IF(F683="","",OR(IFERROR(SEARCH("CG",Tabla1[[#This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3" s="320" t="str">
        <f>IF(F683&lt;&gt;"",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3" s="320" t="str">
        <f>IF(F683&lt;&gt;"",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3" s="320" t="str">
        <f>IF(Tabla1[[#This Row],[Fecha Inicio grupo]]="","",IFERROR(VLOOKUP(Tabla1[[#This Row],[Mes de Alta como miembro]],Parámetros!$AM$2:$AN$16,2,0),"01/01/1900"))</f>
        <v/>
      </c>
    </row>
    <row r="684" spans="1:63" ht="14.45" hidden="1">
      <c r="A684" s="69">
        <v>679</v>
      </c>
      <c r="B684" s="30"/>
      <c r="C684" s="35"/>
      <c r="D684" s="43"/>
      <c r="E684" s="65"/>
      <c r="F684" s="46"/>
      <c r="G684" s="46"/>
      <c r="H684" s="165"/>
      <c r="I684" s="43"/>
      <c r="J684" s="29"/>
      <c r="K684" s="70"/>
      <c r="L684" s="69"/>
      <c r="M684" s="47"/>
      <c r="N684" s="240" t="str">
        <f ca="1">IF(Tabla1[[#This Row],[Fecha de nac]]="","",IF(Tabla1[[#This Row],[Fecha Finalización]] &gt;=TODAY(), DATEDIF(Tabla1[[#This Row],[Fecha de nac]],TODAY(),"y"), ROUNDDOWN((Tabla1[[#This Row],[Fecha Finalización]] -Tabla1[[#This Row],[Fecha de nac]])/365,0)))</f>
        <v/>
      </c>
      <c r="O684" s="171"/>
      <c r="P684" s="35"/>
      <c r="Q684" s="68"/>
      <c r="R684" s="68"/>
      <c r="S684" s="68"/>
      <c r="T684" s="68"/>
      <c r="U684" s="245" t="str">
        <f>IF(F684="","",Tabla1[[#This Row],[Fecha Inicio grupo]]+3*7-7)</f>
        <v/>
      </c>
      <c r="V684" s="246" t="str">
        <f>IF(F684="","",EDATE(Tabla1[[#This Row],[Fecha Inicio grupo]],3))</f>
        <v/>
      </c>
      <c r="W684" s="30"/>
      <c r="X684" s="30"/>
      <c r="Y684" s="77"/>
      <c r="Z684" s="77"/>
      <c r="AA684" s="77"/>
      <c r="AB684" s="77"/>
      <c r="AC684" s="77"/>
      <c r="AD684" s="77"/>
      <c r="AE684" s="77"/>
      <c r="AF684" s="77"/>
      <c r="AG684" s="77"/>
      <c r="AH684" s="77"/>
      <c r="AI684" s="77"/>
      <c r="AJ684" s="77"/>
      <c r="AK684" s="77"/>
      <c r="AL684" s="77"/>
      <c r="AM684" s="77"/>
      <c r="AN684" s="77"/>
      <c r="AO684" s="146"/>
      <c r="AP684" s="248" t="str">
        <f>IF(F684="","",IFERROR(VLOOKUP(SUBSTITUTE(SUBSTITUTE(Tabla1[[#This Row],[Uso Sistemas]],"T","P"),"N","F"),Parámetros!$M$2:$N$17,2,0),"Completar hasta 3ra sem. para evaluar a Probacionista"))</f>
        <v/>
      </c>
      <c r="AQ684" s="40"/>
      <c r="AR684" s="40"/>
      <c r="AS684" s="40"/>
      <c r="AT684" s="29"/>
      <c r="AU684" s="56"/>
      <c r="AV684" s="56"/>
      <c r="AW684" s="56"/>
      <c r="AX684" s="250" t="str">
        <f>IF(V684="","",EOMONTH(EDATE(Tabla1[[#This Row],[Fecha Finalización]],2),0))</f>
        <v/>
      </c>
      <c r="AY684" s="40"/>
      <c r="AZ684" s="251" t="str">
        <f>IF(V684="","",EOMONTH(EDATE(Tabla1[[#This Row],[Fecha Finalización]],3),0))</f>
        <v/>
      </c>
      <c r="BA684" s="40"/>
      <c r="BB684" s="40"/>
      <c r="BC684" s="237"/>
      <c r="BD684" s="235" t="str">
        <f>IF(F684="","",Tabla1[[#This Row],[sem 01]]&amp;Tabla1[[#This Row],[sem 02]]&amp;Tabla1[[#This Row],[sem 03]])</f>
        <v/>
      </c>
      <c r="BE684" s="236" t="str">
        <f>IF(TRIM(F684)="","",$B$1&amp;"-"&amp;SUBSTITUTE(Tabla1[[#This Row],[Mes Inscrito]]," ","")&amp;"-"&amp;SUBSTITUTE(Tabla1[[#This Row],[Dia de clases Inscrito]]," ","")&amp;"-"&amp;SUBSTITUTE(Tabla1[[#This Row],[Horario Inscrito]]," ","")&amp;"-"&amp;Tabla1[[#This Row],[Fecha Inicio grupo]])</f>
        <v/>
      </c>
      <c r="BF684" s="253" t="str">
        <f>IF(F684="","",Tabla1[[#This Row],[Curso]])</f>
        <v/>
      </c>
      <c r="BG684" s="254" t="str">
        <f>+IF(TRIM(F684)="","",$B$1&amp;"-"&amp;TRIM(Tabla1[[#This Row],[Mes Inscrito]])&amp;"-"&amp;TRIM(Tabla1[[#This Row],[Dia de clases Inscrito]])&amp;"-"&amp;TRIM(Tabla1[[#This Row],[Horario Inscrito]])&amp;"-"&amp;TRIM(Tabla1[[#This Row],[Fecha Inicio grupo]])&amp;"-"&amp;TRIM(Tabla1[[#This Row],[Tipo Incrito]]))</f>
        <v/>
      </c>
      <c r="BH684" s="319" t="str">
        <f>IF(F684="","",OR(IFERROR(SEARCH("CG",Tabla1[[#This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4" s="320" t="str">
        <f>IF(F684&lt;&gt;"",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4" s="320" t="str">
        <f>IF(F684&lt;&gt;"",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4" s="320" t="str">
        <f>IF(Tabla1[[#This Row],[Fecha Inicio grupo]]="","",IFERROR(VLOOKUP(Tabla1[[#This Row],[Mes de Alta como miembro]],Parámetros!$AM$2:$AN$16,2,0),"01/01/1900"))</f>
        <v/>
      </c>
    </row>
    <row r="685" spans="1:63" ht="14.45" hidden="1">
      <c r="A685" s="69">
        <v>680</v>
      </c>
      <c r="B685" s="30"/>
      <c r="C685" s="35"/>
      <c r="D685" s="43"/>
      <c r="E685" s="65"/>
      <c r="F685" s="46"/>
      <c r="G685" s="46"/>
      <c r="H685" s="165"/>
      <c r="I685" s="43"/>
      <c r="J685" s="29"/>
      <c r="K685" s="70"/>
      <c r="L685" s="69"/>
      <c r="M685" s="47"/>
      <c r="N685" s="240" t="str">
        <f ca="1">IF(Tabla1[[#This Row],[Fecha de nac]]="","",IF(Tabla1[[#This Row],[Fecha Finalización]] &gt;=TODAY(), DATEDIF(Tabla1[[#This Row],[Fecha de nac]],TODAY(),"y"), ROUNDDOWN((Tabla1[[#This Row],[Fecha Finalización]] -Tabla1[[#This Row],[Fecha de nac]])/365,0)))</f>
        <v/>
      </c>
      <c r="O685" s="171"/>
      <c r="P685" s="35"/>
      <c r="Q685" s="68"/>
      <c r="R685" s="68"/>
      <c r="S685" s="68"/>
      <c r="T685" s="68"/>
      <c r="U685" s="245" t="str">
        <f>IF(F685="","",Tabla1[[#This Row],[Fecha Inicio grupo]]+3*7-7)</f>
        <v/>
      </c>
      <c r="V685" s="246" t="str">
        <f>IF(F685="","",EDATE(Tabla1[[#This Row],[Fecha Inicio grupo]],3))</f>
        <v/>
      </c>
      <c r="W685" s="30"/>
      <c r="X685" s="30"/>
      <c r="Y685" s="77"/>
      <c r="Z685" s="77"/>
      <c r="AA685" s="77"/>
      <c r="AB685" s="77"/>
      <c r="AC685" s="77"/>
      <c r="AD685" s="77"/>
      <c r="AE685" s="77"/>
      <c r="AF685" s="77"/>
      <c r="AG685" s="77"/>
      <c r="AH685" s="77"/>
      <c r="AI685" s="77"/>
      <c r="AJ685" s="77"/>
      <c r="AK685" s="77"/>
      <c r="AL685" s="77"/>
      <c r="AM685" s="77"/>
      <c r="AN685" s="77"/>
      <c r="AO685" s="146"/>
      <c r="AP685" s="248" t="str">
        <f>IF(F685="","",IFERROR(VLOOKUP(SUBSTITUTE(SUBSTITUTE(Tabla1[[#This Row],[Uso Sistemas]],"T","P"),"N","F"),Parámetros!$M$2:$N$17,2,0),"Completar hasta 3ra sem. para evaluar a Probacionista"))</f>
        <v/>
      </c>
      <c r="AQ685" s="40"/>
      <c r="AR685" s="40"/>
      <c r="AS685" s="40"/>
      <c r="AT685" s="29"/>
      <c r="AU685" s="56"/>
      <c r="AV685" s="56"/>
      <c r="AW685" s="56"/>
      <c r="AX685" s="250" t="str">
        <f>IF(V685="","",EOMONTH(EDATE(Tabla1[[#This Row],[Fecha Finalización]],2),0))</f>
        <v/>
      </c>
      <c r="AY685" s="40"/>
      <c r="AZ685" s="251" t="str">
        <f>IF(V685="","",EOMONTH(EDATE(Tabla1[[#This Row],[Fecha Finalización]],3),0))</f>
        <v/>
      </c>
      <c r="BA685" s="40"/>
      <c r="BB685" s="40"/>
      <c r="BC685" s="237"/>
      <c r="BD685" s="235" t="str">
        <f>IF(F685="","",Tabla1[[#This Row],[sem 01]]&amp;Tabla1[[#This Row],[sem 02]]&amp;Tabla1[[#This Row],[sem 03]])</f>
        <v/>
      </c>
      <c r="BE685" s="236" t="str">
        <f>IF(TRIM(F685)="","",$B$1&amp;"-"&amp;SUBSTITUTE(Tabla1[[#This Row],[Mes Inscrito]]," ","")&amp;"-"&amp;SUBSTITUTE(Tabla1[[#This Row],[Dia de clases Inscrito]]," ","")&amp;"-"&amp;SUBSTITUTE(Tabla1[[#This Row],[Horario Inscrito]]," ","")&amp;"-"&amp;Tabla1[[#This Row],[Fecha Inicio grupo]])</f>
        <v/>
      </c>
      <c r="BF685" s="253" t="str">
        <f>IF(F685="","",Tabla1[[#This Row],[Curso]])</f>
        <v/>
      </c>
      <c r="BG685" s="254" t="str">
        <f>+IF(TRIM(F685)="","",$B$1&amp;"-"&amp;TRIM(Tabla1[[#This Row],[Mes Inscrito]])&amp;"-"&amp;TRIM(Tabla1[[#This Row],[Dia de clases Inscrito]])&amp;"-"&amp;TRIM(Tabla1[[#This Row],[Horario Inscrito]])&amp;"-"&amp;TRIM(Tabla1[[#This Row],[Fecha Inicio grupo]])&amp;"-"&amp;TRIM(Tabla1[[#This Row],[Tipo Incrito]]))</f>
        <v/>
      </c>
      <c r="BH685" s="319" t="str">
        <f>IF(F685="","",OR(IFERROR(SEARCH("CG",Tabla1[[#This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5" s="320" t="str">
        <f>IF(F685&lt;&gt;"",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5" s="320" t="str">
        <f>IF(F685&lt;&gt;"",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5" s="320" t="str">
        <f>IF(Tabla1[[#This Row],[Fecha Inicio grupo]]="","",IFERROR(VLOOKUP(Tabla1[[#This Row],[Mes de Alta como miembro]],Parámetros!$AM$2:$AN$16,2,0),"01/01/1900"))</f>
        <v/>
      </c>
    </row>
    <row r="686" spans="1:63" ht="14.45" hidden="1">
      <c r="A686" s="69">
        <v>681</v>
      </c>
      <c r="B686" s="30"/>
      <c r="C686" s="35"/>
      <c r="D686" s="43"/>
      <c r="E686" s="65"/>
      <c r="F686" s="46"/>
      <c r="G686" s="46"/>
      <c r="H686" s="165"/>
      <c r="I686" s="43"/>
      <c r="J686" s="29"/>
      <c r="K686" s="70"/>
      <c r="L686" s="69"/>
      <c r="M686" s="47"/>
      <c r="N686" s="240" t="str">
        <f ca="1">IF(Tabla1[[#This Row],[Fecha de nac]]="","",IF(Tabla1[[#This Row],[Fecha Finalización]] &gt;=TODAY(), DATEDIF(Tabla1[[#This Row],[Fecha de nac]],TODAY(),"y"), ROUNDDOWN((Tabla1[[#This Row],[Fecha Finalización]] -Tabla1[[#This Row],[Fecha de nac]])/365,0)))</f>
        <v/>
      </c>
      <c r="O686" s="171"/>
      <c r="P686" s="35"/>
      <c r="Q686" s="68"/>
      <c r="R686" s="68"/>
      <c r="S686" s="68"/>
      <c r="T686" s="68"/>
      <c r="U686" s="245" t="str">
        <f>IF(F686="","",Tabla1[[#This Row],[Fecha Inicio grupo]]+3*7-7)</f>
        <v/>
      </c>
      <c r="V686" s="246" t="str">
        <f>IF(F686="","",EDATE(Tabla1[[#This Row],[Fecha Inicio grupo]],3))</f>
        <v/>
      </c>
      <c r="W686" s="30"/>
      <c r="X686" s="30"/>
      <c r="Y686" s="77"/>
      <c r="Z686" s="77"/>
      <c r="AA686" s="77"/>
      <c r="AB686" s="77"/>
      <c r="AC686" s="77"/>
      <c r="AD686" s="77"/>
      <c r="AE686" s="77"/>
      <c r="AF686" s="77"/>
      <c r="AG686" s="77"/>
      <c r="AH686" s="77"/>
      <c r="AI686" s="77"/>
      <c r="AJ686" s="77"/>
      <c r="AK686" s="77"/>
      <c r="AL686" s="77"/>
      <c r="AM686" s="77"/>
      <c r="AN686" s="77"/>
      <c r="AO686" s="146"/>
      <c r="AP686" s="248" t="str">
        <f>IF(F686="","",IFERROR(VLOOKUP(SUBSTITUTE(SUBSTITUTE(Tabla1[[#This Row],[Uso Sistemas]],"T","P"),"N","F"),Parámetros!$M$2:$N$17,2,0),"Completar hasta 3ra sem. para evaluar a Probacionista"))</f>
        <v/>
      </c>
      <c r="AQ686" s="40"/>
      <c r="AR686" s="40"/>
      <c r="AS686" s="40"/>
      <c r="AT686" s="29"/>
      <c r="AU686" s="56"/>
      <c r="AV686" s="56"/>
      <c r="AW686" s="56"/>
      <c r="AX686" s="250" t="str">
        <f>IF(V686="","",EOMONTH(EDATE(Tabla1[[#This Row],[Fecha Finalización]],2),0))</f>
        <v/>
      </c>
      <c r="AY686" s="40"/>
      <c r="AZ686" s="251" t="str">
        <f>IF(V686="","",EOMONTH(EDATE(Tabla1[[#This Row],[Fecha Finalización]],3),0))</f>
        <v/>
      </c>
      <c r="BA686" s="40"/>
      <c r="BB686" s="40"/>
      <c r="BC686" s="237"/>
      <c r="BD686" s="235" t="str">
        <f>IF(F686="","",Tabla1[[#This Row],[sem 01]]&amp;Tabla1[[#This Row],[sem 02]]&amp;Tabla1[[#This Row],[sem 03]])</f>
        <v/>
      </c>
      <c r="BE686" s="236" t="str">
        <f>IF(TRIM(F686)="","",$B$1&amp;"-"&amp;SUBSTITUTE(Tabla1[[#This Row],[Mes Inscrito]]," ","")&amp;"-"&amp;SUBSTITUTE(Tabla1[[#This Row],[Dia de clases Inscrito]]," ","")&amp;"-"&amp;SUBSTITUTE(Tabla1[[#This Row],[Horario Inscrito]]," ","")&amp;"-"&amp;Tabla1[[#This Row],[Fecha Inicio grupo]])</f>
        <v/>
      </c>
      <c r="BF686" s="253" t="str">
        <f>IF(F686="","",Tabla1[[#This Row],[Curso]])</f>
        <v/>
      </c>
      <c r="BG686" s="254" t="str">
        <f>+IF(TRIM(F686)="","",$B$1&amp;"-"&amp;TRIM(Tabla1[[#This Row],[Mes Inscrito]])&amp;"-"&amp;TRIM(Tabla1[[#This Row],[Dia de clases Inscrito]])&amp;"-"&amp;TRIM(Tabla1[[#This Row],[Horario Inscrito]])&amp;"-"&amp;TRIM(Tabla1[[#This Row],[Fecha Inicio grupo]])&amp;"-"&amp;TRIM(Tabla1[[#This Row],[Tipo Incrito]]))</f>
        <v/>
      </c>
      <c r="BH686" s="319" t="str">
        <f>IF(F686="","",OR(IFERROR(SEARCH("CG",Tabla1[[#This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6" s="320" t="str">
        <f>IF(F686&lt;&gt;"",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6" s="320" t="str">
        <f>IF(F686&lt;&gt;"",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6" s="320" t="str">
        <f>IF(Tabla1[[#This Row],[Fecha Inicio grupo]]="","",IFERROR(VLOOKUP(Tabla1[[#This Row],[Mes de Alta como miembro]],Parámetros!$AM$2:$AN$16,2,0),"01/01/1900"))</f>
        <v/>
      </c>
    </row>
    <row r="687" spans="1:63" ht="14.45" hidden="1">
      <c r="A687" s="69">
        <v>682</v>
      </c>
      <c r="B687" s="30"/>
      <c r="C687" s="35"/>
      <c r="D687" s="43"/>
      <c r="E687" s="65"/>
      <c r="F687" s="46"/>
      <c r="G687" s="46"/>
      <c r="H687" s="165"/>
      <c r="I687" s="43"/>
      <c r="J687" s="29"/>
      <c r="K687" s="70"/>
      <c r="L687" s="69"/>
      <c r="M687" s="47"/>
      <c r="N687" s="240" t="str">
        <f ca="1">IF(Tabla1[[#This Row],[Fecha de nac]]="","",IF(Tabla1[[#This Row],[Fecha Finalización]] &gt;=TODAY(), DATEDIF(Tabla1[[#This Row],[Fecha de nac]],TODAY(),"y"), ROUNDDOWN((Tabla1[[#This Row],[Fecha Finalización]] -Tabla1[[#This Row],[Fecha de nac]])/365,0)))</f>
        <v/>
      </c>
      <c r="O687" s="171"/>
      <c r="P687" s="35"/>
      <c r="Q687" s="68"/>
      <c r="R687" s="68"/>
      <c r="S687" s="68"/>
      <c r="T687" s="68"/>
      <c r="U687" s="245" t="str">
        <f>IF(F687="","",Tabla1[[#This Row],[Fecha Inicio grupo]]+3*7-7)</f>
        <v/>
      </c>
      <c r="V687" s="246" t="str">
        <f>IF(F687="","",EDATE(Tabla1[[#This Row],[Fecha Inicio grupo]],3))</f>
        <v/>
      </c>
      <c r="W687" s="30"/>
      <c r="X687" s="30"/>
      <c r="Y687" s="77"/>
      <c r="Z687" s="77"/>
      <c r="AA687" s="77"/>
      <c r="AB687" s="77"/>
      <c r="AC687" s="77"/>
      <c r="AD687" s="77"/>
      <c r="AE687" s="77"/>
      <c r="AF687" s="77"/>
      <c r="AG687" s="77"/>
      <c r="AH687" s="77"/>
      <c r="AI687" s="77"/>
      <c r="AJ687" s="77"/>
      <c r="AK687" s="77"/>
      <c r="AL687" s="77"/>
      <c r="AM687" s="77"/>
      <c r="AN687" s="77"/>
      <c r="AO687" s="146"/>
      <c r="AP687" s="248" t="str">
        <f>IF(F687="","",IFERROR(VLOOKUP(SUBSTITUTE(SUBSTITUTE(Tabla1[[#This Row],[Uso Sistemas]],"T","P"),"N","F"),Parámetros!$M$2:$N$17,2,0),"Completar hasta 3ra sem. para evaluar a Probacionista"))</f>
        <v/>
      </c>
      <c r="AQ687" s="40"/>
      <c r="AR687" s="40"/>
      <c r="AS687" s="40"/>
      <c r="AT687" s="29"/>
      <c r="AU687" s="56"/>
      <c r="AV687" s="56"/>
      <c r="AW687" s="56"/>
      <c r="AX687" s="250" t="str">
        <f>IF(V687="","",EOMONTH(EDATE(Tabla1[[#This Row],[Fecha Finalización]],2),0))</f>
        <v/>
      </c>
      <c r="AY687" s="40"/>
      <c r="AZ687" s="251" t="str">
        <f>IF(V687="","",EOMONTH(EDATE(Tabla1[[#This Row],[Fecha Finalización]],3),0))</f>
        <v/>
      </c>
      <c r="BA687" s="40"/>
      <c r="BB687" s="40"/>
      <c r="BC687" s="237"/>
      <c r="BD687" s="235" t="str">
        <f>IF(F687="","",Tabla1[[#This Row],[sem 01]]&amp;Tabla1[[#This Row],[sem 02]]&amp;Tabla1[[#This Row],[sem 03]])</f>
        <v/>
      </c>
      <c r="BE687" s="236" t="str">
        <f>IF(TRIM(F687)="","",$B$1&amp;"-"&amp;SUBSTITUTE(Tabla1[[#This Row],[Mes Inscrito]]," ","")&amp;"-"&amp;SUBSTITUTE(Tabla1[[#This Row],[Dia de clases Inscrito]]," ","")&amp;"-"&amp;SUBSTITUTE(Tabla1[[#This Row],[Horario Inscrito]]," ","")&amp;"-"&amp;Tabla1[[#This Row],[Fecha Inicio grupo]])</f>
        <v/>
      </c>
      <c r="BF687" s="253" t="str">
        <f>IF(F687="","",Tabla1[[#This Row],[Curso]])</f>
        <v/>
      </c>
      <c r="BG687" s="254" t="str">
        <f>+IF(TRIM(F687)="","",$B$1&amp;"-"&amp;TRIM(Tabla1[[#This Row],[Mes Inscrito]])&amp;"-"&amp;TRIM(Tabla1[[#This Row],[Dia de clases Inscrito]])&amp;"-"&amp;TRIM(Tabla1[[#This Row],[Horario Inscrito]])&amp;"-"&amp;TRIM(Tabla1[[#This Row],[Fecha Inicio grupo]])&amp;"-"&amp;TRIM(Tabla1[[#This Row],[Tipo Incrito]]))</f>
        <v/>
      </c>
      <c r="BH687" s="319" t="str">
        <f>IF(F687="","",OR(IFERROR(SEARCH("CG",Tabla1[[#This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7" s="320" t="str">
        <f>IF(F687&lt;&gt;"",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7" s="320" t="str">
        <f>IF(F687&lt;&gt;"",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7" s="320" t="str">
        <f>IF(Tabla1[[#This Row],[Fecha Inicio grupo]]="","",IFERROR(VLOOKUP(Tabla1[[#This Row],[Mes de Alta como miembro]],Parámetros!$AM$2:$AN$16,2,0),"01/01/1900"))</f>
        <v/>
      </c>
    </row>
    <row r="688" spans="1:63" ht="14.45" hidden="1">
      <c r="A688" s="69">
        <v>683</v>
      </c>
      <c r="B688" s="30"/>
      <c r="C688" s="35"/>
      <c r="D688" s="43"/>
      <c r="E688" s="65"/>
      <c r="F688" s="46"/>
      <c r="G688" s="46"/>
      <c r="H688" s="165"/>
      <c r="I688" s="43"/>
      <c r="J688" s="29"/>
      <c r="K688" s="70"/>
      <c r="L688" s="69"/>
      <c r="M688" s="47"/>
      <c r="N688" s="240" t="str">
        <f ca="1">IF(Tabla1[[#This Row],[Fecha de nac]]="","",IF(Tabla1[[#This Row],[Fecha Finalización]] &gt;=TODAY(), DATEDIF(Tabla1[[#This Row],[Fecha de nac]],TODAY(),"y"), ROUNDDOWN((Tabla1[[#This Row],[Fecha Finalización]] -Tabla1[[#This Row],[Fecha de nac]])/365,0)))</f>
        <v/>
      </c>
      <c r="O688" s="171"/>
      <c r="P688" s="35"/>
      <c r="Q688" s="68"/>
      <c r="R688" s="68"/>
      <c r="S688" s="68"/>
      <c r="T688" s="68"/>
      <c r="U688" s="245" t="str">
        <f>IF(F688="","",Tabla1[[#This Row],[Fecha Inicio grupo]]+3*7-7)</f>
        <v/>
      </c>
      <c r="V688" s="246" t="str">
        <f>IF(F688="","",EDATE(Tabla1[[#This Row],[Fecha Inicio grupo]],3))</f>
        <v/>
      </c>
      <c r="W688" s="30"/>
      <c r="X688" s="30"/>
      <c r="Y688" s="77"/>
      <c r="Z688" s="77"/>
      <c r="AA688" s="77"/>
      <c r="AB688" s="77"/>
      <c r="AC688" s="77"/>
      <c r="AD688" s="77"/>
      <c r="AE688" s="77"/>
      <c r="AF688" s="77"/>
      <c r="AG688" s="77"/>
      <c r="AH688" s="77"/>
      <c r="AI688" s="77"/>
      <c r="AJ688" s="77"/>
      <c r="AK688" s="77"/>
      <c r="AL688" s="77"/>
      <c r="AM688" s="77"/>
      <c r="AN688" s="77"/>
      <c r="AO688" s="146"/>
      <c r="AP688" s="248" t="str">
        <f>IF(F688="","",IFERROR(VLOOKUP(SUBSTITUTE(SUBSTITUTE(Tabla1[[#This Row],[Uso Sistemas]],"T","P"),"N","F"),Parámetros!$M$2:$N$17,2,0),"Completar hasta 3ra sem. para evaluar a Probacionista"))</f>
        <v/>
      </c>
      <c r="AQ688" s="40"/>
      <c r="AR688" s="40"/>
      <c r="AS688" s="40"/>
      <c r="AT688" s="29"/>
      <c r="AU688" s="56"/>
      <c r="AV688" s="56"/>
      <c r="AW688" s="56"/>
      <c r="AX688" s="250" t="str">
        <f>IF(V688="","",EOMONTH(EDATE(Tabla1[[#This Row],[Fecha Finalización]],2),0))</f>
        <v/>
      </c>
      <c r="AY688" s="40"/>
      <c r="AZ688" s="251" t="str">
        <f>IF(V688="","",EOMONTH(EDATE(Tabla1[[#This Row],[Fecha Finalización]],3),0))</f>
        <v/>
      </c>
      <c r="BA688" s="40"/>
      <c r="BB688" s="40"/>
      <c r="BC688" s="237"/>
      <c r="BD688" s="235" t="str">
        <f>IF(F688="","",Tabla1[[#This Row],[sem 01]]&amp;Tabla1[[#This Row],[sem 02]]&amp;Tabla1[[#This Row],[sem 03]])</f>
        <v/>
      </c>
      <c r="BE688" s="236" t="str">
        <f>IF(TRIM(F688)="","",$B$1&amp;"-"&amp;SUBSTITUTE(Tabla1[[#This Row],[Mes Inscrito]]," ","")&amp;"-"&amp;SUBSTITUTE(Tabla1[[#This Row],[Dia de clases Inscrito]]," ","")&amp;"-"&amp;SUBSTITUTE(Tabla1[[#This Row],[Horario Inscrito]]," ","")&amp;"-"&amp;Tabla1[[#This Row],[Fecha Inicio grupo]])</f>
        <v/>
      </c>
      <c r="BF688" s="253" t="str">
        <f>IF(F688="","",Tabla1[[#This Row],[Curso]])</f>
        <v/>
      </c>
      <c r="BG688" s="254" t="str">
        <f>+IF(TRIM(F688)="","",$B$1&amp;"-"&amp;TRIM(Tabla1[[#This Row],[Mes Inscrito]])&amp;"-"&amp;TRIM(Tabla1[[#This Row],[Dia de clases Inscrito]])&amp;"-"&amp;TRIM(Tabla1[[#This Row],[Horario Inscrito]])&amp;"-"&amp;TRIM(Tabla1[[#This Row],[Fecha Inicio grupo]])&amp;"-"&amp;TRIM(Tabla1[[#This Row],[Tipo Incrito]]))</f>
        <v/>
      </c>
      <c r="BH688" s="319" t="str">
        <f>IF(F688="","",OR(IFERROR(SEARCH("CG",Tabla1[[#This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8" s="320" t="str">
        <f>IF(F688&lt;&gt;"",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8" s="320" t="str">
        <f>IF(F688&lt;&gt;"",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8" s="320" t="str">
        <f>IF(Tabla1[[#This Row],[Fecha Inicio grupo]]="","",IFERROR(VLOOKUP(Tabla1[[#This Row],[Mes de Alta como miembro]],Parámetros!$AM$2:$AN$16,2,0),"01/01/1900"))</f>
        <v/>
      </c>
    </row>
    <row r="689" spans="1:63" ht="14.45" hidden="1">
      <c r="A689" s="69">
        <v>684</v>
      </c>
      <c r="B689" s="30"/>
      <c r="C689" s="35"/>
      <c r="D689" s="43"/>
      <c r="E689" s="65"/>
      <c r="F689" s="46"/>
      <c r="G689" s="46"/>
      <c r="H689" s="165"/>
      <c r="I689" s="43"/>
      <c r="J689" s="29"/>
      <c r="K689" s="70"/>
      <c r="L689" s="69"/>
      <c r="M689" s="47"/>
      <c r="N689" s="240" t="str">
        <f ca="1">IF(Tabla1[[#This Row],[Fecha de nac]]="","",IF(Tabla1[[#This Row],[Fecha Finalización]] &gt;=TODAY(), DATEDIF(Tabla1[[#This Row],[Fecha de nac]],TODAY(),"y"), ROUNDDOWN((Tabla1[[#This Row],[Fecha Finalización]] -Tabla1[[#This Row],[Fecha de nac]])/365,0)))</f>
        <v/>
      </c>
      <c r="O689" s="171"/>
      <c r="P689" s="35"/>
      <c r="Q689" s="68"/>
      <c r="R689" s="68"/>
      <c r="S689" s="68"/>
      <c r="T689" s="68"/>
      <c r="U689" s="245" t="str">
        <f>IF(F689="","",Tabla1[[#This Row],[Fecha Inicio grupo]]+3*7-7)</f>
        <v/>
      </c>
      <c r="V689" s="246" t="str">
        <f>IF(F689="","",EDATE(Tabla1[[#This Row],[Fecha Inicio grupo]],3))</f>
        <v/>
      </c>
      <c r="W689" s="30"/>
      <c r="X689" s="30"/>
      <c r="Y689" s="77"/>
      <c r="Z689" s="77"/>
      <c r="AA689" s="77"/>
      <c r="AB689" s="77"/>
      <c r="AC689" s="77"/>
      <c r="AD689" s="77"/>
      <c r="AE689" s="77"/>
      <c r="AF689" s="77"/>
      <c r="AG689" s="77"/>
      <c r="AH689" s="77"/>
      <c r="AI689" s="77"/>
      <c r="AJ689" s="77"/>
      <c r="AK689" s="77"/>
      <c r="AL689" s="77"/>
      <c r="AM689" s="77"/>
      <c r="AN689" s="77"/>
      <c r="AO689" s="146"/>
      <c r="AP689" s="248" t="str">
        <f>IF(F689="","",IFERROR(VLOOKUP(SUBSTITUTE(SUBSTITUTE(Tabla1[[#This Row],[Uso Sistemas]],"T","P"),"N","F"),Parámetros!$M$2:$N$17,2,0),"Completar hasta 3ra sem. para evaluar a Probacionista"))</f>
        <v/>
      </c>
      <c r="AQ689" s="40"/>
      <c r="AR689" s="40"/>
      <c r="AS689" s="40"/>
      <c r="AT689" s="29"/>
      <c r="AU689" s="56"/>
      <c r="AV689" s="56"/>
      <c r="AW689" s="56"/>
      <c r="AX689" s="250" t="str">
        <f>IF(V689="","",EOMONTH(EDATE(Tabla1[[#This Row],[Fecha Finalización]],2),0))</f>
        <v/>
      </c>
      <c r="AY689" s="40"/>
      <c r="AZ689" s="251" t="str">
        <f>IF(V689="","",EOMONTH(EDATE(Tabla1[[#This Row],[Fecha Finalización]],3),0))</f>
        <v/>
      </c>
      <c r="BA689" s="40"/>
      <c r="BB689" s="40"/>
      <c r="BC689" s="237"/>
      <c r="BD689" s="235" t="str">
        <f>IF(F689="","",Tabla1[[#This Row],[sem 01]]&amp;Tabla1[[#This Row],[sem 02]]&amp;Tabla1[[#This Row],[sem 03]])</f>
        <v/>
      </c>
      <c r="BE689" s="236" t="str">
        <f>IF(TRIM(F689)="","",$B$1&amp;"-"&amp;SUBSTITUTE(Tabla1[[#This Row],[Mes Inscrito]]," ","")&amp;"-"&amp;SUBSTITUTE(Tabla1[[#This Row],[Dia de clases Inscrito]]," ","")&amp;"-"&amp;SUBSTITUTE(Tabla1[[#This Row],[Horario Inscrito]]," ","")&amp;"-"&amp;Tabla1[[#This Row],[Fecha Inicio grupo]])</f>
        <v/>
      </c>
      <c r="BF689" s="253" t="str">
        <f>IF(F689="","",Tabla1[[#This Row],[Curso]])</f>
        <v/>
      </c>
      <c r="BG689" s="254" t="str">
        <f>+IF(TRIM(F689)="","",$B$1&amp;"-"&amp;TRIM(Tabla1[[#This Row],[Mes Inscrito]])&amp;"-"&amp;TRIM(Tabla1[[#This Row],[Dia de clases Inscrito]])&amp;"-"&amp;TRIM(Tabla1[[#This Row],[Horario Inscrito]])&amp;"-"&amp;TRIM(Tabla1[[#This Row],[Fecha Inicio grupo]])&amp;"-"&amp;TRIM(Tabla1[[#This Row],[Tipo Incrito]]))</f>
        <v/>
      </c>
      <c r="BH689" s="319" t="str">
        <f>IF(F689="","",OR(IFERROR(SEARCH("CG",Tabla1[[#This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9" s="320" t="str">
        <f>IF(F689&lt;&gt;"",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9" s="320" t="str">
        <f>IF(F689&lt;&gt;"",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9" s="320" t="str">
        <f>IF(Tabla1[[#This Row],[Fecha Inicio grupo]]="","",IFERROR(VLOOKUP(Tabla1[[#This Row],[Mes de Alta como miembro]],Parámetros!$AM$2:$AN$16,2,0),"01/01/1900"))</f>
        <v/>
      </c>
    </row>
    <row r="690" spans="1:63" ht="14.45" hidden="1">
      <c r="A690" s="69">
        <v>685</v>
      </c>
      <c r="B690" s="30"/>
      <c r="C690" s="35"/>
      <c r="D690" s="43"/>
      <c r="E690" s="65"/>
      <c r="F690" s="46"/>
      <c r="G690" s="46"/>
      <c r="H690" s="165"/>
      <c r="I690" s="43"/>
      <c r="J690" s="29"/>
      <c r="K690" s="70"/>
      <c r="L690" s="69"/>
      <c r="M690" s="47"/>
      <c r="N690" s="240" t="str">
        <f ca="1">IF(Tabla1[[#This Row],[Fecha de nac]]="","",IF(Tabla1[[#This Row],[Fecha Finalización]] &gt;=TODAY(), DATEDIF(Tabla1[[#This Row],[Fecha de nac]],TODAY(),"y"), ROUNDDOWN((Tabla1[[#This Row],[Fecha Finalización]] -Tabla1[[#This Row],[Fecha de nac]])/365,0)))</f>
        <v/>
      </c>
      <c r="O690" s="171"/>
      <c r="P690" s="35"/>
      <c r="Q690" s="68"/>
      <c r="R690" s="68"/>
      <c r="S690" s="68"/>
      <c r="T690" s="68"/>
      <c r="U690" s="245" t="str">
        <f>IF(F690="","",Tabla1[[#This Row],[Fecha Inicio grupo]]+3*7-7)</f>
        <v/>
      </c>
      <c r="V690" s="246" t="str">
        <f>IF(F690="","",EDATE(Tabla1[[#This Row],[Fecha Inicio grupo]],3))</f>
        <v/>
      </c>
      <c r="W690" s="30"/>
      <c r="X690" s="30"/>
      <c r="Y690" s="77"/>
      <c r="Z690" s="77"/>
      <c r="AA690" s="77"/>
      <c r="AB690" s="77"/>
      <c r="AC690" s="77"/>
      <c r="AD690" s="77"/>
      <c r="AE690" s="77"/>
      <c r="AF690" s="77"/>
      <c r="AG690" s="77"/>
      <c r="AH690" s="77"/>
      <c r="AI690" s="77"/>
      <c r="AJ690" s="77"/>
      <c r="AK690" s="77"/>
      <c r="AL690" s="77"/>
      <c r="AM690" s="77"/>
      <c r="AN690" s="77"/>
      <c r="AO690" s="146"/>
      <c r="AP690" s="248" t="str">
        <f>IF(F690="","",IFERROR(VLOOKUP(SUBSTITUTE(SUBSTITUTE(Tabla1[[#This Row],[Uso Sistemas]],"T","P"),"N","F"),Parámetros!$M$2:$N$17,2,0),"Completar hasta 3ra sem. para evaluar a Probacionista"))</f>
        <v/>
      </c>
      <c r="AQ690" s="40"/>
      <c r="AR690" s="40"/>
      <c r="AS690" s="40"/>
      <c r="AT690" s="29"/>
      <c r="AU690" s="56"/>
      <c r="AV690" s="56"/>
      <c r="AW690" s="56"/>
      <c r="AX690" s="250" t="str">
        <f>IF(V690="","",EOMONTH(EDATE(Tabla1[[#This Row],[Fecha Finalización]],2),0))</f>
        <v/>
      </c>
      <c r="AY690" s="40"/>
      <c r="AZ690" s="251" t="str">
        <f>IF(V690="","",EOMONTH(EDATE(Tabla1[[#This Row],[Fecha Finalización]],3),0))</f>
        <v/>
      </c>
      <c r="BA690" s="40"/>
      <c r="BB690" s="40"/>
      <c r="BC690" s="237"/>
      <c r="BD690" s="235" t="str">
        <f>IF(F690="","",Tabla1[[#This Row],[sem 01]]&amp;Tabla1[[#This Row],[sem 02]]&amp;Tabla1[[#This Row],[sem 03]])</f>
        <v/>
      </c>
      <c r="BE690" s="236" t="str">
        <f>IF(TRIM(F690)="","",$B$1&amp;"-"&amp;SUBSTITUTE(Tabla1[[#This Row],[Mes Inscrito]]," ","")&amp;"-"&amp;SUBSTITUTE(Tabla1[[#This Row],[Dia de clases Inscrito]]," ","")&amp;"-"&amp;SUBSTITUTE(Tabla1[[#This Row],[Horario Inscrito]]," ","")&amp;"-"&amp;Tabla1[[#This Row],[Fecha Inicio grupo]])</f>
        <v/>
      </c>
      <c r="BF690" s="253" t="str">
        <f>IF(F690="","",Tabla1[[#This Row],[Curso]])</f>
        <v/>
      </c>
      <c r="BG690" s="254" t="str">
        <f>+IF(TRIM(F690)="","",$B$1&amp;"-"&amp;TRIM(Tabla1[[#This Row],[Mes Inscrito]])&amp;"-"&amp;TRIM(Tabla1[[#This Row],[Dia de clases Inscrito]])&amp;"-"&amp;TRIM(Tabla1[[#This Row],[Horario Inscrito]])&amp;"-"&amp;TRIM(Tabla1[[#This Row],[Fecha Inicio grupo]])&amp;"-"&amp;TRIM(Tabla1[[#This Row],[Tipo Incrito]]))</f>
        <v/>
      </c>
      <c r="BH690" s="319" t="str">
        <f>IF(F690="","",OR(IFERROR(SEARCH("CG",Tabla1[[#This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0" s="320" t="str">
        <f>IF(F690&lt;&gt;"",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0" s="320" t="str">
        <f>IF(F690&lt;&gt;"",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0" s="320" t="str">
        <f>IF(Tabla1[[#This Row],[Fecha Inicio grupo]]="","",IFERROR(VLOOKUP(Tabla1[[#This Row],[Mes de Alta como miembro]],Parámetros!$AM$2:$AN$16,2,0),"01/01/1900"))</f>
        <v/>
      </c>
    </row>
    <row r="691" spans="1:63" ht="14.45" hidden="1">
      <c r="A691" s="69">
        <v>686</v>
      </c>
      <c r="B691" s="30"/>
      <c r="C691" s="35"/>
      <c r="D691" s="43"/>
      <c r="E691" s="65"/>
      <c r="F691" s="46"/>
      <c r="G691" s="46"/>
      <c r="H691" s="165"/>
      <c r="I691" s="43"/>
      <c r="J691" s="29"/>
      <c r="K691" s="70"/>
      <c r="L691" s="69"/>
      <c r="M691" s="47"/>
      <c r="N691" s="240" t="str">
        <f ca="1">IF(Tabla1[[#This Row],[Fecha de nac]]="","",IF(Tabla1[[#This Row],[Fecha Finalización]] &gt;=TODAY(), DATEDIF(Tabla1[[#This Row],[Fecha de nac]],TODAY(),"y"), ROUNDDOWN((Tabla1[[#This Row],[Fecha Finalización]] -Tabla1[[#This Row],[Fecha de nac]])/365,0)))</f>
        <v/>
      </c>
      <c r="O691" s="171"/>
      <c r="P691" s="35"/>
      <c r="Q691" s="68"/>
      <c r="R691" s="68"/>
      <c r="S691" s="68"/>
      <c r="T691" s="68"/>
      <c r="U691" s="245" t="str">
        <f>IF(F691="","",Tabla1[[#This Row],[Fecha Inicio grupo]]+3*7-7)</f>
        <v/>
      </c>
      <c r="V691" s="246" t="str">
        <f>IF(F691="","",EDATE(Tabla1[[#This Row],[Fecha Inicio grupo]],3))</f>
        <v/>
      </c>
      <c r="W691" s="30"/>
      <c r="X691" s="30"/>
      <c r="Y691" s="77"/>
      <c r="Z691" s="77"/>
      <c r="AA691" s="77"/>
      <c r="AB691" s="77"/>
      <c r="AC691" s="77"/>
      <c r="AD691" s="77"/>
      <c r="AE691" s="77"/>
      <c r="AF691" s="77"/>
      <c r="AG691" s="77"/>
      <c r="AH691" s="77"/>
      <c r="AI691" s="77"/>
      <c r="AJ691" s="77"/>
      <c r="AK691" s="77"/>
      <c r="AL691" s="77"/>
      <c r="AM691" s="77"/>
      <c r="AN691" s="77"/>
      <c r="AO691" s="146"/>
      <c r="AP691" s="248" t="str">
        <f>IF(F691="","",IFERROR(VLOOKUP(SUBSTITUTE(SUBSTITUTE(Tabla1[[#This Row],[Uso Sistemas]],"T","P"),"N","F"),Parámetros!$M$2:$N$17,2,0),"Completar hasta 3ra sem. para evaluar a Probacionista"))</f>
        <v/>
      </c>
      <c r="AQ691" s="40"/>
      <c r="AR691" s="40"/>
      <c r="AS691" s="40"/>
      <c r="AT691" s="29"/>
      <c r="AU691" s="56"/>
      <c r="AV691" s="56"/>
      <c r="AW691" s="56"/>
      <c r="AX691" s="250" t="str">
        <f>IF(V691="","",EOMONTH(EDATE(Tabla1[[#This Row],[Fecha Finalización]],2),0))</f>
        <v/>
      </c>
      <c r="AY691" s="40"/>
      <c r="AZ691" s="251" t="str">
        <f>IF(V691="","",EOMONTH(EDATE(Tabla1[[#This Row],[Fecha Finalización]],3),0))</f>
        <v/>
      </c>
      <c r="BA691" s="40"/>
      <c r="BB691" s="40"/>
      <c r="BC691" s="237"/>
      <c r="BD691" s="235" t="str">
        <f>IF(F691="","",Tabla1[[#This Row],[sem 01]]&amp;Tabla1[[#This Row],[sem 02]]&amp;Tabla1[[#This Row],[sem 03]])</f>
        <v/>
      </c>
      <c r="BE691" s="236" t="str">
        <f>IF(TRIM(F691)="","",$B$1&amp;"-"&amp;SUBSTITUTE(Tabla1[[#This Row],[Mes Inscrito]]," ","")&amp;"-"&amp;SUBSTITUTE(Tabla1[[#This Row],[Dia de clases Inscrito]]," ","")&amp;"-"&amp;SUBSTITUTE(Tabla1[[#This Row],[Horario Inscrito]]," ","")&amp;"-"&amp;Tabla1[[#This Row],[Fecha Inicio grupo]])</f>
        <v/>
      </c>
      <c r="BF691" s="253" t="str">
        <f>IF(F691="","",Tabla1[[#This Row],[Curso]])</f>
        <v/>
      </c>
      <c r="BG691" s="254" t="str">
        <f>+IF(TRIM(F691)="","",$B$1&amp;"-"&amp;TRIM(Tabla1[[#This Row],[Mes Inscrito]])&amp;"-"&amp;TRIM(Tabla1[[#This Row],[Dia de clases Inscrito]])&amp;"-"&amp;TRIM(Tabla1[[#This Row],[Horario Inscrito]])&amp;"-"&amp;TRIM(Tabla1[[#This Row],[Fecha Inicio grupo]])&amp;"-"&amp;TRIM(Tabla1[[#This Row],[Tipo Incrito]]))</f>
        <v/>
      </c>
      <c r="BH691" s="319" t="str">
        <f>IF(F691="","",OR(IFERROR(SEARCH("CG",Tabla1[[#This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1" s="320" t="str">
        <f>IF(F691&lt;&gt;"",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1" s="320" t="str">
        <f>IF(F691&lt;&gt;"",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1" s="320" t="str">
        <f>IF(Tabla1[[#This Row],[Fecha Inicio grupo]]="","",IFERROR(VLOOKUP(Tabla1[[#This Row],[Mes de Alta como miembro]],Parámetros!$AM$2:$AN$16,2,0),"01/01/1900"))</f>
        <v/>
      </c>
    </row>
    <row r="692" spans="1:63" ht="14.45" hidden="1">
      <c r="A692" s="69">
        <v>687</v>
      </c>
      <c r="B692" s="30"/>
      <c r="C692" s="35"/>
      <c r="D692" s="43"/>
      <c r="E692" s="65"/>
      <c r="F692" s="46"/>
      <c r="G692" s="46"/>
      <c r="H692" s="165"/>
      <c r="I692" s="43"/>
      <c r="J692" s="29"/>
      <c r="K692" s="70"/>
      <c r="L692" s="69"/>
      <c r="M692" s="47"/>
      <c r="N692" s="240" t="str">
        <f ca="1">IF(Tabla1[[#This Row],[Fecha de nac]]="","",IF(Tabla1[[#This Row],[Fecha Finalización]] &gt;=TODAY(), DATEDIF(Tabla1[[#This Row],[Fecha de nac]],TODAY(),"y"), ROUNDDOWN((Tabla1[[#This Row],[Fecha Finalización]] -Tabla1[[#This Row],[Fecha de nac]])/365,0)))</f>
        <v/>
      </c>
      <c r="O692" s="171"/>
      <c r="P692" s="35"/>
      <c r="Q692" s="68"/>
      <c r="R692" s="68"/>
      <c r="S692" s="68"/>
      <c r="T692" s="68"/>
      <c r="U692" s="245" t="str">
        <f>IF(F692="","",Tabla1[[#This Row],[Fecha Inicio grupo]]+3*7-7)</f>
        <v/>
      </c>
      <c r="V692" s="246" t="str">
        <f>IF(F692="","",EDATE(Tabla1[[#This Row],[Fecha Inicio grupo]],3))</f>
        <v/>
      </c>
      <c r="W692" s="30"/>
      <c r="X692" s="30"/>
      <c r="Y692" s="77"/>
      <c r="Z692" s="77"/>
      <c r="AA692" s="77"/>
      <c r="AB692" s="77"/>
      <c r="AC692" s="77"/>
      <c r="AD692" s="77"/>
      <c r="AE692" s="77"/>
      <c r="AF692" s="77"/>
      <c r="AG692" s="77"/>
      <c r="AH692" s="77"/>
      <c r="AI692" s="77"/>
      <c r="AJ692" s="77"/>
      <c r="AK692" s="77"/>
      <c r="AL692" s="77"/>
      <c r="AM692" s="77"/>
      <c r="AN692" s="77"/>
      <c r="AO692" s="146"/>
      <c r="AP692" s="248" t="str">
        <f>IF(F692="","",IFERROR(VLOOKUP(SUBSTITUTE(SUBSTITUTE(Tabla1[[#This Row],[Uso Sistemas]],"T","P"),"N","F"),Parámetros!$M$2:$N$17,2,0),"Completar hasta 3ra sem. para evaluar a Probacionista"))</f>
        <v/>
      </c>
      <c r="AQ692" s="40"/>
      <c r="AR692" s="40"/>
      <c r="AS692" s="40"/>
      <c r="AT692" s="29"/>
      <c r="AU692" s="56"/>
      <c r="AV692" s="56"/>
      <c r="AW692" s="56"/>
      <c r="AX692" s="250" t="str">
        <f>IF(V692="","",EOMONTH(EDATE(Tabla1[[#This Row],[Fecha Finalización]],2),0))</f>
        <v/>
      </c>
      <c r="AY692" s="40"/>
      <c r="AZ692" s="251" t="str">
        <f>IF(V692="","",EOMONTH(EDATE(Tabla1[[#This Row],[Fecha Finalización]],3),0))</f>
        <v/>
      </c>
      <c r="BA692" s="40"/>
      <c r="BB692" s="40"/>
      <c r="BC692" s="237"/>
      <c r="BD692" s="235" t="str">
        <f>IF(F692="","",Tabla1[[#This Row],[sem 01]]&amp;Tabla1[[#This Row],[sem 02]]&amp;Tabla1[[#This Row],[sem 03]])</f>
        <v/>
      </c>
      <c r="BE692" s="236" t="str">
        <f>IF(TRIM(F692)="","",$B$1&amp;"-"&amp;SUBSTITUTE(Tabla1[[#This Row],[Mes Inscrito]]," ","")&amp;"-"&amp;SUBSTITUTE(Tabla1[[#This Row],[Dia de clases Inscrito]]," ","")&amp;"-"&amp;SUBSTITUTE(Tabla1[[#This Row],[Horario Inscrito]]," ","")&amp;"-"&amp;Tabla1[[#This Row],[Fecha Inicio grupo]])</f>
        <v/>
      </c>
      <c r="BF692" s="253" t="str">
        <f>IF(F692="","",Tabla1[[#This Row],[Curso]])</f>
        <v/>
      </c>
      <c r="BG692" s="254" t="str">
        <f>+IF(TRIM(F692)="","",$B$1&amp;"-"&amp;TRIM(Tabla1[[#This Row],[Mes Inscrito]])&amp;"-"&amp;TRIM(Tabla1[[#This Row],[Dia de clases Inscrito]])&amp;"-"&amp;TRIM(Tabla1[[#This Row],[Horario Inscrito]])&amp;"-"&amp;TRIM(Tabla1[[#This Row],[Fecha Inicio grupo]])&amp;"-"&amp;TRIM(Tabla1[[#This Row],[Tipo Incrito]]))</f>
        <v/>
      </c>
      <c r="BH692" s="319" t="str">
        <f>IF(F692="","",OR(IFERROR(SEARCH("CG",Tabla1[[#This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2" s="320" t="str">
        <f>IF(F692&lt;&gt;"",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2" s="320" t="str">
        <f>IF(F692&lt;&gt;"",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2" s="320" t="str">
        <f>IF(Tabla1[[#This Row],[Fecha Inicio grupo]]="","",IFERROR(VLOOKUP(Tabla1[[#This Row],[Mes de Alta como miembro]],Parámetros!$AM$2:$AN$16,2,0),"01/01/1900"))</f>
        <v/>
      </c>
    </row>
    <row r="693" spans="1:63" ht="14.45" hidden="1">
      <c r="A693" s="69">
        <v>688</v>
      </c>
      <c r="B693" s="30"/>
      <c r="C693" s="35"/>
      <c r="D693" s="43"/>
      <c r="E693" s="65"/>
      <c r="F693" s="46"/>
      <c r="G693" s="46"/>
      <c r="H693" s="165"/>
      <c r="I693" s="43"/>
      <c r="J693" s="29"/>
      <c r="K693" s="70"/>
      <c r="L693" s="69"/>
      <c r="M693" s="47"/>
      <c r="N693" s="240" t="str">
        <f ca="1">IF(Tabla1[[#This Row],[Fecha de nac]]="","",IF(Tabla1[[#This Row],[Fecha Finalización]] &gt;=TODAY(), DATEDIF(Tabla1[[#This Row],[Fecha de nac]],TODAY(),"y"), ROUNDDOWN((Tabla1[[#This Row],[Fecha Finalización]] -Tabla1[[#This Row],[Fecha de nac]])/365,0)))</f>
        <v/>
      </c>
      <c r="O693" s="171"/>
      <c r="P693" s="35"/>
      <c r="Q693" s="68"/>
      <c r="R693" s="68"/>
      <c r="S693" s="68"/>
      <c r="T693" s="68"/>
      <c r="U693" s="245" t="str">
        <f>IF(F693="","",Tabla1[[#This Row],[Fecha Inicio grupo]]+3*7-7)</f>
        <v/>
      </c>
      <c r="V693" s="246" t="str">
        <f>IF(F693="","",EDATE(Tabla1[[#This Row],[Fecha Inicio grupo]],3))</f>
        <v/>
      </c>
      <c r="W693" s="30"/>
      <c r="X693" s="30"/>
      <c r="Y693" s="77"/>
      <c r="Z693" s="77"/>
      <c r="AA693" s="77"/>
      <c r="AB693" s="77"/>
      <c r="AC693" s="77"/>
      <c r="AD693" s="77"/>
      <c r="AE693" s="77"/>
      <c r="AF693" s="77"/>
      <c r="AG693" s="77"/>
      <c r="AH693" s="77"/>
      <c r="AI693" s="77"/>
      <c r="AJ693" s="77"/>
      <c r="AK693" s="77"/>
      <c r="AL693" s="77"/>
      <c r="AM693" s="77"/>
      <c r="AN693" s="77"/>
      <c r="AO693" s="146"/>
      <c r="AP693" s="248" t="str">
        <f>IF(F693="","",IFERROR(VLOOKUP(SUBSTITUTE(SUBSTITUTE(Tabla1[[#This Row],[Uso Sistemas]],"T","P"),"N","F"),Parámetros!$M$2:$N$17,2,0),"Completar hasta 3ra sem. para evaluar a Probacionista"))</f>
        <v/>
      </c>
      <c r="AQ693" s="40"/>
      <c r="AR693" s="40"/>
      <c r="AS693" s="40"/>
      <c r="AT693" s="29"/>
      <c r="AU693" s="56"/>
      <c r="AV693" s="56"/>
      <c r="AW693" s="56"/>
      <c r="AX693" s="250" t="str">
        <f>IF(V693="","",EOMONTH(EDATE(Tabla1[[#This Row],[Fecha Finalización]],2),0))</f>
        <v/>
      </c>
      <c r="AY693" s="40"/>
      <c r="AZ693" s="251" t="str">
        <f>IF(V693="","",EOMONTH(EDATE(Tabla1[[#This Row],[Fecha Finalización]],3),0))</f>
        <v/>
      </c>
      <c r="BA693" s="40"/>
      <c r="BB693" s="40"/>
      <c r="BC693" s="237"/>
      <c r="BD693" s="235" t="str">
        <f>IF(F693="","",Tabla1[[#This Row],[sem 01]]&amp;Tabla1[[#This Row],[sem 02]]&amp;Tabla1[[#This Row],[sem 03]])</f>
        <v/>
      </c>
      <c r="BE693" s="236" t="str">
        <f>IF(TRIM(F693)="","",$B$1&amp;"-"&amp;SUBSTITUTE(Tabla1[[#This Row],[Mes Inscrito]]," ","")&amp;"-"&amp;SUBSTITUTE(Tabla1[[#This Row],[Dia de clases Inscrito]]," ","")&amp;"-"&amp;SUBSTITUTE(Tabla1[[#This Row],[Horario Inscrito]]," ","")&amp;"-"&amp;Tabla1[[#This Row],[Fecha Inicio grupo]])</f>
        <v/>
      </c>
      <c r="BF693" s="253" t="str">
        <f>IF(F693="","",Tabla1[[#This Row],[Curso]])</f>
        <v/>
      </c>
      <c r="BG693" s="254" t="str">
        <f>+IF(TRIM(F693)="","",$B$1&amp;"-"&amp;TRIM(Tabla1[[#This Row],[Mes Inscrito]])&amp;"-"&amp;TRIM(Tabla1[[#This Row],[Dia de clases Inscrito]])&amp;"-"&amp;TRIM(Tabla1[[#This Row],[Horario Inscrito]])&amp;"-"&amp;TRIM(Tabla1[[#This Row],[Fecha Inicio grupo]])&amp;"-"&amp;TRIM(Tabla1[[#This Row],[Tipo Incrito]]))</f>
        <v/>
      </c>
      <c r="BH693" s="319" t="str">
        <f>IF(F693="","",OR(IFERROR(SEARCH("CG",Tabla1[[#This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3" s="320" t="str">
        <f>IF(F693&lt;&gt;"",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3" s="320" t="str">
        <f>IF(F693&lt;&gt;"",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3" s="320" t="str">
        <f>IF(Tabla1[[#This Row],[Fecha Inicio grupo]]="","",IFERROR(VLOOKUP(Tabla1[[#This Row],[Mes de Alta como miembro]],Parámetros!$AM$2:$AN$16,2,0),"01/01/1900"))</f>
        <v/>
      </c>
    </row>
    <row r="694" spans="1:63" ht="14.45" hidden="1">
      <c r="A694" s="69">
        <v>689</v>
      </c>
      <c r="B694" s="30"/>
      <c r="C694" s="35"/>
      <c r="D694" s="43"/>
      <c r="E694" s="65"/>
      <c r="F694" s="46"/>
      <c r="G694" s="46"/>
      <c r="H694" s="165"/>
      <c r="I694" s="43"/>
      <c r="J694" s="29"/>
      <c r="K694" s="70"/>
      <c r="L694" s="69"/>
      <c r="M694" s="47"/>
      <c r="N694" s="240" t="str">
        <f ca="1">IF(Tabla1[[#This Row],[Fecha de nac]]="","",IF(Tabla1[[#This Row],[Fecha Finalización]] &gt;=TODAY(), DATEDIF(Tabla1[[#This Row],[Fecha de nac]],TODAY(),"y"), ROUNDDOWN((Tabla1[[#This Row],[Fecha Finalización]] -Tabla1[[#This Row],[Fecha de nac]])/365,0)))</f>
        <v/>
      </c>
      <c r="O694" s="171"/>
      <c r="P694" s="35"/>
      <c r="Q694" s="68"/>
      <c r="R694" s="68"/>
      <c r="S694" s="68"/>
      <c r="T694" s="68"/>
      <c r="U694" s="245" t="str">
        <f>IF(F694="","",Tabla1[[#This Row],[Fecha Inicio grupo]]+3*7-7)</f>
        <v/>
      </c>
      <c r="V694" s="246" t="str">
        <f>IF(F694="","",EDATE(Tabla1[[#This Row],[Fecha Inicio grupo]],3))</f>
        <v/>
      </c>
      <c r="W694" s="30"/>
      <c r="X694" s="30"/>
      <c r="Y694" s="77"/>
      <c r="Z694" s="77"/>
      <c r="AA694" s="77"/>
      <c r="AB694" s="77"/>
      <c r="AC694" s="77"/>
      <c r="AD694" s="77"/>
      <c r="AE694" s="77"/>
      <c r="AF694" s="77"/>
      <c r="AG694" s="77"/>
      <c r="AH694" s="77"/>
      <c r="AI694" s="77"/>
      <c r="AJ694" s="77"/>
      <c r="AK694" s="77"/>
      <c r="AL694" s="77"/>
      <c r="AM694" s="77"/>
      <c r="AN694" s="77"/>
      <c r="AO694" s="146"/>
      <c r="AP694" s="248" t="str">
        <f>IF(F694="","",IFERROR(VLOOKUP(SUBSTITUTE(SUBSTITUTE(Tabla1[[#This Row],[Uso Sistemas]],"T","P"),"N","F"),Parámetros!$M$2:$N$17,2,0),"Completar hasta 3ra sem. para evaluar a Probacionista"))</f>
        <v/>
      </c>
      <c r="AQ694" s="40"/>
      <c r="AR694" s="40"/>
      <c r="AS694" s="40"/>
      <c r="AT694" s="29"/>
      <c r="AU694" s="56"/>
      <c r="AV694" s="56"/>
      <c r="AW694" s="56"/>
      <c r="AX694" s="250" t="str">
        <f>IF(V694="","",EOMONTH(EDATE(Tabla1[[#This Row],[Fecha Finalización]],2),0))</f>
        <v/>
      </c>
      <c r="AY694" s="40"/>
      <c r="AZ694" s="251" t="str">
        <f>IF(V694="","",EOMONTH(EDATE(Tabla1[[#This Row],[Fecha Finalización]],3),0))</f>
        <v/>
      </c>
      <c r="BA694" s="40"/>
      <c r="BB694" s="40"/>
      <c r="BC694" s="237"/>
      <c r="BD694" s="235" t="str">
        <f>IF(F694="","",Tabla1[[#This Row],[sem 01]]&amp;Tabla1[[#This Row],[sem 02]]&amp;Tabla1[[#This Row],[sem 03]])</f>
        <v/>
      </c>
      <c r="BE694" s="236" t="str">
        <f>IF(TRIM(F694)="","",$B$1&amp;"-"&amp;SUBSTITUTE(Tabla1[[#This Row],[Mes Inscrito]]," ","")&amp;"-"&amp;SUBSTITUTE(Tabla1[[#This Row],[Dia de clases Inscrito]]," ","")&amp;"-"&amp;SUBSTITUTE(Tabla1[[#This Row],[Horario Inscrito]]," ","")&amp;"-"&amp;Tabla1[[#This Row],[Fecha Inicio grupo]])</f>
        <v/>
      </c>
      <c r="BF694" s="253" t="str">
        <f>IF(F694="","",Tabla1[[#This Row],[Curso]])</f>
        <v/>
      </c>
      <c r="BG694" s="254" t="str">
        <f>+IF(TRIM(F694)="","",$B$1&amp;"-"&amp;TRIM(Tabla1[[#This Row],[Mes Inscrito]])&amp;"-"&amp;TRIM(Tabla1[[#This Row],[Dia de clases Inscrito]])&amp;"-"&amp;TRIM(Tabla1[[#This Row],[Horario Inscrito]])&amp;"-"&amp;TRIM(Tabla1[[#This Row],[Fecha Inicio grupo]])&amp;"-"&amp;TRIM(Tabla1[[#This Row],[Tipo Incrito]]))</f>
        <v/>
      </c>
      <c r="BH694" s="319" t="str">
        <f>IF(F694="","",OR(IFERROR(SEARCH("CG",Tabla1[[#This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4" s="320" t="str">
        <f>IF(F694&lt;&gt;"",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4" s="320" t="str">
        <f>IF(F694&lt;&gt;"",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4" s="320" t="str">
        <f>IF(Tabla1[[#This Row],[Fecha Inicio grupo]]="","",IFERROR(VLOOKUP(Tabla1[[#This Row],[Mes de Alta como miembro]],Parámetros!$AM$2:$AN$16,2,0),"01/01/1900"))</f>
        <v/>
      </c>
    </row>
    <row r="695" spans="1:63" ht="14.45" hidden="1">
      <c r="A695" s="69">
        <v>690</v>
      </c>
      <c r="B695" s="30"/>
      <c r="C695" s="35"/>
      <c r="D695" s="43"/>
      <c r="E695" s="65"/>
      <c r="F695" s="46"/>
      <c r="G695" s="46"/>
      <c r="H695" s="165"/>
      <c r="I695" s="43"/>
      <c r="J695" s="29"/>
      <c r="K695" s="70"/>
      <c r="L695" s="69"/>
      <c r="M695" s="47"/>
      <c r="N695" s="240" t="str">
        <f ca="1">IF(Tabla1[[#This Row],[Fecha de nac]]="","",IF(Tabla1[[#This Row],[Fecha Finalización]] &gt;=TODAY(), DATEDIF(Tabla1[[#This Row],[Fecha de nac]],TODAY(),"y"), ROUNDDOWN((Tabla1[[#This Row],[Fecha Finalización]] -Tabla1[[#This Row],[Fecha de nac]])/365,0)))</f>
        <v/>
      </c>
      <c r="O695" s="171"/>
      <c r="P695" s="35"/>
      <c r="Q695" s="68"/>
      <c r="R695" s="68"/>
      <c r="S695" s="68"/>
      <c r="T695" s="68"/>
      <c r="U695" s="245" t="str">
        <f>IF(F695="","",Tabla1[[#This Row],[Fecha Inicio grupo]]+3*7-7)</f>
        <v/>
      </c>
      <c r="V695" s="246" t="str">
        <f>IF(F695="","",EDATE(Tabla1[[#This Row],[Fecha Inicio grupo]],3))</f>
        <v/>
      </c>
      <c r="W695" s="30"/>
      <c r="X695" s="30"/>
      <c r="Y695" s="77"/>
      <c r="Z695" s="77"/>
      <c r="AA695" s="77"/>
      <c r="AB695" s="77"/>
      <c r="AC695" s="77"/>
      <c r="AD695" s="77"/>
      <c r="AE695" s="77"/>
      <c r="AF695" s="77"/>
      <c r="AG695" s="77"/>
      <c r="AH695" s="77"/>
      <c r="AI695" s="77"/>
      <c r="AJ695" s="77"/>
      <c r="AK695" s="77"/>
      <c r="AL695" s="77"/>
      <c r="AM695" s="77"/>
      <c r="AN695" s="77"/>
      <c r="AO695" s="146"/>
      <c r="AP695" s="248" t="str">
        <f>IF(F695="","",IFERROR(VLOOKUP(SUBSTITUTE(SUBSTITUTE(Tabla1[[#This Row],[Uso Sistemas]],"T","P"),"N","F"),Parámetros!$M$2:$N$17,2,0),"Completar hasta 3ra sem. para evaluar a Probacionista"))</f>
        <v/>
      </c>
      <c r="AQ695" s="40"/>
      <c r="AR695" s="40"/>
      <c r="AS695" s="40"/>
      <c r="AT695" s="29"/>
      <c r="AU695" s="56"/>
      <c r="AV695" s="56"/>
      <c r="AW695" s="56"/>
      <c r="AX695" s="250" t="str">
        <f>IF(V695="","",EOMONTH(EDATE(Tabla1[[#This Row],[Fecha Finalización]],2),0))</f>
        <v/>
      </c>
      <c r="AY695" s="40"/>
      <c r="AZ695" s="251" t="str">
        <f>IF(V695="","",EOMONTH(EDATE(Tabla1[[#This Row],[Fecha Finalización]],3),0))</f>
        <v/>
      </c>
      <c r="BA695" s="40"/>
      <c r="BB695" s="40"/>
      <c r="BC695" s="237"/>
      <c r="BD695" s="235" t="str">
        <f>IF(F695="","",Tabla1[[#This Row],[sem 01]]&amp;Tabla1[[#This Row],[sem 02]]&amp;Tabla1[[#This Row],[sem 03]])</f>
        <v/>
      </c>
      <c r="BE695" s="236" t="str">
        <f>IF(TRIM(F695)="","",$B$1&amp;"-"&amp;SUBSTITUTE(Tabla1[[#This Row],[Mes Inscrito]]," ","")&amp;"-"&amp;SUBSTITUTE(Tabla1[[#This Row],[Dia de clases Inscrito]]," ","")&amp;"-"&amp;SUBSTITUTE(Tabla1[[#This Row],[Horario Inscrito]]," ","")&amp;"-"&amp;Tabla1[[#This Row],[Fecha Inicio grupo]])</f>
        <v/>
      </c>
      <c r="BF695" s="253" t="str">
        <f>IF(F695="","",Tabla1[[#This Row],[Curso]])</f>
        <v/>
      </c>
      <c r="BG695" s="254" t="str">
        <f>+IF(TRIM(F695)="","",$B$1&amp;"-"&amp;TRIM(Tabla1[[#This Row],[Mes Inscrito]])&amp;"-"&amp;TRIM(Tabla1[[#This Row],[Dia de clases Inscrito]])&amp;"-"&amp;TRIM(Tabla1[[#This Row],[Horario Inscrito]])&amp;"-"&amp;TRIM(Tabla1[[#This Row],[Fecha Inicio grupo]])&amp;"-"&amp;TRIM(Tabla1[[#This Row],[Tipo Incrito]]))</f>
        <v/>
      </c>
      <c r="BH695" s="319" t="str">
        <f>IF(F695="","",OR(IFERROR(SEARCH("CG",Tabla1[[#This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5" s="320" t="str">
        <f>IF(F695&lt;&gt;"",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5" s="320" t="str">
        <f>IF(F695&lt;&gt;"",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5" s="320" t="str">
        <f>IF(Tabla1[[#This Row],[Fecha Inicio grupo]]="","",IFERROR(VLOOKUP(Tabla1[[#This Row],[Mes de Alta como miembro]],Parámetros!$AM$2:$AN$16,2,0),"01/01/1900"))</f>
        <v/>
      </c>
    </row>
    <row r="696" spans="1:63" ht="14.45" hidden="1">
      <c r="A696" s="69">
        <v>691</v>
      </c>
      <c r="B696" s="30"/>
      <c r="C696" s="35"/>
      <c r="D696" s="43"/>
      <c r="E696" s="65"/>
      <c r="F696" s="46"/>
      <c r="G696" s="46"/>
      <c r="H696" s="165"/>
      <c r="I696" s="43"/>
      <c r="J696" s="29"/>
      <c r="K696" s="70"/>
      <c r="L696" s="69"/>
      <c r="M696" s="47"/>
      <c r="N696" s="240" t="str">
        <f ca="1">IF(Tabla1[[#This Row],[Fecha de nac]]="","",IF(Tabla1[[#This Row],[Fecha Finalización]] &gt;=TODAY(), DATEDIF(Tabla1[[#This Row],[Fecha de nac]],TODAY(),"y"), ROUNDDOWN((Tabla1[[#This Row],[Fecha Finalización]] -Tabla1[[#This Row],[Fecha de nac]])/365,0)))</f>
        <v/>
      </c>
      <c r="O696" s="171"/>
      <c r="P696" s="35"/>
      <c r="Q696" s="68"/>
      <c r="R696" s="68"/>
      <c r="S696" s="68"/>
      <c r="T696" s="68"/>
      <c r="U696" s="245" t="str">
        <f>IF(F696="","",Tabla1[[#This Row],[Fecha Inicio grupo]]+3*7-7)</f>
        <v/>
      </c>
      <c r="V696" s="246" t="str">
        <f>IF(F696="","",EDATE(Tabla1[[#This Row],[Fecha Inicio grupo]],3))</f>
        <v/>
      </c>
      <c r="W696" s="30"/>
      <c r="X696" s="30"/>
      <c r="Y696" s="77"/>
      <c r="Z696" s="77"/>
      <c r="AA696" s="77"/>
      <c r="AB696" s="77"/>
      <c r="AC696" s="77"/>
      <c r="AD696" s="77"/>
      <c r="AE696" s="77"/>
      <c r="AF696" s="77"/>
      <c r="AG696" s="77"/>
      <c r="AH696" s="77"/>
      <c r="AI696" s="77"/>
      <c r="AJ696" s="77"/>
      <c r="AK696" s="77"/>
      <c r="AL696" s="77"/>
      <c r="AM696" s="77"/>
      <c r="AN696" s="77"/>
      <c r="AO696" s="146"/>
      <c r="AP696" s="248" t="str">
        <f>IF(F696="","",IFERROR(VLOOKUP(SUBSTITUTE(SUBSTITUTE(Tabla1[[#This Row],[Uso Sistemas]],"T","P"),"N","F"),Parámetros!$M$2:$N$17,2,0),"Completar hasta 3ra sem. para evaluar a Probacionista"))</f>
        <v/>
      </c>
      <c r="AQ696" s="40"/>
      <c r="AR696" s="40"/>
      <c r="AS696" s="40"/>
      <c r="AT696" s="29"/>
      <c r="AU696" s="56"/>
      <c r="AV696" s="56"/>
      <c r="AW696" s="56"/>
      <c r="AX696" s="250" t="str">
        <f>IF(V696="","",EOMONTH(EDATE(Tabla1[[#This Row],[Fecha Finalización]],2),0))</f>
        <v/>
      </c>
      <c r="AY696" s="40"/>
      <c r="AZ696" s="251" t="str">
        <f>IF(V696="","",EOMONTH(EDATE(Tabla1[[#This Row],[Fecha Finalización]],3),0))</f>
        <v/>
      </c>
      <c r="BA696" s="40"/>
      <c r="BB696" s="40"/>
      <c r="BC696" s="237"/>
      <c r="BD696" s="235" t="str">
        <f>IF(F696="","",Tabla1[[#This Row],[sem 01]]&amp;Tabla1[[#This Row],[sem 02]]&amp;Tabla1[[#This Row],[sem 03]])</f>
        <v/>
      </c>
      <c r="BE696" s="236" t="str">
        <f>IF(TRIM(F696)="","",$B$1&amp;"-"&amp;SUBSTITUTE(Tabla1[[#This Row],[Mes Inscrito]]," ","")&amp;"-"&amp;SUBSTITUTE(Tabla1[[#This Row],[Dia de clases Inscrito]]," ","")&amp;"-"&amp;SUBSTITUTE(Tabla1[[#This Row],[Horario Inscrito]]," ","")&amp;"-"&amp;Tabla1[[#This Row],[Fecha Inicio grupo]])</f>
        <v/>
      </c>
      <c r="BF696" s="253" t="str">
        <f>IF(F696="","",Tabla1[[#This Row],[Curso]])</f>
        <v/>
      </c>
      <c r="BG696" s="254" t="str">
        <f>+IF(TRIM(F696)="","",$B$1&amp;"-"&amp;TRIM(Tabla1[[#This Row],[Mes Inscrito]])&amp;"-"&amp;TRIM(Tabla1[[#This Row],[Dia de clases Inscrito]])&amp;"-"&amp;TRIM(Tabla1[[#This Row],[Horario Inscrito]])&amp;"-"&amp;TRIM(Tabla1[[#This Row],[Fecha Inicio grupo]])&amp;"-"&amp;TRIM(Tabla1[[#This Row],[Tipo Incrito]]))</f>
        <v/>
      </c>
      <c r="BH696" s="319" t="str">
        <f>IF(F696="","",OR(IFERROR(SEARCH("CG",Tabla1[[#This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6" s="320" t="str">
        <f>IF(F696&lt;&gt;"",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6" s="320" t="str">
        <f>IF(F696&lt;&gt;"",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6" s="320" t="str">
        <f>IF(Tabla1[[#This Row],[Fecha Inicio grupo]]="","",IFERROR(VLOOKUP(Tabla1[[#This Row],[Mes de Alta como miembro]],Parámetros!$AM$2:$AN$16,2,0),"01/01/1900"))</f>
        <v/>
      </c>
    </row>
    <row r="697" spans="1:63" ht="14.45" hidden="1">
      <c r="A697" s="69">
        <v>692</v>
      </c>
      <c r="B697" s="30"/>
      <c r="C697" s="35"/>
      <c r="D697" s="43"/>
      <c r="E697" s="65"/>
      <c r="F697" s="46"/>
      <c r="G697" s="46"/>
      <c r="H697" s="165"/>
      <c r="I697" s="43"/>
      <c r="J697" s="29"/>
      <c r="K697" s="70"/>
      <c r="L697" s="69"/>
      <c r="M697" s="47"/>
      <c r="N697" s="240" t="str">
        <f ca="1">IF(Tabla1[[#This Row],[Fecha de nac]]="","",IF(Tabla1[[#This Row],[Fecha Finalización]] &gt;=TODAY(), DATEDIF(Tabla1[[#This Row],[Fecha de nac]],TODAY(),"y"), ROUNDDOWN((Tabla1[[#This Row],[Fecha Finalización]] -Tabla1[[#This Row],[Fecha de nac]])/365,0)))</f>
        <v/>
      </c>
      <c r="O697" s="171"/>
      <c r="P697" s="35"/>
      <c r="Q697" s="68"/>
      <c r="R697" s="68"/>
      <c r="S697" s="68"/>
      <c r="T697" s="68"/>
      <c r="U697" s="245" t="str">
        <f>IF(F697="","",Tabla1[[#This Row],[Fecha Inicio grupo]]+3*7-7)</f>
        <v/>
      </c>
      <c r="V697" s="246" t="str">
        <f>IF(F697="","",EDATE(Tabla1[[#This Row],[Fecha Inicio grupo]],3))</f>
        <v/>
      </c>
      <c r="W697" s="30"/>
      <c r="X697" s="30"/>
      <c r="Y697" s="77"/>
      <c r="Z697" s="77"/>
      <c r="AA697" s="77"/>
      <c r="AB697" s="77"/>
      <c r="AC697" s="77"/>
      <c r="AD697" s="77"/>
      <c r="AE697" s="77"/>
      <c r="AF697" s="77"/>
      <c r="AG697" s="77"/>
      <c r="AH697" s="77"/>
      <c r="AI697" s="77"/>
      <c r="AJ697" s="77"/>
      <c r="AK697" s="77"/>
      <c r="AL697" s="77"/>
      <c r="AM697" s="77"/>
      <c r="AN697" s="77"/>
      <c r="AO697" s="146"/>
      <c r="AP697" s="248" t="str">
        <f>IF(F697="","",IFERROR(VLOOKUP(SUBSTITUTE(SUBSTITUTE(Tabla1[[#This Row],[Uso Sistemas]],"T","P"),"N","F"),Parámetros!$M$2:$N$17,2,0),"Completar hasta 3ra sem. para evaluar a Probacionista"))</f>
        <v/>
      </c>
      <c r="AQ697" s="40"/>
      <c r="AR697" s="40"/>
      <c r="AS697" s="40"/>
      <c r="AT697" s="29"/>
      <c r="AU697" s="56"/>
      <c r="AV697" s="56"/>
      <c r="AW697" s="56"/>
      <c r="AX697" s="250" t="str">
        <f>IF(V697="","",EOMONTH(EDATE(Tabla1[[#This Row],[Fecha Finalización]],2),0))</f>
        <v/>
      </c>
      <c r="AY697" s="40"/>
      <c r="AZ697" s="251" t="str">
        <f>IF(V697="","",EOMONTH(EDATE(Tabla1[[#This Row],[Fecha Finalización]],3),0))</f>
        <v/>
      </c>
      <c r="BA697" s="40"/>
      <c r="BB697" s="40"/>
      <c r="BC697" s="237"/>
      <c r="BD697" s="235" t="str">
        <f>IF(F697="","",Tabla1[[#This Row],[sem 01]]&amp;Tabla1[[#This Row],[sem 02]]&amp;Tabla1[[#This Row],[sem 03]])</f>
        <v/>
      </c>
      <c r="BE697" s="236" t="str">
        <f>IF(TRIM(F697)="","",$B$1&amp;"-"&amp;SUBSTITUTE(Tabla1[[#This Row],[Mes Inscrito]]," ","")&amp;"-"&amp;SUBSTITUTE(Tabla1[[#This Row],[Dia de clases Inscrito]]," ","")&amp;"-"&amp;SUBSTITUTE(Tabla1[[#This Row],[Horario Inscrito]]," ","")&amp;"-"&amp;Tabla1[[#This Row],[Fecha Inicio grupo]])</f>
        <v/>
      </c>
      <c r="BF697" s="253" t="str">
        <f>IF(F697="","",Tabla1[[#This Row],[Curso]])</f>
        <v/>
      </c>
      <c r="BG697" s="254" t="str">
        <f>+IF(TRIM(F697)="","",$B$1&amp;"-"&amp;TRIM(Tabla1[[#This Row],[Mes Inscrito]])&amp;"-"&amp;TRIM(Tabla1[[#This Row],[Dia de clases Inscrito]])&amp;"-"&amp;TRIM(Tabla1[[#This Row],[Horario Inscrito]])&amp;"-"&amp;TRIM(Tabla1[[#This Row],[Fecha Inicio grupo]])&amp;"-"&amp;TRIM(Tabla1[[#This Row],[Tipo Incrito]]))</f>
        <v/>
      </c>
      <c r="BH697" s="319" t="str">
        <f>IF(F697="","",OR(IFERROR(SEARCH("CG",Tabla1[[#This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7" s="320" t="str">
        <f>IF(F697&lt;&gt;"",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7" s="320" t="str">
        <f>IF(F697&lt;&gt;"",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7" s="320" t="str">
        <f>IF(Tabla1[[#This Row],[Fecha Inicio grupo]]="","",IFERROR(VLOOKUP(Tabla1[[#This Row],[Mes de Alta como miembro]],Parámetros!$AM$2:$AN$16,2,0),"01/01/1900"))</f>
        <v/>
      </c>
    </row>
    <row r="698" spans="1:63" ht="14.45" hidden="1">
      <c r="A698" s="69">
        <v>693</v>
      </c>
      <c r="B698" s="30"/>
      <c r="C698" s="35"/>
      <c r="D698" s="43"/>
      <c r="E698" s="65"/>
      <c r="F698" s="46"/>
      <c r="G698" s="46"/>
      <c r="H698" s="165"/>
      <c r="I698" s="43"/>
      <c r="J698" s="29"/>
      <c r="K698" s="70"/>
      <c r="L698" s="69"/>
      <c r="M698" s="47"/>
      <c r="N698" s="240" t="str">
        <f ca="1">IF(Tabla1[[#This Row],[Fecha de nac]]="","",IF(Tabla1[[#This Row],[Fecha Finalización]] &gt;=TODAY(), DATEDIF(Tabla1[[#This Row],[Fecha de nac]],TODAY(),"y"), ROUNDDOWN((Tabla1[[#This Row],[Fecha Finalización]] -Tabla1[[#This Row],[Fecha de nac]])/365,0)))</f>
        <v/>
      </c>
      <c r="O698" s="171"/>
      <c r="P698" s="35"/>
      <c r="Q698" s="68"/>
      <c r="R698" s="68"/>
      <c r="S698" s="68"/>
      <c r="T698" s="68"/>
      <c r="U698" s="245" t="str">
        <f>IF(F698="","",Tabla1[[#This Row],[Fecha Inicio grupo]]+3*7-7)</f>
        <v/>
      </c>
      <c r="V698" s="246" t="str">
        <f>IF(F698="","",EDATE(Tabla1[[#This Row],[Fecha Inicio grupo]],3))</f>
        <v/>
      </c>
      <c r="W698" s="30"/>
      <c r="X698" s="30"/>
      <c r="Y698" s="77"/>
      <c r="Z698" s="77"/>
      <c r="AA698" s="77"/>
      <c r="AB698" s="77"/>
      <c r="AC698" s="77"/>
      <c r="AD698" s="77"/>
      <c r="AE698" s="77"/>
      <c r="AF698" s="77"/>
      <c r="AG698" s="77"/>
      <c r="AH698" s="77"/>
      <c r="AI698" s="77"/>
      <c r="AJ698" s="77"/>
      <c r="AK698" s="77"/>
      <c r="AL698" s="77"/>
      <c r="AM698" s="77"/>
      <c r="AN698" s="77"/>
      <c r="AO698" s="146"/>
      <c r="AP698" s="248" t="str">
        <f>IF(F698="","",IFERROR(VLOOKUP(SUBSTITUTE(SUBSTITUTE(Tabla1[[#This Row],[Uso Sistemas]],"T","P"),"N","F"),Parámetros!$M$2:$N$17,2,0),"Completar hasta 3ra sem. para evaluar a Probacionista"))</f>
        <v/>
      </c>
      <c r="AQ698" s="40"/>
      <c r="AR698" s="40"/>
      <c r="AS698" s="40"/>
      <c r="AT698" s="29"/>
      <c r="AU698" s="56"/>
      <c r="AV698" s="56"/>
      <c r="AW698" s="56"/>
      <c r="AX698" s="250" t="str">
        <f>IF(V698="","",EOMONTH(EDATE(Tabla1[[#This Row],[Fecha Finalización]],2),0))</f>
        <v/>
      </c>
      <c r="AY698" s="40"/>
      <c r="AZ698" s="251" t="str">
        <f>IF(V698="","",EOMONTH(EDATE(Tabla1[[#This Row],[Fecha Finalización]],3),0))</f>
        <v/>
      </c>
      <c r="BA698" s="40"/>
      <c r="BB698" s="40"/>
      <c r="BC698" s="237"/>
      <c r="BD698" s="235" t="str">
        <f>IF(F698="","",Tabla1[[#This Row],[sem 01]]&amp;Tabla1[[#This Row],[sem 02]]&amp;Tabla1[[#This Row],[sem 03]])</f>
        <v/>
      </c>
      <c r="BE698" s="236" t="str">
        <f>IF(TRIM(F698)="","",$B$1&amp;"-"&amp;SUBSTITUTE(Tabla1[[#This Row],[Mes Inscrito]]," ","")&amp;"-"&amp;SUBSTITUTE(Tabla1[[#This Row],[Dia de clases Inscrito]]," ","")&amp;"-"&amp;SUBSTITUTE(Tabla1[[#This Row],[Horario Inscrito]]," ","")&amp;"-"&amp;Tabla1[[#This Row],[Fecha Inicio grupo]])</f>
        <v/>
      </c>
      <c r="BF698" s="253" t="str">
        <f>IF(F698="","",Tabla1[[#This Row],[Curso]])</f>
        <v/>
      </c>
      <c r="BG698" s="254" t="str">
        <f>+IF(TRIM(F698)="","",$B$1&amp;"-"&amp;TRIM(Tabla1[[#This Row],[Mes Inscrito]])&amp;"-"&amp;TRIM(Tabla1[[#This Row],[Dia de clases Inscrito]])&amp;"-"&amp;TRIM(Tabla1[[#This Row],[Horario Inscrito]])&amp;"-"&amp;TRIM(Tabla1[[#This Row],[Fecha Inicio grupo]])&amp;"-"&amp;TRIM(Tabla1[[#This Row],[Tipo Incrito]]))</f>
        <v/>
      </c>
      <c r="BH698" s="319" t="str">
        <f>IF(F698="","",OR(IFERROR(SEARCH("CG",Tabla1[[#This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8" s="320" t="str">
        <f>IF(F698&lt;&gt;"",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8" s="320" t="str">
        <f>IF(F698&lt;&gt;"",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8" s="320" t="str">
        <f>IF(Tabla1[[#This Row],[Fecha Inicio grupo]]="","",IFERROR(VLOOKUP(Tabla1[[#This Row],[Mes de Alta como miembro]],Parámetros!$AM$2:$AN$16,2,0),"01/01/1900"))</f>
        <v/>
      </c>
    </row>
    <row r="699" spans="1:63" ht="14.45" hidden="1">
      <c r="A699" s="69">
        <v>694</v>
      </c>
      <c r="B699" s="30"/>
      <c r="C699" s="35"/>
      <c r="D699" s="43"/>
      <c r="E699" s="65"/>
      <c r="F699" s="46"/>
      <c r="G699" s="46"/>
      <c r="H699" s="165"/>
      <c r="I699" s="43"/>
      <c r="J699" s="29"/>
      <c r="K699" s="70"/>
      <c r="L699" s="69"/>
      <c r="M699" s="47"/>
      <c r="N699" s="240" t="str">
        <f ca="1">IF(Tabla1[[#This Row],[Fecha de nac]]="","",IF(Tabla1[[#This Row],[Fecha Finalización]] &gt;=TODAY(), DATEDIF(Tabla1[[#This Row],[Fecha de nac]],TODAY(),"y"), ROUNDDOWN((Tabla1[[#This Row],[Fecha Finalización]] -Tabla1[[#This Row],[Fecha de nac]])/365,0)))</f>
        <v/>
      </c>
      <c r="O699" s="171"/>
      <c r="P699" s="35"/>
      <c r="Q699" s="68"/>
      <c r="R699" s="68"/>
      <c r="S699" s="68"/>
      <c r="T699" s="68"/>
      <c r="U699" s="245" t="str">
        <f>IF(F699="","",Tabla1[[#This Row],[Fecha Inicio grupo]]+3*7-7)</f>
        <v/>
      </c>
      <c r="V699" s="246" t="str">
        <f>IF(F699="","",EDATE(Tabla1[[#This Row],[Fecha Inicio grupo]],3))</f>
        <v/>
      </c>
      <c r="W699" s="30"/>
      <c r="X699" s="30"/>
      <c r="Y699" s="77"/>
      <c r="Z699" s="77"/>
      <c r="AA699" s="77"/>
      <c r="AB699" s="77"/>
      <c r="AC699" s="77"/>
      <c r="AD699" s="77"/>
      <c r="AE699" s="77"/>
      <c r="AF699" s="77"/>
      <c r="AG699" s="77"/>
      <c r="AH699" s="77"/>
      <c r="AI699" s="77"/>
      <c r="AJ699" s="77"/>
      <c r="AK699" s="77"/>
      <c r="AL699" s="77"/>
      <c r="AM699" s="77"/>
      <c r="AN699" s="77"/>
      <c r="AO699" s="146"/>
      <c r="AP699" s="248" t="str">
        <f>IF(F699="","",IFERROR(VLOOKUP(SUBSTITUTE(SUBSTITUTE(Tabla1[[#This Row],[Uso Sistemas]],"T","P"),"N","F"),Parámetros!$M$2:$N$17,2,0),"Completar hasta 3ra sem. para evaluar a Probacionista"))</f>
        <v/>
      </c>
      <c r="AQ699" s="40"/>
      <c r="AR699" s="40"/>
      <c r="AS699" s="40"/>
      <c r="AT699" s="29"/>
      <c r="AU699" s="56"/>
      <c r="AV699" s="56"/>
      <c r="AW699" s="56"/>
      <c r="AX699" s="250" t="str">
        <f>IF(V699="","",EOMONTH(EDATE(Tabla1[[#This Row],[Fecha Finalización]],2),0))</f>
        <v/>
      </c>
      <c r="AY699" s="40"/>
      <c r="AZ699" s="251" t="str">
        <f>IF(V699="","",EOMONTH(EDATE(Tabla1[[#This Row],[Fecha Finalización]],3),0))</f>
        <v/>
      </c>
      <c r="BA699" s="40"/>
      <c r="BB699" s="40"/>
      <c r="BC699" s="237"/>
      <c r="BD699" s="235" t="str">
        <f>IF(F699="","",Tabla1[[#This Row],[sem 01]]&amp;Tabla1[[#This Row],[sem 02]]&amp;Tabla1[[#This Row],[sem 03]])</f>
        <v/>
      </c>
      <c r="BE699" s="236" t="str">
        <f>IF(TRIM(F699)="","",$B$1&amp;"-"&amp;SUBSTITUTE(Tabla1[[#This Row],[Mes Inscrito]]," ","")&amp;"-"&amp;SUBSTITUTE(Tabla1[[#This Row],[Dia de clases Inscrito]]," ","")&amp;"-"&amp;SUBSTITUTE(Tabla1[[#This Row],[Horario Inscrito]]," ","")&amp;"-"&amp;Tabla1[[#This Row],[Fecha Inicio grupo]])</f>
        <v/>
      </c>
      <c r="BF699" s="253" t="str">
        <f>IF(F699="","",Tabla1[[#This Row],[Curso]])</f>
        <v/>
      </c>
      <c r="BG699" s="254" t="str">
        <f>+IF(TRIM(F699)="","",$B$1&amp;"-"&amp;TRIM(Tabla1[[#This Row],[Mes Inscrito]])&amp;"-"&amp;TRIM(Tabla1[[#This Row],[Dia de clases Inscrito]])&amp;"-"&amp;TRIM(Tabla1[[#This Row],[Horario Inscrito]])&amp;"-"&amp;TRIM(Tabla1[[#This Row],[Fecha Inicio grupo]])&amp;"-"&amp;TRIM(Tabla1[[#This Row],[Tipo Incrito]]))</f>
        <v/>
      </c>
      <c r="BH699" s="319" t="str">
        <f>IF(F699="","",OR(IFERROR(SEARCH("CG",Tabla1[[#This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9" s="320" t="str">
        <f>IF(F699&lt;&gt;"",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9" s="320" t="str">
        <f>IF(F699&lt;&gt;"",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9" s="320" t="str">
        <f>IF(Tabla1[[#This Row],[Fecha Inicio grupo]]="","",IFERROR(VLOOKUP(Tabla1[[#This Row],[Mes de Alta como miembro]],Parámetros!$AM$2:$AN$16,2,0),"01/01/1900"))</f>
        <v/>
      </c>
    </row>
    <row r="700" spans="1:63" ht="14.45" hidden="1">
      <c r="A700" s="69">
        <v>695</v>
      </c>
      <c r="B700" s="30"/>
      <c r="C700" s="35"/>
      <c r="D700" s="43"/>
      <c r="E700" s="65"/>
      <c r="F700" s="46"/>
      <c r="G700" s="46"/>
      <c r="H700" s="165"/>
      <c r="I700" s="43"/>
      <c r="J700" s="29"/>
      <c r="K700" s="70"/>
      <c r="L700" s="69"/>
      <c r="M700" s="47"/>
      <c r="N700" s="240" t="str">
        <f ca="1">IF(Tabla1[[#This Row],[Fecha de nac]]="","",IF(Tabla1[[#This Row],[Fecha Finalización]] &gt;=TODAY(), DATEDIF(Tabla1[[#This Row],[Fecha de nac]],TODAY(),"y"), ROUNDDOWN((Tabla1[[#This Row],[Fecha Finalización]] -Tabla1[[#This Row],[Fecha de nac]])/365,0)))</f>
        <v/>
      </c>
      <c r="O700" s="171"/>
      <c r="P700" s="35"/>
      <c r="Q700" s="68"/>
      <c r="R700" s="68"/>
      <c r="S700" s="68"/>
      <c r="T700" s="68"/>
      <c r="U700" s="245" t="str">
        <f>IF(F700="","",Tabla1[[#This Row],[Fecha Inicio grupo]]+3*7-7)</f>
        <v/>
      </c>
      <c r="V700" s="246" t="str">
        <f>IF(F700="","",EDATE(Tabla1[[#This Row],[Fecha Inicio grupo]],3))</f>
        <v/>
      </c>
      <c r="W700" s="30"/>
      <c r="X700" s="30"/>
      <c r="Y700" s="77"/>
      <c r="Z700" s="77"/>
      <c r="AA700" s="77"/>
      <c r="AB700" s="77"/>
      <c r="AC700" s="77"/>
      <c r="AD700" s="77"/>
      <c r="AE700" s="77"/>
      <c r="AF700" s="77"/>
      <c r="AG700" s="77"/>
      <c r="AH700" s="77"/>
      <c r="AI700" s="77"/>
      <c r="AJ700" s="77"/>
      <c r="AK700" s="77"/>
      <c r="AL700" s="77"/>
      <c r="AM700" s="77"/>
      <c r="AN700" s="77"/>
      <c r="AO700" s="146"/>
      <c r="AP700" s="248" t="str">
        <f>IF(F700="","",IFERROR(VLOOKUP(SUBSTITUTE(SUBSTITUTE(Tabla1[[#This Row],[Uso Sistemas]],"T","P"),"N","F"),Parámetros!$M$2:$N$17,2,0),"Completar hasta 3ra sem. para evaluar a Probacionista"))</f>
        <v/>
      </c>
      <c r="AQ700" s="40"/>
      <c r="AR700" s="40"/>
      <c r="AS700" s="40"/>
      <c r="AT700" s="29"/>
      <c r="AU700" s="56"/>
      <c r="AV700" s="56"/>
      <c r="AW700" s="56"/>
      <c r="AX700" s="250" t="str">
        <f>IF(V700="","",EOMONTH(EDATE(Tabla1[[#This Row],[Fecha Finalización]],2),0))</f>
        <v/>
      </c>
      <c r="AY700" s="40"/>
      <c r="AZ700" s="251" t="str">
        <f>IF(V700="","",EOMONTH(EDATE(Tabla1[[#This Row],[Fecha Finalización]],3),0))</f>
        <v/>
      </c>
      <c r="BA700" s="40"/>
      <c r="BB700" s="40"/>
      <c r="BC700" s="237"/>
      <c r="BD700" s="235" t="str">
        <f>IF(F700="","",Tabla1[[#This Row],[sem 01]]&amp;Tabla1[[#This Row],[sem 02]]&amp;Tabla1[[#This Row],[sem 03]])</f>
        <v/>
      </c>
      <c r="BE700" s="236" t="str">
        <f>IF(TRIM(F700)="","",$B$1&amp;"-"&amp;SUBSTITUTE(Tabla1[[#This Row],[Mes Inscrito]]," ","")&amp;"-"&amp;SUBSTITUTE(Tabla1[[#This Row],[Dia de clases Inscrito]]," ","")&amp;"-"&amp;SUBSTITUTE(Tabla1[[#This Row],[Horario Inscrito]]," ","")&amp;"-"&amp;Tabla1[[#This Row],[Fecha Inicio grupo]])</f>
        <v/>
      </c>
      <c r="BF700" s="253" t="str">
        <f>IF(F700="","",Tabla1[[#This Row],[Curso]])</f>
        <v/>
      </c>
      <c r="BG700" s="254" t="str">
        <f>+IF(TRIM(F700)="","",$B$1&amp;"-"&amp;TRIM(Tabla1[[#This Row],[Mes Inscrito]])&amp;"-"&amp;TRIM(Tabla1[[#This Row],[Dia de clases Inscrito]])&amp;"-"&amp;TRIM(Tabla1[[#This Row],[Horario Inscrito]])&amp;"-"&amp;TRIM(Tabla1[[#This Row],[Fecha Inicio grupo]])&amp;"-"&amp;TRIM(Tabla1[[#This Row],[Tipo Incrito]]))</f>
        <v/>
      </c>
      <c r="BH700" s="319" t="str">
        <f>IF(F700="","",OR(IFERROR(SEARCH("CG",Tabla1[[#This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0" s="320" t="str">
        <f>IF(F700&lt;&gt;"",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0" s="320" t="str">
        <f>IF(F700&lt;&gt;"",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0" s="320" t="str">
        <f>IF(Tabla1[[#This Row],[Fecha Inicio grupo]]="","",IFERROR(VLOOKUP(Tabla1[[#This Row],[Mes de Alta como miembro]],Parámetros!$AM$2:$AN$16,2,0),"01/01/1900"))</f>
        <v/>
      </c>
    </row>
    <row r="701" spans="1:63" ht="14.45" hidden="1">
      <c r="A701" s="69">
        <v>696</v>
      </c>
      <c r="B701" s="30"/>
      <c r="C701" s="35"/>
      <c r="D701" s="43"/>
      <c r="E701" s="65"/>
      <c r="F701" s="46"/>
      <c r="G701" s="46"/>
      <c r="H701" s="165"/>
      <c r="I701" s="43"/>
      <c r="J701" s="29"/>
      <c r="K701" s="70"/>
      <c r="L701" s="69"/>
      <c r="M701" s="47"/>
      <c r="N701" s="240" t="str">
        <f ca="1">IF(Tabla1[[#This Row],[Fecha de nac]]="","",IF(Tabla1[[#This Row],[Fecha Finalización]] &gt;=TODAY(), DATEDIF(Tabla1[[#This Row],[Fecha de nac]],TODAY(),"y"), ROUNDDOWN((Tabla1[[#This Row],[Fecha Finalización]] -Tabla1[[#This Row],[Fecha de nac]])/365,0)))</f>
        <v/>
      </c>
      <c r="O701" s="171"/>
      <c r="P701" s="35"/>
      <c r="Q701" s="68"/>
      <c r="R701" s="68"/>
      <c r="S701" s="68"/>
      <c r="T701" s="68"/>
      <c r="U701" s="245" t="str">
        <f>IF(F701="","",Tabla1[[#This Row],[Fecha Inicio grupo]]+3*7-7)</f>
        <v/>
      </c>
      <c r="V701" s="246" t="str">
        <f>IF(F701="","",EDATE(Tabla1[[#This Row],[Fecha Inicio grupo]],3))</f>
        <v/>
      </c>
      <c r="W701" s="30"/>
      <c r="X701" s="30"/>
      <c r="Y701" s="77"/>
      <c r="Z701" s="77"/>
      <c r="AA701" s="77"/>
      <c r="AB701" s="77"/>
      <c r="AC701" s="77"/>
      <c r="AD701" s="77"/>
      <c r="AE701" s="77"/>
      <c r="AF701" s="77"/>
      <c r="AG701" s="77"/>
      <c r="AH701" s="77"/>
      <c r="AI701" s="77"/>
      <c r="AJ701" s="77"/>
      <c r="AK701" s="77"/>
      <c r="AL701" s="77"/>
      <c r="AM701" s="77"/>
      <c r="AN701" s="77"/>
      <c r="AO701" s="146"/>
      <c r="AP701" s="248" t="str">
        <f>IF(F701="","",IFERROR(VLOOKUP(SUBSTITUTE(SUBSTITUTE(Tabla1[[#This Row],[Uso Sistemas]],"T","P"),"N","F"),Parámetros!$M$2:$N$17,2,0),"Completar hasta 3ra sem. para evaluar a Probacionista"))</f>
        <v/>
      </c>
      <c r="AQ701" s="40"/>
      <c r="AR701" s="40"/>
      <c r="AS701" s="40"/>
      <c r="AT701" s="29"/>
      <c r="AU701" s="56"/>
      <c r="AV701" s="56"/>
      <c r="AW701" s="56"/>
      <c r="AX701" s="250" t="str">
        <f>IF(V701="","",EOMONTH(EDATE(Tabla1[[#This Row],[Fecha Finalización]],2),0))</f>
        <v/>
      </c>
      <c r="AY701" s="40"/>
      <c r="AZ701" s="251" t="str">
        <f>IF(V701="","",EOMONTH(EDATE(Tabla1[[#This Row],[Fecha Finalización]],3),0))</f>
        <v/>
      </c>
      <c r="BA701" s="40"/>
      <c r="BB701" s="40"/>
      <c r="BC701" s="237"/>
      <c r="BD701" s="235" t="str">
        <f>IF(F701="","",Tabla1[[#This Row],[sem 01]]&amp;Tabla1[[#This Row],[sem 02]]&amp;Tabla1[[#This Row],[sem 03]])</f>
        <v/>
      </c>
      <c r="BE701" s="236" t="str">
        <f>IF(TRIM(F701)="","",$B$1&amp;"-"&amp;SUBSTITUTE(Tabla1[[#This Row],[Mes Inscrito]]," ","")&amp;"-"&amp;SUBSTITUTE(Tabla1[[#This Row],[Dia de clases Inscrito]]," ","")&amp;"-"&amp;SUBSTITUTE(Tabla1[[#This Row],[Horario Inscrito]]," ","")&amp;"-"&amp;Tabla1[[#This Row],[Fecha Inicio grupo]])</f>
        <v/>
      </c>
      <c r="BF701" s="253" t="str">
        <f>IF(F701="","",Tabla1[[#This Row],[Curso]])</f>
        <v/>
      </c>
      <c r="BG701" s="254" t="str">
        <f>+IF(TRIM(F701)="","",$B$1&amp;"-"&amp;TRIM(Tabla1[[#This Row],[Mes Inscrito]])&amp;"-"&amp;TRIM(Tabla1[[#This Row],[Dia de clases Inscrito]])&amp;"-"&amp;TRIM(Tabla1[[#This Row],[Horario Inscrito]])&amp;"-"&amp;TRIM(Tabla1[[#This Row],[Fecha Inicio grupo]])&amp;"-"&amp;TRIM(Tabla1[[#This Row],[Tipo Incrito]]))</f>
        <v/>
      </c>
      <c r="BH701" s="319" t="str">
        <f>IF(F701="","",OR(IFERROR(SEARCH("CG",Tabla1[[#This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1" s="320" t="str">
        <f>IF(F701&lt;&gt;"",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1" s="320" t="str">
        <f>IF(F701&lt;&gt;"",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1" s="320" t="str">
        <f>IF(Tabla1[[#This Row],[Fecha Inicio grupo]]="","",IFERROR(VLOOKUP(Tabla1[[#This Row],[Mes de Alta como miembro]],Parámetros!$AM$2:$AN$16,2,0),"01/01/1900"))</f>
        <v/>
      </c>
    </row>
    <row r="702" spans="1:63" ht="14.45" hidden="1">
      <c r="A702" s="69">
        <v>697</v>
      </c>
      <c r="B702" s="30"/>
      <c r="C702" s="35"/>
      <c r="D702" s="43"/>
      <c r="E702" s="65"/>
      <c r="F702" s="46"/>
      <c r="G702" s="46"/>
      <c r="H702" s="165"/>
      <c r="I702" s="43"/>
      <c r="J702" s="29"/>
      <c r="K702" s="70"/>
      <c r="L702" s="69"/>
      <c r="M702" s="47"/>
      <c r="N702" s="240" t="str">
        <f ca="1">IF(Tabla1[[#This Row],[Fecha de nac]]="","",IF(Tabla1[[#This Row],[Fecha Finalización]] &gt;=TODAY(), DATEDIF(Tabla1[[#This Row],[Fecha de nac]],TODAY(),"y"), ROUNDDOWN((Tabla1[[#This Row],[Fecha Finalización]] -Tabla1[[#This Row],[Fecha de nac]])/365,0)))</f>
        <v/>
      </c>
      <c r="O702" s="171"/>
      <c r="P702" s="35"/>
      <c r="Q702" s="68"/>
      <c r="R702" s="68"/>
      <c r="S702" s="68"/>
      <c r="T702" s="68"/>
      <c r="U702" s="245" t="str">
        <f>IF(F702="","",Tabla1[[#This Row],[Fecha Inicio grupo]]+3*7-7)</f>
        <v/>
      </c>
      <c r="V702" s="246" t="str">
        <f>IF(F702="","",EDATE(Tabla1[[#This Row],[Fecha Inicio grupo]],3))</f>
        <v/>
      </c>
      <c r="W702" s="30"/>
      <c r="X702" s="30"/>
      <c r="Y702" s="77"/>
      <c r="Z702" s="77"/>
      <c r="AA702" s="77"/>
      <c r="AB702" s="77"/>
      <c r="AC702" s="77"/>
      <c r="AD702" s="77"/>
      <c r="AE702" s="77"/>
      <c r="AF702" s="77"/>
      <c r="AG702" s="77"/>
      <c r="AH702" s="77"/>
      <c r="AI702" s="77"/>
      <c r="AJ702" s="77"/>
      <c r="AK702" s="77"/>
      <c r="AL702" s="77"/>
      <c r="AM702" s="77"/>
      <c r="AN702" s="77"/>
      <c r="AO702" s="146"/>
      <c r="AP702" s="248" t="str">
        <f>IF(F702="","",IFERROR(VLOOKUP(SUBSTITUTE(SUBSTITUTE(Tabla1[[#This Row],[Uso Sistemas]],"T","P"),"N","F"),Parámetros!$M$2:$N$17,2,0),"Completar hasta 3ra sem. para evaluar a Probacionista"))</f>
        <v/>
      </c>
      <c r="AQ702" s="40"/>
      <c r="AR702" s="40"/>
      <c r="AS702" s="40"/>
      <c r="AT702" s="29"/>
      <c r="AU702" s="56"/>
      <c r="AV702" s="56"/>
      <c r="AW702" s="56"/>
      <c r="AX702" s="250" t="str">
        <f>IF(V702="","",EOMONTH(EDATE(Tabla1[[#This Row],[Fecha Finalización]],2),0))</f>
        <v/>
      </c>
      <c r="AY702" s="40"/>
      <c r="AZ702" s="251" t="str">
        <f>IF(V702="","",EOMONTH(EDATE(Tabla1[[#This Row],[Fecha Finalización]],3),0))</f>
        <v/>
      </c>
      <c r="BA702" s="40"/>
      <c r="BB702" s="40"/>
      <c r="BC702" s="237"/>
      <c r="BD702" s="235" t="str">
        <f>IF(F702="","",Tabla1[[#This Row],[sem 01]]&amp;Tabla1[[#This Row],[sem 02]]&amp;Tabla1[[#This Row],[sem 03]])</f>
        <v/>
      </c>
      <c r="BE702" s="236" t="str">
        <f>IF(TRIM(F702)="","",$B$1&amp;"-"&amp;SUBSTITUTE(Tabla1[[#This Row],[Mes Inscrito]]," ","")&amp;"-"&amp;SUBSTITUTE(Tabla1[[#This Row],[Dia de clases Inscrito]]," ","")&amp;"-"&amp;SUBSTITUTE(Tabla1[[#This Row],[Horario Inscrito]]," ","")&amp;"-"&amp;Tabla1[[#This Row],[Fecha Inicio grupo]])</f>
        <v/>
      </c>
      <c r="BF702" s="253" t="str">
        <f>IF(F702="","",Tabla1[[#This Row],[Curso]])</f>
        <v/>
      </c>
      <c r="BG702" s="254" t="str">
        <f>+IF(TRIM(F702)="","",$B$1&amp;"-"&amp;TRIM(Tabla1[[#This Row],[Mes Inscrito]])&amp;"-"&amp;TRIM(Tabla1[[#This Row],[Dia de clases Inscrito]])&amp;"-"&amp;TRIM(Tabla1[[#This Row],[Horario Inscrito]])&amp;"-"&amp;TRIM(Tabla1[[#This Row],[Fecha Inicio grupo]])&amp;"-"&amp;TRIM(Tabla1[[#This Row],[Tipo Incrito]]))</f>
        <v/>
      </c>
      <c r="BH702" s="319" t="str">
        <f>IF(F702="","",OR(IFERROR(SEARCH("CG",Tabla1[[#This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2" s="320" t="str">
        <f>IF(F702&lt;&gt;"",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2" s="320" t="str">
        <f>IF(F702&lt;&gt;"",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2" s="320" t="str">
        <f>IF(Tabla1[[#This Row],[Fecha Inicio grupo]]="","",IFERROR(VLOOKUP(Tabla1[[#This Row],[Mes de Alta como miembro]],Parámetros!$AM$2:$AN$16,2,0),"01/01/1900"))</f>
        <v/>
      </c>
    </row>
    <row r="703" spans="1:63" ht="14.45" hidden="1">
      <c r="A703" s="69">
        <v>698</v>
      </c>
      <c r="B703" s="30"/>
      <c r="C703" s="35"/>
      <c r="D703" s="43"/>
      <c r="E703" s="65"/>
      <c r="F703" s="46"/>
      <c r="G703" s="46"/>
      <c r="H703" s="165"/>
      <c r="I703" s="43"/>
      <c r="J703" s="29"/>
      <c r="K703" s="70"/>
      <c r="L703" s="69"/>
      <c r="M703" s="47"/>
      <c r="N703" s="240" t="str">
        <f ca="1">IF(Tabla1[[#This Row],[Fecha de nac]]="","",IF(Tabla1[[#This Row],[Fecha Finalización]] &gt;=TODAY(), DATEDIF(Tabla1[[#This Row],[Fecha de nac]],TODAY(),"y"), ROUNDDOWN((Tabla1[[#This Row],[Fecha Finalización]] -Tabla1[[#This Row],[Fecha de nac]])/365,0)))</f>
        <v/>
      </c>
      <c r="O703" s="171"/>
      <c r="P703" s="35"/>
      <c r="Q703" s="68"/>
      <c r="R703" s="68"/>
      <c r="S703" s="68"/>
      <c r="T703" s="68"/>
      <c r="U703" s="245" t="str">
        <f>IF(F703="","",Tabla1[[#This Row],[Fecha Inicio grupo]]+3*7-7)</f>
        <v/>
      </c>
      <c r="V703" s="246" t="str">
        <f>IF(F703="","",EDATE(Tabla1[[#This Row],[Fecha Inicio grupo]],3))</f>
        <v/>
      </c>
      <c r="W703" s="30"/>
      <c r="X703" s="30"/>
      <c r="Y703" s="77"/>
      <c r="Z703" s="77"/>
      <c r="AA703" s="77"/>
      <c r="AB703" s="77"/>
      <c r="AC703" s="77"/>
      <c r="AD703" s="77"/>
      <c r="AE703" s="77"/>
      <c r="AF703" s="77"/>
      <c r="AG703" s="77"/>
      <c r="AH703" s="77"/>
      <c r="AI703" s="77"/>
      <c r="AJ703" s="77"/>
      <c r="AK703" s="77"/>
      <c r="AL703" s="77"/>
      <c r="AM703" s="77"/>
      <c r="AN703" s="77"/>
      <c r="AO703" s="146"/>
      <c r="AP703" s="248" t="str">
        <f>IF(F703="","",IFERROR(VLOOKUP(SUBSTITUTE(SUBSTITUTE(Tabla1[[#This Row],[Uso Sistemas]],"T","P"),"N","F"),Parámetros!$M$2:$N$17,2,0),"Completar hasta 3ra sem. para evaluar a Probacionista"))</f>
        <v/>
      </c>
      <c r="AQ703" s="40"/>
      <c r="AR703" s="40"/>
      <c r="AS703" s="40"/>
      <c r="AT703" s="29"/>
      <c r="AU703" s="56"/>
      <c r="AV703" s="56"/>
      <c r="AW703" s="56"/>
      <c r="AX703" s="250" t="str">
        <f>IF(V703="","",EOMONTH(EDATE(Tabla1[[#This Row],[Fecha Finalización]],2),0))</f>
        <v/>
      </c>
      <c r="AY703" s="40"/>
      <c r="AZ703" s="251" t="str">
        <f>IF(V703="","",EOMONTH(EDATE(Tabla1[[#This Row],[Fecha Finalización]],3),0))</f>
        <v/>
      </c>
      <c r="BA703" s="40"/>
      <c r="BB703" s="40"/>
      <c r="BC703" s="237"/>
      <c r="BD703" s="235" t="str">
        <f>IF(F703="","",Tabla1[[#This Row],[sem 01]]&amp;Tabla1[[#This Row],[sem 02]]&amp;Tabla1[[#This Row],[sem 03]])</f>
        <v/>
      </c>
      <c r="BE703" s="236" t="str">
        <f>IF(TRIM(F703)="","",$B$1&amp;"-"&amp;SUBSTITUTE(Tabla1[[#This Row],[Mes Inscrito]]," ","")&amp;"-"&amp;SUBSTITUTE(Tabla1[[#This Row],[Dia de clases Inscrito]]," ","")&amp;"-"&amp;SUBSTITUTE(Tabla1[[#This Row],[Horario Inscrito]]," ","")&amp;"-"&amp;Tabla1[[#This Row],[Fecha Inicio grupo]])</f>
        <v/>
      </c>
      <c r="BF703" s="253" t="str">
        <f>IF(F703="","",Tabla1[[#This Row],[Curso]])</f>
        <v/>
      </c>
      <c r="BG703" s="254" t="str">
        <f>+IF(TRIM(F703)="","",$B$1&amp;"-"&amp;TRIM(Tabla1[[#This Row],[Mes Inscrito]])&amp;"-"&amp;TRIM(Tabla1[[#This Row],[Dia de clases Inscrito]])&amp;"-"&amp;TRIM(Tabla1[[#This Row],[Horario Inscrito]])&amp;"-"&amp;TRIM(Tabla1[[#This Row],[Fecha Inicio grupo]])&amp;"-"&amp;TRIM(Tabla1[[#This Row],[Tipo Incrito]]))</f>
        <v/>
      </c>
      <c r="BH703" s="319" t="str">
        <f>IF(F703="","",OR(IFERROR(SEARCH("CG",Tabla1[[#This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3" s="320" t="str">
        <f>IF(F703&lt;&gt;"",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3" s="320" t="str">
        <f>IF(F703&lt;&gt;"",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3" s="320" t="str">
        <f>IF(Tabla1[[#This Row],[Fecha Inicio grupo]]="","",IFERROR(VLOOKUP(Tabla1[[#This Row],[Mes de Alta como miembro]],Parámetros!$AM$2:$AN$16,2,0),"01/01/1900"))</f>
        <v/>
      </c>
    </row>
    <row r="704" spans="1:63" ht="14.45" hidden="1">
      <c r="A704" s="69">
        <v>699</v>
      </c>
      <c r="B704" s="30"/>
      <c r="C704" s="35"/>
      <c r="D704" s="43"/>
      <c r="E704" s="65"/>
      <c r="F704" s="46"/>
      <c r="G704" s="46"/>
      <c r="H704" s="165"/>
      <c r="I704" s="43"/>
      <c r="J704" s="29"/>
      <c r="K704" s="70"/>
      <c r="L704" s="69"/>
      <c r="M704" s="47"/>
      <c r="N704" s="240" t="str">
        <f ca="1">IF(Tabla1[[#This Row],[Fecha de nac]]="","",IF(Tabla1[[#This Row],[Fecha Finalización]] &gt;=TODAY(), DATEDIF(Tabla1[[#This Row],[Fecha de nac]],TODAY(),"y"), ROUNDDOWN((Tabla1[[#This Row],[Fecha Finalización]] -Tabla1[[#This Row],[Fecha de nac]])/365,0)))</f>
        <v/>
      </c>
      <c r="O704" s="171"/>
      <c r="P704" s="35"/>
      <c r="Q704" s="68"/>
      <c r="R704" s="68"/>
      <c r="S704" s="68"/>
      <c r="T704" s="68"/>
      <c r="U704" s="245" t="str">
        <f>IF(F704="","",Tabla1[[#This Row],[Fecha Inicio grupo]]+3*7-7)</f>
        <v/>
      </c>
      <c r="V704" s="246" t="str">
        <f>IF(F704="","",EDATE(Tabla1[[#This Row],[Fecha Inicio grupo]],3))</f>
        <v/>
      </c>
      <c r="W704" s="30"/>
      <c r="X704" s="30"/>
      <c r="Y704" s="77"/>
      <c r="Z704" s="77"/>
      <c r="AA704" s="77"/>
      <c r="AB704" s="77"/>
      <c r="AC704" s="77"/>
      <c r="AD704" s="77"/>
      <c r="AE704" s="77"/>
      <c r="AF704" s="77"/>
      <c r="AG704" s="77"/>
      <c r="AH704" s="77"/>
      <c r="AI704" s="77"/>
      <c r="AJ704" s="77"/>
      <c r="AK704" s="77"/>
      <c r="AL704" s="77"/>
      <c r="AM704" s="77"/>
      <c r="AN704" s="77"/>
      <c r="AO704" s="146"/>
      <c r="AP704" s="248" t="str">
        <f>IF(F704="","",IFERROR(VLOOKUP(SUBSTITUTE(SUBSTITUTE(Tabla1[[#This Row],[Uso Sistemas]],"T","P"),"N","F"),Parámetros!$M$2:$N$17,2,0),"Completar hasta 3ra sem. para evaluar a Probacionista"))</f>
        <v/>
      </c>
      <c r="AQ704" s="40"/>
      <c r="AR704" s="40"/>
      <c r="AS704" s="40"/>
      <c r="AT704" s="29"/>
      <c r="AU704" s="56"/>
      <c r="AV704" s="56"/>
      <c r="AW704" s="56"/>
      <c r="AX704" s="250" t="str">
        <f>IF(V704="","",EOMONTH(EDATE(Tabla1[[#This Row],[Fecha Finalización]],2),0))</f>
        <v/>
      </c>
      <c r="AY704" s="40"/>
      <c r="AZ704" s="251" t="str">
        <f>IF(V704="","",EOMONTH(EDATE(Tabla1[[#This Row],[Fecha Finalización]],3),0))</f>
        <v/>
      </c>
      <c r="BA704" s="40"/>
      <c r="BB704" s="40"/>
      <c r="BC704" s="237"/>
      <c r="BD704" s="235" t="str">
        <f>IF(F704="","",Tabla1[[#This Row],[sem 01]]&amp;Tabla1[[#This Row],[sem 02]]&amp;Tabla1[[#This Row],[sem 03]])</f>
        <v/>
      </c>
      <c r="BE704" s="236" t="str">
        <f>IF(TRIM(F704)="","",$B$1&amp;"-"&amp;SUBSTITUTE(Tabla1[[#This Row],[Mes Inscrito]]," ","")&amp;"-"&amp;SUBSTITUTE(Tabla1[[#This Row],[Dia de clases Inscrito]]," ","")&amp;"-"&amp;SUBSTITUTE(Tabla1[[#This Row],[Horario Inscrito]]," ","")&amp;"-"&amp;Tabla1[[#This Row],[Fecha Inicio grupo]])</f>
        <v/>
      </c>
      <c r="BF704" s="253" t="str">
        <f>IF(F704="","",Tabla1[[#This Row],[Curso]])</f>
        <v/>
      </c>
      <c r="BG704" s="254" t="str">
        <f>+IF(TRIM(F704)="","",$B$1&amp;"-"&amp;TRIM(Tabla1[[#This Row],[Mes Inscrito]])&amp;"-"&amp;TRIM(Tabla1[[#This Row],[Dia de clases Inscrito]])&amp;"-"&amp;TRIM(Tabla1[[#This Row],[Horario Inscrito]])&amp;"-"&amp;TRIM(Tabla1[[#This Row],[Fecha Inicio grupo]])&amp;"-"&amp;TRIM(Tabla1[[#This Row],[Tipo Incrito]]))</f>
        <v/>
      </c>
      <c r="BH704" s="319" t="str">
        <f>IF(F704="","",OR(IFERROR(SEARCH("CG",Tabla1[[#This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4" s="320" t="str">
        <f>IF(F704&lt;&gt;"",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4" s="320" t="str">
        <f>IF(F704&lt;&gt;"",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4" s="320" t="str">
        <f>IF(Tabla1[[#This Row],[Fecha Inicio grupo]]="","",IFERROR(VLOOKUP(Tabla1[[#This Row],[Mes de Alta como miembro]],Parámetros!$AM$2:$AN$16,2,0),"01/01/1900"))</f>
        <v/>
      </c>
    </row>
    <row r="705" spans="1:63" ht="14.45" hidden="1">
      <c r="A705" s="69">
        <v>700</v>
      </c>
      <c r="B705" s="30"/>
      <c r="C705" s="35"/>
      <c r="D705" s="43"/>
      <c r="E705" s="65"/>
      <c r="F705" s="46"/>
      <c r="G705" s="46"/>
      <c r="H705" s="165"/>
      <c r="I705" s="43"/>
      <c r="J705" s="29"/>
      <c r="K705" s="70"/>
      <c r="L705" s="69"/>
      <c r="M705" s="47"/>
      <c r="N705" s="240" t="str">
        <f ca="1">IF(Tabla1[[#This Row],[Fecha de nac]]="","",IF(Tabla1[[#This Row],[Fecha Finalización]] &gt;=TODAY(), DATEDIF(Tabla1[[#This Row],[Fecha de nac]],TODAY(),"y"), ROUNDDOWN((Tabla1[[#This Row],[Fecha Finalización]] -Tabla1[[#This Row],[Fecha de nac]])/365,0)))</f>
        <v/>
      </c>
      <c r="O705" s="171"/>
      <c r="P705" s="35"/>
      <c r="Q705" s="68"/>
      <c r="R705" s="68"/>
      <c r="S705" s="68"/>
      <c r="T705" s="68"/>
      <c r="U705" s="245" t="str">
        <f>IF(F705="","",Tabla1[[#This Row],[Fecha Inicio grupo]]+3*7-7)</f>
        <v/>
      </c>
      <c r="V705" s="246" t="str">
        <f>IF(F705="","",EDATE(Tabla1[[#This Row],[Fecha Inicio grupo]],3))</f>
        <v/>
      </c>
      <c r="W705" s="30"/>
      <c r="X705" s="30"/>
      <c r="Y705" s="77"/>
      <c r="Z705" s="77"/>
      <c r="AA705" s="77"/>
      <c r="AB705" s="77"/>
      <c r="AC705" s="77"/>
      <c r="AD705" s="77"/>
      <c r="AE705" s="77"/>
      <c r="AF705" s="77"/>
      <c r="AG705" s="77"/>
      <c r="AH705" s="77"/>
      <c r="AI705" s="77"/>
      <c r="AJ705" s="77"/>
      <c r="AK705" s="77"/>
      <c r="AL705" s="77"/>
      <c r="AM705" s="77"/>
      <c r="AN705" s="77"/>
      <c r="AO705" s="146"/>
      <c r="AP705" s="248" t="str">
        <f>IF(F705="","",IFERROR(VLOOKUP(SUBSTITUTE(SUBSTITUTE(Tabla1[[#This Row],[Uso Sistemas]],"T","P"),"N","F"),Parámetros!$M$2:$N$17,2,0),"Completar hasta 3ra sem. para evaluar a Probacionista"))</f>
        <v/>
      </c>
      <c r="AQ705" s="40"/>
      <c r="AR705" s="40"/>
      <c r="AS705" s="40"/>
      <c r="AT705" s="29"/>
      <c r="AU705" s="56"/>
      <c r="AV705" s="56"/>
      <c r="AW705" s="56"/>
      <c r="AX705" s="250" t="str">
        <f>IF(V705="","",EOMONTH(EDATE(Tabla1[[#This Row],[Fecha Finalización]],2),0))</f>
        <v/>
      </c>
      <c r="AY705" s="40"/>
      <c r="AZ705" s="251" t="str">
        <f>IF(V705="","",EOMONTH(EDATE(Tabla1[[#This Row],[Fecha Finalización]],3),0))</f>
        <v/>
      </c>
      <c r="BA705" s="40"/>
      <c r="BB705" s="40"/>
      <c r="BC705" s="237"/>
      <c r="BD705" s="235" t="str">
        <f>IF(F705="","",Tabla1[[#This Row],[sem 01]]&amp;Tabla1[[#This Row],[sem 02]]&amp;Tabla1[[#This Row],[sem 03]])</f>
        <v/>
      </c>
      <c r="BE705" s="236" t="str">
        <f>IF(TRIM(F705)="","",$B$1&amp;"-"&amp;SUBSTITUTE(Tabla1[[#This Row],[Mes Inscrito]]," ","")&amp;"-"&amp;SUBSTITUTE(Tabla1[[#This Row],[Dia de clases Inscrito]]," ","")&amp;"-"&amp;SUBSTITUTE(Tabla1[[#This Row],[Horario Inscrito]]," ","")&amp;"-"&amp;Tabla1[[#This Row],[Fecha Inicio grupo]])</f>
        <v/>
      </c>
      <c r="BF705" s="253" t="str">
        <f>IF(F705="","",Tabla1[[#This Row],[Curso]])</f>
        <v/>
      </c>
      <c r="BG705" s="254" t="str">
        <f>+IF(TRIM(F705)="","",$B$1&amp;"-"&amp;TRIM(Tabla1[[#This Row],[Mes Inscrito]])&amp;"-"&amp;TRIM(Tabla1[[#This Row],[Dia de clases Inscrito]])&amp;"-"&amp;TRIM(Tabla1[[#This Row],[Horario Inscrito]])&amp;"-"&amp;TRIM(Tabla1[[#This Row],[Fecha Inicio grupo]])&amp;"-"&amp;TRIM(Tabla1[[#This Row],[Tipo Incrito]]))</f>
        <v/>
      </c>
      <c r="BH705" s="319" t="str">
        <f>IF(F705="","",OR(IFERROR(SEARCH("CG",Tabla1[[#This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5" s="320" t="str">
        <f>IF(F705&lt;&gt;"",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5" s="320" t="str">
        <f>IF(F705&lt;&gt;"",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5" s="320" t="str">
        <f>IF(Tabla1[[#This Row],[Fecha Inicio grupo]]="","",IFERROR(VLOOKUP(Tabla1[[#This Row],[Mes de Alta como miembro]],Parámetros!$AM$2:$AN$16,2,0),"01/01/1900"))</f>
        <v/>
      </c>
    </row>
    <row r="706" spans="1:63" ht="14.45" hidden="1">
      <c r="A706" s="69">
        <v>701</v>
      </c>
      <c r="B706" s="30"/>
      <c r="C706" s="35"/>
      <c r="D706" s="43"/>
      <c r="E706" s="65"/>
      <c r="F706" s="46"/>
      <c r="G706" s="46"/>
      <c r="H706" s="165"/>
      <c r="I706" s="43"/>
      <c r="J706" s="29"/>
      <c r="K706" s="70"/>
      <c r="L706" s="69"/>
      <c r="M706" s="47"/>
      <c r="N706" s="240" t="str">
        <f ca="1">IF(Tabla1[[#This Row],[Fecha de nac]]="","",IF(Tabla1[[#This Row],[Fecha Finalización]] &gt;=TODAY(), DATEDIF(Tabla1[[#This Row],[Fecha de nac]],TODAY(),"y"), ROUNDDOWN((Tabla1[[#This Row],[Fecha Finalización]] -Tabla1[[#This Row],[Fecha de nac]])/365,0)))</f>
        <v/>
      </c>
      <c r="O706" s="171"/>
      <c r="P706" s="35"/>
      <c r="Q706" s="68"/>
      <c r="R706" s="68"/>
      <c r="S706" s="68"/>
      <c r="T706" s="68"/>
      <c r="U706" s="245" t="str">
        <f>IF(F706="","",Tabla1[[#This Row],[Fecha Inicio grupo]]+3*7-7)</f>
        <v/>
      </c>
      <c r="V706" s="246" t="str">
        <f>IF(F706="","",EDATE(Tabla1[[#This Row],[Fecha Inicio grupo]],3))</f>
        <v/>
      </c>
      <c r="W706" s="30"/>
      <c r="X706" s="30"/>
      <c r="Y706" s="77"/>
      <c r="Z706" s="77"/>
      <c r="AA706" s="77"/>
      <c r="AB706" s="77"/>
      <c r="AC706" s="77"/>
      <c r="AD706" s="77"/>
      <c r="AE706" s="77"/>
      <c r="AF706" s="77"/>
      <c r="AG706" s="77"/>
      <c r="AH706" s="77"/>
      <c r="AI706" s="77"/>
      <c r="AJ706" s="77"/>
      <c r="AK706" s="77"/>
      <c r="AL706" s="77"/>
      <c r="AM706" s="77"/>
      <c r="AN706" s="77"/>
      <c r="AO706" s="146"/>
      <c r="AP706" s="248" t="str">
        <f>IF(F706="","",IFERROR(VLOOKUP(SUBSTITUTE(SUBSTITUTE(Tabla1[[#This Row],[Uso Sistemas]],"T","P"),"N","F"),Parámetros!$M$2:$N$17,2,0),"Completar hasta 3ra sem. para evaluar a Probacionista"))</f>
        <v/>
      </c>
      <c r="AQ706" s="40"/>
      <c r="AR706" s="40"/>
      <c r="AS706" s="40"/>
      <c r="AT706" s="29"/>
      <c r="AU706" s="56"/>
      <c r="AV706" s="56"/>
      <c r="AW706" s="56"/>
      <c r="AX706" s="250" t="str">
        <f>IF(V706="","",EOMONTH(EDATE(Tabla1[[#This Row],[Fecha Finalización]],2),0))</f>
        <v/>
      </c>
      <c r="AY706" s="40"/>
      <c r="AZ706" s="251" t="str">
        <f>IF(V706="","",EOMONTH(EDATE(Tabla1[[#This Row],[Fecha Finalización]],3),0))</f>
        <v/>
      </c>
      <c r="BA706" s="40"/>
      <c r="BB706" s="40"/>
      <c r="BC706" s="237"/>
      <c r="BD706" s="235" t="str">
        <f>IF(F706="","",Tabla1[[#This Row],[sem 01]]&amp;Tabla1[[#This Row],[sem 02]]&amp;Tabla1[[#This Row],[sem 03]])</f>
        <v/>
      </c>
      <c r="BE706" s="236" t="str">
        <f>IF(TRIM(F706)="","",$B$1&amp;"-"&amp;SUBSTITUTE(Tabla1[[#This Row],[Mes Inscrito]]," ","")&amp;"-"&amp;SUBSTITUTE(Tabla1[[#This Row],[Dia de clases Inscrito]]," ","")&amp;"-"&amp;SUBSTITUTE(Tabla1[[#This Row],[Horario Inscrito]]," ","")&amp;"-"&amp;Tabla1[[#This Row],[Fecha Inicio grupo]])</f>
        <v/>
      </c>
      <c r="BF706" s="253" t="str">
        <f>IF(F706="","",Tabla1[[#This Row],[Curso]])</f>
        <v/>
      </c>
      <c r="BG706" s="254" t="str">
        <f>+IF(TRIM(F706)="","",$B$1&amp;"-"&amp;TRIM(Tabla1[[#This Row],[Mes Inscrito]])&amp;"-"&amp;TRIM(Tabla1[[#This Row],[Dia de clases Inscrito]])&amp;"-"&amp;TRIM(Tabla1[[#This Row],[Horario Inscrito]])&amp;"-"&amp;TRIM(Tabla1[[#This Row],[Fecha Inicio grupo]])&amp;"-"&amp;TRIM(Tabla1[[#This Row],[Tipo Incrito]]))</f>
        <v/>
      </c>
      <c r="BH706" s="319" t="str">
        <f>IF(F706="","",OR(IFERROR(SEARCH("CG",Tabla1[[#This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6" s="320" t="str">
        <f>IF(F706&lt;&gt;"",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6" s="320" t="str">
        <f>IF(F706&lt;&gt;"",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6" s="320" t="str">
        <f>IF(Tabla1[[#This Row],[Fecha Inicio grupo]]="","",IFERROR(VLOOKUP(Tabla1[[#This Row],[Mes de Alta como miembro]],Parámetros!$AM$2:$AN$16,2,0),"01/01/1900"))</f>
        <v/>
      </c>
    </row>
    <row r="707" spans="1:63" ht="14.45" hidden="1">
      <c r="A707" s="69">
        <v>702</v>
      </c>
      <c r="B707" s="30"/>
      <c r="C707" s="35"/>
      <c r="D707" s="43"/>
      <c r="E707" s="65"/>
      <c r="F707" s="46"/>
      <c r="G707" s="46"/>
      <c r="H707" s="165"/>
      <c r="I707" s="43"/>
      <c r="J707" s="29"/>
      <c r="K707" s="70"/>
      <c r="L707" s="69"/>
      <c r="M707" s="47"/>
      <c r="N707" s="240" t="str">
        <f ca="1">IF(Tabla1[[#This Row],[Fecha de nac]]="","",IF(Tabla1[[#This Row],[Fecha Finalización]] &gt;=TODAY(), DATEDIF(Tabla1[[#This Row],[Fecha de nac]],TODAY(),"y"), ROUNDDOWN((Tabla1[[#This Row],[Fecha Finalización]] -Tabla1[[#This Row],[Fecha de nac]])/365,0)))</f>
        <v/>
      </c>
      <c r="O707" s="171"/>
      <c r="P707" s="35"/>
      <c r="Q707" s="68"/>
      <c r="R707" s="68"/>
      <c r="S707" s="68"/>
      <c r="T707" s="68"/>
      <c r="U707" s="245" t="str">
        <f>IF(F707="","",Tabla1[[#This Row],[Fecha Inicio grupo]]+3*7-7)</f>
        <v/>
      </c>
      <c r="V707" s="246" t="str">
        <f>IF(F707="","",EDATE(Tabla1[[#This Row],[Fecha Inicio grupo]],3))</f>
        <v/>
      </c>
      <c r="W707" s="30"/>
      <c r="X707" s="30"/>
      <c r="Y707" s="77"/>
      <c r="Z707" s="77"/>
      <c r="AA707" s="77"/>
      <c r="AB707" s="77"/>
      <c r="AC707" s="77"/>
      <c r="AD707" s="77"/>
      <c r="AE707" s="77"/>
      <c r="AF707" s="77"/>
      <c r="AG707" s="77"/>
      <c r="AH707" s="77"/>
      <c r="AI707" s="77"/>
      <c r="AJ707" s="77"/>
      <c r="AK707" s="77"/>
      <c r="AL707" s="77"/>
      <c r="AM707" s="77"/>
      <c r="AN707" s="77"/>
      <c r="AO707" s="146"/>
      <c r="AP707" s="248" t="str">
        <f>IF(F707="","",IFERROR(VLOOKUP(SUBSTITUTE(SUBSTITUTE(Tabla1[[#This Row],[Uso Sistemas]],"T","P"),"N","F"),Parámetros!$M$2:$N$17,2,0),"Completar hasta 3ra sem. para evaluar a Probacionista"))</f>
        <v/>
      </c>
      <c r="AQ707" s="40"/>
      <c r="AR707" s="40"/>
      <c r="AS707" s="40"/>
      <c r="AT707" s="29"/>
      <c r="AU707" s="56"/>
      <c r="AV707" s="56"/>
      <c r="AW707" s="56"/>
      <c r="AX707" s="250" t="str">
        <f>IF(V707="","",EOMONTH(EDATE(Tabla1[[#This Row],[Fecha Finalización]],2),0))</f>
        <v/>
      </c>
      <c r="AY707" s="40"/>
      <c r="AZ707" s="251" t="str">
        <f>IF(V707="","",EOMONTH(EDATE(Tabla1[[#This Row],[Fecha Finalización]],3),0))</f>
        <v/>
      </c>
      <c r="BA707" s="40"/>
      <c r="BB707" s="40"/>
      <c r="BC707" s="237"/>
      <c r="BD707" s="235" t="str">
        <f>IF(F707="","",Tabla1[[#This Row],[sem 01]]&amp;Tabla1[[#This Row],[sem 02]]&amp;Tabla1[[#This Row],[sem 03]])</f>
        <v/>
      </c>
      <c r="BE707" s="236" t="str">
        <f>IF(TRIM(F707)="","",$B$1&amp;"-"&amp;SUBSTITUTE(Tabla1[[#This Row],[Mes Inscrito]]," ","")&amp;"-"&amp;SUBSTITUTE(Tabla1[[#This Row],[Dia de clases Inscrito]]," ","")&amp;"-"&amp;SUBSTITUTE(Tabla1[[#This Row],[Horario Inscrito]]," ","")&amp;"-"&amp;Tabla1[[#This Row],[Fecha Inicio grupo]])</f>
        <v/>
      </c>
      <c r="BF707" s="253" t="str">
        <f>IF(F707="","",Tabla1[[#This Row],[Curso]])</f>
        <v/>
      </c>
      <c r="BG707" s="254" t="str">
        <f>+IF(TRIM(F707)="","",$B$1&amp;"-"&amp;TRIM(Tabla1[[#This Row],[Mes Inscrito]])&amp;"-"&amp;TRIM(Tabla1[[#This Row],[Dia de clases Inscrito]])&amp;"-"&amp;TRIM(Tabla1[[#This Row],[Horario Inscrito]])&amp;"-"&amp;TRIM(Tabla1[[#This Row],[Fecha Inicio grupo]])&amp;"-"&amp;TRIM(Tabla1[[#This Row],[Tipo Incrito]]))</f>
        <v/>
      </c>
      <c r="BH707" s="319" t="str">
        <f>IF(F707="","",OR(IFERROR(SEARCH("CG",Tabla1[[#This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7" s="320" t="str">
        <f>IF(F707&lt;&gt;"",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7" s="320" t="str">
        <f>IF(F707&lt;&gt;"",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7" s="320" t="str">
        <f>IF(Tabla1[[#This Row],[Fecha Inicio grupo]]="","",IFERROR(VLOOKUP(Tabla1[[#This Row],[Mes de Alta como miembro]],Parámetros!$AM$2:$AN$16,2,0),"01/01/1900"))</f>
        <v/>
      </c>
    </row>
    <row r="708" spans="1:63" ht="14.45" hidden="1">
      <c r="A708" s="69">
        <v>703</v>
      </c>
      <c r="B708" s="30"/>
      <c r="C708" s="35"/>
      <c r="D708" s="43"/>
      <c r="E708" s="65"/>
      <c r="F708" s="46"/>
      <c r="G708" s="46"/>
      <c r="H708" s="165"/>
      <c r="I708" s="43"/>
      <c r="J708" s="29"/>
      <c r="K708" s="70"/>
      <c r="L708" s="69"/>
      <c r="M708" s="47"/>
      <c r="N708" s="240" t="str">
        <f ca="1">IF(Tabla1[[#This Row],[Fecha de nac]]="","",IF(Tabla1[[#This Row],[Fecha Finalización]] &gt;=TODAY(), DATEDIF(Tabla1[[#This Row],[Fecha de nac]],TODAY(),"y"), ROUNDDOWN((Tabla1[[#This Row],[Fecha Finalización]] -Tabla1[[#This Row],[Fecha de nac]])/365,0)))</f>
        <v/>
      </c>
      <c r="O708" s="171"/>
      <c r="P708" s="35"/>
      <c r="Q708" s="68"/>
      <c r="R708" s="68"/>
      <c r="S708" s="68"/>
      <c r="T708" s="68"/>
      <c r="U708" s="245" t="str">
        <f>IF(F708="","",Tabla1[[#This Row],[Fecha Inicio grupo]]+3*7-7)</f>
        <v/>
      </c>
      <c r="V708" s="246" t="str">
        <f>IF(F708="","",EDATE(Tabla1[[#This Row],[Fecha Inicio grupo]],3))</f>
        <v/>
      </c>
      <c r="W708" s="30"/>
      <c r="X708" s="30"/>
      <c r="Y708" s="77"/>
      <c r="Z708" s="77"/>
      <c r="AA708" s="77"/>
      <c r="AB708" s="77"/>
      <c r="AC708" s="77"/>
      <c r="AD708" s="77"/>
      <c r="AE708" s="77"/>
      <c r="AF708" s="77"/>
      <c r="AG708" s="77"/>
      <c r="AH708" s="77"/>
      <c r="AI708" s="77"/>
      <c r="AJ708" s="77"/>
      <c r="AK708" s="77"/>
      <c r="AL708" s="77"/>
      <c r="AM708" s="77"/>
      <c r="AN708" s="77"/>
      <c r="AO708" s="146"/>
      <c r="AP708" s="248" t="str">
        <f>IF(F708="","",IFERROR(VLOOKUP(SUBSTITUTE(SUBSTITUTE(Tabla1[[#This Row],[Uso Sistemas]],"T","P"),"N","F"),Parámetros!$M$2:$N$17,2,0),"Completar hasta 3ra sem. para evaluar a Probacionista"))</f>
        <v/>
      </c>
      <c r="AQ708" s="40"/>
      <c r="AR708" s="40"/>
      <c r="AS708" s="40"/>
      <c r="AT708" s="29"/>
      <c r="AU708" s="56"/>
      <c r="AV708" s="56"/>
      <c r="AW708" s="56"/>
      <c r="AX708" s="250" t="str">
        <f>IF(V708="","",EOMONTH(EDATE(Tabla1[[#This Row],[Fecha Finalización]],2),0))</f>
        <v/>
      </c>
      <c r="AY708" s="40"/>
      <c r="AZ708" s="251" t="str">
        <f>IF(V708="","",EOMONTH(EDATE(Tabla1[[#This Row],[Fecha Finalización]],3),0))</f>
        <v/>
      </c>
      <c r="BA708" s="40"/>
      <c r="BB708" s="40"/>
      <c r="BC708" s="237"/>
      <c r="BD708" s="235" t="str">
        <f>IF(F708="","",Tabla1[[#This Row],[sem 01]]&amp;Tabla1[[#This Row],[sem 02]]&amp;Tabla1[[#This Row],[sem 03]])</f>
        <v/>
      </c>
      <c r="BE708" s="236" t="str">
        <f>IF(TRIM(F708)="","",$B$1&amp;"-"&amp;SUBSTITUTE(Tabla1[[#This Row],[Mes Inscrito]]," ","")&amp;"-"&amp;SUBSTITUTE(Tabla1[[#This Row],[Dia de clases Inscrito]]," ","")&amp;"-"&amp;SUBSTITUTE(Tabla1[[#This Row],[Horario Inscrito]]," ","")&amp;"-"&amp;Tabla1[[#This Row],[Fecha Inicio grupo]])</f>
        <v/>
      </c>
      <c r="BF708" s="253" t="str">
        <f>IF(F708="","",Tabla1[[#This Row],[Curso]])</f>
        <v/>
      </c>
      <c r="BG708" s="254" t="str">
        <f>+IF(TRIM(F708)="","",$B$1&amp;"-"&amp;TRIM(Tabla1[[#This Row],[Mes Inscrito]])&amp;"-"&amp;TRIM(Tabla1[[#This Row],[Dia de clases Inscrito]])&amp;"-"&amp;TRIM(Tabla1[[#This Row],[Horario Inscrito]])&amp;"-"&amp;TRIM(Tabla1[[#This Row],[Fecha Inicio grupo]])&amp;"-"&amp;TRIM(Tabla1[[#This Row],[Tipo Incrito]]))</f>
        <v/>
      </c>
      <c r="BH708" s="319" t="str">
        <f>IF(F708="","",OR(IFERROR(SEARCH("CG",Tabla1[[#This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8" s="320" t="str">
        <f>IF(F708&lt;&gt;"",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8" s="320" t="str">
        <f>IF(F708&lt;&gt;"",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8" s="320" t="str">
        <f>IF(Tabla1[[#This Row],[Fecha Inicio grupo]]="","",IFERROR(VLOOKUP(Tabla1[[#This Row],[Mes de Alta como miembro]],Parámetros!$AM$2:$AN$16,2,0),"01/01/1900"))</f>
        <v/>
      </c>
    </row>
    <row r="709" spans="1:63" ht="14.45" hidden="1">
      <c r="A709" s="69">
        <v>704</v>
      </c>
      <c r="B709" s="30"/>
      <c r="C709" s="35"/>
      <c r="D709" s="43"/>
      <c r="E709" s="65"/>
      <c r="F709" s="46"/>
      <c r="G709" s="46"/>
      <c r="H709" s="165"/>
      <c r="I709" s="43"/>
      <c r="J709" s="29"/>
      <c r="K709" s="70"/>
      <c r="L709" s="69"/>
      <c r="M709" s="47"/>
      <c r="N709" s="240" t="str">
        <f ca="1">IF(Tabla1[[#This Row],[Fecha de nac]]="","",IF(Tabla1[[#This Row],[Fecha Finalización]] &gt;=TODAY(), DATEDIF(Tabla1[[#This Row],[Fecha de nac]],TODAY(),"y"), ROUNDDOWN((Tabla1[[#This Row],[Fecha Finalización]] -Tabla1[[#This Row],[Fecha de nac]])/365,0)))</f>
        <v/>
      </c>
      <c r="O709" s="171"/>
      <c r="P709" s="35"/>
      <c r="Q709" s="68"/>
      <c r="R709" s="68"/>
      <c r="S709" s="68"/>
      <c r="T709" s="68"/>
      <c r="U709" s="245" t="str">
        <f>IF(F709="","",Tabla1[[#This Row],[Fecha Inicio grupo]]+3*7-7)</f>
        <v/>
      </c>
      <c r="V709" s="246" t="str">
        <f>IF(F709="","",EDATE(Tabla1[[#This Row],[Fecha Inicio grupo]],3))</f>
        <v/>
      </c>
      <c r="W709" s="30"/>
      <c r="X709" s="30"/>
      <c r="Y709" s="77"/>
      <c r="Z709" s="77"/>
      <c r="AA709" s="77"/>
      <c r="AB709" s="77"/>
      <c r="AC709" s="77"/>
      <c r="AD709" s="77"/>
      <c r="AE709" s="77"/>
      <c r="AF709" s="77"/>
      <c r="AG709" s="77"/>
      <c r="AH709" s="77"/>
      <c r="AI709" s="77"/>
      <c r="AJ709" s="77"/>
      <c r="AK709" s="77"/>
      <c r="AL709" s="77"/>
      <c r="AM709" s="77"/>
      <c r="AN709" s="77"/>
      <c r="AO709" s="146"/>
      <c r="AP709" s="248" t="str">
        <f>IF(F709="","",IFERROR(VLOOKUP(SUBSTITUTE(SUBSTITUTE(Tabla1[[#This Row],[Uso Sistemas]],"T","P"),"N","F"),Parámetros!$M$2:$N$17,2,0),"Completar hasta 3ra sem. para evaluar a Probacionista"))</f>
        <v/>
      </c>
      <c r="AQ709" s="40"/>
      <c r="AR709" s="40"/>
      <c r="AS709" s="40"/>
      <c r="AT709" s="29"/>
      <c r="AU709" s="56"/>
      <c r="AV709" s="56"/>
      <c r="AW709" s="56"/>
      <c r="AX709" s="250" t="str">
        <f>IF(V709="","",EOMONTH(EDATE(Tabla1[[#This Row],[Fecha Finalización]],2),0))</f>
        <v/>
      </c>
      <c r="AY709" s="40"/>
      <c r="AZ709" s="251" t="str">
        <f>IF(V709="","",EOMONTH(EDATE(Tabla1[[#This Row],[Fecha Finalización]],3),0))</f>
        <v/>
      </c>
      <c r="BA709" s="40"/>
      <c r="BB709" s="40"/>
      <c r="BC709" s="237"/>
      <c r="BD709" s="235" t="str">
        <f>IF(F709="","",Tabla1[[#This Row],[sem 01]]&amp;Tabla1[[#This Row],[sem 02]]&amp;Tabla1[[#This Row],[sem 03]])</f>
        <v/>
      </c>
      <c r="BE709" s="236" t="str">
        <f>IF(TRIM(F709)="","",$B$1&amp;"-"&amp;SUBSTITUTE(Tabla1[[#This Row],[Mes Inscrito]]," ","")&amp;"-"&amp;SUBSTITUTE(Tabla1[[#This Row],[Dia de clases Inscrito]]," ","")&amp;"-"&amp;SUBSTITUTE(Tabla1[[#This Row],[Horario Inscrito]]," ","")&amp;"-"&amp;Tabla1[[#This Row],[Fecha Inicio grupo]])</f>
        <v/>
      </c>
      <c r="BF709" s="253" t="str">
        <f>IF(F709="","",Tabla1[[#This Row],[Curso]])</f>
        <v/>
      </c>
      <c r="BG709" s="254" t="str">
        <f>+IF(TRIM(F709)="","",$B$1&amp;"-"&amp;TRIM(Tabla1[[#This Row],[Mes Inscrito]])&amp;"-"&amp;TRIM(Tabla1[[#This Row],[Dia de clases Inscrito]])&amp;"-"&amp;TRIM(Tabla1[[#This Row],[Horario Inscrito]])&amp;"-"&amp;TRIM(Tabla1[[#This Row],[Fecha Inicio grupo]])&amp;"-"&amp;TRIM(Tabla1[[#This Row],[Tipo Incrito]]))</f>
        <v/>
      </c>
      <c r="BH709" s="319" t="str">
        <f>IF(F709="","",OR(IFERROR(SEARCH("CG",Tabla1[[#This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9" s="320" t="str">
        <f>IF(F709&lt;&gt;"",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9" s="320" t="str">
        <f>IF(F709&lt;&gt;"",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9" s="320" t="str">
        <f>IF(Tabla1[[#This Row],[Fecha Inicio grupo]]="","",IFERROR(VLOOKUP(Tabla1[[#This Row],[Mes de Alta como miembro]],Parámetros!$AM$2:$AN$16,2,0),"01/01/1900"))</f>
        <v/>
      </c>
    </row>
    <row r="710" spans="1:63" ht="14.45" hidden="1">
      <c r="A710" s="69">
        <v>705</v>
      </c>
      <c r="B710" s="30"/>
      <c r="C710" s="35"/>
      <c r="D710" s="43"/>
      <c r="E710" s="65"/>
      <c r="F710" s="46"/>
      <c r="G710" s="46"/>
      <c r="H710" s="165"/>
      <c r="I710" s="43"/>
      <c r="J710" s="29"/>
      <c r="K710" s="70"/>
      <c r="L710" s="69"/>
      <c r="M710" s="47"/>
      <c r="N710" s="240" t="str">
        <f ca="1">IF(Tabla1[[#This Row],[Fecha de nac]]="","",IF(Tabla1[[#This Row],[Fecha Finalización]] &gt;=TODAY(), DATEDIF(Tabla1[[#This Row],[Fecha de nac]],TODAY(),"y"), ROUNDDOWN((Tabla1[[#This Row],[Fecha Finalización]] -Tabla1[[#This Row],[Fecha de nac]])/365,0)))</f>
        <v/>
      </c>
      <c r="O710" s="171"/>
      <c r="P710" s="35"/>
      <c r="Q710" s="68"/>
      <c r="R710" s="68"/>
      <c r="S710" s="68"/>
      <c r="T710" s="68"/>
      <c r="U710" s="245" t="str">
        <f>IF(F710="","",Tabla1[[#This Row],[Fecha Inicio grupo]]+3*7-7)</f>
        <v/>
      </c>
      <c r="V710" s="246" t="str">
        <f>IF(F710="","",EDATE(Tabla1[[#This Row],[Fecha Inicio grupo]],3))</f>
        <v/>
      </c>
      <c r="W710" s="30"/>
      <c r="X710" s="30"/>
      <c r="Y710" s="77"/>
      <c r="Z710" s="77"/>
      <c r="AA710" s="77"/>
      <c r="AB710" s="77"/>
      <c r="AC710" s="77"/>
      <c r="AD710" s="77"/>
      <c r="AE710" s="77"/>
      <c r="AF710" s="77"/>
      <c r="AG710" s="77"/>
      <c r="AH710" s="77"/>
      <c r="AI710" s="77"/>
      <c r="AJ710" s="77"/>
      <c r="AK710" s="77"/>
      <c r="AL710" s="77"/>
      <c r="AM710" s="77"/>
      <c r="AN710" s="77"/>
      <c r="AO710" s="146"/>
      <c r="AP710" s="248" t="str">
        <f>IF(F710="","",IFERROR(VLOOKUP(SUBSTITUTE(SUBSTITUTE(Tabla1[[#This Row],[Uso Sistemas]],"T","P"),"N","F"),Parámetros!$M$2:$N$17,2,0),"Completar hasta 3ra sem. para evaluar a Probacionista"))</f>
        <v/>
      </c>
      <c r="AQ710" s="40"/>
      <c r="AR710" s="40"/>
      <c r="AS710" s="40"/>
      <c r="AT710" s="29"/>
      <c r="AU710" s="56"/>
      <c r="AV710" s="56"/>
      <c r="AW710" s="56"/>
      <c r="AX710" s="250" t="str">
        <f>IF(V710="","",EOMONTH(EDATE(Tabla1[[#This Row],[Fecha Finalización]],2),0))</f>
        <v/>
      </c>
      <c r="AY710" s="40"/>
      <c r="AZ710" s="251" t="str">
        <f>IF(V710="","",EOMONTH(EDATE(Tabla1[[#This Row],[Fecha Finalización]],3),0))</f>
        <v/>
      </c>
      <c r="BA710" s="40"/>
      <c r="BB710" s="40"/>
      <c r="BC710" s="237"/>
      <c r="BD710" s="235" t="str">
        <f>IF(F710="","",Tabla1[[#This Row],[sem 01]]&amp;Tabla1[[#This Row],[sem 02]]&amp;Tabla1[[#This Row],[sem 03]])</f>
        <v/>
      </c>
      <c r="BE710" s="236" t="str">
        <f>IF(TRIM(F710)="","",$B$1&amp;"-"&amp;SUBSTITUTE(Tabla1[[#This Row],[Mes Inscrito]]," ","")&amp;"-"&amp;SUBSTITUTE(Tabla1[[#This Row],[Dia de clases Inscrito]]," ","")&amp;"-"&amp;SUBSTITUTE(Tabla1[[#This Row],[Horario Inscrito]]," ","")&amp;"-"&amp;Tabla1[[#This Row],[Fecha Inicio grupo]])</f>
        <v/>
      </c>
      <c r="BF710" s="253" t="str">
        <f>IF(F710="","",Tabla1[[#This Row],[Curso]])</f>
        <v/>
      </c>
      <c r="BG710" s="254" t="str">
        <f>+IF(TRIM(F710)="","",$B$1&amp;"-"&amp;TRIM(Tabla1[[#This Row],[Mes Inscrito]])&amp;"-"&amp;TRIM(Tabla1[[#This Row],[Dia de clases Inscrito]])&amp;"-"&amp;TRIM(Tabla1[[#This Row],[Horario Inscrito]])&amp;"-"&amp;TRIM(Tabla1[[#This Row],[Fecha Inicio grupo]])&amp;"-"&amp;TRIM(Tabla1[[#This Row],[Tipo Incrito]]))</f>
        <v/>
      </c>
      <c r="BH710" s="319" t="str">
        <f>IF(F710="","",OR(IFERROR(SEARCH("CG",Tabla1[[#This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0" s="320" t="str">
        <f>IF(F710&lt;&gt;"",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0" s="320" t="str">
        <f>IF(F710&lt;&gt;"",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0" s="320" t="str">
        <f>IF(Tabla1[[#This Row],[Fecha Inicio grupo]]="","",IFERROR(VLOOKUP(Tabla1[[#This Row],[Mes de Alta como miembro]],Parámetros!$AM$2:$AN$16,2,0),"01/01/1900"))</f>
        <v/>
      </c>
    </row>
    <row r="711" spans="1:63" ht="14.45" hidden="1">
      <c r="A711" s="69">
        <v>706</v>
      </c>
      <c r="B711" s="30"/>
      <c r="C711" s="35"/>
      <c r="D711" s="43"/>
      <c r="E711" s="65"/>
      <c r="F711" s="46"/>
      <c r="G711" s="46"/>
      <c r="H711" s="165"/>
      <c r="I711" s="43"/>
      <c r="J711" s="29"/>
      <c r="K711" s="70"/>
      <c r="L711" s="69"/>
      <c r="M711" s="47"/>
      <c r="N711" s="240" t="str">
        <f ca="1">IF(Tabla1[[#This Row],[Fecha de nac]]="","",IF(Tabla1[[#This Row],[Fecha Finalización]] &gt;=TODAY(), DATEDIF(Tabla1[[#This Row],[Fecha de nac]],TODAY(),"y"), ROUNDDOWN((Tabla1[[#This Row],[Fecha Finalización]] -Tabla1[[#This Row],[Fecha de nac]])/365,0)))</f>
        <v/>
      </c>
      <c r="O711" s="171"/>
      <c r="P711" s="35"/>
      <c r="Q711" s="68"/>
      <c r="R711" s="68"/>
      <c r="S711" s="68"/>
      <c r="T711" s="68"/>
      <c r="U711" s="245" t="str">
        <f>IF(F711="","",Tabla1[[#This Row],[Fecha Inicio grupo]]+3*7-7)</f>
        <v/>
      </c>
      <c r="V711" s="246" t="str">
        <f>IF(F711="","",EDATE(Tabla1[[#This Row],[Fecha Inicio grupo]],3))</f>
        <v/>
      </c>
      <c r="W711" s="30"/>
      <c r="X711" s="30"/>
      <c r="Y711" s="77"/>
      <c r="Z711" s="77"/>
      <c r="AA711" s="77"/>
      <c r="AB711" s="77"/>
      <c r="AC711" s="77"/>
      <c r="AD711" s="77"/>
      <c r="AE711" s="77"/>
      <c r="AF711" s="77"/>
      <c r="AG711" s="77"/>
      <c r="AH711" s="77"/>
      <c r="AI711" s="77"/>
      <c r="AJ711" s="77"/>
      <c r="AK711" s="77"/>
      <c r="AL711" s="77"/>
      <c r="AM711" s="77"/>
      <c r="AN711" s="77"/>
      <c r="AO711" s="146"/>
      <c r="AP711" s="248" t="str">
        <f>IF(F711="","",IFERROR(VLOOKUP(SUBSTITUTE(SUBSTITUTE(Tabla1[[#This Row],[Uso Sistemas]],"T","P"),"N","F"),Parámetros!$M$2:$N$17,2,0),"Completar hasta 3ra sem. para evaluar a Probacionista"))</f>
        <v/>
      </c>
      <c r="AQ711" s="40"/>
      <c r="AR711" s="40"/>
      <c r="AS711" s="40"/>
      <c r="AT711" s="29"/>
      <c r="AU711" s="56"/>
      <c r="AV711" s="56"/>
      <c r="AW711" s="56"/>
      <c r="AX711" s="250" t="str">
        <f>IF(V711="","",EOMONTH(EDATE(Tabla1[[#This Row],[Fecha Finalización]],2),0))</f>
        <v/>
      </c>
      <c r="AY711" s="40"/>
      <c r="AZ711" s="251" t="str">
        <f>IF(V711="","",EOMONTH(EDATE(Tabla1[[#This Row],[Fecha Finalización]],3),0))</f>
        <v/>
      </c>
      <c r="BA711" s="40"/>
      <c r="BB711" s="40"/>
      <c r="BC711" s="237"/>
      <c r="BD711" s="235" t="str">
        <f>IF(F711="","",Tabla1[[#This Row],[sem 01]]&amp;Tabla1[[#This Row],[sem 02]]&amp;Tabla1[[#This Row],[sem 03]])</f>
        <v/>
      </c>
      <c r="BE711" s="236" t="str">
        <f>IF(TRIM(F711)="","",$B$1&amp;"-"&amp;SUBSTITUTE(Tabla1[[#This Row],[Mes Inscrito]]," ","")&amp;"-"&amp;SUBSTITUTE(Tabla1[[#This Row],[Dia de clases Inscrito]]," ","")&amp;"-"&amp;SUBSTITUTE(Tabla1[[#This Row],[Horario Inscrito]]," ","")&amp;"-"&amp;Tabla1[[#This Row],[Fecha Inicio grupo]])</f>
        <v/>
      </c>
      <c r="BF711" s="253" t="str">
        <f>IF(F711="","",Tabla1[[#This Row],[Curso]])</f>
        <v/>
      </c>
      <c r="BG711" s="254" t="str">
        <f>+IF(TRIM(F711)="","",$B$1&amp;"-"&amp;TRIM(Tabla1[[#This Row],[Mes Inscrito]])&amp;"-"&amp;TRIM(Tabla1[[#This Row],[Dia de clases Inscrito]])&amp;"-"&amp;TRIM(Tabla1[[#This Row],[Horario Inscrito]])&amp;"-"&amp;TRIM(Tabla1[[#This Row],[Fecha Inicio grupo]])&amp;"-"&amp;TRIM(Tabla1[[#This Row],[Tipo Incrito]]))</f>
        <v/>
      </c>
      <c r="BH711" s="319" t="str">
        <f>IF(F711="","",OR(IFERROR(SEARCH("CG",Tabla1[[#This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1" s="320" t="str">
        <f>IF(F711&lt;&gt;"",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1" s="320" t="str">
        <f>IF(F711&lt;&gt;"",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1" s="320" t="str">
        <f>IF(Tabla1[[#This Row],[Fecha Inicio grupo]]="","",IFERROR(VLOOKUP(Tabla1[[#This Row],[Mes de Alta como miembro]],Parámetros!$AM$2:$AN$16,2,0),"01/01/1900"))</f>
        <v/>
      </c>
    </row>
    <row r="712" spans="1:63" ht="14.45" hidden="1">
      <c r="A712" s="69">
        <v>707</v>
      </c>
      <c r="B712" s="30"/>
      <c r="C712" s="35"/>
      <c r="D712" s="43"/>
      <c r="E712" s="65"/>
      <c r="F712" s="46"/>
      <c r="G712" s="46"/>
      <c r="H712" s="165"/>
      <c r="I712" s="43"/>
      <c r="J712" s="29"/>
      <c r="K712" s="70"/>
      <c r="L712" s="69"/>
      <c r="M712" s="47"/>
      <c r="N712" s="240" t="str">
        <f ca="1">IF(Tabla1[[#This Row],[Fecha de nac]]="","",IF(Tabla1[[#This Row],[Fecha Finalización]] &gt;=TODAY(), DATEDIF(Tabla1[[#This Row],[Fecha de nac]],TODAY(),"y"), ROUNDDOWN((Tabla1[[#This Row],[Fecha Finalización]] -Tabla1[[#This Row],[Fecha de nac]])/365,0)))</f>
        <v/>
      </c>
      <c r="O712" s="171"/>
      <c r="P712" s="35"/>
      <c r="Q712" s="68"/>
      <c r="R712" s="68"/>
      <c r="S712" s="68"/>
      <c r="T712" s="68"/>
      <c r="U712" s="245" t="str">
        <f>IF(F712="","",Tabla1[[#This Row],[Fecha Inicio grupo]]+3*7-7)</f>
        <v/>
      </c>
      <c r="V712" s="246" t="str">
        <f>IF(F712="","",EDATE(Tabla1[[#This Row],[Fecha Inicio grupo]],3))</f>
        <v/>
      </c>
      <c r="W712" s="30"/>
      <c r="X712" s="30"/>
      <c r="Y712" s="77"/>
      <c r="Z712" s="77"/>
      <c r="AA712" s="77"/>
      <c r="AB712" s="77"/>
      <c r="AC712" s="77"/>
      <c r="AD712" s="77"/>
      <c r="AE712" s="77"/>
      <c r="AF712" s="77"/>
      <c r="AG712" s="77"/>
      <c r="AH712" s="77"/>
      <c r="AI712" s="77"/>
      <c r="AJ712" s="77"/>
      <c r="AK712" s="77"/>
      <c r="AL712" s="77"/>
      <c r="AM712" s="77"/>
      <c r="AN712" s="77"/>
      <c r="AO712" s="146"/>
      <c r="AP712" s="248" t="str">
        <f>IF(F712="","",IFERROR(VLOOKUP(SUBSTITUTE(SUBSTITUTE(Tabla1[[#This Row],[Uso Sistemas]],"T","P"),"N","F"),Parámetros!$M$2:$N$17,2,0),"Completar hasta 3ra sem. para evaluar a Probacionista"))</f>
        <v/>
      </c>
      <c r="AQ712" s="40"/>
      <c r="AR712" s="40"/>
      <c r="AS712" s="40"/>
      <c r="AT712" s="29"/>
      <c r="AU712" s="56"/>
      <c r="AV712" s="56"/>
      <c r="AW712" s="56"/>
      <c r="AX712" s="250" t="str">
        <f>IF(V712="","",EOMONTH(EDATE(Tabla1[[#This Row],[Fecha Finalización]],2),0))</f>
        <v/>
      </c>
      <c r="AY712" s="40"/>
      <c r="AZ712" s="251" t="str">
        <f>IF(V712="","",EOMONTH(EDATE(Tabla1[[#This Row],[Fecha Finalización]],3),0))</f>
        <v/>
      </c>
      <c r="BA712" s="40"/>
      <c r="BB712" s="40"/>
      <c r="BC712" s="237"/>
      <c r="BD712" s="235" t="str">
        <f>IF(F712="","",Tabla1[[#This Row],[sem 01]]&amp;Tabla1[[#This Row],[sem 02]]&amp;Tabla1[[#This Row],[sem 03]])</f>
        <v/>
      </c>
      <c r="BE712" s="236" t="str">
        <f>IF(TRIM(F712)="","",$B$1&amp;"-"&amp;SUBSTITUTE(Tabla1[[#This Row],[Mes Inscrito]]," ","")&amp;"-"&amp;SUBSTITUTE(Tabla1[[#This Row],[Dia de clases Inscrito]]," ","")&amp;"-"&amp;SUBSTITUTE(Tabla1[[#This Row],[Horario Inscrito]]," ","")&amp;"-"&amp;Tabla1[[#This Row],[Fecha Inicio grupo]])</f>
        <v/>
      </c>
      <c r="BF712" s="253" t="str">
        <f>IF(F712="","",Tabla1[[#This Row],[Curso]])</f>
        <v/>
      </c>
      <c r="BG712" s="254" t="str">
        <f>+IF(TRIM(F712)="","",$B$1&amp;"-"&amp;TRIM(Tabla1[[#This Row],[Mes Inscrito]])&amp;"-"&amp;TRIM(Tabla1[[#This Row],[Dia de clases Inscrito]])&amp;"-"&amp;TRIM(Tabla1[[#This Row],[Horario Inscrito]])&amp;"-"&amp;TRIM(Tabla1[[#This Row],[Fecha Inicio grupo]])&amp;"-"&amp;TRIM(Tabla1[[#This Row],[Tipo Incrito]]))</f>
        <v/>
      </c>
      <c r="BH712" s="319" t="str">
        <f>IF(F712="","",OR(IFERROR(SEARCH("CG",Tabla1[[#This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2" s="320" t="str">
        <f>IF(F712&lt;&gt;"",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2" s="320" t="str">
        <f>IF(F712&lt;&gt;"",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2" s="320" t="str">
        <f>IF(Tabla1[[#This Row],[Fecha Inicio grupo]]="","",IFERROR(VLOOKUP(Tabla1[[#This Row],[Mes de Alta como miembro]],Parámetros!$AM$2:$AN$16,2,0),"01/01/1900"))</f>
        <v/>
      </c>
    </row>
    <row r="713" spans="1:63" ht="14.45" hidden="1">
      <c r="A713" s="69">
        <v>708</v>
      </c>
      <c r="B713" s="30"/>
      <c r="C713" s="35"/>
      <c r="D713" s="43"/>
      <c r="E713" s="65"/>
      <c r="F713" s="46"/>
      <c r="G713" s="46"/>
      <c r="H713" s="165"/>
      <c r="I713" s="43"/>
      <c r="J713" s="29"/>
      <c r="K713" s="70"/>
      <c r="L713" s="69"/>
      <c r="M713" s="47"/>
      <c r="N713" s="240" t="str">
        <f ca="1">IF(Tabla1[[#This Row],[Fecha de nac]]="","",IF(Tabla1[[#This Row],[Fecha Finalización]] &gt;=TODAY(), DATEDIF(Tabla1[[#This Row],[Fecha de nac]],TODAY(),"y"), ROUNDDOWN((Tabla1[[#This Row],[Fecha Finalización]] -Tabla1[[#This Row],[Fecha de nac]])/365,0)))</f>
        <v/>
      </c>
      <c r="O713" s="171"/>
      <c r="P713" s="35"/>
      <c r="Q713" s="68"/>
      <c r="R713" s="68"/>
      <c r="S713" s="68"/>
      <c r="T713" s="68"/>
      <c r="U713" s="245" t="str">
        <f>IF(F713="","",Tabla1[[#This Row],[Fecha Inicio grupo]]+3*7-7)</f>
        <v/>
      </c>
      <c r="V713" s="246" t="str">
        <f>IF(F713="","",EDATE(Tabla1[[#This Row],[Fecha Inicio grupo]],3))</f>
        <v/>
      </c>
      <c r="W713" s="30"/>
      <c r="X713" s="30"/>
      <c r="Y713" s="77"/>
      <c r="Z713" s="77"/>
      <c r="AA713" s="77"/>
      <c r="AB713" s="77"/>
      <c r="AC713" s="77"/>
      <c r="AD713" s="77"/>
      <c r="AE713" s="77"/>
      <c r="AF713" s="77"/>
      <c r="AG713" s="77"/>
      <c r="AH713" s="77"/>
      <c r="AI713" s="77"/>
      <c r="AJ713" s="77"/>
      <c r="AK713" s="77"/>
      <c r="AL713" s="77"/>
      <c r="AM713" s="77"/>
      <c r="AN713" s="77"/>
      <c r="AO713" s="146"/>
      <c r="AP713" s="248" t="str">
        <f>IF(F713="","",IFERROR(VLOOKUP(SUBSTITUTE(SUBSTITUTE(Tabla1[[#This Row],[Uso Sistemas]],"T","P"),"N","F"),Parámetros!$M$2:$N$17,2,0),"Completar hasta 3ra sem. para evaluar a Probacionista"))</f>
        <v/>
      </c>
      <c r="AQ713" s="40"/>
      <c r="AR713" s="40"/>
      <c r="AS713" s="40"/>
      <c r="AT713" s="29"/>
      <c r="AU713" s="56"/>
      <c r="AV713" s="56"/>
      <c r="AW713" s="56"/>
      <c r="AX713" s="250" t="str">
        <f>IF(V713="","",EOMONTH(EDATE(Tabla1[[#This Row],[Fecha Finalización]],2),0))</f>
        <v/>
      </c>
      <c r="AY713" s="40"/>
      <c r="AZ713" s="251" t="str">
        <f>IF(V713="","",EOMONTH(EDATE(Tabla1[[#This Row],[Fecha Finalización]],3),0))</f>
        <v/>
      </c>
      <c r="BA713" s="40"/>
      <c r="BB713" s="40"/>
      <c r="BC713" s="237"/>
      <c r="BD713" s="235" t="str">
        <f>IF(F713="","",Tabla1[[#This Row],[sem 01]]&amp;Tabla1[[#This Row],[sem 02]]&amp;Tabla1[[#This Row],[sem 03]])</f>
        <v/>
      </c>
      <c r="BE713" s="236" t="str">
        <f>IF(TRIM(F713)="","",$B$1&amp;"-"&amp;SUBSTITUTE(Tabla1[[#This Row],[Mes Inscrito]]," ","")&amp;"-"&amp;SUBSTITUTE(Tabla1[[#This Row],[Dia de clases Inscrito]]," ","")&amp;"-"&amp;SUBSTITUTE(Tabla1[[#This Row],[Horario Inscrito]]," ","")&amp;"-"&amp;Tabla1[[#This Row],[Fecha Inicio grupo]])</f>
        <v/>
      </c>
      <c r="BF713" s="253" t="str">
        <f>IF(F713="","",Tabla1[[#This Row],[Curso]])</f>
        <v/>
      </c>
      <c r="BG713" s="254" t="str">
        <f>+IF(TRIM(F713)="","",$B$1&amp;"-"&amp;TRIM(Tabla1[[#This Row],[Mes Inscrito]])&amp;"-"&amp;TRIM(Tabla1[[#This Row],[Dia de clases Inscrito]])&amp;"-"&amp;TRIM(Tabla1[[#This Row],[Horario Inscrito]])&amp;"-"&amp;TRIM(Tabla1[[#This Row],[Fecha Inicio grupo]])&amp;"-"&amp;TRIM(Tabla1[[#This Row],[Tipo Incrito]]))</f>
        <v/>
      </c>
      <c r="BH713" s="319" t="str">
        <f>IF(F713="","",OR(IFERROR(SEARCH("CG",Tabla1[[#This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3" s="320" t="str">
        <f>IF(F713&lt;&gt;"",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3" s="320" t="str">
        <f>IF(F713&lt;&gt;"",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3" s="320" t="str">
        <f>IF(Tabla1[[#This Row],[Fecha Inicio grupo]]="","",IFERROR(VLOOKUP(Tabla1[[#This Row],[Mes de Alta como miembro]],Parámetros!$AM$2:$AN$16,2,0),"01/01/1900"))</f>
        <v/>
      </c>
    </row>
    <row r="714" spans="1:63" ht="14.45" hidden="1">
      <c r="A714" s="69">
        <v>709</v>
      </c>
      <c r="B714" s="30"/>
      <c r="C714" s="35"/>
      <c r="D714" s="43"/>
      <c r="E714" s="65"/>
      <c r="F714" s="46"/>
      <c r="G714" s="46"/>
      <c r="H714" s="165"/>
      <c r="I714" s="43"/>
      <c r="J714" s="29"/>
      <c r="K714" s="70"/>
      <c r="L714" s="69"/>
      <c r="M714" s="47"/>
      <c r="N714" s="240" t="str">
        <f ca="1">IF(Tabla1[[#This Row],[Fecha de nac]]="","",IF(Tabla1[[#This Row],[Fecha Finalización]] &gt;=TODAY(), DATEDIF(Tabla1[[#This Row],[Fecha de nac]],TODAY(),"y"), ROUNDDOWN((Tabla1[[#This Row],[Fecha Finalización]] -Tabla1[[#This Row],[Fecha de nac]])/365,0)))</f>
        <v/>
      </c>
      <c r="O714" s="171"/>
      <c r="P714" s="35"/>
      <c r="Q714" s="68"/>
      <c r="R714" s="68"/>
      <c r="S714" s="68"/>
      <c r="T714" s="68"/>
      <c r="U714" s="245" t="str">
        <f>IF(F714="","",Tabla1[[#This Row],[Fecha Inicio grupo]]+3*7-7)</f>
        <v/>
      </c>
      <c r="V714" s="246" t="str">
        <f>IF(F714="","",EDATE(Tabla1[[#This Row],[Fecha Inicio grupo]],3))</f>
        <v/>
      </c>
      <c r="W714" s="30"/>
      <c r="X714" s="30"/>
      <c r="Y714" s="77"/>
      <c r="Z714" s="77"/>
      <c r="AA714" s="77"/>
      <c r="AB714" s="77"/>
      <c r="AC714" s="77"/>
      <c r="AD714" s="77"/>
      <c r="AE714" s="77"/>
      <c r="AF714" s="77"/>
      <c r="AG714" s="77"/>
      <c r="AH714" s="77"/>
      <c r="AI714" s="77"/>
      <c r="AJ714" s="77"/>
      <c r="AK714" s="77"/>
      <c r="AL714" s="77"/>
      <c r="AM714" s="77"/>
      <c r="AN714" s="77"/>
      <c r="AO714" s="146"/>
      <c r="AP714" s="248" t="str">
        <f>IF(F714="","",IFERROR(VLOOKUP(SUBSTITUTE(SUBSTITUTE(Tabla1[[#This Row],[Uso Sistemas]],"T","P"),"N","F"),Parámetros!$M$2:$N$17,2,0),"Completar hasta 3ra sem. para evaluar a Probacionista"))</f>
        <v/>
      </c>
      <c r="AQ714" s="40"/>
      <c r="AR714" s="40"/>
      <c r="AS714" s="40"/>
      <c r="AT714" s="29"/>
      <c r="AU714" s="56"/>
      <c r="AV714" s="56"/>
      <c r="AW714" s="56"/>
      <c r="AX714" s="250" t="str">
        <f>IF(V714="","",EOMONTH(EDATE(Tabla1[[#This Row],[Fecha Finalización]],2),0))</f>
        <v/>
      </c>
      <c r="AY714" s="40"/>
      <c r="AZ714" s="251" t="str">
        <f>IF(V714="","",EOMONTH(EDATE(Tabla1[[#This Row],[Fecha Finalización]],3),0))</f>
        <v/>
      </c>
      <c r="BA714" s="40"/>
      <c r="BB714" s="40"/>
      <c r="BC714" s="237"/>
      <c r="BD714" s="235" t="str">
        <f>IF(F714="","",Tabla1[[#This Row],[sem 01]]&amp;Tabla1[[#This Row],[sem 02]]&amp;Tabla1[[#This Row],[sem 03]])</f>
        <v/>
      </c>
      <c r="BE714" s="236" t="str">
        <f>IF(TRIM(F714)="","",$B$1&amp;"-"&amp;SUBSTITUTE(Tabla1[[#This Row],[Mes Inscrito]]," ","")&amp;"-"&amp;SUBSTITUTE(Tabla1[[#This Row],[Dia de clases Inscrito]]," ","")&amp;"-"&amp;SUBSTITUTE(Tabla1[[#This Row],[Horario Inscrito]]," ","")&amp;"-"&amp;Tabla1[[#This Row],[Fecha Inicio grupo]])</f>
        <v/>
      </c>
      <c r="BF714" s="253" t="str">
        <f>IF(F714="","",Tabla1[[#This Row],[Curso]])</f>
        <v/>
      </c>
      <c r="BG714" s="254" t="str">
        <f>+IF(TRIM(F714)="","",$B$1&amp;"-"&amp;TRIM(Tabla1[[#This Row],[Mes Inscrito]])&amp;"-"&amp;TRIM(Tabla1[[#This Row],[Dia de clases Inscrito]])&amp;"-"&amp;TRIM(Tabla1[[#This Row],[Horario Inscrito]])&amp;"-"&amp;TRIM(Tabla1[[#This Row],[Fecha Inicio grupo]])&amp;"-"&amp;TRIM(Tabla1[[#This Row],[Tipo Incrito]]))</f>
        <v/>
      </c>
      <c r="BH714" s="319" t="str">
        <f>IF(F714="","",OR(IFERROR(SEARCH("CG",Tabla1[[#This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4" s="320" t="str">
        <f>IF(F714&lt;&gt;"",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4" s="320" t="str">
        <f>IF(F714&lt;&gt;"",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4" s="320" t="str">
        <f>IF(Tabla1[[#This Row],[Fecha Inicio grupo]]="","",IFERROR(VLOOKUP(Tabla1[[#This Row],[Mes de Alta como miembro]],Parámetros!$AM$2:$AN$16,2,0),"01/01/1900"))</f>
        <v/>
      </c>
    </row>
    <row r="715" spans="1:63" ht="14.45" hidden="1">
      <c r="A715" s="69">
        <v>710</v>
      </c>
      <c r="B715" s="30"/>
      <c r="C715" s="35"/>
      <c r="D715" s="43"/>
      <c r="E715" s="65"/>
      <c r="F715" s="46"/>
      <c r="G715" s="46"/>
      <c r="H715" s="165"/>
      <c r="I715" s="43"/>
      <c r="J715" s="29"/>
      <c r="K715" s="70"/>
      <c r="L715" s="69"/>
      <c r="M715" s="47"/>
      <c r="N715" s="240" t="str">
        <f ca="1">IF(Tabla1[[#This Row],[Fecha de nac]]="","",IF(Tabla1[[#This Row],[Fecha Finalización]] &gt;=TODAY(), DATEDIF(Tabla1[[#This Row],[Fecha de nac]],TODAY(),"y"), ROUNDDOWN((Tabla1[[#This Row],[Fecha Finalización]] -Tabla1[[#This Row],[Fecha de nac]])/365,0)))</f>
        <v/>
      </c>
      <c r="O715" s="171"/>
      <c r="P715" s="35"/>
      <c r="Q715" s="68"/>
      <c r="R715" s="68"/>
      <c r="S715" s="68"/>
      <c r="T715" s="68"/>
      <c r="U715" s="245" t="str">
        <f>IF(F715="","",Tabla1[[#This Row],[Fecha Inicio grupo]]+3*7-7)</f>
        <v/>
      </c>
      <c r="V715" s="246" t="str">
        <f>IF(F715="","",EDATE(Tabla1[[#This Row],[Fecha Inicio grupo]],3))</f>
        <v/>
      </c>
      <c r="W715" s="30"/>
      <c r="X715" s="30"/>
      <c r="Y715" s="77"/>
      <c r="Z715" s="77"/>
      <c r="AA715" s="77"/>
      <c r="AB715" s="77"/>
      <c r="AC715" s="77"/>
      <c r="AD715" s="77"/>
      <c r="AE715" s="77"/>
      <c r="AF715" s="77"/>
      <c r="AG715" s="77"/>
      <c r="AH715" s="77"/>
      <c r="AI715" s="77"/>
      <c r="AJ715" s="77"/>
      <c r="AK715" s="77"/>
      <c r="AL715" s="77"/>
      <c r="AM715" s="77"/>
      <c r="AN715" s="77"/>
      <c r="AO715" s="146"/>
      <c r="AP715" s="248" t="str">
        <f>IF(F715="","",IFERROR(VLOOKUP(SUBSTITUTE(SUBSTITUTE(Tabla1[[#This Row],[Uso Sistemas]],"T","P"),"N","F"),Parámetros!$M$2:$N$17,2,0),"Completar hasta 3ra sem. para evaluar a Probacionista"))</f>
        <v/>
      </c>
      <c r="AQ715" s="40"/>
      <c r="AR715" s="40"/>
      <c r="AS715" s="40"/>
      <c r="AT715" s="29"/>
      <c r="AU715" s="56"/>
      <c r="AV715" s="56"/>
      <c r="AW715" s="56"/>
      <c r="AX715" s="250" t="str">
        <f>IF(V715="","",EOMONTH(EDATE(Tabla1[[#This Row],[Fecha Finalización]],2),0))</f>
        <v/>
      </c>
      <c r="AY715" s="40"/>
      <c r="AZ715" s="251" t="str">
        <f>IF(V715="","",EOMONTH(EDATE(Tabla1[[#This Row],[Fecha Finalización]],3),0))</f>
        <v/>
      </c>
      <c r="BA715" s="40"/>
      <c r="BB715" s="40"/>
      <c r="BC715" s="237"/>
      <c r="BD715" s="235" t="str">
        <f>IF(F715="","",Tabla1[[#This Row],[sem 01]]&amp;Tabla1[[#This Row],[sem 02]]&amp;Tabla1[[#This Row],[sem 03]])</f>
        <v/>
      </c>
      <c r="BE715" s="236" t="str">
        <f>IF(TRIM(F715)="","",$B$1&amp;"-"&amp;SUBSTITUTE(Tabla1[[#This Row],[Mes Inscrito]]," ","")&amp;"-"&amp;SUBSTITUTE(Tabla1[[#This Row],[Dia de clases Inscrito]]," ","")&amp;"-"&amp;SUBSTITUTE(Tabla1[[#This Row],[Horario Inscrito]]," ","")&amp;"-"&amp;Tabla1[[#This Row],[Fecha Inicio grupo]])</f>
        <v/>
      </c>
      <c r="BF715" s="253" t="str">
        <f>IF(F715="","",Tabla1[[#This Row],[Curso]])</f>
        <v/>
      </c>
      <c r="BG715" s="254" t="str">
        <f>+IF(TRIM(F715)="","",$B$1&amp;"-"&amp;TRIM(Tabla1[[#This Row],[Mes Inscrito]])&amp;"-"&amp;TRIM(Tabla1[[#This Row],[Dia de clases Inscrito]])&amp;"-"&amp;TRIM(Tabla1[[#This Row],[Horario Inscrito]])&amp;"-"&amp;TRIM(Tabla1[[#This Row],[Fecha Inicio grupo]])&amp;"-"&amp;TRIM(Tabla1[[#This Row],[Tipo Incrito]]))</f>
        <v/>
      </c>
      <c r="BH715" s="319" t="str">
        <f>IF(F715="","",OR(IFERROR(SEARCH("CG",Tabla1[[#This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5" s="320" t="str">
        <f>IF(F715&lt;&gt;"",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5" s="320" t="str">
        <f>IF(F715&lt;&gt;"",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5" s="320" t="str">
        <f>IF(Tabla1[[#This Row],[Fecha Inicio grupo]]="","",IFERROR(VLOOKUP(Tabla1[[#This Row],[Mes de Alta como miembro]],Parámetros!$AM$2:$AN$16,2,0),"01/01/1900"))</f>
        <v/>
      </c>
    </row>
    <row r="716" spans="1:63" ht="14.45" hidden="1">
      <c r="A716" s="69">
        <v>711</v>
      </c>
      <c r="B716" s="30"/>
      <c r="C716" s="35"/>
      <c r="D716" s="43"/>
      <c r="E716" s="65"/>
      <c r="F716" s="46"/>
      <c r="G716" s="46"/>
      <c r="H716" s="165"/>
      <c r="I716" s="43"/>
      <c r="J716" s="29"/>
      <c r="K716" s="70"/>
      <c r="L716" s="69"/>
      <c r="M716" s="47"/>
      <c r="N716" s="240" t="str">
        <f ca="1">IF(Tabla1[[#This Row],[Fecha de nac]]="","",IF(Tabla1[[#This Row],[Fecha Finalización]] &gt;=TODAY(), DATEDIF(Tabla1[[#This Row],[Fecha de nac]],TODAY(),"y"), ROUNDDOWN((Tabla1[[#This Row],[Fecha Finalización]] -Tabla1[[#This Row],[Fecha de nac]])/365,0)))</f>
        <v/>
      </c>
      <c r="O716" s="171"/>
      <c r="P716" s="35"/>
      <c r="Q716" s="68"/>
      <c r="R716" s="68"/>
      <c r="S716" s="68"/>
      <c r="T716" s="68"/>
      <c r="U716" s="245" t="str">
        <f>IF(F716="","",Tabla1[[#This Row],[Fecha Inicio grupo]]+3*7-7)</f>
        <v/>
      </c>
      <c r="V716" s="246" t="str">
        <f>IF(F716="","",EDATE(Tabla1[[#This Row],[Fecha Inicio grupo]],3))</f>
        <v/>
      </c>
      <c r="W716" s="30"/>
      <c r="X716" s="30"/>
      <c r="Y716" s="77"/>
      <c r="Z716" s="77"/>
      <c r="AA716" s="77"/>
      <c r="AB716" s="77"/>
      <c r="AC716" s="77"/>
      <c r="AD716" s="77"/>
      <c r="AE716" s="77"/>
      <c r="AF716" s="77"/>
      <c r="AG716" s="77"/>
      <c r="AH716" s="77"/>
      <c r="AI716" s="77"/>
      <c r="AJ716" s="77"/>
      <c r="AK716" s="77"/>
      <c r="AL716" s="77"/>
      <c r="AM716" s="77"/>
      <c r="AN716" s="77"/>
      <c r="AO716" s="146"/>
      <c r="AP716" s="248" t="str">
        <f>IF(F716="","",IFERROR(VLOOKUP(SUBSTITUTE(SUBSTITUTE(Tabla1[[#This Row],[Uso Sistemas]],"T","P"),"N","F"),Parámetros!$M$2:$N$17,2,0),"Completar hasta 3ra sem. para evaluar a Probacionista"))</f>
        <v/>
      </c>
      <c r="AQ716" s="40"/>
      <c r="AR716" s="40"/>
      <c r="AS716" s="40"/>
      <c r="AT716" s="29"/>
      <c r="AU716" s="56"/>
      <c r="AV716" s="56"/>
      <c r="AW716" s="56"/>
      <c r="AX716" s="250" t="str">
        <f>IF(V716="","",EOMONTH(EDATE(Tabla1[[#This Row],[Fecha Finalización]],2),0))</f>
        <v/>
      </c>
      <c r="AY716" s="40"/>
      <c r="AZ716" s="251" t="str">
        <f>IF(V716="","",EOMONTH(EDATE(Tabla1[[#This Row],[Fecha Finalización]],3),0))</f>
        <v/>
      </c>
      <c r="BA716" s="40"/>
      <c r="BB716" s="40"/>
      <c r="BC716" s="237"/>
      <c r="BD716" s="235" t="str">
        <f>IF(F716="","",Tabla1[[#This Row],[sem 01]]&amp;Tabla1[[#This Row],[sem 02]]&amp;Tabla1[[#This Row],[sem 03]])</f>
        <v/>
      </c>
      <c r="BE716" s="236" t="str">
        <f>IF(TRIM(F716)="","",$B$1&amp;"-"&amp;SUBSTITUTE(Tabla1[[#This Row],[Mes Inscrito]]," ","")&amp;"-"&amp;SUBSTITUTE(Tabla1[[#This Row],[Dia de clases Inscrito]]," ","")&amp;"-"&amp;SUBSTITUTE(Tabla1[[#This Row],[Horario Inscrito]]," ","")&amp;"-"&amp;Tabla1[[#This Row],[Fecha Inicio grupo]])</f>
        <v/>
      </c>
      <c r="BF716" s="253" t="str">
        <f>IF(F716="","",Tabla1[[#This Row],[Curso]])</f>
        <v/>
      </c>
      <c r="BG716" s="254" t="str">
        <f>+IF(TRIM(F716)="","",$B$1&amp;"-"&amp;TRIM(Tabla1[[#This Row],[Mes Inscrito]])&amp;"-"&amp;TRIM(Tabla1[[#This Row],[Dia de clases Inscrito]])&amp;"-"&amp;TRIM(Tabla1[[#This Row],[Horario Inscrito]])&amp;"-"&amp;TRIM(Tabla1[[#This Row],[Fecha Inicio grupo]])&amp;"-"&amp;TRIM(Tabla1[[#This Row],[Tipo Incrito]]))</f>
        <v/>
      </c>
      <c r="BH716" s="319" t="str">
        <f>IF(F716="","",OR(IFERROR(SEARCH("CG",Tabla1[[#This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6" s="320" t="str">
        <f>IF(F716&lt;&gt;"",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6" s="320" t="str">
        <f>IF(F716&lt;&gt;"",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6" s="320" t="str">
        <f>IF(Tabla1[[#This Row],[Fecha Inicio grupo]]="","",IFERROR(VLOOKUP(Tabla1[[#This Row],[Mes de Alta como miembro]],Parámetros!$AM$2:$AN$16,2,0),"01/01/1900"))</f>
        <v/>
      </c>
    </row>
    <row r="717" spans="1:63" ht="14.45" hidden="1">
      <c r="A717" s="69">
        <v>712</v>
      </c>
      <c r="B717" s="30"/>
      <c r="C717" s="35"/>
      <c r="D717" s="43"/>
      <c r="E717" s="65"/>
      <c r="F717" s="46"/>
      <c r="G717" s="46"/>
      <c r="H717" s="165"/>
      <c r="I717" s="43"/>
      <c r="J717" s="29"/>
      <c r="K717" s="70"/>
      <c r="L717" s="69"/>
      <c r="M717" s="47"/>
      <c r="N717" s="240" t="str">
        <f ca="1">IF(Tabla1[[#This Row],[Fecha de nac]]="","",IF(Tabla1[[#This Row],[Fecha Finalización]] &gt;=TODAY(), DATEDIF(Tabla1[[#This Row],[Fecha de nac]],TODAY(),"y"), ROUNDDOWN((Tabla1[[#This Row],[Fecha Finalización]] -Tabla1[[#This Row],[Fecha de nac]])/365,0)))</f>
        <v/>
      </c>
      <c r="O717" s="171"/>
      <c r="P717" s="35"/>
      <c r="Q717" s="68"/>
      <c r="R717" s="68"/>
      <c r="S717" s="68"/>
      <c r="T717" s="68"/>
      <c r="U717" s="245" t="str">
        <f>IF(F717="","",Tabla1[[#This Row],[Fecha Inicio grupo]]+3*7-7)</f>
        <v/>
      </c>
      <c r="V717" s="246" t="str">
        <f>IF(F717="","",EDATE(Tabla1[[#This Row],[Fecha Inicio grupo]],3))</f>
        <v/>
      </c>
      <c r="W717" s="30"/>
      <c r="X717" s="30"/>
      <c r="Y717" s="77"/>
      <c r="Z717" s="77"/>
      <c r="AA717" s="77"/>
      <c r="AB717" s="77"/>
      <c r="AC717" s="77"/>
      <c r="AD717" s="77"/>
      <c r="AE717" s="77"/>
      <c r="AF717" s="77"/>
      <c r="AG717" s="77"/>
      <c r="AH717" s="77"/>
      <c r="AI717" s="77"/>
      <c r="AJ717" s="77"/>
      <c r="AK717" s="77"/>
      <c r="AL717" s="77"/>
      <c r="AM717" s="77"/>
      <c r="AN717" s="77"/>
      <c r="AO717" s="146"/>
      <c r="AP717" s="248" t="str">
        <f>IF(F717="","",IFERROR(VLOOKUP(SUBSTITUTE(SUBSTITUTE(Tabla1[[#This Row],[Uso Sistemas]],"T","P"),"N","F"),Parámetros!$M$2:$N$17,2,0),"Completar hasta 3ra sem. para evaluar a Probacionista"))</f>
        <v/>
      </c>
      <c r="AQ717" s="40"/>
      <c r="AR717" s="40"/>
      <c r="AS717" s="40"/>
      <c r="AT717" s="29"/>
      <c r="AU717" s="56"/>
      <c r="AV717" s="56"/>
      <c r="AW717" s="56"/>
      <c r="AX717" s="250" t="str">
        <f>IF(V717="","",EOMONTH(EDATE(Tabla1[[#This Row],[Fecha Finalización]],2),0))</f>
        <v/>
      </c>
      <c r="AY717" s="40"/>
      <c r="AZ717" s="251" t="str">
        <f>IF(V717="","",EOMONTH(EDATE(Tabla1[[#This Row],[Fecha Finalización]],3),0))</f>
        <v/>
      </c>
      <c r="BA717" s="40"/>
      <c r="BB717" s="40"/>
      <c r="BC717" s="237"/>
      <c r="BD717" s="235" t="str">
        <f>IF(F717="","",Tabla1[[#This Row],[sem 01]]&amp;Tabla1[[#This Row],[sem 02]]&amp;Tabla1[[#This Row],[sem 03]])</f>
        <v/>
      </c>
      <c r="BE717" s="236" t="str">
        <f>IF(TRIM(F717)="","",$B$1&amp;"-"&amp;SUBSTITUTE(Tabla1[[#This Row],[Mes Inscrito]]," ","")&amp;"-"&amp;SUBSTITUTE(Tabla1[[#This Row],[Dia de clases Inscrito]]," ","")&amp;"-"&amp;SUBSTITUTE(Tabla1[[#This Row],[Horario Inscrito]]," ","")&amp;"-"&amp;Tabla1[[#This Row],[Fecha Inicio grupo]])</f>
        <v/>
      </c>
      <c r="BF717" s="253" t="str">
        <f>IF(F717="","",Tabla1[[#This Row],[Curso]])</f>
        <v/>
      </c>
      <c r="BG717" s="254" t="str">
        <f>+IF(TRIM(F717)="","",$B$1&amp;"-"&amp;TRIM(Tabla1[[#This Row],[Mes Inscrito]])&amp;"-"&amp;TRIM(Tabla1[[#This Row],[Dia de clases Inscrito]])&amp;"-"&amp;TRIM(Tabla1[[#This Row],[Horario Inscrito]])&amp;"-"&amp;TRIM(Tabla1[[#This Row],[Fecha Inicio grupo]])&amp;"-"&amp;TRIM(Tabla1[[#This Row],[Tipo Incrito]]))</f>
        <v/>
      </c>
      <c r="BH717" s="319" t="str">
        <f>IF(F717="","",OR(IFERROR(SEARCH("CG",Tabla1[[#This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7" s="320" t="str">
        <f>IF(F717&lt;&gt;"",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7" s="320" t="str">
        <f>IF(F717&lt;&gt;"",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7" s="320" t="str">
        <f>IF(Tabla1[[#This Row],[Fecha Inicio grupo]]="","",IFERROR(VLOOKUP(Tabla1[[#This Row],[Mes de Alta como miembro]],Parámetros!$AM$2:$AN$16,2,0),"01/01/1900"))</f>
        <v/>
      </c>
    </row>
    <row r="718" spans="1:63" ht="14.45" hidden="1">
      <c r="A718" s="69">
        <v>713</v>
      </c>
      <c r="B718" s="30"/>
      <c r="C718" s="35"/>
      <c r="D718" s="43"/>
      <c r="E718" s="65"/>
      <c r="F718" s="46"/>
      <c r="G718" s="46"/>
      <c r="H718" s="165"/>
      <c r="I718" s="43"/>
      <c r="J718" s="29"/>
      <c r="K718" s="70"/>
      <c r="L718" s="69"/>
      <c r="M718" s="47"/>
      <c r="N718" s="240" t="str">
        <f ca="1">IF(Tabla1[[#This Row],[Fecha de nac]]="","",IF(Tabla1[[#This Row],[Fecha Finalización]] &gt;=TODAY(), DATEDIF(Tabla1[[#This Row],[Fecha de nac]],TODAY(),"y"), ROUNDDOWN((Tabla1[[#This Row],[Fecha Finalización]] -Tabla1[[#This Row],[Fecha de nac]])/365,0)))</f>
        <v/>
      </c>
      <c r="O718" s="171"/>
      <c r="P718" s="35"/>
      <c r="Q718" s="68"/>
      <c r="R718" s="68"/>
      <c r="S718" s="68"/>
      <c r="T718" s="68"/>
      <c r="U718" s="245" t="str">
        <f>IF(F718="","",Tabla1[[#This Row],[Fecha Inicio grupo]]+3*7-7)</f>
        <v/>
      </c>
      <c r="V718" s="246" t="str">
        <f>IF(F718="","",EDATE(Tabla1[[#This Row],[Fecha Inicio grupo]],3))</f>
        <v/>
      </c>
      <c r="W718" s="30"/>
      <c r="X718" s="30"/>
      <c r="Y718" s="77"/>
      <c r="Z718" s="77"/>
      <c r="AA718" s="77"/>
      <c r="AB718" s="77"/>
      <c r="AC718" s="77"/>
      <c r="AD718" s="77"/>
      <c r="AE718" s="77"/>
      <c r="AF718" s="77"/>
      <c r="AG718" s="77"/>
      <c r="AH718" s="77"/>
      <c r="AI718" s="77"/>
      <c r="AJ718" s="77"/>
      <c r="AK718" s="77"/>
      <c r="AL718" s="77"/>
      <c r="AM718" s="77"/>
      <c r="AN718" s="77"/>
      <c r="AO718" s="146"/>
      <c r="AP718" s="248" t="str">
        <f>IF(F718="","",IFERROR(VLOOKUP(SUBSTITUTE(SUBSTITUTE(Tabla1[[#This Row],[Uso Sistemas]],"T","P"),"N","F"),Parámetros!$M$2:$N$17,2,0),"Completar hasta 3ra sem. para evaluar a Probacionista"))</f>
        <v/>
      </c>
      <c r="AQ718" s="40"/>
      <c r="AR718" s="40"/>
      <c r="AS718" s="40"/>
      <c r="AT718" s="29"/>
      <c r="AU718" s="56"/>
      <c r="AV718" s="56"/>
      <c r="AW718" s="56"/>
      <c r="AX718" s="250" t="str">
        <f>IF(V718="","",EOMONTH(EDATE(Tabla1[[#This Row],[Fecha Finalización]],2),0))</f>
        <v/>
      </c>
      <c r="AY718" s="40"/>
      <c r="AZ718" s="251" t="str">
        <f>IF(V718="","",EOMONTH(EDATE(Tabla1[[#This Row],[Fecha Finalización]],3),0))</f>
        <v/>
      </c>
      <c r="BA718" s="40"/>
      <c r="BB718" s="40"/>
      <c r="BC718" s="237"/>
      <c r="BD718" s="235" t="str">
        <f>IF(F718="","",Tabla1[[#This Row],[sem 01]]&amp;Tabla1[[#This Row],[sem 02]]&amp;Tabla1[[#This Row],[sem 03]])</f>
        <v/>
      </c>
      <c r="BE718" s="236" t="str">
        <f>IF(TRIM(F718)="","",$B$1&amp;"-"&amp;SUBSTITUTE(Tabla1[[#This Row],[Mes Inscrito]]," ","")&amp;"-"&amp;SUBSTITUTE(Tabla1[[#This Row],[Dia de clases Inscrito]]," ","")&amp;"-"&amp;SUBSTITUTE(Tabla1[[#This Row],[Horario Inscrito]]," ","")&amp;"-"&amp;Tabla1[[#This Row],[Fecha Inicio grupo]])</f>
        <v/>
      </c>
      <c r="BF718" s="253" t="str">
        <f>IF(F718="","",Tabla1[[#This Row],[Curso]])</f>
        <v/>
      </c>
      <c r="BG718" s="254" t="str">
        <f>+IF(TRIM(F718)="","",$B$1&amp;"-"&amp;TRIM(Tabla1[[#This Row],[Mes Inscrito]])&amp;"-"&amp;TRIM(Tabla1[[#This Row],[Dia de clases Inscrito]])&amp;"-"&amp;TRIM(Tabla1[[#This Row],[Horario Inscrito]])&amp;"-"&amp;TRIM(Tabla1[[#This Row],[Fecha Inicio grupo]])&amp;"-"&amp;TRIM(Tabla1[[#This Row],[Tipo Incrito]]))</f>
        <v/>
      </c>
      <c r="BH718" s="319" t="str">
        <f>IF(F718="","",OR(IFERROR(SEARCH("CG",Tabla1[[#This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8" s="320" t="str">
        <f>IF(F718&lt;&gt;"",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8" s="320" t="str">
        <f>IF(F718&lt;&gt;"",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8" s="320" t="str">
        <f>IF(Tabla1[[#This Row],[Fecha Inicio grupo]]="","",IFERROR(VLOOKUP(Tabla1[[#This Row],[Mes de Alta como miembro]],Parámetros!$AM$2:$AN$16,2,0),"01/01/1900"))</f>
        <v/>
      </c>
    </row>
    <row r="719" spans="1:63" ht="14.45" hidden="1">
      <c r="A719" s="69">
        <v>714</v>
      </c>
      <c r="B719" s="30"/>
      <c r="C719" s="35"/>
      <c r="D719" s="43"/>
      <c r="E719" s="65"/>
      <c r="F719" s="46"/>
      <c r="G719" s="46"/>
      <c r="H719" s="165"/>
      <c r="I719" s="43"/>
      <c r="J719" s="29"/>
      <c r="K719" s="70"/>
      <c r="L719" s="69"/>
      <c r="M719" s="47"/>
      <c r="N719" s="240" t="str">
        <f ca="1">IF(Tabla1[[#This Row],[Fecha de nac]]="","",IF(Tabla1[[#This Row],[Fecha Finalización]] &gt;=TODAY(), DATEDIF(Tabla1[[#This Row],[Fecha de nac]],TODAY(),"y"), ROUNDDOWN((Tabla1[[#This Row],[Fecha Finalización]] -Tabla1[[#This Row],[Fecha de nac]])/365,0)))</f>
        <v/>
      </c>
      <c r="O719" s="171"/>
      <c r="P719" s="35"/>
      <c r="Q719" s="68"/>
      <c r="R719" s="68"/>
      <c r="S719" s="68"/>
      <c r="T719" s="68"/>
      <c r="U719" s="245" t="str">
        <f>IF(F719="","",Tabla1[[#This Row],[Fecha Inicio grupo]]+3*7-7)</f>
        <v/>
      </c>
      <c r="V719" s="246" t="str">
        <f>IF(F719="","",EDATE(Tabla1[[#This Row],[Fecha Inicio grupo]],3))</f>
        <v/>
      </c>
      <c r="W719" s="30"/>
      <c r="X719" s="30"/>
      <c r="Y719" s="77"/>
      <c r="Z719" s="77"/>
      <c r="AA719" s="77"/>
      <c r="AB719" s="77"/>
      <c r="AC719" s="77"/>
      <c r="AD719" s="77"/>
      <c r="AE719" s="77"/>
      <c r="AF719" s="77"/>
      <c r="AG719" s="77"/>
      <c r="AH719" s="77"/>
      <c r="AI719" s="77"/>
      <c r="AJ719" s="77"/>
      <c r="AK719" s="77"/>
      <c r="AL719" s="77"/>
      <c r="AM719" s="77"/>
      <c r="AN719" s="77"/>
      <c r="AO719" s="146"/>
      <c r="AP719" s="248" t="str">
        <f>IF(F719="","",IFERROR(VLOOKUP(SUBSTITUTE(SUBSTITUTE(Tabla1[[#This Row],[Uso Sistemas]],"T","P"),"N","F"),Parámetros!$M$2:$N$17,2,0),"Completar hasta 3ra sem. para evaluar a Probacionista"))</f>
        <v/>
      </c>
      <c r="AQ719" s="40"/>
      <c r="AR719" s="40"/>
      <c r="AS719" s="40"/>
      <c r="AT719" s="29"/>
      <c r="AU719" s="56"/>
      <c r="AV719" s="56"/>
      <c r="AW719" s="56"/>
      <c r="AX719" s="250" t="str">
        <f>IF(V719="","",EOMONTH(EDATE(Tabla1[[#This Row],[Fecha Finalización]],2),0))</f>
        <v/>
      </c>
      <c r="AY719" s="40"/>
      <c r="AZ719" s="251" t="str">
        <f>IF(V719="","",EOMONTH(EDATE(Tabla1[[#This Row],[Fecha Finalización]],3),0))</f>
        <v/>
      </c>
      <c r="BA719" s="40"/>
      <c r="BB719" s="40"/>
      <c r="BC719" s="237"/>
      <c r="BD719" s="235" t="str">
        <f>IF(F719="","",Tabla1[[#This Row],[sem 01]]&amp;Tabla1[[#This Row],[sem 02]]&amp;Tabla1[[#This Row],[sem 03]])</f>
        <v/>
      </c>
      <c r="BE719" s="236" t="str">
        <f>IF(TRIM(F719)="","",$B$1&amp;"-"&amp;SUBSTITUTE(Tabla1[[#This Row],[Mes Inscrito]]," ","")&amp;"-"&amp;SUBSTITUTE(Tabla1[[#This Row],[Dia de clases Inscrito]]," ","")&amp;"-"&amp;SUBSTITUTE(Tabla1[[#This Row],[Horario Inscrito]]," ","")&amp;"-"&amp;Tabla1[[#This Row],[Fecha Inicio grupo]])</f>
        <v/>
      </c>
      <c r="BF719" s="253" t="str">
        <f>IF(F719="","",Tabla1[[#This Row],[Curso]])</f>
        <v/>
      </c>
      <c r="BG719" s="254" t="str">
        <f>+IF(TRIM(F719)="","",$B$1&amp;"-"&amp;TRIM(Tabla1[[#This Row],[Mes Inscrito]])&amp;"-"&amp;TRIM(Tabla1[[#This Row],[Dia de clases Inscrito]])&amp;"-"&amp;TRIM(Tabla1[[#This Row],[Horario Inscrito]])&amp;"-"&amp;TRIM(Tabla1[[#This Row],[Fecha Inicio grupo]])&amp;"-"&amp;TRIM(Tabla1[[#This Row],[Tipo Incrito]]))</f>
        <v/>
      </c>
      <c r="BH719" s="319" t="str">
        <f>IF(F719="","",OR(IFERROR(SEARCH("CG",Tabla1[[#This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9" s="320" t="str">
        <f>IF(F719&lt;&gt;"",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9" s="320" t="str">
        <f>IF(F719&lt;&gt;"",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9" s="320" t="str">
        <f>IF(Tabla1[[#This Row],[Fecha Inicio grupo]]="","",IFERROR(VLOOKUP(Tabla1[[#This Row],[Mes de Alta como miembro]],Parámetros!$AM$2:$AN$16,2,0),"01/01/1900"))</f>
        <v/>
      </c>
    </row>
    <row r="720" spans="1:63" ht="14.45" hidden="1">
      <c r="A720" s="69">
        <v>715</v>
      </c>
      <c r="B720" s="30"/>
      <c r="C720" s="35"/>
      <c r="D720" s="43"/>
      <c r="E720" s="65"/>
      <c r="F720" s="46"/>
      <c r="G720" s="46"/>
      <c r="H720" s="165"/>
      <c r="I720" s="43"/>
      <c r="J720" s="29"/>
      <c r="K720" s="70"/>
      <c r="L720" s="69"/>
      <c r="M720" s="47"/>
      <c r="N720" s="240" t="str">
        <f ca="1">IF(Tabla1[[#This Row],[Fecha de nac]]="","",IF(Tabla1[[#This Row],[Fecha Finalización]] &gt;=TODAY(), DATEDIF(Tabla1[[#This Row],[Fecha de nac]],TODAY(),"y"), ROUNDDOWN((Tabla1[[#This Row],[Fecha Finalización]] -Tabla1[[#This Row],[Fecha de nac]])/365,0)))</f>
        <v/>
      </c>
      <c r="O720" s="171"/>
      <c r="P720" s="35"/>
      <c r="Q720" s="68"/>
      <c r="R720" s="68"/>
      <c r="S720" s="68"/>
      <c r="T720" s="68"/>
      <c r="U720" s="245" t="str">
        <f>IF(F720="","",Tabla1[[#This Row],[Fecha Inicio grupo]]+3*7-7)</f>
        <v/>
      </c>
      <c r="V720" s="246" t="str">
        <f>IF(F720="","",EDATE(Tabla1[[#This Row],[Fecha Inicio grupo]],3))</f>
        <v/>
      </c>
      <c r="W720" s="30"/>
      <c r="X720" s="30"/>
      <c r="Y720" s="77"/>
      <c r="Z720" s="77"/>
      <c r="AA720" s="77"/>
      <c r="AB720" s="77"/>
      <c r="AC720" s="77"/>
      <c r="AD720" s="77"/>
      <c r="AE720" s="77"/>
      <c r="AF720" s="77"/>
      <c r="AG720" s="77"/>
      <c r="AH720" s="77"/>
      <c r="AI720" s="77"/>
      <c r="AJ720" s="77"/>
      <c r="AK720" s="77"/>
      <c r="AL720" s="77"/>
      <c r="AM720" s="77"/>
      <c r="AN720" s="77"/>
      <c r="AO720" s="146"/>
      <c r="AP720" s="248" t="str">
        <f>IF(F720="","",IFERROR(VLOOKUP(SUBSTITUTE(SUBSTITUTE(Tabla1[[#This Row],[Uso Sistemas]],"T","P"),"N","F"),Parámetros!$M$2:$N$17,2,0),"Completar hasta 3ra sem. para evaluar a Probacionista"))</f>
        <v/>
      </c>
      <c r="AQ720" s="40"/>
      <c r="AR720" s="40"/>
      <c r="AS720" s="40"/>
      <c r="AT720" s="29"/>
      <c r="AU720" s="56"/>
      <c r="AV720" s="56"/>
      <c r="AW720" s="56"/>
      <c r="AX720" s="250" t="str">
        <f>IF(V720="","",EOMONTH(EDATE(Tabla1[[#This Row],[Fecha Finalización]],2),0))</f>
        <v/>
      </c>
      <c r="AY720" s="40"/>
      <c r="AZ720" s="251" t="str">
        <f>IF(V720="","",EOMONTH(EDATE(Tabla1[[#This Row],[Fecha Finalización]],3),0))</f>
        <v/>
      </c>
      <c r="BA720" s="40"/>
      <c r="BB720" s="40"/>
      <c r="BC720" s="237"/>
      <c r="BD720" s="235" t="str">
        <f>IF(F720="","",Tabla1[[#This Row],[sem 01]]&amp;Tabla1[[#This Row],[sem 02]]&amp;Tabla1[[#This Row],[sem 03]])</f>
        <v/>
      </c>
      <c r="BE720" s="236" t="str">
        <f>IF(TRIM(F720)="","",$B$1&amp;"-"&amp;SUBSTITUTE(Tabla1[[#This Row],[Mes Inscrito]]," ","")&amp;"-"&amp;SUBSTITUTE(Tabla1[[#This Row],[Dia de clases Inscrito]]," ","")&amp;"-"&amp;SUBSTITUTE(Tabla1[[#This Row],[Horario Inscrito]]," ","")&amp;"-"&amp;Tabla1[[#This Row],[Fecha Inicio grupo]])</f>
        <v/>
      </c>
      <c r="BF720" s="253" t="str">
        <f>IF(F720="","",Tabla1[[#This Row],[Curso]])</f>
        <v/>
      </c>
      <c r="BG720" s="254" t="str">
        <f>+IF(TRIM(F720)="","",$B$1&amp;"-"&amp;TRIM(Tabla1[[#This Row],[Mes Inscrito]])&amp;"-"&amp;TRIM(Tabla1[[#This Row],[Dia de clases Inscrito]])&amp;"-"&amp;TRIM(Tabla1[[#This Row],[Horario Inscrito]])&amp;"-"&amp;TRIM(Tabla1[[#This Row],[Fecha Inicio grupo]])&amp;"-"&amp;TRIM(Tabla1[[#This Row],[Tipo Incrito]]))</f>
        <v/>
      </c>
      <c r="BH720" s="319" t="str">
        <f>IF(F720="","",OR(IFERROR(SEARCH("CG",Tabla1[[#This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0" s="320" t="str">
        <f>IF(F720&lt;&gt;"",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0" s="320" t="str">
        <f>IF(F720&lt;&gt;"",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0" s="320" t="str">
        <f>IF(Tabla1[[#This Row],[Fecha Inicio grupo]]="","",IFERROR(VLOOKUP(Tabla1[[#This Row],[Mes de Alta como miembro]],Parámetros!$AM$2:$AN$16,2,0),"01/01/1900"))</f>
        <v/>
      </c>
    </row>
    <row r="721" spans="1:63" ht="14.45" hidden="1">
      <c r="A721" s="69">
        <v>716</v>
      </c>
      <c r="B721" s="30"/>
      <c r="C721" s="35"/>
      <c r="D721" s="43"/>
      <c r="E721" s="65"/>
      <c r="F721" s="46"/>
      <c r="G721" s="46"/>
      <c r="H721" s="165"/>
      <c r="I721" s="43"/>
      <c r="J721" s="29"/>
      <c r="K721" s="70"/>
      <c r="L721" s="69"/>
      <c r="M721" s="47"/>
      <c r="N721" s="240" t="str">
        <f ca="1">IF(Tabla1[[#This Row],[Fecha de nac]]="","",IF(Tabla1[[#This Row],[Fecha Finalización]] &gt;=TODAY(), DATEDIF(Tabla1[[#This Row],[Fecha de nac]],TODAY(),"y"), ROUNDDOWN((Tabla1[[#This Row],[Fecha Finalización]] -Tabla1[[#This Row],[Fecha de nac]])/365,0)))</f>
        <v/>
      </c>
      <c r="O721" s="171"/>
      <c r="P721" s="35"/>
      <c r="Q721" s="68"/>
      <c r="R721" s="68"/>
      <c r="S721" s="68"/>
      <c r="T721" s="68"/>
      <c r="U721" s="245" t="str">
        <f>IF(F721="","",Tabla1[[#This Row],[Fecha Inicio grupo]]+3*7-7)</f>
        <v/>
      </c>
      <c r="V721" s="246" t="str">
        <f>IF(F721="","",EDATE(Tabla1[[#This Row],[Fecha Inicio grupo]],3))</f>
        <v/>
      </c>
      <c r="W721" s="30"/>
      <c r="X721" s="30"/>
      <c r="Y721" s="77"/>
      <c r="Z721" s="77"/>
      <c r="AA721" s="77"/>
      <c r="AB721" s="77"/>
      <c r="AC721" s="77"/>
      <c r="AD721" s="77"/>
      <c r="AE721" s="77"/>
      <c r="AF721" s="77"/>
      <c r="AG721" s="77"/>
      <c r="AH721" s="77"/>
      <c r="AI721" s="77"/>
      <c r="AJ721" s="77"/>
      <c r="AK721" s="77"/>
      <c r="AL721" s="77"/>
      <c r="AM721" s="77"/>
      <c r="AN721" s="77"/>
      <c r="AO721" s="146"/>
      <c r="AP721" s="248" t="str">
        <f>IF(F721="","",IFERROR(VLOOKUP(SUBSTITUTE(SUBSTITUTE(Tabla1[[#This Row],[Uso Sistemas]],"T","P"),"N","F"),Parámetros!$M$2:$N$17,2,0),"Completar hasta 3ra sem. para evaluar a Probacionista"))</f>
        <v/>
      </c>
      <c r="AQ721" s="40"/>
      <c r="AR721" s="40"/>
      <c r="AS721" s="40"/>
      <c r="AT721" s="29"/>
      <c r="AU721" s="56"/>
      <c r="AV721" s="56"/>
      <c r="AW721" s="56"/>
      <c r="AX721" s="250" t="str">
        <f>IF(V721="","",EOMONTH(EDATE(Tabla1[[#This Row],[Fecha Finalización]],2),0))</f>
        <v/>
      </c>
      <c r="AY721" s="40"/>
      <c r="AZ721" s="251" t="str">
        <f>IF(V721="","",EOMONTH(EDATE(Tabla1[[#This Row],[Fecha Finalización]],3),0))</f>
        <v/>
      </c>
      <c r="BA721" s="40"/>
      <c r="BB721" s="40"/>
      <c r="BC721" s="237"/>
      <c r="BD721" s="235" t="str">
        <f>IF(F721="","",Tabla1[[#This Row],[sem 01]]&amp;Tabla1[[#This Row],[sem 02]]&amp;Tabla1[[#This Row],[sem 03]])</f>
        <v/>
      </c>
      <c r="BE721" s="236" t="str">
        <f>IF(TRIM(F721)="","",$B$1&amp;"-"&amp;SUBSTITUTE(Tabla1[[#This Row],[Mes Inscrito]]," ","")&amp;"-"&amp;SUBSTITUTE(Tabla1[[#This Row],[Dia de clases Inscrito]]," ","")&amp;"-"&amp;SUBSTITUTE(Tabla1[[#This Row],[Horario Inscrito]]," ","")&amp;"-"&amp;Tabla1[[#This Row],[Fecha Inicio grupo]])</f>
        <v/>
      </c>
      <c r="BF721" s="253" t="str">
        <f>IF(F721="","",Tabla1[[#This Row],[Curso]])</f>
        <v/>
      </c>
      <c r="BG721" s="254" t="str">
        <f>+IF(TRIM(F721)="","",$B$1&amp;"-"&amp;TRIM(Tabla1[[#This Row],[Mes Inscrito]])&amp;"-"&amp;TRIM(Tabla1[[#This Row],[Dia de clases Inscrito]])&amp;"-"&amp;TRIM(Tabla1[[#This Row],[Horario Inscrito]])&amp;"-"&amp;TRIM(Tabla1[[#This Row],[Fecha Inicio grupo]])&amp;"-"&amp;TRIM(Tabla1[[#This Row],[Tipo Incrito]]))</f>
        <v/>
      </c>
      <c r="BH721" s="319" t="str">
        <f>IF(F721="","",OR(IFERROR(SEARCH("CG",Tabla1[[#This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1" s="320" t="str">
        <f>IF(F721&lt;&gt;"",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1" s="320" t="str">
        <f>IF(F721&lt;&gt;"",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1" s="320" t="str">
        <f>IF(Tabla1[[#This Row],[Fecha Inicio grupo]]="","",IFERROR(VLOOKUP(Tabla1[[#This Row],[Mes de Alta como miembro]],Parámetros!$AM$2:$AN$16,2,0),"01/01/1900"))</f>
        <v/>
      </c>
    </row>
    <row r="722" spans="1:63" ht="14.45" hidden="1">
      <c r="A722" s="69">
        <v>717</v>
      </c>
      <c r="B722" s="30"/>
      <c r="C722" s="35"/>
      <c r="D722" s="43"/>
      <c r="E722" s="65"/>
      <c r="F722" s="46"/>
      <c r="G722" s="46"/>
      <c r="H722" s="165"/>
      <c r="I722" s="43"/>
      <c r="J722" s="29"/>
      <c r="K722" s="70"/>
      <c r="L722" s="69"/>
      <c r="M722" s="47"/>
      <c r="N722" s="240" t="str">
        <f ca="1">IF(Tabla1[[#This Row],[Fecha de nac]]="","",IF(Tabla1[[#This Row],[Fecha Finalización]] &gt;=TODAY(), DATEDIF(Tabla1[[#This Row],[Fecha de nac]],TODAY(),"y"), ROUNDDOWN((Tabla1[[#This Row],[Fecha Finalización]] -Tabla1[[#This Row],[Fecha de nac]])/365,0)))</f>
        <v/>
      </c>
      <c r="O722" s="171"/>
      <c r="P722" s="35"/>
      <c r="Q722" s="68"/>
      <c r="R722" s="68"/>
      <c r="S722" s="68"/>
      <c r="T722" s="68"/>
      <c r="U722" s="245" t="str">
        <f>IF(F722="","",Tabla1[[#This Row],[Fecha Inicio grupo]]+3*7-7)</f>
        <v/>
      </c>
      <c r="V722" s="246" t="str">
        <f>IF(F722="","",EDATE(Tabla1[[#This Row],[Fecha Inicio grupo]],3))</f>
        <v/>
      </c>
      <c r="W722" s="30"/>
      <c r="X722" s="30"/>
      <c r="Y722" s="77"/>
      <c r="Z722" s="77"/>
      <c r="AA722" s="77"/>
      <c r="AB722" s="77"/>
      <c r="AC722" s="77"/>
      <c r="AD722" s="77"/>
      <c r="AE722" s="77"/>
      <c r="AF722" s="77"/>
      <c r="AG722" s="77"/>
      <c r="AH722" s="77"/>
      <c r="AI722" s="77"/>
      <c r="AJ722" s="77"/>
      <c r="AK722" s="77"/>
      <c r="AL722" s="77"/>
      <c r="AM722" s="77"/>
      <c r="AN722" s="77"/>
      <c r="AO722" s="146"/>
      <c r="AP722" s="248" t="str">
        <f>IF(F722="","",IFERROR(VLOOKUP(SUBSTITUTE(SUBSTITUTE(Tabla1[[#This Row],[Uso Sistemas]],"T","P"),"N","F"),Parámetros!$M$2:$N$17,2,0),"Completar hasta 3ra sem. para evaluar a Probacionista"))</f>
        <v/>
      </c>
      <c r="AQ722" s="40"/>
      <c r="AR722" s="40"/>
      <c r="AS722" s="40"/>
      <c r="AT722" s="29"/>
      <c r="AU722" s="56"/>
      <c r="AV722" s="56"/>
      <c r="AW722" s="56"/>
      <c r="AX722" s="250" t="str">
        <f>IF(V722="","",EOMONTH(EDATE(Tabla1[[#This Row],[Fecha Finalización]],2),0))</f>
        <v/>
      </c>
      <c r="AY722" s="40"/>
      <c r="AZ722" s="251" t="str">
        <f>IF(V722="","",EOMONTH(EDATE(Tabla1[[#This Row],[Fecha Finalización]],3),0))</f>
        <v/>
      </c>
      <c r="BA722" s="40"/>
      <c r="BB722" s="40"/>
      <c r="BC722" s="237"/>
      <c r="BD722" s="235" t="str">
        <f>IF(F722="","",Tabla1[[#This Row],[sem 01]]&amp;Tabla1[[#This Row],[sem 02]]&amp;Tabla1[[#This Row],[sem 03]])</f>
        <v/>
      </c>
      <c r="BE722" s="236" t="str">
        <f>IF(TRIM(F722)="","",$B$1&amp;"-"&amp;SUBSTITUTE(Tabla1[[#This Row],[Mes Inscrito]]," ","")&amp;"-"&amp;SUBSTITUTE(Tabla1[[#This Row],[Dia de clases Inscrito]]," ","")&amp;"-"&amp;SUBSTITUTE(Tabla1[[#This Row],[Horario Inscrito]]," ","")&amp;"-"&amp;Tabla1[[#This Row],[Fecha Inicio grupo]])</f>
        <v/>
      </c>
      <c r="BF722" s="253" t="str">
        <f>IF(F722="","",Tabla1[[#This Row],[Curso]])</f>
        <v/>
      </c>
      <c r="BG722" s="254" t="str">
        <f>+IF(TRIM(F722)="","",$B$1&amp;"-"&amp;TRIM(Tabla1[[#This Row],[Mes Inscrito]])&amp;"-"&amp;TRIM(Tabla1[[#This Row],[Dia de clases Inscrito]])&amp;"-"&amp;TRIM(Tabla1[[#This Row],[Horario Inscrito]])&amp;"-"&amp;TRIM(Tabla1[[#This Row],[Fecha Inicio grupo]])&amp;"-"&amp;TRIM(Tabla1[[#This Row],[Tipo Incrito]]))</f>
        <v/>
      </c>
      <c r="BH722" s="319" t="str">
        <f>IF(F722="","",OR(IFERROR(SEARCH("CG",Tabla1[[#This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2" s="320" t="str">
        <f>IF(F722&lt;&gt;"",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2" s="320" t="str">
        <f>IF(F722&lt;&gt;"",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2" s="320" t="str">
        <f>IF(Tabla1[[#This Row],[Fecha Inicio grupo]]="","",IFERROR(VLOOKUP(Tabla1[[#This Row],[Mes de Alta como miembro]],Parámetros!$AM$2:$AN$16,2,0),"01/01/1900"))</f>
        <v/>
      </c>
    </row>
    <row r="723" spans="1:63" ht="14.45" hidden="1">
      <c r="A723" s="69">
        <v>718</v>
      </c>
      <c r="B723" s="30"/>
      <c r="C723" s="35"/>
      <c r="D723" s="43"/>
      <c r="E723" s="65"/>
      <c r="F723" s="46"/>
      <c r="G723" s="46"/>
      <c r="H723" s="165"/>
      <c r="I723" s="43"/>
      <c r="J723" s="29"/>
      <c r="K723" s="70"/>
      <c r="L723" s="69"/>
      <c r="M723" s="47"/>
      <c r="N723" s="240" t="str">
        <f ca="1">IF(Tabla1[[#This Row],[Fecha de nac]]="","",IF(Tabla1[[#This Row],[Fecha Finalización]] &gt;=TODAY(), DATEDIF(Tabla1[[#This Row],[Fecha de nac]],TODAY(),"y"), ROUNDDOWN((Tabla1[[#This Row],[Fecha Finalización]] -Tabla1[[#This Row],[Fecha de nac]])/365,0)))</f>
        <v/>
      </c>
      <c r="O723" s="171"/>
      <c r="P723" s="35"/>
      <c r="Q723" s="68"/>
      <c r="R723" s="68"/>
      <c r="S723" s="68"/>
      <c r="T723" s="68"/>
      <c r="U723" s="245" t="str">
        <f>IF(F723="","",Tabla1[[#This Row],[Fecha Inicio grupo]]+3*7-7)</f>
        <v/>
      </c>
      <c r="V723" s="246" t="str">
        <f>IF(F723="","",EDATE(Tabla1[[#This Row],[Fecha Inicio grupo]],3))</f>
        <v/>
      </c>
      <c r="W723" s="30"/>
      <c r="X723" s="30"/>
      <c r="Y723" s="77"/>
      <c r="Z723" s="77"/>
      <c r="AA723" s="77"/>
      <c r="AB723" s="77"/>
      <c r="AC723" s="77"/>
      <c r="AD723" s="77"/>
      <c r="AE723" s="77"/>
      <c r="AF723" s="77"/>
      <c r="AG723" s="77"/>
      <c r="AH723" s="77"/>
      <c r="AI723" s="77"/>
      <c r="AJ723" s="77"/>
      <c r="AK723" s="77"/>
      <c r="AL723" s="77"/>
      <c r="AM723" s="77"/>
      <c r="AN723" s="77"/>
      <c r="AO723" s="146"/>
      <c r="AP723" s="248" t="str">
        <f>IF(F723="","",IFERROR(VLOOKUP(SUBSTITUTE(SUBSTITUTE(Tabla1[[#This Row],[Uso Sistemas]],"T","P"),"N","F"),Parámetros!$M$2:$N$17,2,0),"Completar hasta 3ra sem. para evaluar a Probacionista"))</f>
        <v/>
      </c>
      <c r="AQ723" s="40"/>
      <c r="AR723" s="40"/>
      <c r="AS723" s="40"/>
      <c r="AT723" s="29"/>
      <c r="AU723" s="56"/>
      <c r="AV723" s="56"/>
      <c r="AW723" s="56"/>
      <c r="AX723" s="250" t="str">
        <f>IF(V723="","",EOMONTH(EDATE(Tabla1[[#This Row],[Fecha Finalización]],2),0))</f>
        <v/>
      </c>
      <c r="AY723" s="40"/>
      <c r="AZ723" s="251" t="str">
        <f>IF(V723="","",EOMONTH(EDATE(Tabla1[[#This Row],[Fecha Finalización]],3),0))</f>
        <v/>
      </c>
      <c r="BA723" s="40"/>
      <c r="BB723" s="40"/>
      <c r="BC723" s="237"/>
      <c r="BD723" s="235" t="str">
        <f>IF(F723="","",Tabla1[[#This Row],[sem 01]]&amp;Tabla1[[#This Row],[sem 02]]&amp;Tabla1[[#This Row],[sem 03]])</f>
        <v/>
      </c>
      <c r="BE723" s="236" t="str">
        <f>IF(TRIM(F723)="","",$B$1&amp;"-"&amp;SUBSTITUTE(Tabla1[[#This Row],[Mes Inscrito]]," ","")&amp;"-"&amp;SUBSTITUTE(Tabla1[[#This Row],[Dia de clases Inscrito]]," ","")&amp;"-"&amp;SUBSTITUTE(Tabla1[[#This Row],[Horario Inscrito]]," ","")&amp;"-"&amp;Tabla1[[#This Row],[Fecha Inicio grupo]])</f>
        <v/>
      </c>
      <c r="BF723" s="253" t="str">
        <f>IF(F723="","",Tabla1[[#This Row],[Curso]])</f>
        <v/>
      </c>
      <c r="BG723" s="254" t="str">
        <f>+IF(TRIM(F723)="","",$B$1&amp;"-"&amp;TRIM(Tabla1[[#This Row],[Mes Inscrito]])&amp;"-"&amp;TRIM(Tabla1[[#This Row],[Dia de clases Inscrito]])&amp;"-"&amp;TRIM(Tabla1[[#This Row],[Horario Inscrito]])&amp;"-"&amp;TRIM(Tabla1[[#This Row],[Fecha Inicio grupo]])&amp;"-"&amp;TRIM(Tabla1[[#This Row],[Tipo Incrito]]))</f>
        <v/>
      </c>
      <c r="BH723" s="319" t="str">
        <f>IF(F723="","",OR(IFERROR(SEARCH("CG",Tabla1[[#This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3" s="320" t="str">
        <f>IF(F723&lt;&gt;"",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3" s="320" t="str">
        <f>IF(F723&lt;&gt;"",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3" s="320" t="str">
        <f>IF(Tabla1[[#This Row],[Fecha Inicio grupo]]="","",IFERROR(VLOOKUP(Tabla1[[#This Row],[Mes de Alta como miembro]],Parámetros!$AM$2:$AN$16,2,0),"01/01/1900"))</f>
        <v/>
      </c>
    </row>
    <row r="724" spans="1:63" ht="14.45" hidden="1">
      <c r="A724" s="69">
        <v>719</v>
      </c>
      <c r="B724" s="30"/>
      <c r="C724" s="35"/>
      <c r="D724" s="43"/>
      <c r="E724" s="65"/>
      <c r="F724" s="46"/>
      <c r="G724" s="46"/>
      <c r="H724" s="165"/>
      <c r="I724" s="43"/>
      <c r="J724" s="29"/>
      <c r="K724" s="70"/>
      <c r="L724" s="69"/>
      <c r="M724" s="47"/>
      <c r="N724" s="240" t="str">
        <f ca="1">IF(Tabla1[[#This Row],[Fecha de nac]]="","",IF(Tabla1[[#This Row],[Fecha Finalización]] &gt;=TODAY(), DATEDIF(Tabla1[[#This Row],[Fecha de nac]],TODAY(),"y"), ROUNDDOWN((Tabla1[[#This Row],[Fecha Finalización]] -Tabla1[[#This Row],[Fecha de nac]])/365,0)))</f>
        <v/>
      </c>
      <c r="O724" s="171"/>
      <c r="P724" s="35"/>
      <c r="Q724" s="68"/>
      <c r="R724" s="68"/>
      <c r="S724" s="68"/>
      <c r="T724" s="68"/>
      <c r="U724" s="245" t="str">
        <f>IF(F724="","",Tabla1[[#This Row],[Fecha Inicio grupo]]+3*7-7)</f>
        <v/>
      </c>
      <c r="V724" s="246" t="str">
        <f>IF(F724="","",EDATE(Tabla1[[#This Row],[Fecha Inicio grupo]],3))</f>
        <v/>
      </c>
      <c r="W724" s="30"/>
      <c r="X724" s="30"/>
      <c r="Y724" s="77"/>
      <c r="Z724" s="77"/>
      <c r="AA724" s="77"/>
      <c r="AB724" s="77"/>
      <c r="AC724" s="77"/>
      <c r="AD724" s="77"/>
      <c r="AE724" s="77"/>
      <c r="AF724" s="77"/>
      <c r="AG724" s="77"/>
      <c r="AH724" s="77"/>
      <c r="AI724" s="77"/>
      <c r="AJ724" s="77"/>
      <c r="AK724" s="77"/>
      <c r="AL724" s="77"/>
      <c r="AM724" s="77"/>
      <c r="AN724" s="77"/>
      <c r="AO724" s="146"/>
      <c r="AP724" s="248" t="str">
        <f>IF(F724="","",IFERROR(VLOOKUP(SUBSTITUTE(SUBSTITUTE(Tabla1[[#This Row],[Uso Sistemas]],"T","P"),"N","F"),Parámetros!$M$2:$N$17,2,0),"Completar hasta 3ra sem. para evaluar a Probacionista"))</f>
        <v/>
      </c>
      <c r="AQ724" s="40"/>
      <c r="AR724" s="40"/>
      <c r="AS724" s="40"/>
      <c r="AT724" s="29"/>
      <c r="AU724" s="56"/>
      <c r="AV724" s="56"/>
      <c r="AW724" s="56"/>
      <c r="AX724" s="250" t="str">
        <f>IF(V724="","",EOMONTH(EDATE(Tabla1[[#This Row],[Fecha Finalización]],2),0))</f>
        <v/>
      </c>
      <c r="AY724" s="40"/>
      <c r="AZ724" s="251" t="str">
        <f>IF(V724="","",EOMONTH(EDATE(Tabla1[[#This Row],[Fecha Finalización]],3),0))</f>
        <v/>
      </c>
      <c r="BA724" s="40"/>
      <c r="BB724" s="40"/>
      <c r="BC724" s="237"/>
      <c r="BD724" s="235" t="str">
        <f>IF(F724="","",Tabla1[[#This Row],[sem 01]]&amp;Tabla1[[#This Row],[sem 02]]&amp;Tabla1[[#This Row],[sem 03]])</f>
        <v/>
      </c>
      <c r="BE724" s="236" t="str">
        <f>IF(TRIM(F724)="","",$B$1&amp;"-"&amp;SUBSTITUTE(Tabla1[[#This Row],[Mes Inscrito]]," ","")&amp;"-"&amp;SUBSTITUTE(Tabla1[[#This Row],[Dia de clases Inscrito]]," ","")&amp;"-"&amp;SUBSTITUTE(Tabla1[[#This Row],[Horario Inscrito]]," ","")&amp;"-"&amp;Tabla1[[#This Row],[Fecha Inicio grupo]])</f>
        <v/>
      </c>
      <c r="BF724" s="253" t="str">
        <f>IF(F724="","",Tabla1[[#This Row],[Curso]])</f>
        <v/>
      </c>
      <c r="BG724" s="254" t="str">
        <f>+IF(TRIM(F724)="","",$B$1&amp;"-"&amp;TRIM(Tabla1[[#This Row],[Mes Inscrito]])&amp;"-"&amp;TRIM(Tabla1[[#This Row],[Dia de clases Inscrito]])&amp;"-"&amp;TRIM(Tabla1[[#This Row],[Horario Inscrito]])&amp;"-"&amp;TRIM(Tabla1[[#This Row],[Fecha Inicio grupo]])&amp;"-"&amp;TRIM(Tabla1[[#This Row],[Tipo Incrito]]))</f>
        <v/>
      </c>
      <c r="BH724" s="319" t="str">
        <f>IF(F724="","",OR(IFERROR(SEARCH("CG",Tabla1[[#This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4" s="320" t="str">
        <f>IF(F724&lt;&gt;"",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4" s="320" t="str">
        <f>IF(F724&lt;&gt;"",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4" s="320" t="str">
        <f>IF(Tabla1[[#This Row],[Fecha Inicio grupo]]="","",IFERROR(VLOOKUP(Tabla1[[#This Row],[Mes de Alta como miembro]],Parámetros!$AM$2:$AN$16,2,0),"01/01/1900"))</f>
        <v/>
      </c>
    </row>
    <row r="725" spans="1:63" ht="14.45" hidden="1">
      <c r="A725" s="69">
        <v>720</v>
      </c>
      <c r="B725" s="30"/>
      <c r="C725" s="35"/>
      <c r="D725" s="43"/>
      <c r="E725" s="65"/>
      <c r="F725" s="46"/>
      <c r="G725" s="46"/>
      <c r="H725" s="165"/>
      <c r="I725" s="43"/>
      <c r="J725" s="29"/>
      <c r="K725" s="70"/>
      <c r="L725" s="69"/>
      <c r="M725" s="47"/>
      <c r="N725" s="240" t="str">
        <f ca="1">IF(Tabla1[[#This Row],[Fecha de nac]]="","",IF(Tabla1[[#This Row],[Fecha Finalización]] &gt;=TODAY(), DATEDIF(Tabla1[[#This Row],[Fecha de nac]],TODAY(),"y"), ROUNDDOWN((Tabla1[[#This Row],[Fecha Finalización]] -Tabla1[[#This Row],[Fecha de nac]])/365,0)))</f>
        <v/>
      </c>
      <c r="O725" s="171"/>
      <c r="P725" s="35"/>
      <c r="Q725" s="68"/>
      <c r="R725" s="68"/>
      <c r="S725" s="68"/>
      <c r="T725" s="68"/>
      <c r="U725" s="245" t="str">
        <f>IF(F725="","",Tabla1[[#This Row],[Fecha Inicio grupo]]+3*7-7)</f>
        <v/>
      </c>
      <c r="V725" s="246" t="str">
        <f>IF(F725="","",EDATE(Tabla1[[#This Row],[Fecha Inicio grupo]],3))</f>
        <v/>
      </c>
      <c r="W725" s="30"/>
      <c r="X725" s="30"/>
      <c r="Y725" s="77"/>
      <c r="Z725" s="77"/>
      <c r="AA725" s="77"/>
      <c r="AB725" s="77"/>
      <c r="AC725" s="77"/>
      <c r="AD725" s="77"/>
      <c r="AE725" s="77"/>
      <c r="AF725" s="77"/>
      <c r="AG725" s="77"/>
      <c r="AH725" s="77"/>
      <c r="AI725" s="77"/>
      <c r="AJ725" s="77"/>
      <c r="AK725" s="77"/>
      <c r="AL725" s="77"/>
      <c r="AM725" s="77"/>
      <c r="AN725" s="77"/>
      <c r="AO725" s="146"/>
      <c r="AP725" s="248" t="str">
        <f>IF(F725="","",IFERROR(VLOOKUP(SUBSTITUTE(SUBSTITUTE(Tabla1[[#This Row],[Uso Sistemas]],"T","P"),"N","F"),Parámetros!$M$2:$N$17,2,0),"Completar hasta 3ra sem. para evaluar a Probacionista"))</f>
        <v/>
      </c>
      <c r="AQ725" s="40"/>
      <c r="AR725" s="40"/>
      <c r="AS725" s="40"/>
      <c r="AT725" s="29"/>
      <c r="AU725" s="56"/>
      <c r="AV725" s="56"/>
      <c r="AW725" s="56"/>
      <c r="AX725" s="250" t="str">
        <f>IF(V725="","",EOMONTH(EDATE(Tabla1[[#This Row],[Fecha Finalización]],2),0))</f>
        <v/>
      </c>
      <c r="AY725" s="40"/>
      <c r="AZ725" s="251" t="str">
        <f>IF(V725="","",EOMONTH(EDATE(Tabla1[[#This Row],[Fecha Finalización]],3),0))</f>
        <v/>
      </c>
      <c r="BA725" s="40"/>
      <c r="BB725" s="40"/>
      <c r="BC725" s="237"/>
      <c r="BD725" s="235" t="str">
        <f>IF(F725="","",Tabla1[[#This Row],[sem 01]]&amp;Tabla1[[#This Row],[sem 02]]&amp;Tabla1[[#This Row],[sem 03]])</f>
        <v/>
      </c>
      <c r="BE725" s="236" t="str">
        <f>IF(TRIM(F725)="","",$B$1&amp;"-"&amp;SUBSTITUTE(Tabla1[[#This Row],[Mes Inscrito]]," ","")&amp;"-"&amp;SUBSTITUTE(Tabla1[[#This Row],[Dia de clases Inscrito]]," ","")&amp;"-"&amp;SUBSTITUTE(Tabla1[[#This Row],[Horario Inscrito]]," ","")&amp;"-"&amp;Tabla1[[#This Row],[Fecha Inicio grupo]])</f>
        <v/>
      </c>
      <c r="BF725" s="253" t="str">
        <f>IF(F725="","",Tabla1[[#This Row],[Curso]])</f>
        <v/>
      </c>
      <c r="BG725" s="254" t="str">
        <f>+IF(TRIM(F725)="","",$B$1&amp;"-"&amp;TRIM(Tabla1[[#This Row],[Mes Inscrito]])&amp;"-"&amp;TRIM(Tabla1[[#This Row],[Dia de clases Inscrito]])&amp;"-"&amp;TRIM(Tabla1[[#This Row],[Horario Inscrito]])&amp;"-"&amp;TRIM(Tabla1[[#This Row],[Fecha Inicio grupo]])&amp;"-"&amp;TRIM(Tabla1[[#This Row],[Tipo Incrito]]))</f>
        <v/>
      </c>
      <c r="BH725" s="319" t="str">
        <f>IF(F725="","",OR(IFERROR(SEARCH("CG",Tabla1[[#This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5" s="320" t="str">
        <f>IF(F725&lt;&gt;"",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5" s="320" t="str">
        <f>IF(F725&lt;&gt;"",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5" s="320" t="str">
        <f>IF(Tabla1[[#This Row],[Fecha Inicio grupo]]="","",IFERROR(VLOOKUP(Tabla1[[#This Row],[Mes de Alta como miembro]],Parámetros!$AM$2:$AN$16,2,0),"01/01/1900"))</f>
        <v/>
      </c>
    </row>
    <row r="726" spans="1:63" ht="14.45" hidden="1">
      <c r="A726" s="69">
        <v>721</v>
      </c>
      <c r="B726" s="30"/>
      <c r="C726" s="35"/>
      <c r="D726" s="43"/>
      <c r="E726" s="65"/>
      <c r="F726" s="46"/>
      <c r="G726" s="46"/>
      <c r="H726" s="165"/>
      <c r="I726" s="43"/>
      <c r="J726" s="29"/>
      <c r="K726" s="70"/>
      <c r="L726" s="69"/>
      <c r="M726" s="47"/>
      <c r="N726" s="240" t="str">
        <f ca="1">IF(Tabla1[[#This Row],[Fecha de nac]]="","",IF(Tabla1[[#This Row],[Fecha Finalización]] &gt;=TODAY(), DATEDIF(Tabla1[[#This Row],[Fecha de nac]],TODAY(),"y"), ROUNDDOWN((Tabla1[[#This Row],[Fecha Finalización]] -Tabla1[[#This Row],[Fecha de nac]])/365,0)))</f>
        <v/>
      </c>
      <c r="O726" s="171"/>
      <c r="P726" s="35"/>
      <c r="Q726" s="68"/>
      <c r="R726" s="68"/>
      <c r="S726" s="68"/>
      <c r="T726" s="68"/>
      <c r="U726" s="245" t="str">
        <f>IF(F726="","",Tabla1[[#This Row],[Fecha Inicio grupo]]+3*7-7)</f>
        <v/>
      </c>
      <c r="V726" s="246" t="str">
        <f>IF(F726="","",EDATE(Tabla1[[#This Row],[Fecha Inicio grupo]],3))</f>
        <v/>
      </c>
      <c r="W726" s="30"/>
      <c r="X726" s="30"/>
      <c r="Y726" s="77"/>
      <c r="Z726" s="77"/>
      <c r="AA726" s="77"/>
      <c r="AB726" s="77"/>
      <c r="AC726" s="77"/>
      <c r="AD726" s="77"/>
      <c r="AE726" s="77"/>
      <c r="AF726" s="77"/>
      <c r="AG726" s="77"/>
      <c r="AH726" s="77"/>
      <c r="AI726" s="77"/>
      <c r="AJ726" s="77"/>
      <c r="AK726" s="77"/>
      <c r="AL726" s="77"/>
      <c r="AM726" s="77"/>
      <c r="AN726" s="77"/>
      <c r="AO726" s="146"/>
      <c r="AP726" s="248" t="str">
        <f>IF(F726="","",IFERROR(VLOOKUP(SUBSTITUTE(SUBSTITUTE(Tabla1[[#This Row],[Uso Sistemas]],"T","P"),"N","F"),Parámetros!$M$2:$N$17,2,0),"Completar hasta 3ra sem. para evaluar a Probacionista"))</f>
        <v/>
      </c>
      <c r="AQ726" s="40"/>
      <c r="AR726" s="40"/>
      <c r="AS726" s="40"/>
      <c r="AT726" s="29"/>
      <c r="AU726" s="56"/>
      <c r="AV726" s="56"/>
      <c r="AW726" s="56"/>
      <c r="AX726" s="250" t="str">
        <f>IF(V726="","",EOMONTH(EDATE(Tabla1[[#This Row],[Fecha Finalización]],2),0))</f>
        <v/>
      </c>
      <c r="AY726" s="40"/>
      <c r="AZ726" s="251" t="str">
        <f>IF(V726="","",EOMONTH(EDATE(Tabla1[[#This Row],[Fecha Finalización]],3),0))</f>
        <v/>
      </c>
      <c r="BA726" s="40"/>
      <c r="BB726" s="40"/>
      <c r="BC726" s="237"/>
      <c r="BD726" s="235" t="str">
        <f>IF(F726="","",Tabla1[[#This Row],[sem 01]]&amp;Tabla1[[#This Row],[sem 02]]&amp;Tabla1[[#This Row],[sem 03]])</f>
        <v/>
      </c>
      <c r="BE726" s="236" t="str">
        <f>IF(TRIM(F726)="","",$B$1&amp;"-"&amp;SUBSTITUTE(Tabla1[[#This Row],[Mes Inscrito]]," ","")&amp;"-"&amp;SUBSTITUTE(Tabla1[[#This Row],[Dia de clases Inscrito]]," ","")&amp;"-"&amp;SUBSTITUTE(Tabla1[[#This Row],[Horario Inscrito]]," ","")&amp;"-"&amp;Tabla1[[#This Row],[Fecha Inicio grupo]])</f>
        <v/>
      </c>
      <c r="BF726" s="253" t="str">
        <f>IF(F726="","",Tabla1[[#This Row],[Curso]])</f>
        <v/>
      </c>
      <c r="BG726" s="254" t="str">
        <f>+IF(TRIM(F726)="","",$B$1&amp;"-"&amp;TRIM(Tabla1[[#This Row],[Mes Inscrito]])&amp;"-"&amp;TRIM(Tabla1[[#This Row],[Dia de clases Inscrito]])&amp;"-"&amp;TRIM(Tabla1[[#This Row],[Horario Inscrito]])&amp;"-"&amp;TRIM(Tabla1[[#This Row],[Fecha Inicio grupo]])&amp;"-"&amp;TRIM(Tabla1[[#This Row],[Tipo Incrito]]))</f>
        <v/>
      </c>
      <c r="BH726" s="319" t="str">
        <f>IF(F726="","",OR(IFERROR(SEARCH("CG",Tabla1[[#This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6" s="320" t="str">
        <f>IF(F726&lt;&gt;"",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6" s="320" t="str">
        <f>IF(F726&lt;&gt;"",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6" s="320" t="str">
        <f>IF(Tabla1[[#This Row],[Fecha Inicio grupo]]="","",IFERROR(VLOOKUP(Tabla1[[#This Row],[Mes de Alta como miembro]],Parámetros!$AM$2:$AN$16,2,0),"01/01/1900"))</f>
        <v/>
      </c>
    </row>
    <row r="727" spans="1:63" ht="14.45" hidden="1">
      <c r="A727" s="69">
        <v>722</v>
      </c>
      <c r="B727" s="30"/>
      <c r="C727" s="35"/>
      <c r="D727" s="43"/>
      <c r="E727" s="65"/>
      <c r="F727" s="46"/>
      <c r="G727" s="46"/>
      <c r="H727" s="165"/>
      <c r="I727" s="43"/>
      <c r="J727" s="29"/>
      <c r="K727" s="70"/>
      <c r="L727" s="69"/>
      <c r="M727" s="47"/>
      <c r="N727" s="240" t="str">
        <f ca="1">IF(Tabla1[[#This Row],[Fecha de nac]]="","",IF(Tabla1[[#This Row],[Fecha Finalización]] &gt;=TODAY(), DATEDIF(Tabla1[[#This Row],[Fecha de nac]],TODAY(),"y"), ROUNDDOWN((Tabla1[[#This Row],[Fecha Finalización]] -Tabla1[[#This Row],[Fecha de nac]])/365,0)))</f>
        <v/>
      </c>
      <c r="O727" s="171"/>
      <c r="P727" s="35"/>
      <c r="Q727" s="68"/>
      <c r="R727" s="68"/>
      <c r="S727" s="68"/>
      <c r="T727" s="68"/>
      <c r="U727" s="245" t="str">
        <f>IF(F727="","",Tabla1[[#This Row],[Fecha Inicio grupo]]+3*7-7)</f>
        <v/>
      </c>
      <c r="V727" s="246" t="str">
        <f>IF(F727="","",EDATE(Tabla1[[#This Row],[Fecha Inicio grupo]],3))</f>
        <v/>
      </c>
      <c r="W727" s="30"/>
      <c r="X727" s="30"/>
      <c r="Y727" s="77"/>
      <c r="Z727" s="77"/>
      <c r="AA727" s="77"/>
      <c r="AB727" s="77"/>
      <c r="AC727" s="77"/>
      <c r="AD727" s="77"/>
      <c r="AE727" s="77"/>
      <c r="AF727" s="77"/>
      <c r="AG727" s="77"/>
      <c r="AH727" s="77"/>
      <c r="AI727" s="77"/>
      <c r="AJ727" s="77"/>
      <c r="AK727" s="77"/>
      <c r="AL727" s="77"/>
      <c r="AM727" s="77"/>
      <c r="AN727" s="77"/>
      <c r="AO727" s="146"/>
      <c r="AP727" s="248" t="str">
        <f>IF(F727="","",IFERROR(VLOOKUP(SUBSTITUTE(SUBSTITUTE(Tabla1[[#This Row],[Uso Sistemas]],"T","P"),"N","F"),Parámetros!$M$2:$N$17,2,0),"Completar hasta 3ra sem. para evaluar a Probacionista"))</f>
        <v/>
      </c>
      <c r="AQ727" s="40"/>
      <c r="AR727" s="40"/>
      <c r="AS727" s="40"/>
      <c r="AT727" s="29"/>
      <c r="AU727" s="56"/>
      <c r="AV727" s="56"/>
      <c r="AW727" s="56"/>
      <c r="AX727" s="250" t="str">
        <f>IF(V727="","",EOMONTH(EDATE(Tabla1[[#This Row],[Fecha Finalización]],2),0))</f>
        <v/>
      </c>
      <c r="AY727" s="40"/>
      <c r="AZ727" s="251" t="str">
        <f>IF(V727="","",EOMONTH(EDATE(Tabla1[[#This Row],[Fecha Finalización]],3),0))</f>
        <v/>
      </c>
      <c r="BA727" s="40"/>
      <c r="BB727" s="40"/>
      <c r="BC727" s="237"/>
      <c r="BD727" s="235" t="str">
        <f>IF(F727="","",Tabla1[[#This Row],[sem 01]]&amp;Tabla1[[#This Row],[sem 02]]&amp;Tabla1[[#This Row],[sem 03]])</f>
        <v/>
      </c>
      <c r="BE727" s="236" t="str">
        <f>IF(TRIM(F727)="","",$B$1&amp;"-"&amp;SUBSTITUTE(Tabla1[[#This Row],[Mes Inscrito]]," ","")&amp;"-"&amp;SUBSTITUTE(Tabla1[[#This Row],[Dia de clases Inscrito]]," ","")&amp;"-"&amp;SUBSTITUTE(Tabla1[[#This Row],[Horario Inscrito]]," ","")&amp;"-"&amp;Tabla1[[#This Row],[Fecha Inicio grupo]])</f>
        <v/>
      </c>
      <c r="BF727" s="253" t="str">
        <f>IF(F727="","",Tabla1[[#This Row],[Curso]])</f>
        <v/>
      </c>
      <c r="BG727" s="254" t="str">
        <f>+IF(TRIM(F727)="","",$B$1&amp;"-"&amp;TRIM(Tabla1[[#This Row],[Mes Inscrito]])&amp;"-"&amp;TRIM(Tabla1[[#This Row],[Dia de clases Inscrito]])&amp;"-"&amp;TRIM(Tabla1[[#This Row],[Horario Inscrito]])&amp;"-"&amp;TRIM(Tabla1[[#This Row],[Fecha Inicio grupo]])&amp;"-"&amp;TRIM(Tabla1[[#This Row],[Tipo Incrito]]))</f>
        <v/>
      </c>
      <c r="BH727" s="319" t="str">
        <f>IF(F727="","",OR(IFERROR(SEARCH("CG",Tabla1[[#This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7" s="320" t="str">
        <f>IF(F727&lt;&gt;"",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7" s="320" t="str">
        <f>IF(F727&lt;&gt;"",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7" s="320" t="str">
        <f>IF(Tabla1[[#This Row],[Fecha Inicio grupo]]="","",IFERROR(VLOOKUP(Tabla1[[#This Row],[Mes de Alta como miembro]],Parámetros!$AM$2:$AN$16,2,0),"01/01/1900"))</f>
        <v/>
      </c>
    </row>
    <row r="728" spans="1:63" ht="14.45" hidden="1">
      <c r="A728" s="69">
        <v>723</v>
      </c>
      <c r="B728" s="30"/>
      <c r="C728" s="35"/>
      <c r="D728" s="43"/>
      <c r="E728" s="65"/>
      <c r="F728" s="46"/>
      <c r="G728" s="46"/>
      <c r="H728" s="165"/>
      <c r="I728" s="43"/>
      <c r="J728" s="29"/>
      <c r="K728" s="70"/>
      <c r="L728" s="69"/>
      <c r="M728" s="47"/>
      <c r="N728" s="240" t="str">
        <f ca="1">IF(Tabla1[[#This Row],[Fecha de nac]]="","",IF(Tabla1[[#This Row],[Fecha Finalización]] &gt;=TODAY(), DATEDIF(Tabla1[[#This Row],[Fecha de nac]],TODAY(),"y"), ROUNDDOWN((Tabla1[[#This Row],[Fecha Finalización]] -Tabla1[[#This Row],[Fecha de nac]])/365,0)))</f>
        <v/>
      </c>
      <c r="O728" s="171"/>
      <c r="P728" s="35"/>
      <c r="Q728" s="68"/>
      <c r="R728" s="68"/>
      <c r="S728" s="68"/>
      <c r="T728" s="68"/>
      <c r="U728" s="245" t="str">
        <f>IF(F728="","",Tabla1[[#This Row],[Fecha Inicio grupo]]+3*7-7)</f>
        <v/>
      </c>
      <c r="V728" s="246" t="str">
        <f>IF(F728="","",EDATE(Tabla1[[#This Row],[Fecha Inicio grupo]],3))</f>
        <v/>
      </c>
      <c r="W728" s="30"/>
      <c r="X728" s="30"/>
      <c r="Y728" s="77"/>
      <c r="Z728" s="77"/>
      <c r="AA728" s="77"/>
      <c r="AB728" s="77"/>
      <c r="AC728" s="77"/>
      <c r="AD728" s="77"/>
      <c r="AE728" s="77"/>
      <c r="AF728" s="77"/>
      <c r="AG728" s="77"/>
      <c r="AH728" s="77"/>
      <c r="AI728" s="77"/>
      <c r="AJ728" s="77"/>
      <c r="AK728" s="77"/>
      <c r="AL728" s="77"/>
      <c r="AM728" s="77"/>
      <c r="AN728" s="77"/>
      <c r="AO728" s="146"/>
      <c r="AP728" s="248" t="str">
        <f>IF(F728="","",IFERROR(VLOOKUP(SUBSTITUTE(SUBSTITUTE(Tabla1[[#This Row],[Uso Sistemas]],"T","P"),"N","F"),Parámetros!$M$2:$N$17,2,0),"Completar hasta 3ra sem. para evaluar a Probacionista"))</f>
        <v/>
      </c>
      <c r="AQ728" s="40"/>
      <c r="AR728" s="40"/>
      <c r="AS728" s="40"/>
      <c r="AT728" s="29"/>
      <c r="AU728" s="56"/>
      <c r="AV728" s="56"/>
      <c r="AW728" s="56"/>
      <c r="AX728" s="250" t="str">
        <f>IF(V728="","",EOMONTH(EDATE(Tabla1[[#This Row],[Fecha Finalización]],2),0))</f>
        <v/>
      </c>
      <c r="AY728" s="40"/>
      <c r="AZ728" s="251" t="str">
        <f>IF(V728="","",EOMONTH(EDATE(Tabla1[[#This Row],[Fecha Finalización]],3),0))</f>
        <v/>
      </c>
      <c r="BA728" s="40"/>
      <c r="BB728" s="40"/>
      <c r="BC728" s="237"/>
      <c r="BD728" s="235" t="str">
        <f>IF(F728="","",Tabla1[[#This Row],[sem 01]]&amp;Tabla1[[#This Row],[sem 02]]&amp;Tabla1[[#This Row],[sem 03]])</f>
        <v/>
      </c>
      <c r="BE728" s="236" t="str">
        <f>IF(TRIM(F728)="","",$B$1&amp;"-"&amp;SUBSTITUTE(Tabla1[[#This Row],[Mes Inscrito]]," ","")&amp;"-"&amp;SUBSTITUTE(Tabla1[[#This Row],[Dia de clases Inscrito]]," ","")&amp;"-"&amp;SUBSTITUTE(Tabla1[[#This Row],[Horario Inscrito]]," ","")&amp;"-"&amp;Tabla1[[#This Row],[Fecha Inicio grupo]])</f>
        <v/>
      </c>
      <c r="BF728" s="253" t="str">
        <f>IF(F728="","",Tabla1[[#This Row],[Curso]])</f>
        <v/>
      </c>
      <c r="BG728" s="254" t="str">
        <f>+IF(TRIM(F728)="","",$B$1&amp;"-"&amp;TRIM(Tabla1[[#This Row],[Mes Inscrito]])&amp;"-"&amp;TRIM(Tabla1[[#This Row],[Dia de clases Inscrito]])&amp;"-"&amp;TRIM(Tabla1[[#This Row],[Horario Inscrito]])&amp;"-"&amp;TRIM(Tabla1[[#This Row],[Fecha Inicio grupo]])&amp;"-"&amp;TRIM(Tabla1[[#This Row],[Tipo Incrito]]))</f>
        <v/>
      </c>
      <c r="BH728" s="319" t="str">
        <f>IF(F728="","",OR(IFERROR(SEARCH("CG",Tabla1[[#This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8" s="320" t="str">
        <f>IF(F728&lt;&gt;"",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8" s="320" t="str">
        <f>IF(F728&lt;&gt;"",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8" s="320" t="str">
        <f>IF(Tabla1[[#This Row],[Fecha Inicio grupo]]="","",IFERROR(VLOOKUP(Tabla1[[#This Row],[Mes de Alta como miembro]],Parámetros!$AM$2:$AN$16,2,0),"01/01/1900"))</f>
        <v/>
      </c>
    </row>
    <row r="729" spans="1:63" ht="14.45" hidden="1">
      <c r="A729" s="69">
        <v>724</v>
      </c>
      <c r="B729" s="30"/>
      <c r="C729" s="35"/>
      <c r="D729" s="43"/>
      <c r="E729" s="65"/>
      <c r="F729" s="46"/>
      <c r="G729" s="46"/>
      <c r="H729" s="165"/>
      <c r="I729" s="43"/>
      <c r="J729" s="29"/>
      <c r="K729" s="70"/>
      <c r="L729" s="69"/>
      <c r="M729" s="47"/>
      <c r="N729" s="240" t="str">
        <f ca="1">IF(Tabla1[[#This Row],[Fecha de nac]]="","",IF(Tabla1[[#This Row],[Fecha Finalización]] &gt;=TODAY(), DATEDIF(Tabla1[[#This Row],[Fecha de nac]],TODAY(),"y"), ROUNDDOWN((Tabla1[[#This Row],[Fecha Finalización]] -Tabla1[[#This Row],[Fecha de nac]])/365,0)))</f>
        <v/>
      </c>
      <c r="O729" s="171"/>
      <c r="P729" s="35"/>
      <c r="Q729" s="68"/>
      <c r="R729" s="68"/>
      <c r="S729" s="68"/>
      <c r="T729" s="68"/>
      <c r="U729" s="245" t="str">
        <f>IF(F729="","",Tabla1[[#This Row],[Fecha Inicio grupo]]+3*7-7)</f>
        <v/>
      </c>
      <c r="V729" s="246" t="str">
        <f>IF(F729="","",EDATE(Tabla1[[#This Row],[Fecha Inicio grupo]],3))</f>
        <v/>
      </c>
      <c r="W729" s="30"/>
      <c r="X729" s="30"/>
      <c r="Y729" s="77"/>
      <c r="Z729" s="77"/>
      <c r="AA729" s="77"/>
      <c r="AB729" s="77"/>
      <c r="AC729" s="77"/>
      <c r="AD729" s="77"/>
      <c r="AE729" s="77"/>
      <c r="AF729" s="77"/>
      <c r="AG729" s="77"/>
      <c r="AH729" s="77"/>
      <c r="AI729" s="77"/>
      <c r="AJ729" s="77"/>
      <c r="AK729" s="77"/>
      <c r="AL729" s="77"/>
      <c r="AM729" s="77"/>
      <c r="AN729" s="77"/>
      <c r="AO729" s="146"/>
      <c r="AP729" s="248" t="str">
        <f>IF(F729="","",IFERROR(VLOOKUP(SUBSTITUTE(SUBSTITUTE(Tabla1[[#This Row],[Uso Sistemas]],"T","P"),"N","F"),Parámetros!$M$2:$N$17,2,0),"Completar hasta 3ra sem. para evaluar a Probacionista"))</f>
        <v/>
      </c>
      <c r="AQ729" s="40"/>
      <c r="AR729" s="40"/>
      <c r="AS729" s="40"/>
      <c r="AT729" s="29"/>
      <c r="AU729" s="56"/>
      <c r="AV729" s="56"/>
      <c r="AW729" s="56"/>
      <c r="AX729" s="250" t="str">
        <f>IF(V729="","",EOMONTH(EDATE(Tabla1[[#This Row],[Fecha Finalización]],2),0))</f>
        <v/>
      </c>
      <c r="AY729" s="40"/>
      <c r="AZ729" s="251" t="str">
        <f>IF(V729="","",EOMONTH(EDATE(Tabla1[[#This Row],[Fecha Finalización]],3),0))</f>
        <v/>
      </c>
      <c r="BA729" s="40"/>
      <c r="BB729" s="40"/>
      <c r="BC729" s="237"/>
      <c r="BD729" s="235" t="str">
        <f>IF(F729="","",Tabla1[[#This Row],[sem 01]]&amp;Tabla1[[#This Row],[sem 02]]&amp;Tabla1[[#This Row],[sem 03]])</f>
        <v/>
      </c>
      <c r="BE729" s="236" t="str">
        <f>IF(TRIM(F729)="","",$B$1&amp;"-"&amp;SUBSTITUTE(Tabla1[[#This Row],[Mes Inscrito]]," ","")&amp;"-"&amp;SUBSTITUTE(Tabla1[[#This Row],[Dia de clases Inscrito]]," ","")&amp;"-"&amp;SUBSTITUTE(Tabla1[[#This Row],[Horario Inscrito]]," ","")&amp;"-"&amp;Tabla1[[#This Row],[Fecha Inicio grupo]])</f>
        <v/>
      </c>
      <c r="BF729" s="253" t="str">
        <f>IF(F729="","",Tabla1[[#This Row],[Curso]])</f>
        <v/>
      </c>
      <c r="BG729" s="254" t="str">
        <f>+IF(TRIM(F729)="","",$B$1&amp;"-"&amp;TRIM(Tabla1[[#This Row],[Mes Inscrito]])&amp;"-"&amp;TRIM(Tabla1[[#This Row],[Dia de clases Inscrito]])&amp;"-"&amp;TRIM(Tabla1[[#This Row],[Horario Inscrito]])&amp;"-"&amp;TRIM(Tabla1[[#This Row],[Fecha Inicio grupo]])&amp;"-"&amp;TRIM(Tabla1[[#This Row],[Tipo Incrito]]))</f>
        <v/>
      </c>
      <c r="BH729" s="319" t="str">
        <f>IF(F729="","",OR(IFERROR(SEARCH("CG",Tabla1[[#This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9" s="320" t="str">
        <f>IF(F729&lt;&gt;"",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9" s="320" t="str">
        <f>IF(F729&lt;&gt;"",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9" s="320" t="str">
        <f>IF(Tabla1[[#This Row],[Fecha Inicio grupo]]="","",IFERROR(VLOOKUP(Tabla1[[#This Row],[Mes de Alta como miembro]],Parámetros!$AM$2:$AN$16,2,0),"01/01/1900"))</f>
        <v/>
      </c>
    </row>
    <row r="730" spans="1:63" ht="14.45" hidden="1">
      <c r="A730" s="69">
        <v>725</v>
      </c>
      <c r="B730" s="30"/>
      <c r="C730" s="35"/>
      <c r="D730" s="43"/>
      <c r="E730" s="65"/>
      <c r="F730" s="46"/>
      <c r="G730" s="46"/>
      <c r="H730" s="165"/>
      <c r="I730" s="43"/>
      <c r="J730" s="29"/>
      <c r="K730" s="70"/>
      <c r="L730" s="69"/>
      <c r="M730" s="47"/>
      <c r="N730" s="240" t="str">
        <f ca="1">IF(Tabla1[[#This Row],[Fecha de nac]]="","",IF(Tabla1[[#This Row],[Fecha Finalización]] &gt;=TODAY(), DATEDIF(Tabla1[[#This Row],[Fecha de nac]],TODAY(),"y"), ROUNDDOWN((Tabla1[[#This Row],[Fecha Finalización]] -Tabla1[[#This Row],[Fecha de nac]])/365,0)))</f>
        <v/>
      </c>
      <c r="O730" s="171"/>
      <c r="P730" s="35"/>
      <c r="Q730" s="68"/>
      <c r="R730" s="68"/>
      <c r="S730" s="68"/>
      <c r="T730" s="68"/>
      <c r="U730" s="245" t="str">
        <f>IF(F730="","",Tabla1[[#This Row],[Fecha Inicio grupo]]+3*7-7)</f>
        <v/>
      </c>
      <c r="V730" s="246" t="str">
        <f>IF(F730="","",EDATE(Tabla1[[#This Row],[Fecha Inicio grupo]],3))</f>
        <v/>
      </c>
      <c r="W730" s="30"/>
      <c r="X730" s="30"/>
      <c r="Y730" s="77"/>
      <c r="Z730" s="77"/>
      <c r="AA730" s="77"/>
      <c r="AB730" s="77"/>
      <c r="AC730" s="77"/>
      <c r="AD730" s="77"/>
      <c r="AE730" s="77"/>
      <c r="AF730" s="77"/>
      <c r="AG730" s="77"/>
      <c r="AH730" s="77"/>
      <c r="AI730" s="77"/>
      <c r="AJ730" s="77"/>
      <c r="AK730" s="77"/>
      <c r="AL730" s="77"/>
      <c r="AM730" s="77"/>
      <c r="AN730" s="77"/>
      <c r="AO730" s="146"/>
      <c r="AP730" s="248" t="str">
        <f>IF(F730="","",IFERROR(VLOOKUP(SUBSTITUTE(SUBSTITUTE(Tabla1[[#This Row],[Uso Sistemas]],"T","P"),"N","F"),Parámetros!$M$2:$N$17,2,0),"Completar hasta 3ra sem. para evaluar a Probacionista"))</f>
        <v/>
      </c>
      <c r="AQ730" s="40"/>
      <c r="AR730" s="40"/>
      <c r="AS730" s="40"/>
      <c r="AT730" s="29"/>
      <c r="AU730" s="56"/>
      <c r="AV730" s="56"/>
      <c r="AW730" s="56"/>
      <c r="AX730" s="250" t="str">
        <f>IF(V730="","",EOMONTH(EDATE(Tabla1[[#This Row],[Fecha Finalización]],2),0))</f>
        <v/>
      </c>
      <c r="AY730" s="40"/>
      <c r="AZ730" s="251" t="str">
        <f>IF(V730="","",EOMONTH(EDATE(Tabla1[[#This Row],[Fecha Finalización]],3),0))</f>
        <v/>
      </c>
      <c r="BA730" s="40"/>
      <c r="BB730" s="40"/>
      <c r="BC730" s="237"/>
      <c r="BD730" s="235" t="str">
        <f>IF(F730="","",Tabla1[[#This Row],[sem 01]]&amp;Tabla1[[#This Row],[sem 02]]&amp;Tabla1[[#This Row],[sem 03]])</f>
        <v/>
      </c>
      <c r="BE730" s="236" t="str">
        <f>IF(TRIM(F730)="","",$B$1&amp;"-"&amp;SUBSTITUTE(Tabla1[[#This Row],[Mes Inscrito]]," ","")&amp;"-"&amp;SUBSTITUTE(Tabla1[[#This Row],[Dia de clases Inscrito]]," ","")&amp;"-"&amp;SUBSTITUTE(Tabla1[[#This Row],[Horario Inscrito]]," ","")&amp;"-"&amp;Tabla1[[#This Row],[Fecha Inicio grupo]])</f>
        <v/>
      </c>
      <c r="BF730" s="253" t="str">
        <f>IF(F730="","",Tabla1[[#This Row],[Curso]])</f>
        <v/>
      </c>
      <c r="BG730" s="254" t="str">
        <f>+IF(TRIM(F730)="","",$B$1&amp;"-"&amp;TRIM(Tabla1[[#This Row],[Mes Inscrito]])&amp;"-"&amp;TRIM(Tabla1[[#This Row],[Dia de clases Inscrito]])&amp;"-"&amp;TRIM(Tabla1[[#This Row],[Horario Inscrito]])&amp;"-"&amp;TRIM(Tabla1[[#This Row],[Fecha Inicio grupo]])&amp;"-"&amp;TRIM(Tabla1[[#This Row],[Tipo Incrito]]))</f>
        <v/>
      </c>
      <c r="BH730" s="319" t="str">
        <f>IF(F730="","",OR(IFERROR(SEARCH("CG",Tabla1[[#This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0" s="320" t="str">
        <f>IF(F730&lt;&gt;"",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0" s="320" t="str">
        <f>IF(F730&lt;&gt;"",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0" s="320" t="str">
        <f>IF(Tabla1[[#This Row],[Fecha Inicio grupo]]="","",IFERROR(VLOOKUP(Tabla1[[#This Row],[Mes de Alta como miembro]],Parámetros!$AM$2:$AN$16,2,0),"01/01/1900"))</f>
        <v/>
      </c>
    </row>
    <row r="731" spans="1:63" ht="14.45" hidden="1">
      <c r="A731" s="69">
        <v>726</v>
      </c>
      <c r="B731" s="30"/>
      <c r="C731" s="35"/>
      <c r="D731" s="43"/>
      <c r="E731" s="65"/>
      <c r="F731" s="46"/>
      <c r="G731" s="46"/>
      <c r="H731" s="165"/>
      <c r="I731" s="43"/>
      <c r="J731" s="29"/>
      <c r="K731" s="70"/>
      <c r="L731" s="69"/>
      <c r="M731" s="47"/>
      <c r="N731" s="240" t="str">
        <f ca="1">IF(Tabla1[[#This Row],[Fecha de nac]]="","",IF(Tabla1[[#This Row],[Fecha Finalización]] &gt;=TODAY(), DATEDIF(Tabla1[[#This Row],[Fecha de nac]],TODAY(),"y"), ROUNDDOWN((Tabla1[[#This Row],[Fecha Finalización]] -Tabla1[[#This Row],[Fecha de nac]])/365,0)))</f>
        <v/>
      </c>
      <c r="O731" s="171"/>
      <c r="P731" s="35"/>
      <c r="Q731" s="68"/>
      <c r="R731" s="68"/>
      <c r="S731" s="68"/>
      <c r="T731" s="68"/>
      <c r="U731" s="245" t="str">
        <f>IF(F731="","",Tabla1[[#This Row],[Fecha Inicio grupo]]+3*7-7)</f>
        <v/>
      </c>
      <c r="V731" s="246" t="str">
        <f>IF(F731="","",EDATE(Tabla1[[#This Row],[Fecha Inicio grupo]],3))</f>
        <v/>
      </c>
      <c r="W731" s="30"/>
      <c r="X731" s="30"/>
      <c r="Y731" s="77"/>
      <c r="Z731" s="77"/>
      <c r="AA731" s="77"/>
      <c r="AB731" s="77"/>
      <c r="AC731" s="77"/>
      <c r="AD731" s="77"/>
      <c r="AE731" s="77"/>
      <c r="AF731" s="77"/>
      <c r="AG731" s="77"/>
      <c r="AH731" s="77"/>
      <c r="AI731" s="77"/>
      <c r="AJ731" s="77"/>
      <c r="AK731" s="77"/>
      <c r="AL731" s="77"/>
      <c r="AM731" s="77"/>
      <c r="AN731" s="77"/>
      <c r="AO731" s="146"/>
      <c r="AP731" s="248" t="str">
        <f>IF(F731="","",IFERROR(VLOOKUP(SUBSTITUTE(SUBSTITUTE(Tabla1[[#This Row],[Uso Sistemas]],"T","P"),"N","F"),Parámetros!$M$2:$N$17,2,0),"Completar hasta 3ra sem. para evaluar a Probacionista"))</f>
        <v/>
      </c>
      <c r="AQ731" s="40"/>
      <c r="AR731" s="40"/>
      <c r="AS731" s="40"/>
      <c r="AT731" s="29"/>
      <c r="AU731" s="56"/>
      <c r="AV731" s="56"/>
      <c r="AW731" s="56"/>
      <c r="AX731" s="250" t="str">
        <f>IF(V731="","",EOMONTH(EDATE(Tabla1[[#This Row],[Fecha Finalización]],2),0))</f>
        <v/>
      </c>
      <c r="AY731" s="40"/>
      <c r="AZ731" s="251" t="str">
        <f>IF(V731="","",EOMONTH(EDATE(Tabla1[[#This Row],[Fecha Finalización]],3),0))</f>
        <v/>
      </c>
      <c r="BA731" s="40"/>
      <c r="BB731" s="40"/>
      <c r="BC731" s="237"/>
      <c r="BD731" s="235" t="str">
        <f>IF(F731="","",Tabla1[[#This Row],[sem 01]]&amp;Tabla1[[#This Row],[sem 02]]&amp;Tabla1[[#This Row],[sem 03]])</f>
        <v/>
      </c>
      <c r="BE731" s="236" t="str">
        <f>IF(TRIM(F731)="","",$B$1&amp;"-"&amp;SUBSTITUTE(Tabla1[[#This Row],[Mes Inscrito]]," ","")&amp;"-"&amp;SUBSTITUTE(Tabla1[[#This Row],[Dia de clases Inscrito]]," ","")&amp;"-"&amp;SUBSTITUTE(Tabla1[[#This Row],[Horario Inscrito]]," ","")&amp;"-"&amp;Tabla1[[#This Row],[Fecha Inicio grupo]])</f>
        <v/>
      </c>
      <c r="BF731" s="253" t="str">
        <f>IF(F731="","",Tabla1[[#This Row],[Curso]])</f>
        <v/>
      </c>
      <c r="BG731" s="254" t="str">
        <f>+IF(TRIM(F731)="","",$B$1&amp;"-"&amp;TRIM(Tabla1[[#This Row],[Mes Inscrito]])&amp;"-"&amp;TRIM(Tabla1[[#This Row],[Dia de clases Inscrito]])&amp;"-"&amp;TRIM(Tabla1[[#This Row],[Horario Inscrito]])&amp;"-"&amp;TRIM(Tabla1[[#This Row],[Fecha Inicio grupo]])&amp;"-"&amp;TRIM(Tabla1[[#This Row],[Tipo Incrito]]))</f>
        <v/>
      </c>
      <c r="BH731" s="319" t="str">
        <f>IF(F731="","",OR(IFERROR(SEARCH("CG",Tabla1[[#This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1" s="320" t="str">
        <f>IF(F731&lt;&gt;"",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1" s="320" t="str">
        <f>IF(F731&lt;&gt;"",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1" s="320" t="str">
        <f>IF(Tabla1[[#This Row],[Fecha Inicio grupo]]="","",IFERROR(VLOOKUP(Tabla1[[#This Row],[Mes de Alta como miembro]],Parámetros!$AM$2:$AN$16,2,0),"01/01/1900"))</f>
        <v/>
      </c>
    </row>
    <row r="732" spans="1:63" ht="14.45" hidden="1">
      <c r="A732" s="69">
        <v>727</v>
      </c>
      <c r="B732" s="30"/>
      <c r="C732" s="35"/>
      <c r="D732" s="43"/>
      <c r="E732" s="65"/>
      <c r="F732" s="46"/>
      <c r="G732" s="46"/>
      <c r="H732" s="165"/>
      <c r="I732" s="43"/>
      <c r="J732" s="29"/>
      <c r="K732" s="70"/>
      <c r="L732" s="69"/>
      <c r="M732" s="47"/>
      <c r="N732" s="240" t="str">
        <f ca="1">IF(Tabla1[[#This Row],[Fecha de nac]]="","",IF(Tabla1[[#This Row],[Fecha Finalización]] &gt;=TODAY(), DATEDIF(Tabla1[[#This Row],[Fecha de nac]],TODAY(),"y"), ROUNDDOWN((Tabla1[[#This Row],[Fecha Finalización]] -Tabla1[[#This Row],[Fecha de nac]])/365,0)))</f>
        <v/>
      </c>
      <c r="O732" s="171"/>
      <c r="P732" s="35"/>
      <c r="Q732" s="68"/>
      <c r="R732" s="68"/>
      <c r="S732" s="68"/>
      <c r="T732" s="68"/>
      <c r="U732" s="245" t="str">
        <f>IF(F732="","",Tabla1[[#This Row],[Fecha Inicio grupo]]+3*7-7)</f>
        <v/>
      </c>
      <c r="V732" s="246" t="str">
        <f>IF(F732="","",EDATE(Tabla1[[#This Row],[Fecha Inicio grupo]],3))</f>
        <v/>
      </c>
      <c r="W732" s="30"/>
      <c r="X732" s="30"/>
      <c r="Y732" s="77"/>
      <c r="Z732" s="77"/>
      <c r="AA732" s="77"/>
      <c r="AB732" s="77"/>
      <c r="AC732" s="77"/>
      <c r="AD732" s="77"/>
      <c r="AE732" s="77"/>
      <c r="AF732" s="77"/>
      <c r="AG732" s="77"/>
      <c r="AH732" s="77"/>
      <c r="AI732" s="77"/>
      <c r="AJ732" s="77"/>
      <c r="AK732" s="77"/>
      <c r="AL732" s="77"/>
      <c r="AM732" s="77"/>
      <c r="AN732" s="77"/>
      <c r="AO732" s="146"/>
      <c r="AP732" s="248" t="str">
        <f>IF(F732="","",IFERROR(VLOOKUP(SUBSTITUTE(SUBSTITUTE(Tabla1[[#This Row],[Uso Sistemas]],"T","P"),"N","F"),Parámetros!$M$2:$N$17,2,0),"Completar hasta 3ra sem. para evaluar a Probacionista"))</f>
        <v/>
      </c>
      <c r="AQ732" s="40"/>
      <c r="AR732" s="40"/>
      <c r="AS732" s="40"/>
      <c r="AT732" s="29"/>
      <c r="AU732" s="56"/>
      <c r="AV732" s="56"/>
      <c r="AW732" s="56"/>
      <c r="AX732" s="250" t="str">
        <f>IF(V732="","",EOMONTH(EDATE(Tabla1[[#This Row],[Fecha Finalización]],2),0))</f>
        <v/>
      </c>
      <c r="AY732" s="40"/>
      <c r="AZ732" s="251" t="str">
        <f>IF(V732="","",EOMONTH(EDATE(Tabla1[[#This Row],[Fecha Finalización]],3),0))</f>
        <v/>
      </c>
      <c r="BA732" s="40"/>
      <c r="BB732" s="40"/>
      <c r="BC732" s="237"/>
      <c r="BD732" s="235" t="str">
        <f>IF(F732="","",Tabla1[[#This Row],[sem 01]]&amp;Tabla1[[#This Row],[sem 02]]&amp;Tabla1[[#This Row],[sem 03]])</f>
        <v/>
      </c>
      <c r="BE732" s="236" t="str">
        <f>IF(TRIM(F732)="","",$B$1&amp;"-"&amp;SUBSTITUTE(Tabla1[[#This Row],[Mes Inscrito]]," ","")&amp;"-"&amp;SUBSTITUTE(Tabla1[[#This Row],[Dia de clases Inscrito]]," ","")&amp;"-"&amp;SUBSTITUTE(Tabla1[[#This Row],[Horario Inscrito]]," ","")&amp;"-"&amp;Tabla1[[#This Row],[Fecha Inicio grupo]])</f>
        <v/>
      </c>
      <c r="BF732" s="253" t="str">
        <f>IF(F732="","",Tabla1[[#This Row],[Curso]])</f>
        <v/>
      </c>
      <c r="BG732" s="254" t="str">
        <f>+IF(TRIM(F732)="","",$B$1&amp;"-"&amp;TRIM(Tabla1[[#This Row],[Mes Inscrito]])&amp;"-"&amp;TRIM(Tabla1[[#This Row],[Dia de clases Inscrito]])&amp;"-"&amp;TRIM(Tabla1[[#This Row],[Horario Inscrito]])&amp;"-"&amp;TRIM(Tabla1[[#This Row],[Fecha Inicio grupo]])&amp;"-"&amp;TRIM(Tabla1[[#This Row],[Tipo Incrito]]))</f>
        <v/>
      </c>
      <c r="BH732" s="319" t="str">
        <f>IF(F732="","",OR(IFERROR(SEARCH("CG",Tabla1[[#This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2" s="320" t="str">
        <f>IF(F732&lt;&gt;"",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2" s="320" t="str">
        <f>IF(F732&lt;&gt;"",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2" s="320" t="str">
        <f>IF(Tabla1[[#This Row],[Fecha Inicio grupo]]="","",IFERROR(VLOOKUP(Tabla1[[#This Row],[Mes de Alta como miembro]],Parámetros!$AM$2:$AN$16,2,0),"01/01/1900"))</f>
        <v/>
      </c>
    </row>
    <row r="733" spans="1:63" ht="14.45" hidden="1">
      <c r="A733" s="69">
        <v>728</v>
      </c>
      <c r="B733" s="30"/>
      <c r="C733" s="35"/>
      <c r="D733" s="43"/>
      <c r="E733" s="65"/>
      <c r="F733" s="46"/>
      <c r="G733" s="46"/>
      <c r="H733" s="165"/>
      <c r="I733" s="43"/>
      <c r="J733" s="29"/>
      <c r="K733" s="70"/>
      <c r="L733" s="69"/>
      <c r="M733" s="47"/>
      <c r="N733" s="240" t="str">
        <f ca="1">IF(Tabla1[[#This Row],[Fecha de nac]]="","",IF(Tabla1[[#This Row],[Fecha Finalización]] &gt;=TODAY(), DATEDIF(Tabla1[[#This Row],[Fecha de nac]],TODAY(),"y"), ROUNDDOWN((Tabla1[[#This Row],[Fecha Finalización]] -Tabla1[[#This Row],[Fecha de nac]])/365,0)))</f>
        <v/>
      </c>
      <c r="O733" s="171"/>
      <c r="P733" s="35"/>
      <c r="Q733" s="68"/>
      <c r="R733" s="68"/>
      <c r="S733" s="68"/>
      <c r="T733" s="68"/>
      <c r="U733" s="245" t="str">
        <f>IF(F733="","",Tabla1[[#This Row],[Fecha Inicio grupo]]+3*7-7)</f>
        <v/>
      </c>
      <c r="V733" s="246" t="str">
        <f>IF(F733="","",EDATE(Tabla1[[#This Row],[Fecha Inicio grupo]],3))</f>
        <v/>
      </c>
      <c r="W733" s="30"/>
      <c r="X733" s="30"/>
      <c r="Y733" s="77"/>
      <c r="Z733" s="77"/>
      <c r="AA733" s="77"/>
      <c r="AB733" s="77"/>
      <c r="AC733" s="77"/>
      <c r="AD733" s="77"/>
      <c r="AE733" s="77"/>
      <c r="AF733" s="77"/>
      <c r="AG733" s="77"/>
      <c r="AH733" s="77"/>
      <c r="AI733" s="77"/>
      <c r="AJ733" s="77"/>
      <c r="AK733" s="77"/>
      <c r="AL733" s="77"/>
      <c r="AM733" s="77"/>
      <c r="AN733" s="77"/>
      <c r="AO733" s="146"/>
      <c r="AP733" s="248" t="str">
        <f>IF(F733="","",IFERROR(VLOOKUP(SUBSTITUTE(SUBSTITUTE(Tabla1[[#This Row],[Uso Sistemas]],"T","P"),"N","F"),Parámetros!$M$2:$N$17,2,0),"Completar hasta 3ra sem. para evaluar a Probacionista"))</f>
        <v/>
      </c>
      <c r="AQ733" s="40"/>
      <c r="AR733" s="40"/>
      <c r="AS733" s="40"/>
      <c r="AT733" s="29"/>
      <c r="AU733" s="56"/>
      <c r="AV733" s="56"/>
      <c r="AW733" s="56"/>
      <c r="AX733" s="250" t="str">
        <f>IF(V733="","",EOMONTH(EDATE(Tabla1[[#This Row],[Fecha Finalización]],2),0))</f>
        <v/>
      </c>
      <c r="AY733" s="40"/>
      <c r="AZ733" s="251" t="str">
        <f>IF(V733="","",EOMONTH(EDATE(Tabla1[[#This Row],[Fecha Finalización]],3),0))</f>
        <v/>
      </c>
      <c r="BA733" s="40"/>
      <c r="BB733" s="40"/>
      <c r="BC733" s="237"/>
      <c r="BD733" s="235" t="str">
        <f>IF(F733="","",Tabla1[[#This Row],[sem 01]]&amp;Tabla1[[#This Row],[sem 02]]&amp;Tabla1[[#This Row],[sem 03]])</f>
        <v/>
      </c>
      <c r="BE733" s="236" t="str">
        <f>IF(TRIM(F733)="","",$B$1&amp;"-"&amp;SUBSTITUTE(Tabla1[[#This Row],[Mes Inscrito]]," ","")&amp;"-"&amp;SUBSTITUTE(Tabla1[[#This Row],[Dia de clases Inscrito]]," ","")&amp;"-"&amp;SUBSTITUTE(Tabla1[[#This Row],[Horario Inscrito]]," ","")&amp;"-"&amp;Tabla1[[#This Row],[Fecha Inicio grupo]])</f>
        <v/>
      </c>
      <c r="BF733" s="253" t="str">
        <f>IF(F733="","",Tabla1[[#This Row],[Curso]])</f>
        <v/>
      </c>
      <c r="BG733" s="254" t="str">
        <f>+IF(TRIM(F733)="","",$B$1&amp;"-"&amp;TRIM(Tabla1[[#This Row],[Mes Inscrito]])&amp;"-"&amp;TRIM(Tabla1[[#This Row],[Dia de clases Inscrito]])&amp;"-"&amp;TRIM(Tabla1[[#This Row],[Horario Inscrito]])&amp;"-"&amp;TRIM(Tabla1[[#This Row],[Fecha Inicio grupo]])&amp;"-"&amp;TRIM(Tabla1[[#This Row],[Tipo Incrito]]))</f>
        <v/>
      </c>
      <c r="BH733" s="319" t="str">
        <f>IF(F733="","",OR(IFERROR(SEARCH("CG",Tabla1[[#This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3" s="320" t="str">
        <f>IF(F733&lt;&gt;"",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3" s="320" t="str">
        <f>IF(F733&lt;&gt;"",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3" s="320" t="str">
        <f>IF(Tabla1[[#This Row],[Fecha Inicio grupo]]="","",IFERROR(VLOOKUP(Tabla1[[#This Row],[Mes de Alta como miembro]],Parámetros!$AM$2:$AN$16,2,0),"01/01/1900"))</f>
        <v/>
      </c>
    </row>
    <row r="734" spans="1:63" ht="14.45" hidden="1">
      <c r="A734" s="69">
        <v>729</v>
      </c>
      <c r="B734" s="30"/>
      <c r="C734" s="35"/>
      <c r="D734" s="43"/>
      <c r="E734" s="65"/>
      <c r="F734" s="46"/>
      <c r="G734" s="46"/>
      <c r="H734" s="165"/>
      <c r="I734" s="43"/>
      <c r="J734" s="29"/>
      <c r="K734" s="70"/>
      <c r="L734" s="69"/>
      <c r="M734" s="47"/>
      <c r="N734" s="240" t="str">
        <f ca="1">IF(Tabla1[[#This Row],[Fecha de nac]]="","",IF(Tabla1[[#This Row],[Fecha Finalización]] &gt;=TODAY(), DATEDIF(Tabla1[[#This Row],[Fecha de nac]],TODAY(),"y"), ROUNDDOWN((Tabla1[[#This Row],[Fecha Finalización]] -Tabla1[[#This Row],[Fecha de nac]])/365,0)))</f>
        <v/>
      </c>
      <c r="O734" s="171"/>
      <c r="P734" s="35"/>
      <c r="Q734" s="68"/>
      <c r="R734" s="68"/>
      <c r="S734" s="68"/>
      <c r="T734" s="68"/>
      <c r="U734" s="245" t="str">
        <f>IF(F734="","",Tabla1[[#This Row],[Fecha Inicio grupo]]+3*7-7)</f>
        <v/>
      </c>
      <c r="V734" s="246" t="str">
        <f>IF(F734="","",EDATE(Tabla1[[#This Row],[Fecha Inicio grupo]],3))</f>
        <v/>
      </c>
      <c r="W734" s="30"/>
      <c r="X734" s="30"/>
      <c r="Y734" s="77"/>
      <c r="Z734" s="77"/>
      <c r="AA734" s="77"/>
      <c r="AB734" s="77"/>
      <c r="AC734" s="77"/>
      <c r="AD734" s="77"/>
      <c r="AE734" s="77"/>
      <c r="AF734" s="77"/>
      <c r="AG734" s="77"/>
      <c r="AH734" s="77"/>
      <c r="AI734" s="77"/>
      <c r="AJ734" s="77"/>
      <c r="AK734" s="77"/>
      <c r="AL734" s="77"/>
      <c r="AM734" s="77"/>
      <c r="AN734" s="77"/>
      <c r="AO734" s="146"/>
      <c r="AP734" s="248" t="str">
        <f>IF(F734="","",IFERROR(VLOOKUP(SUBSTITUTE(SUBSTITUTE(Tabla1[[#This Row],[Uso Sistemas]],"T","P"),"N","F"),Parámetros!$M$2:$N$17,2,0),"Completar hasta 3ra sem. para evaluar a Probacionista"))</f>
        <v/>
      </c>
      <c r="AQ734" s="40"/>
      <c r="AR734" s="40"/>
      <c r="AS734" s="40"/>
      <c r="AT734" s="29"/>
      <c r="AU734" s="56"/>
      <c r="AV734" s="56"/>
      <c r="AW734" s="56"/>
      <c r="AX734" s="250" t="str">
        <f>IF(V734="","",EOMONTH(EDATE(Tabla1[[#This Row],[Fecha Finalización]],2),0))</f>
        <v/>
      </c>
      <c r="AY734" s="40"/>
      <c r="AZ734" s="251" t="str">
        <f>IF(V734="","",EOMONTH(EDATE(Tabla1[[#This Row],[Fecha Finalización]],3),0))</f>
        <v/>
      </c>
      <c r="BA734" s="40"/>
      <c r="BB734" s="40"/>
      <c r="BC734" s="237"/>
      <c r="BD734" s="235" t="str">
        <f>IF(F734="","",Tabla1[[#This Row],[sem 01]]&amp;Tabla1[[#This Row],[sem 02]]&amp;Tabla1[[#This Row],[sem 03]])</f>
        <v/>
      </c>
      <c r="BE734" s="236" t="str">
        <f>IF(TRIM(F734)="","",$B$1&amp;"-"&amp;SUBSTITUTE(Tabla1[[#This Row],[Mes Inscrito]]," ","")&amp;"-"&amp;SUBSTITUTE(Tabla1[[#This Row],[Dia de clases Inscrito]]," ","")&amp;"-"&amp;SUBSTITUTE(Tabla1[[#This Row],[Horario Inscrito]]," ","")&amp;"-"&amp;Tabla1[[#This Row],[Fecha Inicio grupo]])</f>
        <v/>
      </c>
      <c r="BF734" s="253" t="str">
        <f>IF(F734="","",Tabla1[[#This Row],[Curso]])</f>
        <v/>
      </c>
      <c r="BG734" s="254" t="str">
        <f>+IF(TRIM(F734)="","",$B$1&amp;"-"&amp;TRIM(Tabla1[[#This Row],[Mes Inscrito]])&amp;"-"&amp;TRIM(Tabla1[[#This Row],[Dia de clases Inscrito]])&amp;"-"&amp;TRIM(Tabla1[[#This Row],[Horario Inscrito]])&amp;"-"&amp;TRIM(Tabla1[[#This Row],[Fecha Inicio grupo]])&amp;"-"&amp;TRIM(Tabla1[[#This Row],[Tipo Incrito]]))</f>
        <v/>
      </c>
      <c r="BH734" s="319" t="str">
        <f>IF(F734="","",OR(IFERROR(SEARCH("CG",Tabla1[[#This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4" s="320" t="str">
        <f>IF(F734&lt;&gt;"",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4" s="320" t="str">
        <f>IF(F734&lt;&gt;"",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4" s="320" t="str">
        <f>IF(Tabla1[[#This Row],[Fecha Inicio grupo]]="","",IFERROR(VLOOKUP(Tabla1[[#This Row],[Mes de Alta como miembro]],Parámetros!$AM$2:$AN$16,2,0),"01/01/1900"))</f>
        <v/>
      </c>
    </row>
    <row r="735" spans="1:63" ht="14.45" hidden="1">
      <c r="A735" s="69">
        <v>730</v>
      </c>
      <c r="B735" s="30"/>
      <c r="C735" s="35"/>
      <c r="D735" s="43"/>
      <c r="E735" s="65"/>
      <c r="F735" s="46"/>
      <c r="G735" s="46"/>
      <c r="H735" s="165"/>
      <c r="I735" s="43"/>
      <c r="J735" s="29"/>
      <c r="K735" s="70"/>
      <c r="L735" s="69"/>
      <c r="M735" s="47"/>
      <c r="N735" s="240" t="str">
        <f ca="1">IF(Tabla1[[#This Row],[Fecha de nac]]="","",IF(Tabla1[[#This Row],[Fecha Finalización]] &gt;=TODAY(), DATEDIF(Tabla1[[#This Row],[Fecha de nac]],TODAY(),"y"), ROUNDDOWN((Tabla1[[#This Row],[Fecha Finalización]] -Tabla1[[#This Row],[Fecha de nac]])/365,0)))</f>
        <v/>
      </c>
      <c r="O735" s="171"/>
      <c r="P735" s="35"/>
      <c r="Q735" s="68"/>
      <c r="R735" s="68"/>
      <c r="S735" s="68"/>
      <c r="T735" s="68"/>
      <c r="U735" s="245" t="str">
        <f>IF(F735="","",Tabla1[[#This Row],[Fecha Inicio grupo]]+3*7-7)</f>
        <v/>
      </c>
      <c r="V735" s="246" t="str">
        <f>IF(F735="","",EDATE(Tabla1[[#This Row],[Fecha Inicio grupo]],3))</f>
        <v/>
      </c>
      <c r="W735" s="30"/>
      <c r="X735" s="30"/>
      <c r="Y735" s="77"/>
      <c r="Z735" s="77"/>
      <c r="AA735" s="77"/>
      <c r="AB735" s="77"/>
      <c r="AC735" s="77"/>
      <c r="AD735" s="77"/>
      <c r="AE735" s="77"/>
      <c r="AF735" s="77"/>
      <c r="AG735" s="77"/>
      <c r="AH735" s="77"/>
      <c r="AI735" s="77"/>
      <c r="AJ735" s="77"/>
      <c r="AK735" s="77"/>
      <c r="AL735" s="77"/>
      <c r="AM735" s="77"/>
      <c r="AN735" s="77"/>
      <c r="AO735" s="146"/>
      <c r="AP735" s="248" t="str">
        <f>IF(F735="","",IFERROR(VLOOKUP(SUBSTITUTE(SUBSTITUTE(Tabla1[[#This Row],[Uso Sistemas]],"T","P"),"N","F"),Parámetros!$M$2:$N$17,2,0),"Completar hasta 3ra sem. para evaluar a Probacionista"))</f>
        <v/>
      </c>
      <c r="AQ735" s="40"/>
      <c r="AR735" s="40"/>
      <c r="AS735" s="40"/>
      <c r="AT735" s="29"/>
      <c r="AU735" s="56"/>
      <c r="AV735" s="56"/>
      <c r="AW735" s="56"/>
      <c r="AX735" s="250" t="str">
        <f>IF(V735="","",EOMONTH(EDATE(Tabla1[[#This Row],[Fecha Finalización]],2),0))</f>
        <v/>
      </c>
      <c r="AY735" s="40"/>
      <c r="AZ735" s="251" t="str">
        <f>IF(V735="","",EOMONTH(EDATE(Tabla1[[#This Row],[Fecha Finalización]],3),0))</f>
        <v/>
      </c>
      <c r="BA735" s="40"/>
      <c r="BB735" s="40"/>
      <c r="BC735" s="237"/>
      <c r="BD735" s="235" t="str">
        <f>IF(F735="","",Tabla1[[#This Row],[sem 01]]&amp;Tabla1[[#This Row],[sem 02]]&amp;Tabla1[[#This Row],[sem 03]])</f>
        <v/>
      </c>
      <c r="BE735" s="236" t="str">
        <f>IF(TRIM(F735)="","",$B$1&amp;"-"&amp;SUBSTITUTE(Tabla1[[#This Row],[Mes Inscrito]]," ","")&amp;"-"&amp;SUBSTITUTE(Tabla1[[#This Row],[Dia de clases Inscrito]]," ","")&amp;"-"&amp;SUBSTITUTE(Tabla1[[#This Row],[Horario Inscrito]]," ","")&amp;"-"&amp;Tabla1[[#This Row],[Fecha Inicio grupo]])</f>
        <v/>
      </c>
      <c r="BF735" s="253" t="str">
        <f>IF(F735="","",Tabla1[[#This Row],[Curso]])</f>
        <v/>
      </c>
      <c r="BG735" s="254" t="str">
        <f>+IF(TRIM(F735)="","",$B$1&amp;"-"&amp;TRIM(Tabla1[[#This Row],[Mes Inscrito]])&amp;"-"&amp;TRIM(Tabla1[[#This Row],[Dia de clases Inscrito]])&amp;"-"&amp;TRIM(Tabla1[[#This Row],[Horario Inscrito]])&amp;"-"&amp;TRIM(Tabla1[[#This Row],[Fecha Inicio grupo]])&amp;"-"&amp;TRIM(Tabla1[[#This Row],[Tipo Incrito]]))</f>
        <v/>
      </c>
      <c r="BH735" s="319" t="str">
        <f>IF(F735="","",OR(IFERROR(SEARCH("CG",Tabla1[[#This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5" s="320" t="str">
        <f>IF(F735&lt;&gt;"",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5" s="320" t="str">
        <f>IF(F735&lt;&gt;"",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5" s="320" t="str">
        <f>IF(Tabla1[[#This Row],[Fecha Inicio grupo]]="","",IFERROR(VLOOKUP(Tabla1[[#This Row],[Mes de Alta como miembro]],Parámetros!$AM$2:$AN$16,2,0),"01/01/1900"))</f>
        <v/>
      </c>
    </row>
    <row r="736" spans="1:63" ht="14.45" hidden="1">
      <c r="A736" s="69">
        <v>731</v>
      </c>
      <c r="B736" s="30"/>
      <c r="C736" s="35"/>
      <c r="D736" s="43"/>
      <c r="E736" s="65"/>
      <c r="F736" s="46"/>
      <c r="G736" s="46"/>
      <c r="H736" s="165"/>
      <c r="I736" s="43"/>
      <c r="J736" s="29"/>
      <c r="K736" s="70"/>
      <c r="L736" s="69"/>
      <c r="M736" s="47"/>
      <c r="N736" s="240" t="str">
        <f ca="1">IF(Tabla1[[#This Row],[Fecha de nac]]="","",IF(Tabla1[[#This Row],[Fecha Finalización]] &gt;=TODAY(), DATEDIF(Tabla1[[#This Row],[Fecha de nac]],TODAY(),"y"), ROUNDDOWN((Tabla1[[#This Row],[Fecha Finalización]] -Tabla1[[#This Row],[Fecha de nac]])/365,0)))</f>
        <v/>
      </c>
      <c r="O736" s="171"/>
      <c r="P736" s="35"/>
      <c r="Q736" s="68"/>
      <c r="R736" s="68"/>
      <c r="S736" s="68"/>
      <c r="T736" s="68"/>
      <c r="U736" s="245" t="str">
        <f>IF(F736="","",Tabla1[[#This Row],[Fecha Inicio grupo]]+3*7-7)</f>
        <v/>
      </c>
      <c r="V736" s="246" t="str">
        <f>IF(F736="","",EDATE(Tabla1[[#This Row],[Fecha Inicio grupo]],3))</f>
        <v/>
      </c>
      <c r="W736" s="30"/>
      <c r="X736" s="30"/>
      <c r="Y736" s="77"/>
      <c r="Z736" s="77"/>
      <c r="AA736" s="77"/>
      <c r="AB736" s="77"/>
      <c r="AC736" s="77"/>
      <c r="AD736" s="77"/>
      <c r="AE736" s="77"/>
      <c r="AF736" s="77"/>
      <c r="AG736" s="77"/>
      <c r="AH736" s="77"/>
      <c r="AI736" s="77"/>
      <c r="AJ736" s="77"/>
      <c r="AK736" s="77"/>
      <c r="AL736" s="77"/>
      <c r="AM736" s="77"/>
      <c r="AN736" s="77"/>
      <c r="AO736" s="146"/>
      <c r="AP736" s="248" t="str">
        <f>IF(F736="","",IFERROR(VLOOKUP(SUBSTITUTE(SUBSTITUTE(Tabla1[[#This Row],[Uso Sistemas]],"T","P"),"N","F"),Parámetros!$M$2:$N$17,2,0),"Completar hasta 3ra sem. para evaluar a Probacionista"))</f>
        <v/>
      </c>
      <c r="AQ736" s="40"/>
      <c r="AR736" s="40"/>
      <c r="AS736" s="40"/>
      <c r="AT736" s="29"/>
      <c r="AU736" s="56"/>
      <c r="AV736" s="56"/>
      <c r="AW736" s="56"/>
      <c r="AX736" s="250" t="str">
        <f>IF(V736="","",EOMONTH(EDATE(Tabla1[[#This Row],[Fecha Finalización]],2),0))</f>
        <v/>
      </c>
      <c r="AY736" s="40"/>
      <c r="AZ736" s="251" t="str">
        <f>IF(V736="","",EOMONTH(EDATE(Tabla1[[#This Row],[Fecha Finalización]],3),0))</f>
        <v/>
      </c>
      <c r="BA736" s="40"/>
      <c r="BB736" s="40"/>
      <c r="BC736" s="237"/>
      <c r="BD736" s="235" t="str">
        <f>IF(F736="","",Tabla1[[#This Row],[sem 01]]&amp;Tabla1[[#This Row],[sem 02]]&amp;Tabla1[[#This Row],[sem 03]])</f>
        <v/>
      </c>
      <c r="BE736" s="236" t="str">
        <f>IF(TRIM(F736)="","",$B$1&amp;"-"&amp;SUBSTITUTE(Tabla1[[#This Row],[Mes Inscrito]]," ","")&amp;"-"&amp;SUBSTITUTE(Tabla1[[#This Row],[Dia de clases Inscrito]]," ","")&amp;"-"&amp;SUBSTITUTE(Tabla1[[#This Row],[Horario Inscrito]]," ","")&amp;"-"&amp;Tabla1[[#This Row],[Fecha Inicio grupo]])</f>
        <v/>
      </c>
      <c r="BF736" s="253" t="str">
        <f>IF(F736="","",Tabla1[[#This Row],[Curso]])</f>
        <v/>
      </c>
      <c r="BG736" s="254" t="str">
        <f>+IF(TRIM(F736)="","",$B$1&amp;"-"&amp;TRIM(Tabla1[[#This Row],[Mes Inscrito]])&amp;"-"&amp;TRIM(Tabla1[[#This Row],[Dia de clases Inscrito]])&amp;"-"&amp;TRIM(Tabla1[[#This Row],[Horario Inscrito]])&amp;"-"&amp;TRIM(Tabla1[[#This Row],[Fecha Inicio grupo]])&amp;"-"&amp;TRIM(Tabla1[[#This Row],[Tipo Incrito]]))</f>
        <v/>
      </c>
      <c r="BH736" s="319" t="str">
        <f>IF(F736="","",OR(IFERROR(SEARCH("CG",Tabla1[[#This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6" s="320" t="str">
        <f>IF(F736&lt;&gt;"",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6" s="320" t="str">
        <f>IF(F736&lt;&gt;"",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6" s="320" t="str">
        <f>IF(Tabla1[[#This Row],[Fecha Inicio grupo]]="","",IFERROR(VLOOKUP(Tabla1[[#This Row],[Mes de Alta como miembro]],Parámetros!$AM$2:$AN$16,2,0),"01/01/1900"))</f>
        <v/>
      </c>
    </row>
    <row r="737" spans="1:63" ht="14.45" hidden="1">
      <c r="A737" s="69">
        <v>732</v>
      </c>
      <c r="B737" s="30"/>
      <c r="C737" s="35"/>
      <c r="D737" s="43"/>
      <c r="E737" s="65"/>
      <c r="F737" s="46"/>
      <c r="G737" s="46"/>
      <c r="H737" s="165"/>
      <c r="I737" s="43"/>
      <c r="J737" s="29"/>
      <c r="K737" s="70"/>
      <c r="L737" s="69"/>
      <c r="M737" s="47"/>
      <c r="N737" s="240" t="str">
        <f ca="1">IF(Tabla1[[#This Row],[Fecha de nac]]="","",IF(Tabla1[[#This Row],[Fecha Finalización]] &gt;=TODAY(), DATEDIF(Tabla1[[#This Row],[Fecha de nac]],TODAY(),"y"), ROUNDDOWN((Tabla1[[#This Row],[Fecha Finalización]] -Tabla1[[#This Row],[Fecha de nac]])/365,0)))</f>
        <v/>
      </c>
      <c r="O737" s="171"/>
      <c r="P737" s="35"/>
      <c r="Q737" s="68"/>
      <c r="R737" s="68"/>
      <c r="S737" s="68"/>
      <c r="T737" s="68"/>
      <c r="U737" s="245" t="str">
        <f>IF(F737="","",Tabla1[[#This Row],[Fecha Inicio grupo]]+3*7-7)</f>
        <v/>
      </c>
      <c r="V737" s="246" t="str">
        <f>IF(F737="","",EDATE(Tabla1[[#This Row],[Fecha Inicio grupo]],3))</f>
        <v/>
      </c>
      <c r="W737" s="30"/>
      <c r="X737" s="30"/>
      <c r="Y737" s="77"/>
      <c r="Z737" s="77"/>
      <c r="AA737" s="77"/>
      <c r="AB737" s="77"/>
      <c r="AC737" s="77"/>
      <c r="AD737" s="77"/>
      <c r="AE737" s="77"/>
      <c r="AF737" s="77"/>
      <c r="AG737" s="77"/>
      <c r="AH737" s="77"/>
      <c r="AI737" s="77"/>
      <c r="AJ737" s="77"/>
      <c r="AK737" s="77"/>
      <c r="AL737" s="77"/>
      <c r="AM737" s="77"/>
      <c r="AN737" s="77"/>
      <c r="AO737" s="146"/>
      <c r="AP737" s="248" t="str">
        <f>IF(F737="","",IFERROR(VLOOKUP(SUBSTITUTE(SUBSTITUTE(Tabla1[[#This Row],[Uso Sistemas]],"T","P"),"N","F"),Parámetros!$M$2:$N$17,2,0),"Completar hasta 3ra sem. para evaluar a Probacionista"))</f>
        <v/>
      </c>
      <c r="AQ737" s="40"/>
      <c r="AR737" s="40"/>
      <c r="AS737" s="40"/>
      <c r="AT737" s="29"/>
      <c r="AU737" s="56"/>
      <c r="AV737" s="56"/>
      <c r="AW737" s="56"/>
      <c r="AX737" s="250" t="str">
        <f>IF(V737="","",EOMONTH(EDATE(Tabla1[[#This Row],[Fecha Finalización]],2),0))</f>
        <v/>
      </c>
      <c r="AY737" s="40"/>
      <c r="AZ737" s="251" t="str">
        <f>IF(V737="","",EOMONTH(EDATE(Tabla1[[#This Row],[Fecha Finalización]],3),0))</f>
        <v/>
      </c>
      <c r="BA737" s="40"/>
      <c r="BB737" s="40"/>
      <c r="BC737" s="237"/>
      <c r="BD737" s="235" t="str">
        <f>IF(F737="","",Tabla1[[#This Row],[sem 01]]&amp;Tabla1[[#This Row],[sem 02]]&amp;Tabla1[[#This Row],[sem 03]])</f>
        <v/>
      </c>
      <c r="BE737" s="236" t="str">
        <f>IF(TRIM(F737)="","",$B$1&amp;"-"&amp;SUBSTITUTE(Tabla1[[#This Row],[Mes Inscrito]]," ","")&amp;"-"&amp;SUBSTITUTE(Tabla1[[#This Row],[Dia de clases Inscrito]]," ","")&amp;"-"&amp;SUBSTITUTE(Tabla1[[#This Row],[Horario Inscrito]]," ","")&amp;"-"&amp;Tabla1[[#This Row],[Fecha Inicio grupo]])</f>
        <v/>
      </c>
      <c r="BF737" s="253" t="str">
        <f>IF(F737="","",Tabla1[[#This Row],[Curso]])</f>
        <v/>
      </c>
      <c r="BG737" s="254" t="str">
        <f>+IF(TRIM(F737)="","",$B$1&amp;"-"&amp;TRIM(Tabla1[[#This Row],[Mes Inscrito]])&amp;"-"&amp;TRIM(Tabla1[[#This Row],[Dia de clases Inscrito]])&amp;"-"&amp;TRIM(Tabla1[[#This Row],[Horario Inscrito]])&amp;"-"&amp;TRIM(Tabla1[[#This Row],[Fecha Inicio grupo]])&amp;"-"&amp;TRIM(Tabla1[[#This Row],[Tipo Incrito]]))</f>
        <v/>
      </c>
      <c r="BH737" s="319" t="str">
        <f>IF(F737="","",OR(IFERROR(SEARCH("CG",Tabla1[[#This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7" s="320" t="str">
        <f>IF(F737&lt;&gt;"",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7" s="320" t="str">
        <f>IF(F737&lt;&gt;"",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7" s="320" t="str">
        <f>IF(Tabla1[[#This Row],[Fecha Inicio grupo]]="","",IFERROR(VLOOKUP(Tabla1[[#This Row],[Mes de Alta como miembro]],Parámetros!$AM$2:$AN$16,2,0),"01/01/1900"))</f>
        <v/>
      </c>
    </row>
    <row r="738" spans="1:63" ht="14.45" hidden="1">
      <c r="A738" s="69">
        <v>733</v>
      </c>
      <c r="B738" s="30"/>
      <c r="C738" s="35"/>
      <c r="D738" s="43"/>
      <c r="E738" s="65"/>
      <c r="F738" s="46"/>
      <c r="G738" s="46"/>
      <c r="H738" s="165"/>
      <c r="I738" s="43"/>
      <c r="J738" s="29"/>
      <c r="K738" s="70"/>
      <c r="L738" s="69"/>
      <c r="M738" s="47"/>
      <c r="N738" s="240" t="str">
        <f ca="1">IF(Tabla1[[#This Row],[Fecha de nac]]="","",IF(Tabla1[[#This Row],[Fecha Finalización]] &gt;=TODAY(), DATEDIF(Tabla1[[#This Row],[Fecha de nac]],TODAY(),"y"), ROUNDDOWN((Tabla1[[#This Row],[Fecha Finalización]] -Tabla1[[#This Row],[Fecha de nac]])/365,0)))</f>
        <v/>
      </c>
      <c r="O738" s="171"/>
      <c r="P738" s="35"/>
      <c r="Q738" s="68"/>
      <c r="R738" s="68"/>
      <c r="S738" s="68"/>
      <c r="T738" s="68"/>
      <c r="U738" s="245" t="str">
        <f>IF(F738="","",Tabla1[[#This Row],[Fecha Inicio grupo]]+3*7-7)</f>
        <v/>
      </c>
      <c r="V738" s="246" t="str">
        <f>IF(F738="","",EDATE(Tabla1[[#This Row],[Fecha Inicio grupo]],3))</f>
        <v/>
      </c>
      <c r="W738" s="30"/>
      <c r="X738" s="30"/>
      <c r="Y738" s="77"/>
      <c r="Z738" s="77"/>
      <c r="AA738" s="77"/>
      <c r="AB738" s="77"/>
      <c r="AC738" s="77"/>
      <c r="AD738" s="77"/>
      <c r="AE738" s="77"/>
      <c r="AF738" s="77"/>
      <c r="AG738" s="77"/>
      <c r="AH738" s="77"/>
      <c r="AI738" s="77"/>
      <c r="AJ738" s="77"/>
      <c r="AK738" s="77"/>
      <c r="AL738" s="77"/>
      <c r="AM738" s="77"/>
      <c r="AN738" s="77"/>
      <c r="AO738" s="146"/>
      <c r="AP738" s="248" t="str">
        <f>IF(F738="","",IFERROR(VLOOKUP(SUBSTITUTE(SUBSTITUTE(Tabla1[[#This Row],[Uso Sistemas]],"T","P"),"N","F"),Parámetros!$M$2:$N$17,2,0),"Completar hasta 3ra sem. para evaluar a Probacionista"))</f>
        <v/>
      </c>
      <c r="AQ738" s="40"/>
      <c r="AR738" s="40"/>
      <c r="AS738" s="40"/>
      <c r="AT738" s="29"/>
      <c r="AU738" s="56"/>
      <c r="AV738" s="56"/>
      <c r="AW738" s="56"/>
      <c r="AX738" s="250" t="str">
        <f>IF(V738="","",EOMONTH(EDATE(Tabla1[[#This Row],[Fecha Finalización]],2),0))</f>
        <v/>
      </c>
      <c r="AY738" s="40"/>
      <c r="AZ738" s="251" t="str">
        <f>IF(V738="","",EOMONTH(EDATE(Tabla1[[#This Row],[Fecha Finalización]],3),0))</f>
        <v/>
      </c>
      <c r="BA738" s="40"/>
      <c r="BB738" s="40"/>
      <c r="BC738" s="237"/>
      <c r="BD738" s="235" t="str">
        <f>IF(F738="","",Tabla1[[#This Row],[sem 01]]&amp;Tabla1[[#This Row],[sem 02]]&amp;Tabla1[[#This Row],[sem 03]])</f>
        <v/>
      </c>
      <c r="BE738" s="236" t="str">
        <f>IF(TRIM(F738)="","",$B$1&amp;"-"&amp;SUBSTITUTE(Tabla1[[#This Row],[Mes Inscrito]]," ","")&amp;"-"&amp;SUBSTITUTE(Tabla1[[#This Row],[Dia de clases Inscrito]]," ","")&amp;"-"&amp;SUBSTITUTE(Tabla1[[#This Row],[Horario Inscrito]]," ","")&amp;"-"&amp;Tabla1[[#This Row],[Fecha Inicio grupo]])</f>
        <v/>
      </c>
      <c r="BF738" s="253" t="str">
        <f>IF(F738="","",Tabla1[[#This Row],[Curso]])</f>
        <v/>
      </c>
      <c r="BG738" s="254" t="str">
        <f>+IF(TRIM(F738)="","",$B$1&amp;"-"&amp;TRIM(Tabla1[[#This Row],[Mes Inscrito]])&amp;"-"&amp;TRIM(Tabla1[[#This Row],[Dia de clases Inscrito]])&amp;"-"&amp;TRIM(Tabla1[[#This Row],[Horario Inscrito]])&amp;"-"&amp;TRIM(Tabla1[[#This Row],[Fecha Inicio grupo]])&amp;"-"&amp;TRIM(Tabla1[[#This Row],[Tipo Incrito]]))</f>
        <v/>
      </c>
      <c r="BH738" s="319" t="str">
        <f>IF(F738="","",OR(IFERROR(SEARCH("CG",Tabla1[[#This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8" s="320" t="str">
        <f>IF(F738&lt;&gt;"",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8" s="320" t="str">
        <f>IF(F738&lt;&gt;"",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8" s="320" t="str">
        <f>IF(Tabla1[[#This Row],[Fecha Inicio grupo]]="","",IFERROR(VLOOKUP(Tabla1[[#This Row],[Mes de Alta como miembro]],Parámetros!$AM$2:$AN$16,2,0),"01/01/1900"))</f>
        <v/>
      </c>
    </row>
    <row r="739" spans="1:63" ht="14.45" hidden="1">
      <c r="A739" s="69">
        <v>734</v>
      </c>
      <c r="B739" s="30"/>
      <c r="C739" s="35"/>
      <c r="D739" s="43"/>
      <c r="E739" s="65"/>
      <c r="F739" s="46"/>
      <c r="G739" s="46"/>
      <c r="H739" s="165"/>
      <c r="I739" s="43"/>
      <c r="J739" s="29"/>
      <c r="K739" s="70"/>
      <c r="L739" s="69"/>
      <c r="M739" s="47"/>
      <c r="N739" s="240" t="str">
        <f ca="1">IF(Tabla1[[#This Row],[Fecha de nac]]="","",IF(Tabla1[[#This Row],[Fecha Finalización]] &gt;=TODAY(), DATEDIF(Tabla1[[#This Row],[Fecha de nac]],TODAY(),"y"), ROUNDDOWN((Tabla1[[#This Row],[Fecha Finalización]] -Tabla1[[#This Row],[Fecha de nac]])/365,0)))</f>
        <v/>
      </c>
      <c r="O739" s="171"/>
      <c r="P739" s="35"/>
      <c r="Q739" s="68"/>
      <c r="R739" s="68"/>
      <c r="S739" s="68"/>
      <c r="T739" s="68"/>
      <c r="U739" s="245" t="str">
        <f>IF(F739="","",Tabla1[[#This Row],[Fecha Inicio grupo]]+3*7-7)</f>
        <v/>
      </c>
      <c r="V739" s="246" t="str">
        <f>IF(F739="","",EDATE(Tabla1[[#This Row],[Fecha Inicio grupo]],3))</f>
        <v/>
      </c>
      <c r="W739" s="30"/>
      <c r="X739" s="30"/>
      <c r="Y739" s="77"/>
      <c r="Z739" s="77"/>
      <c r="AA739" s="77"/>
      <c r="AB739" s="77"/>
      <c r="AC739" s="77"/>
      <c r="AD739" s="77"/>
      <c r="AE739" s="77"/>
      <c r="AF739" s="77"/>
      <c r="AG739" s="77"/>
      <c r="AH739" s="77"/>
      <c r="AI739" s="77"/>
      <c r="AJ739" s="77"/>
      <c r="AK739" s="77"/>
      <c r="AL739" s="77"/>
      <c r="AM739" s="77"/>
      <c r="AN739" s="77"/>
      <c r="AO739" s="146"/>
      <c r="AP739" s="248" t="str">
        <f>IF(F739="","",IFERROR(VLOOKUP(SUBSTITUTE(SUBSTITUTE(Tabla1[[#This Row],[Uso Sistemas]],"T","P"),"N","F"),Parámetros!$M$2:$N$17,2,0),"Completar hasta 3ra sem. para evaluar a Probacionista"))</f>
        <v/>
      </c>
      <c r="AQ739" s="40"/>
      <c r="AR739" s="40"/>
      <c r="AS739" s="40"/>
      <c r="AT739" s="29"/>
      <c r="AU739" s="56"/>
      <c r="AV739" s="56"/>
      <c r="AW739" s="56"/>
      <c r="AX739" s="250" t="str">
        <f>IF(V739="","",EOMONTH(EDATE(Tabla1[[#This Row],[Fecha Finalización]],2),0))</f>
        <v/>
      </c>
      <c r="AY739" s="40"/>
      <c r="AZ739" s="251" t="str">
        <f>IF(V739="","",EOMONTH(EDATE(Tabla1[[#This Row],[Fecha Finalización]],3),0))</f>
        <v/>
      </c>
      <c r="BA739" s="40"/>
      <c r="BB739" s="40"/>
      <c r="BC739" s="237"/>
      <c r="BD739" s="235" t="str">
        <f>IF(F739="","",Tabla1[[#This Row],[sem 01]]&amp;Tabla1[[#This Row],[sem 02]]&amp;Tabla1[[#This Row],[sem 03]])</f>
        <v/>
      </c>
      <c r="BE739" s="236" t="str">
        <f>IF(TRIM(F739)="","",$B$1&amp;"-"&amp;SUBSTITUTE(Tabla1[[#This Row],[Mes Inscrito]]," ","")&amp;"-"&amp;SUBSTITUTE(Tabla1[[#This Row],[Dia de clases Inscrito]]," ","")&amp;"-"&amp;SUBSTITUTE(Tabla1[[#This Row],[Horario Inscrito]]," ","")&amp;"-"&amp;Tabla1[[#This Row],[Fecha Inicio grupo]])</f>
        <v/>
      </c>
      <c r="BF739" s="253" t="str">
        <f>IF(F739="","",Tabla1[[#This Row],[Curso]])</f>
        <v/>
      </c>
      <c r="BG739" s="254" t="str">
        <f>+IF(TRIM(F739)="","",$B$1&amp;"-"&amp;TRIM(Tabla1[[#This Row],[Mes Inscrito]])&amp;"-"&amp;TRIM(Tabla1[[#This Row],[Dia de clases Inscrito]])&amp;"-"&amp;TRIM(Tabla1[[#This Row],[Horario Inscrito]])&amp;"-"&amp;TRIM(Tabla1[[#This Row],[Fecha Inicio grupo]])&amp;"-"&amp;TRIM(Tabla1[[#This Row],[Tipo Incrito]]))</f>
        <v/>
      </c>
      <c r="BH739" s="319" t="str">
        <f>IF(F739="","",OR(IFERROR(SEARCH("CG",Tabla1[[#This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9" s="320" t="str">
        <f>IF(F739&lt;&gt;"",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9" s="320" t="str">
        <f>IF(F739&lt;&gt;"",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9" s="320" t="str">
        <f>IF(Tabla1[[#This Row],[Fecha Inicio grupo]]="","",IFERROR(VLOOKUP(Tabla1[[#This Row],[Mes de Alta como miembro]],Parámetros!$AM$2:$AN$16,2,0),"01/01/1900"))</f>
        <v/>
      </c>
    </row>
    <row r="740" spans="1:63" ht="14.45" hidden="1">
      <c r="A740" s="69">
        <v>735</v>
      </c>
      <c r="B740" s="30"/>
      <c r="C740" s="35"/>
      <c r="D740" s="43"/>
      <c r="E740" s="65"/>
      <c r="F740" s="46"/>
      <c r="G740" s="46"/>
      <c r="H740" s="165"/>
      <c r="I740" s="43"/>
      <c r="J740" s="29"/>
      <c r="K740" s="70"/>
      <c r="L740" s="69"/>
      <c r="M740" s="47"/>
      <c r="N740" s="240" t="str">
        <f ca="1">IF(Tabla1[[#This Row],[Fecha de nac]]="","",IF(Tabla1[[#This Row],[Fecha Finalización]] &gt;=TODAY(), DATEDIF(Tabla1[[#This Row],[Fecha de nac]],TODAY(),"y"), ROUNDDOWN((Tabla1[[#This Row],[Fecha Finalización]] -Tabla1[[#This Row],[Fecha de nac]])/365,0)))</f>
        <v/>
      </c>
      <c r="O740" s="171"/>
      <c r="P740" s="35"/>
      <c r="Q740" s="68"/>
      <c r="R740" s="68"/>
      <c r="S740" s="68"/>
      <c r="T740" s="68"/>
      <c r="U740" s="245" t="str">
        <f>IF(F740="","",Tabla1[[#This Row],[Fecha Inicio grupo]]+3*7-7)</f>
        <v/>
      </c>
      <c r="V740" s="246" t="str">
        <f>IF(F740="","",EDATE(Tabla1[[#This Row],[Fecha Inicio grupo]],3))</f>
        <v/>
      </c>
      <c r="W740" s="30"/>
      <c r="X740" s="30"/>
      <c r="Y740" s="77"/>
      <c r="Z740" s="77"/>
      <c r="AA740" s="77"/>
      <c r="AB740" s="77"/>
      <c r="AC740" s="77"/>
      <c r="AD740" s="77"/>
      <c r="AE740" s="77"/>
      <c r="AF740" s="77"/>
      <c r="AG740" s="77"/>
      <c r="AH740" s="77"/>
      <c r="AI740" s="77"/>
      <c r="AJ740" s="77"/>
      <c r="AK740" s="77"/>
      <c r="AL740" s="77"/>
      <c r="AM740" s="77"/>
      <c r="AN740" s="77"/>
      <c r="AO740" s="146"/>
      <c r="AP740" s="248" t="str">
        <f>IF(F740="","",IFERROR(VLOOKUP(SUBSTITUTE(SUBSTITUTE(Tabla1[[#This Row],[Uso Sistemas]],"T","P"),"N","F"),Parámetros!$M$2:$N$17,2,0),"Completar hasta 3ra sem. para evaluar a Probacionista"))</f>
        <v/>
      </c>
      <c r="AQ740" s="40"/>
      <c r="AR740" s="40"/>
      <c r="AS740" s="40"/>
      <c r="AT740" s="29"/>
      <c r="AU740" s="56"/>
      <c r="AV740" s="56"/>
      <c r="AW740" s="56"/>
      <c r="AX740" s="250" t="str">
        <f>IF(V740="","",EOMONTH(EDATE(Tabla1[[#This Row],[Fecha Finalización]],2),0))</f>
        <v/>
      </c>
      <c r="AY740" s="40"/>
      <c r="AZ740" s="251" t="str">
        <f>IF(V740="","",EOMONTH(EDATE(Tabla1[[#This Row],[Fecha Finalización]],3),0))</f>
        <v/>
      </c>
      <c r="BA740" s="40"/>
      <c r="BB740" s="40"/>
      <c r="BC740" s="237"/>
      <c r="BD740" s="235" t="str">
        <f>IF(F740="","",Tabla1[[#This Row],[sem 01]]&amp;Tabla1[[#This Row],[sem 02]]&amp;Tabla1[[#This Row],[sem 03]])</f>
        <v/>
      </c>
      <c r="BE740" s="236" t="str">
        <f>IF(TRIM(F740)="","",$B$1&amp;"-"&amp;SUBSTITUTE(Tabla1[[#This Row],[Mes Inscrito]]," ","")&amp;"-"&amp;SUBSTITUTE(Tabla1[[#This Row],[Dia de clases Inscrito]]," ","")&amp;"-"&amp;SUBSTITUTE(Tabla1[[#This Row],[Horario Inscrito]]," ","")&amp;"-"&amp;Tabla1[[#This Row],[Fecha Inicio grupo]])</f>
        <v/>
      </c>
      <c r="BF740" s="253" t="str">
        <f>IF(F740="","",Tabla1[[#This Row],[Curso]])</f>
        <v/>
      </c>
      <c r="BG740" s="254" t="str">
        <f>+IF(TRIM(F740)="","",$B$1&amp;"-"&amp;TRIM(Tabla1[[#This Row],[Mes Inscrito]])&amp;"-"&amp;TRIM(Tabla1[[#This Row],[Dia de clases Inscrito]])&amp;"-"&amp;TRIM(Tabla1[[#This Row],[Horario Inscrito]])&amp;"-"&amp;TRIM(Tabla1[[#This Row],[Fecha Inicio grupo]])&amp;"-"&amp;TRIM(Tabla1[[#This Row],[Tipo Incrito]]))</f>
        <v/>
      </c>
      <c r="BH740" s="319" t="str">
        <f>IF(F740="","",OR(IFERROR(SEARCH("CG",Tabla1[[#This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0" s="320" t="str">
        <f>IF(F740&lt;&gt;"",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0" s="320" t="str">
        <f>IF(F740&lt;&gt;"",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0" s="320" t="str">
        <f>IF(Tabla1[[#This Row],[Fecha Inicio grupo]]="","",IFERROR(VLOOKUP(Tabla1[[#This Row],[Mes de Alta como miembro]],Parámetros!$AM$2:$AN$16,2,0),"01/01/1900"))</f>
        <v/>
      </c>
    </row>
    <row r="741" spans="1:63" ht="14.45" hidden="1">
      <c r="A741" s="69">
        <v>736</v>
      </c>
      <c r="B741" s="30"/>
      <c r="C741" s="35"/>
      <c r="D741" s="43"/>
      <c r="E741" s="65"/>
      <c r="F741" s="46"/>
      <c r="G741" s="46"/>
      <c r="H741" s="165"/>
      <c r="I741" s="43"/>
      <c r="J741" s="29"/>
      <c r="K741" s="70"/>
      <c r="L741" s="69"/>
      <c r="M741" s="47"/>
      <c r="N741" s="240" t="str">
        <f ca="1">IF(Tabla1[[#This Row],[Fecha de nac]]="","",IF(Tabla1[[#This Row],[Fecha Finalización]] &gt;=TODAY(), DATEDIF(Tabla1[[#This Row],[Fecha de nac]],TODAY(),"y"), ROUNDDOWN((Tabla1[[#This Row],[Fecha Finalización]] -Tabla1[[#This Row],[Fecha de nac]])/365,0)))</f>
        <v/>
      </c>
      <c r="O741" s="171"/>
      <c r="P741" s="35"/>
      <c r="Q741" s="68"/>
      <c r="R741" s="68"/>
      <c r="S741" s="68"/>
      <c r="T741" s="68"/>
      <c r="U741" s="245" t="str">
        <f>IF(F741="","",Tabla1[[#This Row],[Fecha Inicio grupo]]+3*7-7)</f>
        <v/>
      </c>
      <c r="V741" s="246" t="str">
        <f>IF(F741="","",EDATE(Tabla1[[#This Row],[Fecha Inicio grupo]],3))</f>
        <v/>
      </c>
      <c r="W741" s="30"/>
      <c r="X741" s="30"/>
      <c r="Y741" s="77"/>
      <c r="Z741" s="77"/>
      <c r="AA741" s="77"/>
      <c r="AB741" s="77"/>
      <c r="AC741" s="77"/>
      <c r="AD741" s="77"/>
      <c r="AE741" s="77"/>
      <c r="AF741" s="77"/>
      <c r="AG741" s="77"/>
      <c r="AH741" s="77"/>
      <c r="AI741" s="77"/>
      <c r="AJ741" s="77"/>
      <c r="AK741" s="77"/>
      <c r="AL741" s="77"/>
      <c r="AM741" s="77"/>
      <c r="AN741" s="77"/>
      <c r="AO741" s="146"/>
      <c r="AP741" s="248" t="str">
        <f>IF(F741="","",IFERROR(VLOOKUP(SUBSTITUTE(SUBSTITUTE(Tabla1[[#This Row],[Uso Sistemas]],"T","P"),"N","F"),Parámetros!$M$2:$N$17,2,0),"Completar hasta 3ra sem. para evaluar a Probacionista"))</f>
        <v/>
      </c>
      <c r="AQ741" s="40"/>
      <c r="AR741" s="40"/>
      <c r="AS741" s="40"/>
      <c r="AT741" s="29"/>
      <c r="AU741" s="56"/>
      <c r="AV741" s="56"/>
      <c r="AW741" s="56"/>
      <c r="AX741" s="250" t="str">
        <f>IF(V741="","",EOMONTH(EDATE(Tabla1[[#This Row],[Fecha Finalización]],2),0))</f>
        <v/>
      </c>
      <c r="AY741" s="40"/>
      <c r="AZ741" s="251" t="str">
        <f>IF(V741="","",EOMONTH(EDATE(Tabla1[[#This Row],[Fecha Finalización]],3),0))</f>
        <v/>
      </c>
      <c r="BA741" s="40"/>
      <c r="BB741" s="40"/>
      <c r="BC741" s="237"/>
      <c r="BD741" s="235" t="str">
        <f>IF(F741="","",Tabla1[[#This Row],[sem 01]]&amp;Tabla1[[#This Row],[sem 02]]&amp;Tabla1[[#This Row],[sem 03]])</f>
        <v/>
      </c>
      <c r="BE741" s="236" t="str">
        <f>IF(TRIM(F741)="","",$B$1&amp;"-"&amp;SUBSTITUTE(Tabla1[[#This Row],[Mes Inscrito]]," ","")&amp;"-"&amp;SUBSTITUTE(Tabla1[[#This Row],[Dia de clases Inscrito]]," ","")&amp;"-"&amp;SUBSTITUTE(Tabla1[[#This Row],[Horario Inscrito]]," ","")&amp;"-"&amp;Tabla1[[#This Row],[Fecha Inicio grupo]])</f>
        <v/>
      </c>
      <c r="BF741" s="253" t="str">
        <f>IF(F741="","",Tabla1[[#This Row],[Curso]])</f>
        <v/>
      </c>
      <c r="BG741" s="254" t="str">
        <f>+IF(TRIM(F741)="","",$B$1&amp;"-"&amp;TRIM(Tabla1[[#This Row],[Mes Inscrito]])&amp;"-"&amp;TRIM(Tabla1[[#This Row],[Dia de clases Inscrito]])&amp;"-"&amp;TRIM(Tabla1[[#This Row],[Horario Inscrito]])&amp;"-"&amp;TRIM(Tabla1[[#This Row],[Fecha Inicio grupo]])&amp;"-"&amp;TRIM(Tabla1[[#This Row],[Tipo Incrito]]))</f>
        <v/>
      </c>
      <c r="BH741" s="319" t="str">
        <f>IF(F741="","",OR(IFERROR(SEARCH("CG",Tabla1[[#This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1" s="320" t="str">
        <f>IF(F741&lt;&gt;"",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1" s="320" t="str">
        <f>IF(F741&lt;&gt;"",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1" s="320" t="str">
        <f>IF(Tabla1[[#This Row],[Fecha Inicio grupo]]="","",IFERROR(VLOOKUP(Tabla1[[#This Row],[Mes de Alta como miembro]],Parámetros!$AM$2:$AN$16,2,0),"01/01/1900"))</f>
        <v/>
      </c>
    </row>
    <row r="742" spans="1:63" ht="14.45" hidden="1">
      <c r="A742" s="69">
        <v>737</v>
      </c>
      <c r="B742" s="30"/>
      <c r="C742" s="35"/>
      <c r="D742" s="43"/>
      <c r="E742" s="65"/>
      <c r="F742" s="46"/>
      <c r="G742" s="46"/>
      <c r="H742" s="165"/>
      <c r="I742" s="43"/>
      <c r="J742" s="29"/>
      <c r="K742" s="70"/>
      <c r="L742" s="69"/>
      <c r="M742" s="47"/>
      <c r="N742" s="240" t="str">
        <f ca="1">IF(Tabla1[[#This Row],[Fecha de nac]]="","",IF(Tabla1[[#This Row],[Fecha Finalización]] &gt;=TODAY(), DATEDIF(Tabla1[[#This Row],[Fecha de nac]],TODAY(),"y"), ROUNDDOWN((Tabla1[[#This Row],[Fecha Finalización]] -Tabla1[[#This Row],[Fecha de nac]])/365,0)))</f>
        <v/>
      </c>
      <c r="O742" s="171"/>
      <c r="P742" s="35"/>
      <c r="Q742" s="68"/>
      <c r="R742" s="68"/>
      <c r="S742" s="68"/>
      <c r="T742" s="68"/>
      <c r="U742" s="245" t="str">
        <f>IF(F742="","",Tabla1[[#This Row],[Fecha Inicio grupo]]+3*7-7)</f>
        <v/>
      </c>
      <c r="V742" s="246" t="str">
        <f>IF(F742="","",EDATE(Tabla1[[#This Row],[Fecha Inicio grupo]],3))</f>
        <v/>
      </c>
      <c r="W742" s="30"/>
      <c r="X742" s="30"/>
      <c r="Y742" s="77"/>
      <c r="Z742" s="77"/>
      <c r="AA742" s="77"/>
      <c r="AB742" s="77"/>
      <c r="AC742" s="77"/>
      <c r="AD742" s="77"/>
      <c r="AE742" s="77"/>
      <c r="AF742" s="77"/>
      <c r="AG742" s="77"/>
      <c r="AH742" s="77"/>
      <c r="AI742" s="77"/>
      <c r="AJ742" s="77"/>
      <c r="AK742" s="77"/>
      <c r="AL742" s="77"/>
      <c r="AM742" s="77"/>
      <c r="AN742" s="77"/>
      <c r="AO742" s="146"/>
      <c r="AP742" s="248" t="str">
        <f>IF(F742="","",IFERROR(VLOOKUP(SUBSTITUTE(SUBSTITUTE(Tabla1[[#This Row],[Uso Sistemas]],"T","P"),"N","F"),Parámetros!$M$2:$N$17,2,0),"Completar hasta 3ra sem. para evaluar a Probacionista"))</f>
        <v/>
      </c>
      <c r="AQ742" s="40"/>
      <c r="AR742" s="40"/>
      <c r="AS742" s="40"/>
      <c r="AT742" s="29"/>
      <c r="AU742" s="56"/>
      <c r="AV742" s="56"/>
      <c r="AW742" s="56"/>
      <c r="AX742" s="250" t="str">
        <f>IF(V742="","",EOMONTH(EDATE(Tabla1[[#This Row],[Fecha Finalización]],2),0))</f>
        <v/>
      </c>
      <c r="AY742" s="40"/>
      <c r="AZ742" s="251" t="str">
        <f>IF(V742="","",EOMONTH(EDATE(Tabla1[[#This Row],[Fecha Finalización]],3),0))</f>
        <v/>
      </c>
      <c r="BA742" s="40"/>
      <c r="BB742" s="40"/>
      <c r="BC742" s="237"/>
      <c r="BD742" s="235" t="str">
        <f>IF(F742="","",Tabla1[[#This Row],[sem 01]]&amp;Tabla1[[#This Row],[sem 02]]&amp;Tabla1[[#This Row],[sem 03]])</f>
        <v/>
      </c>
      <c r="BE742" s="236" t="str">
        <f>IF(TRIM(F742)="","",$B$1&amp;"-"&amp;SUBSTITUTE(Tabla1[[#This Row],[Mes Inscrito]]," ","")&amp;"-"&amp;SUBSTITUTE(Tabla1[[#This Row],[Dia de clases Inscrito]]," ","")&amp;"-"&amp;SUBSTITUTE(Tabla1[[#This Row],[Horario Inscrito]]," ","")&amp;"-"&amp;Tabla1[[#This Row],[Fecha Inicio grupo]])</f>
        <v/>
      </c>
      <c r="BF742" s="253" t="str">
        <f>IF(F742="","",Tabla1[[#This Row],[Curso]])</f>
        <v/>
      </c>
      <c r="BG742" s="254" t="str">
        <f>+IF(TRIM(F742)="","",$B$1&amp;"-"&amp;TRIM(Tabla1[[#This Row],[Mes Inscrito]])&amp;"-"&amp;TRIM(Tabla1[[#This Row],[Dia de clases Inscrito]])&amp;"-"&amp;TRIM(Tabla1[[#This Row],[Horario Inscrito]])&amp;"-"&amp;TRIM(Tabla1[[#This Row],[Fecha Inicio grupo]])&amp;"-"&amp;TRIM(Tabla1[[#This Row],[Tipo Incrito]]))</f>
        <v/>
      </c>
      <c r="BH742" s="319" t="str">
        <f>IF(F742="","",OR(IFERROR(SEARCH("CG",Tabla1[[#This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2" s="320" t="str">
        <f>IF(F742&lt;&gt;"",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2" s="320" t="str">
        <f>IF(F742&lt;&gt;"",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2" s="320" t="str">
        <f>IF(Tabla1[[#This Row],[Fecha Inicio grupo]]="","",IFERROR(VLOOKUP(Tabla1[[#This Row],[Mes de Alta como miembro]],Parámetros!$AM$2:$AN$16,2,0),"01/01/1900"))</f>
        <v/>
      </c>
    </row>
    <row r="743" spans="1:63" ht="14.45" hidden="1">
      <c r="A743" s="69">
        <v>738</v>
      </c>
      <c r="B743" s="30"/>
      <c r="C743" s="35"/>
      <c r="D743" s="43"/>
      <c r="E743" s="65"/>
      <c r="F743" s="46"/>
      <c r="G743" s="46"/>
      <c r="H743" s="165"/>
      <c r="I743" s="43"/>
      <c r="J743" s="29"/>
      <c r="K743" s="70"/>
      <c r="L743" s="69"/>
      <c r="M743" s="47"/>
      <c r="N743" s="240" t="str">
        <f ca="1">IF(Tabla1[[#This Row],[Fecha de nac]]="","",IF(Tabla1[[#This Row],[Fecha Finalización]] &gt;=TODAY(), DATEDIF(Tabla1[[#This Row],[Fecha de nac]],TODAY(),"y"), ROUNDDOWN((Tabla1[[#This Row],[Fecha Finalización]] -Tabla1[[#This Row],[Fecha de nac]])/365,0)))</f>
        <v/>
      </c>
      <c r="O743" s="171"/>
      <c r="P743" s="35"/>
      <c r="Q743" s="68"/>
      <c r="R743" s="68"/>
      <c r="S743" s="68"/>
      <c r="T743" s="68"/>
      <c r="U743" s="245" t="str">
        <f>IF(F743="","",Tabla1[[#This Row],[Fecha Inicio grupo]]+3*7-7)</f>
        <v/>
      </c>
      <c r="V743" s="246" t="str">
        <f>IF(F743="","",EDATE(Tabla1[[#This Row],[Fecha Inicio grupo]],3))</f>
        <v/>
      </c>
      <c r="W743" s="30"/>
      <c r="X743" s="30"/>
      <c r="Y743" s="77"/>
      <c r="Z743" s="77"/>
      <c r="AA743" s="77"/>
      <c r="AB743" s="77"/>
      <c r="AC743" s="77"/>
      <c r="AD743" s="77"/>
      <c r="AE743" s="77"/>
      <c r="AF743" s="77"/>
      <c r="AG743" s="77"/>
      <c r="AH743" s="77"/>
      <c r="AI743" s="77"/>
      <c r="AJ743" s="77"/>
      <c r="AK743" s="77"/>
      <c r="AL743" s="77"/>
      <c r="AM743" s="77"/>
      <c r="AN743" s="77"/>
      <c r="AO743" s="146"/>
      <c r="AP743" s="248" t="str">
        <f>IF(F743="","",IFERROR(VLOOKUP(SUBSTITUTE(SUBSTITUTE(Tabla1[[#This Row],[Uso Sistemas]],"T","P"),"N","F"),Parámetros!$M$2:$N$17,2,0),"Completar hasta 3ra sem. para evaluar a Probacionista"))</f>
        <v/>
      </c>
      <c r="AQ743" s="40"/>
      <c r="AR743" s="40"/>
      <c r="AS743" s="40"/>
      <c r="AT743" s="29"/>
      <c r="AU743" s="56"/>
      <c r="AV743" s="56"/>
      <c r="AW743" s="56"/>
      <c r="AX743" s="250" t="str">
        <f>IF(V743="","",EOMONTH(EDATE(Tabla1[[#This Row],[Fecha Finalización]],2),0))</f>
        <v/>
      </c>
      <c r="AY743" s="40"/>
      <c r="AZ743" s="251" t="str">
        <f>IF(V743="","",EOMONTH(EDATE(Tabla1[[#This Row],[Fecha Finalización]],3),0))</f>
        <v/>
      </c>
      <c r="BA743" s="40"/>
      <c r="BB743" s="40"/>
      <c r="BC743" s="237"/>
      <c r="BD743" s="235" t="str">
        <f>IF(F743="","",Tabla1[[#This Row],[sem 01]]&amp;Tabla1[[#This Row],[sem 02]]&amp;Tabla1[[#This Row],[sem 03]])</f>
        <v/>
      </c>
      <c r="BE743" s="236" t="str">
        <f>IF(TRIM(F743)="","",$B$1&amp;"-"&amp;SUBSTITUTE(Tabla1[[#This Row],[Mes Inscrito]]," ","")&amp;"-"&amp;SUBSTITUTE(Tabla1[[#This Row],[Dia de clases Inscrito]]," ","")&amp;"-"&amp;SUBSTITUTE(Tabla1[[#This Row],[Horario Inscrito]]," ","")&amp;"-"&amp;Tabla1[[#This Row],[Fecha Inicio grupo]])</f>
        <v/>
      </c>
      <c r="BF743" s="253" t="str">
        <f>IF(F743="","",Tabla1[[#This Row],[Curso]])</f>
        <v/>
      </c>
      <c r="BG743" s="254" t="str">
        <f>+IF(TRIM(F743)="","",$B$1&amp;"-"&amp;TRIM(Tabla1[[#This Row],[Mes Inscrito]])&amp;"-"&amp;TRIM(Tabla1[[#This Row],[Dia de clases Inscrito]])&amp;"-"&amp;TRIM(Tabla1[[#This Row],[Horario Inscrito]])&amp;"-"&amp;TRIM(Tabla1[[#This Row],[Fecha Inicio grupo]])&amp;"-"&amp;TRIM(Tabla1[[#This Row],[Tipo Incrito]]))</f>
        <v/>
      </c>
      <c r="BH743" s="319" t="str">
        <f>IF(F743="","",OR(IFERROR(SEARCH("CG",Tabla1[[#This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3" s="320" t="str">
        <f>IF(F743&lt;&gt;"",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3" s="320" t="str">
        <f>IF(F743&lt;&gt;"",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3" s="320" t="str">
        <f>IF(Tabla1[[#This Row],[Fecha Inicio grupo]]="","",IFERROR(VLOOKUP(Tabla1[[#This Row],[Mes de Alta como miembro]],Parámetros!$AM$2:$AN$16,2,0),"01/01/1900"))</f>
        <v/>
      </c>
    </row>
    <row r="744" spans="1:63" ht="14.45" hidden="1">
      <c r="A744" s="69">
        <v>739</v>
      </c>
      <c r="B744" s="30"/>
      <c r="C744" s="35"/>
      <c r="D744" s="43"/>
      <c r="E744" s="65"/>
      <c r="F744" s="46"/>
      <c r="G744" s="46"/>
      <c r="H744" s="165"/>
      <c r="I744" s="43"/>
      <c r="J744" s="29"/>
      <c r="K744" s="70"/>
      <c r="L744" s="69"/>
      <c r="M744" s="47"/>
      <c r="N744" s="240" t="str">
        <f ca="1">IF(Tabla1[[#This Row],[Fecha de nac]]="","",IF(Tabla1[[#This Row],[Fecha Finalización]] &gt;=TODAY(), DATEDIF(Tabla1[[#This Row],[Fecha de nac]],TODAY(),"y"), ROUNDDOWN((Tabla1[[#This Row],[Fecha Finalización]] -Tabla1[[#This Row],[Fecha de nac]])/365,0)))</f>
        <v/>
      </c>
      <c r="O744" s="171"/>
      <c r="P744" s="35"/>
      <c r="Q744" s="68"/>
      <c r="R744" s="68"/>
      <c r="S744" s="68"/>
      <c r="T744" s="68"/>
      <c r="U744" s="245" t="str">
        <f>IF(F744="","",Tabla1[[#This Row],[Fecha Inicio grupo]]+3*7-7)</f>
        <v/>
      </c>
      <c r="V744" s="246" t="str">
        <f>IF(F744="","",EDATE(Tabla1[[#This Row],[Fecha Inicio grupo]],3))</f>
        <v/>
      </c>
      <c r="W744" s="30"/>
      <c r="X744" s="30"/>
      <c r="Y744" s="77"/>
      <c r="Z744" s="77"/>
      <c r="AA744" s="77"/>
      <c r="AB744" s="77"/>
      <c r="AC744" s="77"/>
      <c r="AD744" s="77"/>
      <c r="AE744" s="77"/>
      <c r="AF744" s="77"/>
      <c r="AG744" s="77"/>
      <c r="AH744" s="77"/>
      <c r="AI744" s="77"/>
      <c r="AJ744" s="77"/>
      <c r="AK744" s="77"/>
      <c r="AL744" s="77"/>
      <c r="AM744" s="77"/>
      <c r="AN744" s="77"/>
      <c r="AO744" s="146"/>
      <c r="AP744" s="248" t="str">
        <f>IF(F744="","",IFERROR(VLOOKUP(SUBSTITUTE(SUBSTITUTE(Tabla1[[#This Row],[Uso Sistemas]],"T","P"),"N","F"),Parámetros!$M$2:$N$17,2,0),"Completar hasta 3ra sem. para evaluar a Probacionista"))</f>
        <v/>
      </c>
      <c r="AQ744" s="40"/>
      <c r="AR744" s="40"/>
      <c r="AS744" s="40"/>
      <c r="AT744" s="29"/>
      <c r="AU744" s="56"/>
      <c r="AV744" s="56"/>
      <c r="AW744" s="56"/>
      <c r="AX744" s="250" t="str">
        <f>IF(V744="","",EOMONTH(EDATE(Tabla1[[#This Row],[Fecha Finalización]],2),0))</f>
        <v/>
      </c>
      <c r="AY744" s="40"/>
      <c r="AZ744" s="251" t="str">
        <f>IF(V744="","",EOMONTH(EDATE(Tabla1[[#This Row],[Fecha Finalización]],3),0))</f>
        <v/>
      </c>
      <c r="BA744" s="40"/>
      <c r="BB744" s="40"/>
      <c r="BC744" s="237"/>
      <c r="BD744" s="235" t="str">
        <f>IF(F744="","",Tabla1[[#This Row],[sem 01]]&amp;Tabla1[[#This Row],[sem 02]]&amp;Tabla1[[#This Row],[sem 03]])</f>
        <v/>
      </c>
      <c r="BE744" s="236" t="str">
        <f>IF(TRIM(F744)="","",$B$1&amp;"-"&amp;SUBSTITUTE(Tabla1[[#This Row],[Mes Inscrito]]," ","")&amp;"-"&amp;SUBSTITUTE(Tabla1[[#This Row],[Dia de clases Inscrito]]," ","")&amp;"-"&amp;SUBSTITUTE(Tabla1[[#This Row],[Horario Inscrito]]," ","")&amp;"-"&amp;Tabla1[[#This Row],[Fecha Inicio grupo]])</f>
        <v/>
      </c>
      <c r="BF744" s="253" t="str">
        <f>IF(F744="","",Tabla1[[#This Row],[Curso]])</f>
        <v/>
      </c>
      <c r="BG744" s="254" t="str">
        <f>+IF(TRIM(F744)="","",$B$1&amp;"-"&amp;TRIM(Tabla1[[#This Row],[Mes Inscrito]])&amp;"-"&amp;TRIM(Tabla1[[#This Row],[Dia de clases Inscrito]])&amp;"-"&amp;TRIM(Tabla1[[#This Row],[Horario Inscrito]])&amp;"-"&amp;TRIM(Tabla1[[#This Row],[Fecha Inicio grupo]])&amp;"-"&amp;TRIM(Tabla1[[#This Row],[Tipo Incrito]]))</f>
        <v/>
      </c>
      <c r="BH744" s="319" t="str">
        <f>IF(F744="","",OR(IFERROR(SEARCH("CG",Tabla1[[#This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4" s="320" t="str">
        <f>IF(F744&lt;&gt;"",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4" s="320" t="str">
        <f>IF(F744&lt;&gt;"",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4" s="320" t="str">
        <f>IF(Tabla1[[#This Row],[Fecha Inicio grupo]]="","",IFERROR(VLOOKUP(Tabla1[[#This Row],[Mes de Alta como miembro]],Parámetros!$AM$2:$AN$16,2,0),"01/01/1900"))</f>
        <v/>
      </c>
    </row>
    <row r="745" spans="1:63" ht="14.45" hidden="1">
      <c r="A745" s="69">
        <v>740</v>
      </c>
      <c r="B745" s="30"/>
      <c r="C745" s="35"/>
      <c r="D745" s="43"/>
      <c r="E745" s="65"/>
      <c r="F745" s="46"/>
      <c r="G745" s="46"/>
      <c r="H745" s="165"/>
      <c r="I745" s="43"/>
      <c r="J745" s="29"/>
      <c r="K745" s="70"/>
      <c r="L745" s="69"/>
      <c r="M745" s="47"/>
      <c r="N745" s="240" t="str">
        <f ca="1">IF(Tabla1[[#This Row],[Fecha de nac]]="","",IF(Tabla1[[#This Row],[Fecha Finalización]] &gt;=TODAY(), DATEDIF(Tabla1[[#This Row],[Fecha de nac]],TODAY(),"y"), ROUNDDOWN((Tabla1[[#This Row],[Fecha Finalización]] -Tabla1[[#This Row],[Fecha de nac]])/365,0)))</f>
        <v/>
      </c>
      <c r="O745" s="171"/>
      <c r="P745" s="35"/>
      <c r="Q745" s="68"/>
      <c r="R745" s="68"/>
      <c r="S745" s="68"/>
      <c r="T745" s="68"/>
      <c r="U745" s="245" t="str">
        <f>IF(F745="","",Tabla1[[#This Row],[Fecha Inicio grupo]]+3*7-7)</f>
        <v/>
      </c>
      <c r="V745" s="246" t="str">
        <f>IF(F745="","",EDATE(Tabla1[[#This Row],[Fecha Inicio grupo]],3))</f>
        <v/>
      </c>
      <c r="W745" s="30"/>
      <c r="X745" s="30"/>
      <c r="Y745" s="77"/>
      <c r="Z745" s="77"/>
      <c r="AA745" s="77"/>
      <c r="AB745" s="77"/>
      <c r="AC745" s="77"/>
      <c r="AD745" s="77"/>
      <c r="AE745" s="77"/>
      <c r="AF745" s="77"/>
      <c r="AG745" s="77"/>
      <c r="AH745" s="77"/>
      <c r="AI745" s="77"/>
      <c r="AJ745" s="77"/>
      <c r="AK745" s="77"/>
      <c r="AL745" s="77"/>
      <c r="AM745" s="77"/>
      <c r="AN745" s="77"/>
      <c r="AO745" s="146"/>
      <c r="AP745" s="248" t="str">
        <f>IF(F745="","",IFERROR(VLOOKUP(SUBSTITUTE(SUBSTITUTE(Tabla1[[#This Row],[Uso Sistemas]],"T","P"),"N","F"),Parámetros!$M$2:$N$17,2,0),"Completar hasta 3ra sem. para evaluar a Probacionista"))</f>
        <v/>
      </c>
      <c r="AQ745" s="40"/>
      <c r="AR745" s="40"/>
      <c r="AS745" s="40"/>
      <c r="AT745" s="29"/>
      <c r="AU745" s="56"/>
      <c r="AV745" s="56"/>
      <c r="AW745" s="56"/>
      <c r="AX745" s="250" t="str">
        <f>IF(V745="","",EOMONTH(EDATE(Tabla1[[#This Row],[Fecha Finalización]],2),0))</f>
        <v/>
      </c>
      <c r="AY745" s="40"/>
      <c r="AZ745" s="251" t="str">
        <f>IF(V745="","",EOMONTH(EDATE(Tabla1[[#This Row],[Fecha Finalización]],3),0))</f>
        <v/>
      </c>
      <c r="BA745" s="40"/>
      <c r="BB745" s="40"/>
      <c r="BC745" s="237"/>
      <c r="BD745" s="235" t="str">
        <f>IF(F745="","",Tabla1[[#This Row],[sem 01]]&amp;Tabla1[[#This Row],[sem 02]]&amp;Tabla1[[#This Row],[sem 03]])</f>
        <v/>
      </c>
      <c r="BE745" s="236" t="str">
        <f>IF(TRIM(F745)="","",$B$1&amp;"-"&amp;SUBSTITUTE(Tabla1[[#This Row],[Mes Inscrito]]," ","")&amp;"-"&amp;SUBSTITUTE(Tabla1[[#This Row],[Dia de clases Inscrito]]," ","")&amp;"-"&amp;SUBSTITUTE(Tabla1[[#This Row],[Horario Inscrito]]," ","")&amp;"-"&amp;Tabla1[[#This Row],[Fecha Inicio grupo]])</f>
        <v/>
      </c>
      <c r="BF745" s="253" t="str">
        <f>IF(F745="","",Tabla1[[#This Row],[Curso]])</f>
        <v/>
      </c>
      <c r="BG745" s="254" t="str">
        <f>+IF(TRIM(F745)="","",$B$1&amp;"-"&amp;TRIM(Tabla1[[#This Row],[Mes Inscrito]])&amp;"-"&amp;TRIM(Tabla1[[#This Row],[Dia de clases Inscrito]])&amp;"-"&amp;TRIM(Tabla1[[#This Row],[Horario Inscrito]])&amp;"-"&amp;TRIM(Tabla1[[#This Row],[Fecha Inicio grupo]])&amp;"-"&amp;TRIM(Tabla1[[#This Row],[Tipo Incrito]]))</f>
        <v/>
      </c>
      <c r="BH745" s="319" t="str">
        <f>IF(F745="","",OR(IFERROR(SEARCH("CG",Tabla1[[#This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5" s="320" t="str">
        <f>IF(F745&lt;&gt;"",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5" s="320" t="str">
        <f>IF(F745&lt;&gt;"",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5" s="320" t="str">
        <f>IF(Tabla1[[#This Row],[Fecha Inicio grupo]]="","",IFERROR(VLOOKUP(Tabla1[[#This Row],[Mes de Alta como miembro]],Parámetros!$AM$2:$AN$16,2,0),"01/01/1900"))</f>
        <v/>
      </c>
    </row>
    <row r="746" spans="1:63" ht="14.45" hidden="1">
      <c r="A746" s="69">
        <v>741</v>
      </c>
      <c r="B746" s="30"/>
      <c r="C746" s="35"/>
      <c r="D746" s="43"/>
      <c r="E746" s="65"/>
      <c r="F746" s="46"/>
      <c r="G746" s="46"/>
      <c r="H746" s="165"/>
      <c r="I746" s="43"/>
      <c r="J746" s="29"/>
      <c r="K746" s="70"/>
      <c r="L746" s="69"/>
      <c r="M746" s="47"/>
      <c r="N746" s="240" t="str">
        <f ca="1">IF(Tabla1[[#This Row],[Fecha de nac]]="","",IF(Tabla1[[#This Row],[Fecha Finalización]] &gt;=TODAY(), DATEDIF(Tabla1[[#This Row],[Fecha de nac]],TODAY(),"y"), ROUNDDOWN((Tabla1[[#This Row],[Fecha Finalización]] -Tabla1[[#This Row],[Fecha de nac]])/365,0)))</f>
        <v/>
      </c>
      <c r="O746" s="171"/>
      <c r="P746" s="35"/>
      <c r="Q746" s="68"/>
      <c r="R746" s="68"/>
      <c r="S746" s="68"/>
      <c r="T746" s="68"/>
      <c r="U746" s="245" t="str">
        <f>IF(F746="","",Tabla1[[#This Row],[Fecha Inicio grupo]]+3*7-7)</f>
        <v/>
      </c>
      <c r="V746" s="246" t="str">
        <f>IF(F746="","",EDATE(Tabla1[[#This Row],[Fecha Inicio grupo]],3))</f>
        <v/>
      </c>
      <c r="W746" s="30"/>
      <c r="X746" s="30"/>
      <c r="Y746" s="77"/>
      <c r="Z746" s="77"/>
      <c r="AA746" s="77"/>
      <c r="AB746" s="77"/>
      <c r="AC746" s="77"/>
      <c r="AD746" s="77"/>
      <c r="AE746" s="77"/>
      <c r="AF746" s="77"/>
      <c r="AG746" s="77"/>
      <c r="AH746" s="77"/>
      <c r="AI746" s="77"/>
      <c r="AJ746" s="77"/>
      <c r="AK746" s="77"/>
      <c r="AL746" s="77"/>
      <c r="AM746" s="77"/>
      <c r="AN746" s="77"/>
      <c r="AO746" s="146"/>
      <c r="AP746" s="248" t="str">
        <f>IF(F746="","",IFERROR(VLOOKUP(SUBSTITUTE(SUBSTITUTE(Tabla1[[#This Row],[Uso Sistemas]],"T","P"),"N","F"),Parámetros!$M$2:$N$17,2,0),"Completar hasta 3ra sem. para evaluar a Probacionista"))</f>
        <v/>
      </c>
      <c r="AQ746" s="40"/>
      <c r="AR746" s="40"/>
      <c r="AS746" s="40"/>
      <c r="AT746" s="29"/>
      <c r="AU746" s="56"/>
      <c r="AV746" s="56"/>
      <c r="AW746" s="56"/>
      <c r="AX746" s="250" t="str">
        <f>IF(V746="","",EOMONTH(EDATE(Tabla1[[#This Row],[Fecha Finalización]],2),0))</f>
        <v/>
      </c>
      <c r="AY746" s="40"/>
      <c r="AZ746" s="251" t="str">
        <f>IF(V746="","",EOMONTH(EDATE(Tabla1[[#This Row],[Fecha Finalización]],3),0))</f>
        <v/>
      </c>
      <c r="BA746" s="40"/>
      <c r="BB746" s="40"/>
      <c r="BC746" s="237"/>
      <c r="BD746" s="235" t="str">
        <f>IF(F746="","",Tabla1[[#This Row],[sem 01]]&amp;Tabla1[[#This Row],[sem 02]]&amp;Tabla1[[#This Row],[sem 03]])</f>
        <v/>
      </c>
      <c r="BE746" s="236" t="str">
        <f>IF(TRIM(F746)="","",$B$1&amp;"-"&amp;SUBSTITUTE(Tabla1[[#This Row],[Mes Inscrito]]," ","")&amp;"-"&amp;SUBSTITUTE(Tabla1[[#This Row],[Dia de clases Inscrito]]," ","")&amp;"-"&amp;SUBSTITUTE(Tabla1[[#This Row],[Horario Inscrito]]," ","")&amp;"-"&amp;Tabla1[[#This Row],[Fecha Inicio grupo]])</f>
        <v/>
      </c>
      <c r="BF746" s="253" t="str">
        <f>IF(F746="","",Tabla1[[#This Row],[Curso]])</f>
        <v/>
      </c>
      <c r="BG746" s="254" t="str">
        <f>+IF(TRIM(F746)="","",$B$1&amp;"-"&amp;TRIM(Tabla1[[#This Row],[Mes Inscrito]])&amp;"-"&amp;TRIM(Tabla1[[#This Row],[Dia de clases Inscrito]])&amp;"-"&amp;TRIM(Tabla1[[#This Row],[Horario Inscrito]])&amp;"-"&amp;TRIM(Tabla1[[#This Row],[Fecha Inicio grupo]])&amp;"-"&amp;TRIM(Tabla1[[#This Row],[Tipo Incrito]]))</f>
        <v/>
      </c>
      <c r="BH746" s="319" t="str">
        <f>IF(F746="","",OR(IFERROR(SEARCH("CG",Tabla1[[#This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6" s="320" t="str">
        <f>IF(F746&lt;&gt;"",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6" s="320" t="str">
        <f>IF(F746&lt;&gt;"",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6" s="320" t="str">
        <f>IF(Tabla1[[#This Row],[Fecha Inicio grupo]]="","",IFERROR(VLOOKUP(Tabla1[[#This Row],[Mes de Alta como miembro]],Parámetros!$AM$2:$AN$16,2,0),"01/01/1900"))</f>
        <v/>
      </c>
    </row>
    <row r="747" spans="1:63" ht="14.45" hidden="1">
      <c r="A747" s="69">
        <v>742</v>
      </c>
      <c r="B747" s="30"/>
      <c r="C747" s="35"/>
      <c r="D747" s="43"/>
      <c r="E747" s="65"/>
      <c r="F747" s="46"/>
      <c r="G747" s="46"/>
      <c r="H747" s="165"/>
      <c r="I747" s="43"/>
      <c r="J747" s="29"/>
      <c r="K747" s="70"/>
      <c r="L747" s="69"/>
      <c r="M747" s="47"/>
      <c r="N747" s="240" t="str">
        <f ca="1">IF(Tabla1[[#This Row],[Fecha de nac]]="","",IF(Tabla1[[#This Row],[Fecha Finalización]] &gt;=TODAY(), DATEDIF(Tabla1[[#This Row],[Fecha de nac]],TODAY(),"y"), ROUNDDOWN((Tabla1[[#This Row],[Fecha Finalización]] -Tabla1[[#This Row],[Fecha de nac]])/365,0)))</f>
        <v/>
      </c>
      <c r="O747" s="171"/>
      <c r="P747" s="35"/>
      <c r="Q747" s="68"/>
      <c r="R747" s="68"/>
      <c r="S747" s="68"/>
      <c r="T747" s="68"/>
      <c r="U747" s="245" t="str">
        <f>IF(F747="","",Tabla1[[#This Row],[Fecha Inicio grupo]]+3*7-7)</f>
        <v/>
      </c>
      <c r="V747" s="246" t="str">
        <f>IF(F747="","",EDATE(Tabla1[[#This Row],[Fecha Inicio grupo]],3))</f>
        <v/>
      </c>
      <c r="W747" s="30"/>
      <c r="X747" s="30"/>
      <c r="Y747" s="77"/>
      <c r="Z747" s="77"/>
      <c r="AA747" s="77"/>
      <c r="AB747" s="77"/>
      <c r="AC747" s="77"/>
      <c r="AD747" s="77"/>
      <c r="AE747" s="77"/>
      <c r="AF747" s="77"/>
      <c r="AG747" s="77"/>
      <c r="AH747" s="77"/>
      <c r="AI747" s="77"/>
      <c r="AJ747" s="77"/>
      <c r="AK747" s="77"/>
      <c r="AL747" s="77"/>
      <c r="AM747" s="77"/>
      <c r="AN747" s="77"/>
      <c r="AO747" s="146"/>
      <c r="AP747" s="248" t="str">
        <f>IF(F747="","",IFERROR(VLOOKUP(SUBSTITUTE(SUBSTITUTE(Tabla1[[#This Row],[Uso Sistemas]],"T","P"),"N","F"),Parámetros!$M$2:$N$17,2,0),"Completar hasta 3ra sem. para evaluar a Probacionista"))</f>
        <v/>
      </c>
      <c r="AQ747" s="40"/>
      <c r="AR747" s="40"/>
      <c r="AS747" s="40"/>
      <c r="AT747" s="29"/>
      <c r="AU747" s="56"/>
      <c r="AV747" s="56"/>
      <c r="AW747" s="56"/>
      <c r="AX747" s="250" t="str">
        <f>IF(V747="","",EOMONTH(EDATE(Tabla1[[#This Row],[Fecha Finalización]],2),0))</f>
        <v/>
      </c>
      <c r="AY747" s="40"/>
      <c r="AZ747" s="251" t="str">
        <f>IF(V747="","",EOMONTH(EDATE(Tabla1[[#This Row],[Fecha Finalización]],3),0))</f>
        <v/>
      </c>
      <c r="BA747" s="40"/>
      <c r="BB747" s="40"/>
      <c r="BC747" s="237"/>
      <c r="BD747" s="235" t="str">
        <f>IF(F747="","",Tabla1[[#This Row],[sem 01]]&amp;Tabla1[[#This Row],[sem 02]]&amp;Tabla1[[#This Row],[sem 03]])</f>
        <v/>
      </c>
      <c r="BE747" s="236" t="str">
        <f>IF(TRIM(F747)="","",$B$1&amp;"-"&amp;SUBSTITUTE(Tabla1[[#This Row],[Mes Inscrito]]," ","")&amp;"-"&amp;SUBSTITUTE(Tabla1[[#This Row],[Dia de clases Inscrito]]," ","")&amp;"-"&amp;SUBSTITUTE(Tabla1[[#This Row],[Horario Inscrito]]," ","")&amp;"-"&amp;Tabla1[[#This Row],[Fecha Inicio grupo]])</f>
        <v/>
      </c>
      <c r="BF747" s="253" t="str">
        <f>IF(F747="","",Tabla1[[#This Row],[Curso]])</f>
        <v/>
      </c>
      <c r="BG747" s="254" t="str">
        <f>+IF(TRIM(F747)="","",$B$1&amp;"-"&amp;TRIM(Tabla1[[#This Row],[Mes Inscrito]])&amp;"-"&amp;TRIM(Tabla1[[#This Row],[Dia de clases Inscrito]])&amp;"-"&amp;TRIM(Tabla1[[#This Row],[Horario Inscrito]])&amp;"-"&amp;TRIM(Tabla1[[#This Row],[Fecha Inicio grupo]])&amp;"-"&amp;TRIM(Tabla1[[#This Row],[Tipo Incrito]]))</f>
        <v/>
      </c>
      <c r="BH747" s="319" t="str">
        <f>IF(F747="","",OR(IFERROR(SEARCH("CG",Tabla1[[#This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7" s="320" t="str">
        <f>IF(F747&lt;&gt;"",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7" s="320" t="str">
        <f>IF(F747&lt;&gt;"",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7" s="320" t="str">
        <f>IF(Tabla1[[#This Row],[Fecha Inicio grupo]]="","",IFERROR(VLOOKUP(Tabla1[[#This Row],[Mes de Alta como miembro]],Parámetros!$AM$2:$AN$16,2,0),"01/01/1900"))</f>
        <v/>
      </c>
    </row>
    <row r="748" spans="1:63" ht="14.45" hidden="1">
      <c r="A748" s="69">
        <v>743</v>
      </c>
      <c r="B748" s="30"/>
      <c r="C748" s="35"/>
      <c r="D748" s="43"/>
      <c r="E748" s="65"/>
      <c r="F748" s="46"/>
      <c r="G748" s="46"/>
      <c r="H748" s="165"/>
      <c r="I748" s="43"/>
      <c r="J748" s="29"/>
      <c r="K748" s="70"/>
      <c r="L748" s="69"/>
      <c r="M748" s="47"/>
      <c r="N748" s="240" t="str">
        <f ca="1">IF(Tabla1[[#This Row],[Fecha de nac]]="","",IF(Tabla1[[#This Row],[Fecha Finalización]] &gt;=TODAY(), DATEDIF(Tabla1[[#This Row],[Fecha de nac]],TODAY(),"y"), ROUNDDOWN((Tabla1[[#This Row],[Fecha Finalización]] -Tabla1[[#This Row],[Fecha de nac]])/365,0)))</f>
        <v/>
      </c>
      <c r="O748" s="171"/>
      <c r="P748" s="35"/>
      <c r="Q748" s="68"/>
      <c r="R748" s="68"/>
      <c r="S748" s="68"/>
      <c r="T748" s="68"/>
      <c r="U748" s="245" t="str">
        <f>IF(F748="","",Tabla1[[#This Row],[Fecha Inicio grupo]]+3*7-7)</f>
        <v/>
      </c>
      <c r="V748" s="246" t="str">
        <f>IF(F748="","",EDATE(Tabla1[[#This Row],[Fecha Inicio grupo]],3))</f>
        <v/>
      </c>
      <c r="W748" s="30"/>
      <c r="X748" s="30"/>
      <c r="Y748" s="77"/>
      <c r="Z748" s="77"/>
      <c r="AA748" s="77"/>
      <c r="AB748" s="77"/>
      <c r="AC748" s="77"/>
      <c r="AD748" s="77"/>
      <c r="AE748" s="77"/>
      <c r="AF748" s="77"/>
      <c r="AG748" s="77"/>
      <c r="AH748" s="77"/>
      <c r="AI748" s="77"/>
      <c r="AJ748" s="77"/>
      <c r="AK748" s="77"/>
      <c r="AL748" s="77"/>
      <c r="AM748" s="77"/>
      <c r="AN748" s="77"/>
      <c r="AO748" s="146"/>
      <c r="AP748" s="248" t="str">
        <f>IF(F748="","",IFERROR(VLOOKUP(SUBSTITUTE(SUBSTITUTE(Tabla1[[#This Row],[Uso Sistemas]],"T","P"),"N","F"),Parámetros!$M$2:$N$17,2,0),"Completar hasta 3ra sem. para evaluar a Probacionista"))</f>
        <v/>
      </c>
      <c r="AQ748" s="40"/>
      <c r="AR748" s="40"/>
      <c r="AS748" s="40"/>
      <c r="AT748" s="29"/>
      <c r="AU748" s="56"/>
      <c r="AV748" s="56"/>
      <c r="AW748" s="56"/>
      <c r="AX748" s="250" t="str">
        <f>IF(V748="","",EOMONTH(EDATE(Tabla1[[#This Row],[Fecha Finalización]],2),0))</f>
        <v/>
      </c>
      <c r="AY748" s="40"/>
      <c r="AZ748" s="251" t="str">
        <f>IF(V748="","",EOMONTH(EDATE(Tabla1[[#This Row],[Fecha Finalización]],3),0))</f>
        <v/>
      </c>
      <c r="BA748" s="40"/>
      <c r="BB748" s="40"/>
      <c r="BC748" s="237"/>
      <c r="BD748" s="235" t="str">
        <f>IF(F748="","",Tabla1[[#This Row],[sem 01]]&amp;Tabla1[[#This Row],[sem 02]]&amp;Tabla1[[#This Row],[sem 03]])</f>
        <v/>
      </c>
      <c r="BE748" s="236" t="str">
        <f>IF(TRIM(F748)="","",$B$1&amp;"-"&amp;SUBSTITUTE(Tabla1[[#This Row],[Mes Inscrito]]," ","")&amp;"-"&amp;SUBSTITUTE(Tabla1[[#This Row],[Dia de clases Inscrito]]," ","")&amp;"-"&amp;SUBSTITUTE(Tabla1[[#This Row],[Horario Inscrito]]," ","")&amp;"-"&amp;Tabla1[[#This Row],[Fecha Inicio grupo]])</f>
        <v/>
      </c>
      <c r="BF748" s="253" t="str">
        <f>IF(F748="","",Tabla1[[#This Row],[Curso]])</f>
        <v/>
      </c>
      <c r="BG748" s="254" t="str">
        <f>+IF(TRIM(F748)="","",$B$1&amp;"-"&amp;TRIM(Tabla1[[#This Row],[Mes Inscrito]])&amp;"-"&amp;TRIM(Tabla1[[#This Row],[Dia de clases Inscrito]])&amp;"-"&amp;TRIM(Tabla1[[#This Row],[Horario Inscrito]])&amp;"-"&amp;TRIM(Tabla1[[#This Row],[Fecha Inicio grupo]])&amp;"-"&amp;TRIM(Tabla1[[#This Row],[Tipo Incrito]]))</f>
        <v/>
      </c>
      <c r="BH748" s="319" t="str">
        <f>IF(F748="","",OR(IFERROR(SEARCH("CG",Tabla1[[#This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8" s="320" t="str">
        <f>IF(F748&lt;&gt;"",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8" s="320" t="str">
        <f>IF(F748&lt;&gt;"",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8" s="320" t="str">
        <f>IF(Tabla1[[#This Row],[Fecha Inicio grupo]]="","",IFERROR(VLOOKUP(Tabla1[[#This Row],[Mes de Alta como miembro]],Parámetros!$AM$2:$AN$16,2,0),"01/01/1900"))</f>
        <v/>
      </c>
    </row>
    <row r="749" spans="1:63" ht="14.45" hidden="1">
      <c r="A749" s="69">
        <v>744</v>
      </c>
      <c r="B749" s="30"/>
      <c r="C749" s="35"/>
      <c r="D749" s="43"/>
      <c r="E749" s="65"/>
      <c r="F749" s="46"/>
      <c r="G749" s="46"/>
      <c r="H749" s="165"/>
      <c r="I749" s="43"/>
      <c r="J749" s="29"/>
      <c r="K749" s="70"/>
      <c r="L749" s="69"/>
      <c r="M749" s="47"/>
      <c r="N749" s="240" t="str">
        <f ca="1">IF(Tabla1[[#This Row],[Fecha de nac]]="","",IF(Tabla1[[#This Row],[Fecha Finalización]] &gt;=TODAY(), DATEDIF(Tabla1[[#This Row],[Fecha de nac]],TODAY(),"y"), ROUNDDOWN((Tabla1[[#This Row],[Fecha Finalización]] -Tabla1[[#This Row],[Fecha de nac]])/365,0)))</f>
        <v/>
      </c>
      <c r="O749" s="171"/>
      <c r="P749" s="35"/>
      <c r="Q749" s="68"/>
      <c r="R749" s="68"/>
      <c r="S749" s="68"/>
      <c r="T749" s="68"/>
      <c r="U749" s="245" t="str">
        <f>IF(F749="","",Tabla1[[#This Row],[Fecha Inicio grupo]]+3*7-7)</f>
        <v/>
      </c>
      <c r="V749" s="246" t="str">
        <f>IF(F749="","",EDATE(Tabla1[[#This Row],[Fecha Inicio grupo]],3))</f>
        <v/>
      </c>
      <c r="W749" s="30"/>
      <c r="X749" s="30"/>
      <c r="Y749" s="77"/>
      <c r="Z749" s="77"/>
      <c r="AA749" s="77"/>
      <c r="AB749" s="77"/>
      <c r="AC749" s="77"/>
      <c r="AD749" s="77"/>
      <c r="AE749" s="77"/>
      <c r="AF749" s="77"/>
      <c r="AG749" s="77"/>
      <c r="AH749" s="77"/>
      <c r="AI749" s="77"/>
      <c r="AJ749" s="77"/>
      <c r="AK749" s="77"/>
      <c r="AL749" s="77"/>
      <c r="AM749" s="77"/>
      <c r="AN749" s="77"/>
      <c r="AO749" s="146"/>
      <c r="AP749" s="248" t="str">
        <f>IF(F749="","",IFERROR(VLOOKUP(SUBSTITUTE(SUBSTITUTE(Tabla1[[#This Row],[Uso Sistemas]],"T","P"),"N","F"),Parámetros!$M$2:$N$17,2,0),"Completar hasta 3ra sem. para evaluar a Probacionista"))</f>
        <v/>
      </c>
      <c r="AQ749" s="40"/>
      <c r="AR749" s="40"/>
      <c r="AS749" s="40"/>
      <c r="AT749" s="29"/>
      <c r="AU749" s="56"/>
      <c r="AV749" s="56"/>
      <c r="AW749" s="56"/>
      <c r="AX749" s="250" t="str">
        <f>IF(V749="","",EOMONTH(EDATE(Tabla1[[#This Row],[Fecha Finalización]],2),0))</f>
        <v/>
      </c>
      <c r="AY749" s="40"/>
      <c r="AZ749" s="251" t="str">
        <f>IF(V749="","",EOMONTH(EDATE(Tabla1[[#This Row],[Fecha Finalización]],3),0))</f>
        <v/>
      </c>
      <c r="BA749" s="40"/>
      <c r="BB749" s="40"/>
      <c r="BC749" s="237"/>
      <c r="BD749" s="235" t="str">
        <f>IF(F749="","",Tabla1[[#This Row],[sem 01]]&amp;Tabla1[[#This Row],[sem 02]]&amp;Tabla1[[#This Row],[sem 03]])</f>
        <v/>
      </c>
      <c r="BE749" s="236" t="str">
        <f>IF(TRIM(F749)="","",$B$1&amp;"-"&amp;SUBSTITUTE(Tabla1[[#This Row],[Mes Inscrito]]," ","")&amp;"-"&amp;SUBSTITUTE(Tabla1[[#This Row],[Dia de clases Inscrito]]," ","")&amp;"-"&amp;SUBSTITUTE(Tabla1[[#This Row],[Horario Inscrito]]," ","")&amp;"-"&amp;Tabla1[[#This Row],[Fecha Inicio grupo]])</f>
        <v/>
      </c>
      <c r="BF749" s="253" t="str">
        <f>IF(F749="","",Tabla1[[#This Row],[Curso]])</f>
        <v/>
      </c>
      <c r="BG749" s="254" t="str">
        <f>+IF(TRIM(F749)="","",$B$1&amp;"-"&amp;TRIM(Tabla1[[#This Row],[Mes Inscrito]])&amp;"-"&amp;TRIM(Tabla1[[#This Row],[Dia de clases Inscrito]])&amp;"-"&amp;TRIM(Tabla1[[#This Row],[Horario Inscrito]])&amp;"-"&amp;TRIM(Tabla1[[#This Row],[Fecha Inicio grupo]])&amp;"-"&amp;TRIM(Tabla1[[#This Row],[Tipo Incrito]]))</f>
        <v/>
      </c>
      <c r="BH749" s="319" t="str">
        <f>IF(F749="","",OR(IFERROR(SEARCH("CG",Tabla1[[#This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9" s="320" t="str">
        <f>IF(F749&lt;&gt;"",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9" s="320" t="str">
        <f>IF(F749&lt;&gt;"",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9" s="320" t="str">
        <f>IF(Tabla1[[#This Row],[Fecha Inicio grupo]]="","",IFERROR(VLOOKUP(Tabla1[[#This Row],[Mes de Alta como miembro]],Parámetros!$AM$2:$AN$16,2,0),"01/01/1900"))</f>
        <v/>
      </c>
    </row>
    <row r="750" spans="1:63" ht="14.45" hidden="1">
      <c r="A750" s="69">
        <v>745</v>
      </c>
      <c r="B750" s="30"/>
      <c r="C750" s="35"/>
      <c r="D750" s="43"/>
      <c r="E750" s="65"/>
      <c r="F750" s="46"/>
      <c r="G750" s="46"/>
      <c r="H750" s="165"/>
      <c r="I750" s="43"/>
      <c r="J750" s="29"/>
      <c r="K750" s="70"/>
      <c r="L750" s="69"/>
      <c r="M750" s="47"/>
      <c r="N750" s="240" t="str">
        <f ca="1">IF(Tabla1[[#This Row],[Fecha de nac]]="","",IF(Tabla1[[#This Row],[Fecha Finalización]] &gt;=TODAY(), DATEDIF(Tabla1[[#This Row],[Fecha de nac]],TODAY(),"y"), ROUNDDOWN((Tabla1[[#This Row],[Fecha Finalización]] -Tabla1[[#This Row],[Fecha de nac]])/365,0)))</f>
        <v/>
      </c>
      <c r="O750" s="171"/>
      <c r="P750" s="35"/>
      <c r="Q750" s="68"/>
      <c r="R750" s="68"/>
      <c r="S750" s="68"/>
      <c r="T750" s="68"/>
      <c r="U750" s="245" t="str">
        <f>IF(F750="","",Tabla1[[#This Row],[Fecha Inicio grupo]]+3*7-7)</f>
        <v/>
      </c>
      <c r="V750" s="246" t="str">
        <f>IF(F750="","",EDATE(Tabla1[[#This Row],[Fecha Inicio grupo]],3))</f>
        <v/>
      </c>
      <c r="W750" s="30"/>
      <c r="X750" s="30"/>
      <c r="Y750" s="77"/>
      <c r="Z750" s="77"/>
      <c r="AA750" s="77"/>
      <c r="AB750" s="77"/>
      <c r="AC750" s="77"/>
      <c r="AD750" s="77"/>
      <c r="AE750" s="77"/>
      <c r="AF750" s="77"/>
      <c r="AG750" s="77"/>
      <c r="AH750" s="77"/>
      <c r="AI750" s="77"/>
      <c r="AJ750" s="77"/>
      <c r="AK750" s="77"/>
      <c r="AL750" s="77"/>
      <c r="AM750" s="77"/>
      <c r="AN750" s="77"/>
      <c r="AO750" s="146"/>
      <c r="AP750" s="248" t="str">
        <f>IF(F750="","",IFERROR(VLOOKUP(SUBSTITUTE(SUBSTITUTE(Tabla1[[#This Row],[Uso Sistemas]],"T","P"),"N","F"),Parámetros!$M$2:$N$17,2,0),"Completar hasta 3ra sem. para evaluar a Probacionista"))</f>
        <v/>
      </c>
      <c r="AQ750" s="40"/>
      <c r="AR750" s="40"/>
      <c r="AS750" s="40"/>
      <c r="AT750" s="29"/>
      <c r="AU750" s="56"/>
      <c r="AV750" s="56"/>
      <c r="AW750" s="56"/>
      <c r="AX750" s="250" t="str">
        <f>IF(V750="","",EOMONTH(EDATE(Tabla1[[#This Row],[Fecha Finalización]],2),0))</f>
        <v/>
      </c>
      <c r="AY750" s="40"/>
      <c r="AZ750" s="251" t="str">
        <f>IF(V750="","",EOMONTH(EDATE(Tabla1[[#This Row],[Fecha Finalización]],3),0))</f>
        <v/>
      </c>
      <c r="BA750" s="40"/>
      <c r="BB750" s="40"/>
      <c r="BC750" s="237"/>
      <c r="BD750" s="235" t="str">
        <f>IF(F750="","",Tabla1[[#This Row],[sem 01]]&amp;Tabla1[[#This Row],[sem 02]]&amp;Tabla1[[#This Row],[sem 03]])</f>
        <v/>
      </c>
      <c r="BE750" s="236" t="str">
        <f>IF(TRIM(F750)="","",$B$1&amp;"-"&amp;SUBSTITUTE(Tabla1[[#This Row],[Mes Inscrito]]," ","")&amp;"-"&amp;SUBSTITUTE(Tabla1[[#This Row],[Dia de clases Inscrito]]," ","")&amp;"-"&amp;SUBSTITUTE(Tabla1[[#This Row],[Horario Inscrito]]," ","")&amp;"-"&amp;Tabla1[[#This Row],[Fecha Inicio grupo]])</f>
        <v/>
      </c>
      <c r="BF750" s="253" t="str">
        <f>IF(F750="","",Tabla1[[#This Row],[Curso]])</f>
        <v/>
      </c>
      <c r="BG750" s="254" t="str">
        <f>+IF(TRIM(F750)="","",$B$1&amp;"-"&amp;TRIM(Tabla1[[#This Row],[Mes Inscrito]])&amp;"-"&amp;TRIM(Tabla1[[#This Row],[Dia de clases Inscrito]])&amp;"-"&amp;TRIM(Tabla1[[#This Row],[Horario Inscrito]])&amp;"-"&amp;TRIM(Tabla1[[#This Row],[Fecha Inicio grupo]])&amp;"-"&amp;TRIM(Tabla1[[#This Row],[Tipo Incrito]]))</f>
        <v/>
      </c>
      <c r="BH750" s="319" t="str">
        <f>IF(F750="","",OR(IFERROR(SEARCH("CG",Tabla1[[#This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0" s="320" t="str">
        <f>IF(F750&lt;&gt;"",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0" s="320" t="str">
        <f>IF(F750&lt;&gt;"",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0" s="320" t="str">
        <f>IF(Tabla1[[#This Row],[Fecha Inicio grupo]]="","",IFERROR(VLOOKUP(Tabla1[[#This Row],[Mes de Alta como miembro]],Parámetros!$AM$2:$AN$16,2,0),"01/01/1900"))</f>
        <v/>
      </c>
    </row>
    <row r="751" spans="1:63" ht="14.45" hidden="1">
      <c r="A751" s="69">
        <v>746</v>
      </c>
      <c r="B751" s="30"/>
      <c r="C751" s="35"/>
      <c r="D751" s="43"/>
      <c r="E751" s="65"/>
      <c r="F751" s="46"/>
      <c r="G751" s="46"/>
      <c r="H751" s="165"/>
      <c r="I751" s="43"/>
      <c r="J751" s="29"/>
      <c r="K751" s="70"/>
      <c r="L751" s="69"/>
      <c r="M751" s="47"/>
      <c r="N751" s="240" t="str">
        <f ca="1">IF(Tabla1[[#This Row],[Fecha de nac]]="","",IF(Tabla1[[#This Row],[Fecha Finalización]] &gt;=TODAY(), DATEDIF(Tabla1[[#This Row],[Fecha de nac]],TODAY(),"y"), ROUNDDOWN((Tabla1[[#This Row],[Fecha Finalización]] -Tabla1[[#This Row],[Fecha de nac]])/365,0)))</f>
        <v/>
      </c>
      <c r="O751" s="171"/>
      <c r="P751" s="35"/>
      <c r="Q751" s="68"/>
      <c r="R751" s="68"/>
      <c r="S751" s="68"/>
      <c r="T751" s="68"/>
      <c r="U751" s="245" t="str">
        <f>IF(F751="","",Tabla1[[#This Row],[Fecha Inicio grupo]]+3*7-7)</f>
        <v/>
      </c>
      <c r="V751" s="246" t="str">
        <f>IF(F751="","",EDATE(Tabla1[[#This Row],[Fecha Inicio grupo]],3))</f>
        <v/>
      </c>
      <c r="W751" s="30"/>
      <c r="X751" s="30"/>
      <c r="Y751" s="77"/>
      <c r="Z751" s="77"/>
      <c r="AA751" s="77"/>
      <c r="AB751" s="77"/>
      <c r="AC751" s="77"/>
      <c r="AD751" s="77"/>
      <c r="AE751" s="77"/>
      <c r="AF751" s="77"/>
      <c r="AG751" s="77"/>
      <c r="AH751" s="77"/>
      <c r="AI751" s="77"/>
      <c r="AJ751" s="77"/>
      <c r="AK751" s="77"/>
      <c r="AL751" s="77"/>
      <c r="AM751" s="77"/>
      <c r="AN751" s="77"/>
      <c r="AO751" s="146"/>
      <c r="AP751" s="248" t="str">
        <f>IF(F751="","",IFERROR(VLOOKUP(SUBSTITUTE(SUBSTITUTE(Tabla1[[#This Row],[Uso Sistemas]],"T","P"),"N","F"),Parámetros!$M$2:$N$17,2,0),"Completar hasta 3ra sem. para evaluar a Probacionista"))</f>
        <v/>
      </c>
      <c r="AQ751" s="40"/>
      <c r="AR751" s="40"/>
      <c r="AS751" s="40"/>
      <c r="AT751" s="29"/>
      <c r="AU751" s="56"/>
      <c r="AV751" s="56"/>
      <c r="AW751" s="56"/>
      <c r="AX751" s="250" t="str">
        <f>IF(V751="","",EOMONTH(EDATE(Tabla1[[#This Row],[Fecha Finalización]],2),0))</f>
        <v/>
      </c>
      <c r="AY751" s="40"/>
      <c r="AZ751" s="251" t="str">
        <f>IF(V751="","",EOMONTH(EDATE(Tabla1[[#This Row],[Fecha Finalización]],3),0))</f>
        <v/>
      </c>
      <c r="BA751" s="40"/>
      <c r="BB751" s="40"/>
      <c r="BC751" s="237"/>
      <c r="BD751" s="235" t="str">
        <f>IF(F751="","",Tabla1[[#This Row],[sem 01]]&amp;Tabla1[[#This Row],[sem 02]]&amp;Tabla1[[#This Row],[sem 03]])</f>
        <v/>
      </c>
      <c r="BE751" s="236" t="str">
        <f>IF(TRIM(F751)="","",$B$1&amp;"-"&amp;SUBSTITUTE(Tabla1[[#This Row],[Mes Inscrito]]," ","")&amp;"-"&amp;SUBSTITUTE(Tabla1[[#This Row],[Dia de clases Inscrito]]," ","")&amp;"-"&amp;SUBSTITUTE(Tabla1[[#This Row],[Horario Inscrito]]," ","")&amp;"-"&amp;Tabla1[[#This Row],[Fecha Inicio grupo]])</f>
        <v/>
      </c>
      <c r="BF751" s="253" t="str">
        <f>IF(F751="","",Tabla1[[#This Row],[Curso]])</f>
        <v/>
      </c>
      <c r="BG751" s="254" t="str">
        <f>+IF(TRIM(F751)="","",$B$1&amp;"-"&amp;TRIM(Tabla1[[#This Row],[Mes Inscrito]])&amp;"-"&amp;TRIM(Tabla1[[#This Row],[Dia de clases Inscrito]])&amp;"-"&amp;TRIM(Tabla1[[#This Row],[Horario Inscrito]])&amp;"-"&amp;TRIM(Tabla1[[#This Row],[Fecha Inicio grupo]])&amp;"-"&amp;TRIM(Tabla1[[#This Row],[Tipo Incrito]]))</f>
        <v/>
      </c>
      <c r="BH751" s="319" t="str">
        <f>IF(F751="","",OR(IFERROR(SEARCH("CG",Tabla1[[#This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1" s="320" t="str">
        <f>IF(F751&lt;&gt;"",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1" s="320" t="str">
        <f>IF(F751&lt;&gt;"",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1" s="320" t="str">
        <f>IF(Tabla1[[#This Row],[Fecha Inicio grupo]]="","",IFERROR(VLOOKUP(Tabla1[[#This Row],[Mes de Alta como miembro]],Parámetros!$AM$2:$AN$16,2,0),"01/01/1900"))</f>
        <v/>
      </c>
    </row>
    <row r="752" spans="1:63" ht="14.45" hidden="1">
      <c r="A752" s="69">
        <v>747</v>
      </c>
      <c r="B752" s="30"/>
      <c r="C752" s="35"/>
      <c r="D752" s="43"/>
      <c r="E752" s="65"/>
      <c r="F752" s="46"/>
      <c r="G752" s="46"/>
      <c r="H752" s="165"/>
      <c r="I752" s="43"/>
      <c r="J752" s="29"/>
      <c r="K752" s="70"/>
      <c r="L752" s="69"/>
      <c r="M752" s="47"/>
      <c r="N752" s="240" t="str">
        <f ca="1">IF(Tabla1[[#This Row],[Fecha de nac]]="","",IF(Tabla1[[#This Row],[Fecha Finalización]] &gt;=TODAY(), DATEDIF(Tabla1[[#This Row],[Fecha de nac]],TODAY(),"y"), ROUNDDOWN((Tabla1[[#This Row],[Fecha Finalización]] -Tabla1[[#This Row],[Fecha de nac]])/365,0)))</f>
        <v/>
      </c>
      <c r="O752" s="171"/>
      <c r="P752" s="35"/>
      <c r="Q752" s="68"/>
      <c r="R752" s="68"/>
      <c r="S752" s="68"/>
      <c r="T752" s="68"/>
      <c r="U752" s="245" t="str">
        <f>IF(F752="","",Tabla1[[#This Row],[Fecha Inicio grupo]]+3*7-7)</f>
        <v/>
      </c>
      <c r="V752" s="246" t="str">
        <f>IF(F752="","",EDATE(Tabla1[[#This Row],[Fecha Inicio grupo]],3))</f>
        <v/>
      </c>
      <c r="W752" s="30"/>
      <c r="X752" s="30"/>
      <c r="Y752" s="77"/>
      <c r="Z752" s="77"/>
      <c r="AA752" s="77"/>
      <c r="AB752" s="77"/>
      <c r="AC752" s="77"/>
      <c r="AD752" s="77"/>
      <c r="AE752" s="77"/>
      <c r="AF752" s="77"/>
      <c r="AG752" s="77"/>
      <c r="AH752" s="77"/>
      <c r="AI752" s="77"/>
      <c r="AJ752" s="77"/>
      <c r="AK752" s="77"/>
      <c r="AL752" s="77"/>
      <c r="AM752" s="77"/>
      <c r="AN752" s="77"/>
      <c r="AO752" s="146"/>
      <c r="AP752" s="248" t="str">
        <f>IF(F752="","",IFERROR(VLOOKUP(SUBSTITUTE(SUBSTITUTE(Tabla1[[#This Row],[Uso Sistemas]],"T","P"),"N","F"),Parámetros!$M$2:$N$17,2,0),"Completar hasta 3ra sem. para evaluar a Probacionista"))</f>
        <v/>
      </c>
      <c r="AQ752" s="40"/>
      <c r="AR752" s="40"/>
      <c r="AS752" s="40"/>
      <c r="AT752" s="29"/>
      <c r="AU752" s="56"/>
      <c r="AV752" s="56"/>
      <c r="AW752" s="56"/>
      <c r="AX752" s="250" t="str">
        <f>IF(V752="","",EOMONTH(EDATE(Tabla1[[#This Row],[Fecha Finalización]],2),0))</f>
        <v/>
      </c>
      <c r="AY752" s="40"/>
      <c r="AZ752" s="251" t="str">
        <f>IF(V752="","",EOMONTH(EDATE(Tabla1[[#This Row],[Fecha Finalización]],3),0))</f>
        <v/>
      </c>
      <c r="BA752" s="40"/>
      <c r="BB752" s="40"/>
      <c r="BC752" s="237"/>
      <c r="BD752" s="235" t="str">
        <f>IF(F752="","",Tabla1[[#This Row],[sem 01]]&amp;Tabla1[[#This Row],[sem 02]]&amp;Tabla1[[#This Row],[sem 03]])</f>
        <v/>
      </c>
      <c r="BE752" s="236" t="str">
        <f>IF(TRIM(F752)="","",$B$1&amp;"-"&amp;SUBSTITUTE(Tabla1[[#This Row],[Mes Inscrito]]," ","")&amp;"-"&amp;SUBSTITUTE(Tabla1[[#This Row],[Dia de clases Inscrito]]," ","")&amp;"-"&amp;SUBSTITUTE(Tabla1[[#This Row],[Horario Inscrito]]," ","")&amp;"-"&amp;Tabla1[[#This Row],[Fecha Inicio grupo]])</f>
        <v/>
      </c>
      <c r="BF752" s="253" t="str">
        <f>IF(F752="","",Tabla1[[#This Row],[Curso]])</f>
        <v/>
      </c>
      <c r="BG752" s="254" t="str">
        <f>+IF(TRIM(F752)="","",$B$1&amp;"-"&amp;TRIM(Tabla1[[#This Row],[Mes Inscrito]])&amp;"-"&amp;TRIM(Tabla1[[#This Row],[Dia de clases Inscrito]])&amp;"-"&amp;TRIM(Tabla1[[#This Row],[Horario Inscrito]])&amp;"-"&amp;TRIM(Tabla1[[#This Row],[Fecha Inicio grupo]])&amp;"-"&amp;TRIM(Tabla1[[#This Row],[Tipo Incrito]]))</f>
        <v/>
      </c>
      <c r="BH752" s="319" t="str">
        <f>IF(F752="","",OR(IFERROR(SEARCH("CG",Tabla1[[#This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2" s="320" t="str">
        <f>IF(F752&lt;&gt;"",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2" s="320" t="str">
        <f>IF(F752&lt;&gt;"",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2" s="320" t="str">
        <f>IF(Tabla1[[#This Row],[Fecha Inicio grupo]]="","",IFERROR(VLOOKUP(Tabla1[[#This Row],[Mes de Alta como miembro]],Parámetros!$AM$2:$AN$16,2,0),"01/01/1900"))</f>
        <v/>
      </c>
    </row>
    <row r="753" spans="1:63" ht="14.45" hidden="1">
      <c r="A753" s="69">
        <v>748</v>
      </c>
      <c r="B753" s="30"/>
      <c r="C753" s="35"/>
      <c r="D753" s="43"/>
      <c r="E753" s="65"/>
      <c r="F753" s="46"/>
      <c r="G753" s="46"/>
      <c r="H753" s="165"/>
      <c r="I753" s="43"/>
      <c r="J753" s="29"/>
      <c r="K753" s="70"/>
      <c r="L753" s="69"/>
      <c r="M753" s="47"/>
      <c r="N753" s="240" t="str">
        <f ca="1">IF(Tabla1[[#This Row],[Fecha de nac]]="","",IF(Tabla1[[#This Row],[Fecha Finalización]] &gt;=TODAY(), DATEDIF(Tabla1[[#This Row],[Fecha de nac]],TODAY(),"y"), ROUNDDOWN((Tabla1[[#This Row],[Fecha Finalización]] -Tabla1[[#This Row],[Fecha de nac]])/365,0)))</f>
        <v/>
      </c>
      <c r="O753" s="171"/>
      <c r="P753" s="35"/>
      <c r="Q753" s="68"/>
      <c r="R753" s="68"/>
      <c r="S753" s="68"/>
      <c r="T753" s="68"/>
      <c r="U753" s="245" t="str">
        <f>IF(F753="","",Tabla1[[#This Row],[Fecha Inicio grupo]]+3*7-7)</f>
        <v/>
      </c>
      <c r="V753" s="246" t="str">
        <f>IF(F753="","",EDATE(Tabla1[[#This Row],[Fecha Inicio grupo]],3))</f>
        <v/>
      </c>
      <c r="W753" s="30"/>
      <c r="X753" s="30"/>
      <c r="Y753" s="77"/>
      <c r="Z753" s="77"/>
      <c r="AA753" s="77"/>
      <c r="AB753" s="77"/>
      <c r="AC753" s="77"/>
      <c r="AD753" s="77"/>
      <c r="AE753" s="77"/>
      <c r="AF753" s="77"/>
      <c r="AG753" s="77"/>
      <c r="AH753" s="77"/>
      <c r="AI753" s="77"/>
      <c r="AJ753" s="77"/>
      <c r="AK753" s="77"/>
      <c r="AL753" s="77"/>
      <c r="AM753" s="77"/>
      <c r="AN753" s="77"/>
      <c r="AO753" s="146"/>
      <c r="AP753" s="248" t="str">
        <f>IF(F753="","",IFERROR(VLOOKUP(SUBSTITUTE(SUBSTITUTE(Tabla1[[#This Row],[Uso Sistemas]],"T","P"),"N","F"),Parámetros!$M$2:$N$17,2,0),"Completar hasta 3ra sem. para evaluar a Probacionista"))</f>
        <v/>
      </c>
      <c r="AQ753" s="40"/>
      <c r="AR753" s="40"/>
      <c r="AS753" s="40"/>
      <c r="AT753" s="29"/>
      <c r="AU753" s="56"/>
      <c r="AV753" s="56"/>
      <c r="AW753" s="56"/>
      <c r="AX753" s="250" t="str">
        <f>IF(V753="","",EOMONTH(EDATE(Tabla1[[#This Row],[Fecha Finalización]],2),0))</f>
        <v/>
      </c>
      <c r="AY753" s="40"/>
      <c r="AZ753" s="251" t="str">
        <f>IF(V753="","",EOMONTH(EDATE(Tabla1[[#This Row],[Fecha Finalización]],3),0))</f>
        <v/>
      </c>
      <c r="BA753" s="40"/>
      <c r="BB753" s="40"/>
      <c r="BC753" s="237"/>
      <c r="BD753" s="235" t="str">
        <f>IF(F753="","",Tabla1[[#This Row],[sem 01]]&amp;Tabla1[[#This Row],[sem 02]]&amp;Tabla1[[#This Row],[sem 03]])</f>
        <v/>
      </c>
      <c r="BE753" s="236" t="str">
        <f>IF(TRIM(F753)="","",$B$1&amp;"-"&amp;SUBSTITUTE(Tabla1[[#This Row],[Mes Inscrito]]," ","")&amp;"-"&amp;SUBSTITUTE(Tabla1[[#This Row],[Dia de clases Inscrito]]," ","")&amp;"-"&amp;SUBSTITUTE(Tabla1[[#This Row],[Horario Inscrito]]," ","")&amp;"-"&amp;Tabla1[[#This Row],[Fecha Inicio grupo]])</f>
        <v/>
      </c>
      <c r="BF753" s="253" t="str">
        <f>IF(F753="","",Tabla1[[#This Row],[Curso]])</f>
        <v/>
      </c>
      <c r="BG753" s="254" t="str">
        <f>+IF(TRIM(F753)="","",$B$1&amp;"-"&amp;TRIM(Tabla1[[#This Row],[Mes Inscrito]])&amp;"-"&amp;TRIM(Tabla1[[#This Row],[Dia de clases Inscrito]])&amp;"-"&amp;TRIM(Tabla1[[#This Row],[Horario Inscrito]])&amp;"-"&amp;TRIM(Tabla1[[#This Row],[Fecha Inicio grupo]])&amp;"-"&amp;TRIM(Tabla1[[#This Row],[Tipo Incrito]]))</f>
        <v/>
      </c>
      <c r="BH753" s="319" t="str">
        <f>IF(F753="","",OR(IFERROR(SEARCH("CG",Tabla1[[#This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3" s="320" t="str">
        <f>IF(F753&lt;&gt;"",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3" s="320" t="str">
        <f>IF(F753&lt;&gt;"",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3" s="320" t="str">
        <f>IF(Tabla1[[#This Row],[Fecha Inicio grupo]]="","",IFERROR(VLOOKUP(Tabla1[[#This Row],[Mes de Alta como miembro]],Parámetros!$AM$2:$AN$16,2,0),"01/01/1900"))</f>
        <v/>
      </c>
    </row>
    <row r="754" spans="1:63" ht="14.45" hidden="1">
      <c r="A754" s="69">
        <v>749</v>
      </c>
      <c r="B754" s="30"/>
      <c r="C754" s="35"/>
      <c r="D754" s="43"/>
      <c r="E754" s="65"/>
      <c r="F754" s="46"/>
      <c r="G754" s="46"/>
      <c r="H754" s="165"/>
      <c r="I754" s="43"/>
      <c r="J754" s="29"/>
      <c r="K754" s="70"/>
      <c r="L754" s="69"/>
      <c r="M754" s="47"/>
      <c r="N754" s="240" t="str">
        <f ca="1">IF(Tabla1[[#This Row],[Fecha de nac]]="","",IF(Tabla1[[#This Row],[Fecha Finalización]] &gt;=TODAY(), DATEDIF(Tabla1[[#This Row],[Fecha de nac]],TODAY(),"y"), ROUNDDOWN((Tabla1[[#This Row],[Fecha Finalización]] -Tabla1[[#This Row],[Fecha de nac]])/365,0)))</f>
        <v/>
      </c>
      <c r="O754" s="171"/>
      <c r="P754" s="35"/>
      <c r="Q754" s="68"/>
      <c r="R754" s="68"/>
      <c r="S754" s="68"/>
      <c r="T754" s="68"/>
      <c r="U754" s="245" t="str">
        <f>IF(F754="","",Tabla1[[#This Row],[Fecha Inicio grupo]]+3*7-7)</f>
        <v/>
      </c>
      <c r="V754" s="246" t="str">
        <f>IF(F754="","",EDATE(Tabla1[[#This Row],[Fecha Inicio grupo]],3))</f>
        <v/>
      </c>
      <c r="W754" s="30"/>
      <c r="X754" s="30"/>
      <c r="Y754" s="77"/>
      <c r="Z754" s="77"/>
      <c r="AA754" s="77"/>
      <c r="AB754" s="77"/>
      <c r="AC754" s="77"/>
      <c r="AD754" s="77"/>
      <c r="AE754" s="77"/>
      <c r="AF754" s="77"/>
      <c r="AG754" s="77"/>
      <c r="AH754" s="77"/>
      <c r="AI754" s="77"/>
      <c r="AJ754" s="77"/>
      <c r="AK754" s="77"/>
      <c r="AL754" s="77"/>
      <c r="AM754" s="77"/>
      <c r="AN754" s="77"/>
      <c r="AO754" s="146"/>
      <c r="AP754" s="248" t="str">
        <f>IF(F754="","",IFERROR(VLOOKUP(SUBSTITUTE(SUBSTITUTE(Tabla1[[#This Row],[Uso Sistemas]],"T","P"),"N","F"),Parámetros!$M$2:$N$17,2,0),"Completar hasta 3ra sem. para evaluar a Probacionista"))</f>
        <v/>
      </c>
      <c r="AQ754" s="40"/>
      <c r="AR754" s="40"/>
      <c r="AS754" s="40"/>
      <c r="AT754" s="29"/>
      <c r="AU754" s="56"/>
      <c r="AV754" s="56"/>
      <c r="AW754" s="56"/>
      <c r="AX754" s="250" t="str">
        <f>IF(V754="","",EOMONTH(EDATE(Tabla1[[#This Row],[Fecha Finalización]],2),0))</f>
        <v/>
      </c>
      <c r="AY754" s="40"/>
      <c r="AZ754" s="251" t="str">
        <f>IF(V754="","",EOMONTH(EDATE(Tabla1[[#This Row],[Fecha Finalización]],3),0))</f>
        <v/>
      </c>
      <c r="BA754" s="40"/>
      <c r="BB754" s="40"/>
      <c r="BC754" s="237"/>
      <c r="BD754" s="235" t="str">
        <f>IF(F754="","",Tabla1[[#This Row],[sem 01]]&amp;Tabla1[[#This Row],[sem 02]]&amp;Tabla1[[#This Row],[sem 03]])</f>
        <v/>
      </c>
      <c r="BE754" s="236" t="str">
        <f>IF(TRIM(F754)="","",$B$1&amp;"-"&amp;SUBSTITUTE(Tabla1[[#This Row],[Mes Inscrito]]," ","")&amp;"-"&amp;SUBSTITUTE(Tabla1[[#This Row],[Dia de clases Inscrito]]," ","")&amp;"-"&amp;SUBSTITUTE(Tabla1[[#This Row],[Horario Inscrito]]," ","")&amp;"-"&amp;Tabla1[[#This Row],[Fecha Inicio grupo]])</f>
        <v/>
      </c>
      <c r="BF754" s="253" t="str">
        <f>IF(F754="","",Tabla1[[#This Row],[Curso]])</f>
        <v/>
      </c>
      <c r="BG754" s="254" t="str">
        <f>+IF(TRIM(F754)="","",$B$1&amp;"-"&amp;TRIM(Tabla1[[#This Row],[Mes Inscrito]])&amp;"-"&amp;TRIM(Tabla1[[#This Row],[Dia de clases Inscrito]])&amp;"-"&amp;TRIM(Tabla1[[#This Row],[Horario Inscrito]])&amp;"-"&amp;TRIM(Tabla1[[#This Row],[Fecha Inicio grupo]])&amp;"-"&amp;TRIM(Tabla1[[#This Row],[Tipo Incrito]]))</f>
        <v/>
      </c>
      <c r="BH754" s="319" t="str">
        <f>IF(F754="","",OR(IFERROR(SEARCH("CG",Tabla1[[#This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4" s="320" t="str">
        <f>IF(F754&lt;&gt;"",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4" s="320" t="str">
        <f>IF(F754&lt;&gt;"",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4" s="320" t="str">
        <f>IF(Tabla1[[#This Row],[Fecha Inicio grupo]]="","",IFERROR(VLOOKUP(Tabla1[[#This Row],[Mes de Alta como miembro]],Parámetros!$AM$2:$AN$16,2,0),"01/01/1900"))</f>
        <v/>
      </c>
    </row>
    <row r="755" spans="1:63" ht="14.45" hidden="1">
      <c r="A755" s="69">
        <v>750</v>
      </c>
      <c r="B755" s="30"/>
      <c r="C755" s="35"/>
      <c r="D755" s="43"/>
      <c r="E755" s="65"/>
      <c r="F755" s="46"/>
      <c r="G755" s="46"/>
      <c r="H755" s="165"/>
      <c r="I755" s="43"/>
      <c r="J755" s="29"/>
      <c r="K755" s="70"/>
      <c r="L755" s="69"/>
      <c r="M755" s="47"/>
      <c r="N755" s="240" t="str">
        <f ca="1">IF(Tabla1[[#This Row],[Fecha de nac]]="","",IF(Tabla1[[#This Row],[Fecha Finalización]] &gt;=TODAY(), DATEDIF(Tabla1[[#This Row],[Fecha de nac]],TODAY(),"y"), ROUNDDOWN((Tabla1[[#This Row],[Fecha Finalización]] -Tabla1[[#This Row],[Fecha de nac]])/365,0)))</f>
        <v/>
      </c>
      <c r="O755" s="171"/>
      <c r="P755" s="35"/>
      <c r="Q755" s="68"/>
      <c r="R755" s="68"/>
      <c r="S755" s="68"/>
      <c r="T755" s="68"/>
      <c r="U755" s="245" t="str">
        <f>IF(F755="","",Tabla1[[#This Row],[Fecha Inicio grupo]]+3*7-7)</f>
        <v/>
      </c>
      <c r="V755" s="246" t="str">
        <f>IF(F755="","",EDATE(Tabla1[[#This Row],[Fecha Inicio grupo]],3))</f>
        <v/>
      </c>
      <c r="W755" s="30"/>
      <c r="X755" s="30"/>
      <c r="Y755" s="77"/>
      <c r="Z755" s="77"/>
      <c r="AA755" s="77"/>
      <c r="AB755" s="77"/>
      <c r="AC755" s="77"/>
      <c r="AD755" s="77"/>
      <c r="AE755" s="77"/>
      <c r="AF755" s="77"/>
      <c r="AG755" s="77"/>
      <c r="AH755" s="77"/>
      <c r="AI755" s="77"/>
      <c r="AJ755" s="77"/>
      <c r="AK755" s="77"/>
      <c r="AL755" s="77"/>
      <c r="AM755" s="77"/>
      <c r="AN755" s="77"/>
      <c r="AO755" s="146"/>
      <c r="AP755" s="248" t="str">
        <f>IF(F755="","",IFERROR(VLOOKUP(SUBSTITUTE(SUBSTITUTE(Tabla1[[#This Row],[Uso Sistemas]],"T","P"),"N","F"),Parámetros!$M$2:$N$17,2,0),"Completar hasta 3ra sem. para evaluar a Probacionista"))</f>
        <v/>
      </c>
      <c r="AQ755" s="40"/>
      <c r="AR755" s="40"/>
      <c r="AS755" s="40"/>
      <c r="AT755" s="29"/>
      <c r="AU755" s="56"/>
      <c r="AV755" s="56"/>
      <c r="AW755" s="56"/>
      <c r="AX755" s="250" t="str">
        <f>IF(V755="","",EOMONTH(EDATE(Tabla1[[#This Row],[Fecha Finalización]],2),0))</f>
        <v/>
      </c>
      <c r="AY755" s="40"/>
      <c r="AZ755" s="251" t="str">
        <f>IF(V755="","",EOMONTH(EDATE(Tabla1[[#This Row],[Fecha Finalización]],3),0))</f>
        <v/>
      </c>
      <c r="BA755" s="40"/>
      <c r="BB755" s="40"/>
      <c r="BC755" s="237"/>
      <c r="BD755" s="235" t="str">
        <f>IF(F755="","",Tabla1[[#This Row],[sem 01]]&amp;Tabla1[[#This Row],[sem 02]]&amp;Tabla1[[#This Row],[sem 03]])</f>
        <v/>
      </c>
      <c r="BE755" s="236" t="str">
        <f>IF(TRIM(F755)="","",$B$1&amp;"-"&amp;SUBSTITUTE(Tabla1[[#This Row],[Mes Inscrito]]," ","")&amp;"-"&amp;SUBSTITUTE(Tabla1[[#This Row],[Dia de clases Inscrito]]," ","")&amp;"-"&amp;SUBSTITUTE(Tabla1[[#This Row],[Horario Inscrito]]," ","")&amp;"-"&amp;Tabla1[[#This Row],[Fecha Inicio grupo]])</f>
        <v/>
      </c>
      <c r="BF755" s="253" t="str">
        <f>IF(F755="","",Tabla1[[#This Row],[Curso]])</f>
        <v/>
      </c>
      <c r="BG755" s="254" t="str">
        <f>+IF(TRIM(F755)="","",$B$1&amp;"-"&amp;TRIM(Tabla1[[#This Row],[Mes Inscrito]])&amp;"-"&amp;TRIM(Tabla1[[#This Row],[Dia de clases Inscrito]])&amp;"-"&amp;TRIM(Tabla1[[#This Row],[Horario Inscrito]])&amp;"-"&amp;TRIM(Tabla1[[#This Row],[Fecha Inicio grupo]])&amp;"-"&amp;TRIM(Tabla1[[#This Row],[Tipo Incrito]]))</f>
        <v/>
      </c>
      <c r="BH755" s="319" t="str">
        <f>IF(F755="","",OR(IFERROR(SEARCH("CG",Tabla1[[#This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5" s="320" t="str">
        <f>IF(F755&lt;&gt;"",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5" s="320" t="str">
        <f>IF(F755&lt;&gt;"",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5" s="320" t="str">
        <f>IF(Tabla1[[#This Row],[Fecha Inicio grupo]]="","",IFERROR(VLOOKUP(Tabla1[[#This Row],[Mes de Alta como miembro]],Parámetros!$AM$2:$AN$16,2,0),"01/01/1900"))</f>
        <v/>
      </c>
    </row>
    <row r="756" spans="1:63" ht="14.45" hidden="1">
      <c r="A756" s="69">
        <v>751</v>
      </c>
      <c r="B756" s="30"/>
      <c r="C756" s="35"/>
      <c r="D756" s="43"/>
      <c r="E756" s="65"/>
      <c r="F756" s="46"/>
      <c r="G756" s="46"/>
      <c r="H756" s="165"/>
      <c r="I756" s="43"/>
      <c r="J756" s="29"/>
      <c r="K756" s="70"/>
      <c r="L756" s="69"/>
      <c r="M756" s="47"/>
      <c r="N756" s="240" t="str">
        <f ca="1">IF(Tabla1[[#This Row],[Fecha de nac]]="","",IF(Tabla1[[#This Row],[Fecha Finalización]] &gt;=TODAY(), DATEDIF(Tabla1[[#This Row],[Fecha de nac]],TODAY(),"y"), ROUNDDOWN((Tabla1[[#This Row],[Fecha Finalización]] -Tabla1[[#This Row],[Fecha de nac]])/365,0)))</f>
        <v/>
      </c>
      <c r="O756" s="171"/>
      <c r="P756" s="35"/>
      <c r="Q756" s="68"/>
      <c r="R756" s="68"/>
      <c r="S756" s="68"/>
      <c r="T756" s="68"/>
      <c r="U756" s="245" t="str">
        <f>IF(F756="","",Tabla1[[#This Row],[Fecha Inicio grupo]]+3*7-7)</f>
        <v/>
      </c>
      <c r="V756" s="246" t="str">
        <f>IF(F756="","",EDATE(Tabla1[[#This Row],[Fecha Inicio grupo]],3))</f>
        <v/>
      </c>
      <c r="W756" s="30"/>
      <c r="X756" s="30"/>
      <c r="Y756" s="77"/>
      <c r="Z756" s="77"/>
      <c r="AA756" s="77"/>
      <c r="AB756" s="77"/>
      <c r="AC756" s="77"/>
      <c r="AD756" s="77"/>
      <c r="AE756" s="77"/>
      <c r="AF756" s="77"/>
      <c r="AG756" s="77"/>
      <c r="AH756" s="77"/>
      <c r="AI756" s="77"/>
      <c r="AJ756" s="77"/>
      <c r="AK756" s="77"/>
      <c r="AL756" s="77"/>
      <c r="AM756" s="77"/>
      <c r="AN756" s="77"/>
      <c r="AO756" s="146"/>
      <c r="AP756" s="248" t="str">
        <f>IF(F756="","",IFERROR(VLOOKUP(SUBSTITUTE(SUBSTITUTE(Tabla1[[#This Row],[Uso Sistemas]],"T","P"),"N","F"),Parámetros!$M$2:$N$17,2,0),"Completar hasta 3ra sem. para evaluar a Probacionista"))</f>
        <v/>
      </c>
      <c r="AQ756" s="40"/>
      <c r="AR756" s="40"/>
      <c r="AS756" s="40"/>
      <c r="AT756" s="29"/>
      <c r="AU756" s="56"/>
      <c r="AV756" s="56"/>
      <c r="AW756" s="56"/>
      <c r="AX756" s="250" t="str">
        <f>IF(V756="","",EOMONTH(EDATE(Tabla1[[#This Row],[Fecha Finalización]],2),0))</f>
        <v/>
      </c>
      <c r="AY756" s="40"/>
      <c r="AZ756" s="251" t="str">
        <f>IF(V756="","",EOMONTH(EDATE(Tabla1[[#This Row],[Fecha Finalización]],3),0))</f>
        <v/>
      </c>
      <c r="BA756" s="40"/>
      <c r="BB756" s="40"/>
      <c r="BC756" s="237"/>
      <c r="BD756" s="235" t="str">
        <f>IF(F756="","",Tabla1[[#This Row],[sem 01]]&amp;Tabla1[[#This Row],[sem 02]]&amp;Tabla1[[#This Row],[sem 03]])</f>
        <v/>
      </c>
      <c r="BE756" s="236" t="str">
        <f>IF(TRIM(F756)="","",$B$1&amp;"-"&amp;SUBSTITUTE(Tabla1[[#This Row],[Mes Inscrito]]," ","")&amp;"-"&amp;SUBSTITUTE(Tabla1[[#This Row],[Dia de clases Inscrito]]," ","")&amp;"-"&amp;SUBSTITUTE(Tabla1[[#This Row],[Horario Inscrito]]," ","")&amp;"-"&amp;Tabla1[[#This Row],[Fecha Inicio grupo]])</f>
        <v/>
      </c>
      <c r="BF756" s="253" t="str">
        <f>IF(F756="","",Tabla1[[#This Row],[Curso]])</f>
        <v/>
      </c>
      <c r="BG756" s="254" t="str">
        <f>+IF(TRIM(F756)="","",$B$1&amp;"-"&amp;TRIM(Tabla1[[#This Row],[Mes Inscrito]])&amp;"-"&amp;TRIM(Tabla1[[#This Row],[Dia de clases Inscrito]])&amp;"-"&amp;TRIM(Tabla1[[#This Row],[Horario Inscrito]])&amp;"-"&amp;TRIM(Tabla1[[#This Row],[Fecha Inicio grupo]])&amp;"-"&amp;TRIM(Tabla1[[#This Row],[Tipo Incrito]]))</f>
        <v/>
      </c>
      <c r="BH756" s="319" t="str">
        <f>IF(F756="","",OR(IFERROR(SEARCH("CG",Tabla1[[#This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6" s="320" t="str">
        <f>IF(F756&lt;&gt;"",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6" s="320" t="str">
        <f>IF(F756&lt;&gt;"",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6" s="320" t="str">
        <f>IF(Tabla1[[#This Row],[Fecha Inicio grupo]]="","",IFERROR(VLOOKUP(Tabla1[[#This Row],[Mes de Alta como miembro]],Parámetros!$AM$2:$AN$16,2,0),"01/01/1900"))</f>
        <v/>
      </c>
    </row>
    <row r="757" spans="1:63" ht="14.45" hidden="1">
      <c r="A757" s="69">
        <v>752</v>
      </c>
      <c r="B757" s="30"/>
      <c r="C757" s="35"/>
      <c r="D757" s="43"/>
      <c r="E757" s="65"/>
      <c r="F757" s="46"/>
      <c r="G757" s="46"/>
      <c r="H757" s="165"/>
      <c r="I757" s="43"/>
      <c r="J757" s="29"/>
      <c r="K757" s="70"/>
      <c r="L757" s="69"/>
      <c r="M757" s="47"/>
      <c r="N757" s="240" t="str">
        <f ca="1">IF(Tabla1[[#This Row],[Fecha de nac]]="","",IF(Tabla1[[#This Row],[Fecha Finalización]] &gt;=TODAY(), DATEDIF(Tabla1[[#This Row],[Fecha de nac]],TODAY(),"y"), ROUNDDOWN((Tabla1[[#This Row],[Fecha Finalización]] -Tabla1[[#This Row],[Fecha de nac]])/365,0)))</f>
        <v/>
      </c>
      <c r="O757" s="171"/>
      <c r="P757" s="35"/>
      <c r="Q757" s="68"/>
      <c r="R757" s="68"/>
      <c r="S757" s="68"/>
      <c r="T757" s="68"/>
      <c r="U757" s="245" t="str">
        <f>IF(F757="","",Tabla1[[#This Row],[Fecha Inicio grupo]]+3*7-7)</f>
        <v/>
      </c>
      <c r="V757" s="246" t="str">
        <f>IF(F757="","",EDATE(Tabla1[[#This Row],[Fecha Inicio grupo]],3))</f>
        <v/>
      </c>
      <c r="W757" s="30"/>
      <c r="X757" s="30"/>
      <c r="Y757" s="77"/>
      <c r="Z757" s="77"/>
      <c r="AA757" s="77"/>
      <c r="AB757" s="77"/>
      <c r="AC757" s="77"/>
      <c r="AD757" s="77"/>
      <c r="AE757" s="77"/>
      <c r="AF757" s="77"/>
      <c r="AG757" s="77"/>
      <c r="AH757" s="77"/>
      <c r="AI757" s="77"/>
      <c r="AJ757" s="77"/>
      <c r="AK757" s="77"/>
      <c r="AL757" s="77"/>
      <c r="AM757" s="77"/>
      <c r="AN757" s="77"/>
      <c r="AO757" s="146"/>
      <c r="AP757" s="248" t="str">
        <f>IF(F757="","",IFERROR(VLOOKUP(SUBSTITUTE(SUBSTITUTE(Tabla1[[#This Row],[Uso Sistemas]],"T","P"),"N","F"),Parámetros!$M$2:$N$17,2,0),"Completar hasta 3ra sem. para evaluar a Probacionista"))</f>
        <v/>
      </c>
      <c r="AQ757" s="40"/>
      <c r="AR757" s="40"/>
      <c r="AS757" s="40"/>
      <c r="AT757" s="29"/>
      <c r="AU757" s="56"/>
      <c r="AV757" s="56"/>
      <c r="AW757" s="56"/>
      <c r="AX757" s="250" t="str">
        <f>IF(V757="","",EOMONTH(EDATE(Tabla1[[#This Row],[Fecha Finalización]],2),0))</f>
        <v/>
      </c>
      <c r="AY757" s="40"/>
      <c r="AZ757" s="251" t="str">
        <f>IF(V757="","",EOMONTH(EDATE(Tabla1[[#This Row],[Fecha Finalización]],3),0))</f>
        <v/>
      </c>
      <c r="BA757" s="40"/>
      <c r="BB757" s="40"/>
      <c r="BC757" s="237"/>
      <c r="BD757" s="235" t="str">
        <f>IF(F757="","",Tabla1[[#This Row],[sem 01]]&amp;Tabla1[[#This Row],[sem 02]]&amp;Tabla1[[#This Row],[sem 03]])</f>
        <v/>
      </c>
      <c r="BE757" s="236" t="str">
        <f>IF(TRIM(F757)="","",$B$1&amp;"-"&amp;SUBSTITUTE(Tabla1[[#This Row],[Mes Inscrito]]," ","")&amp;"-"&amp;SUBSTITUTE(Tabla1[[#This Row],[Dia de clases Inscrito]]," ","")&amp;"-"&amp;SUBSTITUTE(Tabla1[[#This Row],[Horario Inscrito]]," ","")&amp;"-"&amp;Tabla1[[#This Row],[Fecha Inicio grupo]])</f>
        <v/>
      </c>
      <c r="BF757" s="253" t="str">
        <f>IF(F757="","",Tabla1[[#This Row],[Curso]])</f>
        <v/>
      </c>
      <c r="BG757" s="254" t="str">
        <f>+IF(TRIM(F757)="","",$B$1&amp;"-"&amp;TRIM(Tabla1[[#This Row],[Mes Inscrito]])&amp;"-"&amp;TRIM(Tabla1[[#This Row],[Dia de clases Inscrito]])&amp;"-"&amp;TRIM(Tabla1[[#This Row],[Horario Inscrito]])&amp;"-"&amp;TRIM(Tabla1[[#This Row],[Fecha Inicio grupo]])&amp;"-"&amp;TRIM(Tabla1[[#This Row],[Tipo Incrito]]))</f>
        <v/>
      </c>
      <c r="BH757" s="319" t="str">
        <f>IF(F757="","",OR(IFERROR(SEARCH("CG",Tabla1[[#This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7" s="320" t="str">
        <f>IF(F757&lt;&gt;"",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7" s="320" t="str">
        <f>IF(F757&lt;&gt;"",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7" s="320" t="str">
        <f>IF(Tabla1[[#This Row],[Fecha Inicio grupo]]="","",IFERROR(VLOOKUP(Tabla1[[#This Row],[Mes de Alta como miembro]],Parámetros!$AM$2:$AN$16,2,0),"01/01/1900"))</f>
        <v/>
      </c>
    </row>
    <row r="758" spans="1:63" ht="14.45" hidden="1">
      <c r="A758" s="69">
        <v>753</v>
      </c>
      <c r="B758" s="30"/>
      <c r="C758" s="35"/>
      <c r="D758" s="43"/>
      <c r="E758" s="65"/>
      <c r="F758" s="46"/>
      <c r="G758" s="46"/>
      <c r="H758" s="165"/>
      <c r="I758" s="43"/>
      <c r="J758" s="29"/>
      <c r="K758" s="70"/>
      <c r="L758" s="69"/>
      <c r="M758" s="47"/>
      <c r="N758" s="240" t="str">
        <f ca="1">IF(Tabla1[[#This Row],[Fecha de nac]]="","",IF(Tabla1[[#This Row],[Fecha Finalización]] &gt;=TODAY(), DATEDIF(Tabla1[[#This Row],[Fecha de nac]],TODAY(),"y"), ROUNDDOWN((Tabla1[[#This Row],[Fecha Finalización]] -Tabla1[[#This Row],[Fecha de nac]])/365,0)))</f>
        <v/>
      </c>
      <c r="O758" s="171"/>
      <c r="P758" s="35"/>
      <c r="Q758" s="68"/>
      <c r="R758" s="68"/>
      <c r="S758" s="68"/>
      <c r="T758" s="68"/>
      <c r="U758" s="245" t="str">
        <f>IF(F758="","",Tabla1[[#This Row],[Fecha Inicio grupo]]+3*7-7)</f>
        <v/>
      </c>
      <c r="V758" s="246" t="str">
        <f>IF(F758="","",EDATE(Tabla1[[#This Row],[Fecha Inicio grupo]],3))</f>
        <v/>
      </c>
      <c r="W758" s="30"/>
      <c r="X758" s="30"/>
      <c r="Y758" s="77"/>
      <c r="Z758" s="77"/>
      <c r="AA758" s="77"/>
      <c r="AB758" s="77"/>
      <c r="AC758" s="77"/>
      <c r="AD758" s="77"/>
      <c r="AE758" s="77"/>
      <c r="AF758" s="77"/>
      <c r="AG758" s="77"/>
      <c r="AH758" s="77"/>
      <c r="AI758" s="77"/>
      <c r="AJ758" s="77"/>
      <c r="AK758" s="77"/>
      <c r="AL758" s="77"/>
      <c r="AM758" s="77"/>
      <c r="AN758" s="77"/>
      <c r="AO758" s="146"/>
      <c r="AP758" s="248" t="str">
        <f>IF(F758="","",IFERROR(VLOOKUP(SUBSTITUTE(SUBSTITUTE(Tabla1[[#This Row],[Uso Sistemas]],"T","P"),"N","F"),Parámetros!$M$2:$N$17,2,0),"Completar hasta 3ra sem. para evaluar a Probacionista"))</f>
        <v/>
      </c>
      <c r="AQ758" s="40"/>
      <c r="AR758" s="40"/>
      <c r="AS758" s="40"/>
      <c r="AT758" s="29"/>
      <c r="AU758" s="56"/>
      <c r="AV758" s="56"/>
      <c r="AW758" s="56"/>
      <c r="AX758" s="250" t="str">
        <f>IF(V758="","",EOMONTH(EDATE(Tabla1[[#This Row],[Fecha Finalización]],2),0))</f>
        <v/>
      </c>
      <c r="AY758" s="40"/>
      <c r="AZ758" s="251" t="str">
        <f>IF(V758="","",EOMONTH(EDATE(Tabla1[[#This Row],[Fecha Finalización]],3),0))</f>
        <v/>
      </c>
      <c r="BA758" s="40"/>
      <c r="BB758" s="40"/>
      <c r="BC758" s="237"/>
      <c r="BD758" s="235" t="str">
        <f>IF(F758="","",Tabla1[[#This Row],[sem 01]]&amp;Tabla1[[#This Row],[sem 02]]&amp;Tabla1[[#This Row],[sem 03]])</f>
        <v/>
      </c>
      <c r="BE758" s="236" t="str">
        <f>IF(TRIM(F758)="","",$B$1&amp;"-"&amp;SUBSTITUTE(Tabla1[[#This Row],[Mes Inscrito]]," ","")&amp;"-"&amp;SUBSTITUTE(Tabla1[[#This Row],[Dia de clases Inscrito]]," ","")&amp;"-"&amp;SUBSTITUTE(Tabla1[[#This Row],[Horario Inscrito]]," ","")&amp;"-"&amp;Tabla1[[#This Row],[Fecha Inicio grupo]])</f>
        <v/>
      </c>
      <c r="BF758" s="253" t="str">
        <f>IF(F758="","",Tabla1[[#This Row],[Curso]])</f>
        <v/>
      </c>
      <c r="BG758" s="254" t="str">
        <f>+IF(TRIM(F758)="","",$B$1&amp;"-"&amp;TRIM(Tabla1[[#This Row],[Mes Inscrito]])&amp;"-"&amp;TRIM(Tabla1[[#This Row],[Dia de clases Inscrito]])&amp;"-"&amp;TRIM(Tabla1[[#This Row],[Horario Inscrito]])&amp;"-"&amp;TRIM(Tabla1[[#This Row],[Fecha Inicio grupo]])&amp;"-"&amp;TRIM(Tabla1[[#This Row],[Tipo Incrito]]))</f>
        <v/>
      </c>
      <c r="BH758" s="319" t="str">
        <f>IF(F758="","",OR(IFERROR(SEARCH("CG",Tabla1[[#This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8" s="320" t="str">
        <f>IF(F758&lt;&gt;"",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8" s="320" t="str">
        <f>IF(F758&lt;&gt;"",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8" s="320" t="str">
        <f>IF(Tabla1[[#This Row],[Fecha Inicio grupo]]="","",IFERROR(VLOOKUP(Tabla1[[#This Row],[Mes de Alta como miembro]],Parámetros!$AM$2:$AN$16,2,0),"01/01/1900"))</f>
        <v/>
      </c>
    </row>
    <row r="759" spans="1:63" ht="14.45" hidden="1">
      <c r="A759" s="69">
        <v>754</v>
      </c>
      <c r="B759" s="30"/>
      <c r="C759" s="35"/>
      <c r="D759" s="43"/>
      <c r="E759" s="65"/>
      <c r="F759" s="46"/>
      <c r="G759" s="46"/>
      <c r="H759" s="165"/>
      <c r="I759" s="43"/>
      <c r="J759" s="29"/>
      <c r="K759" s="70"/>
      <c r="L759" s="69"/>
      <c r="M759" s="47"/>
      <c r="N759" s="240" t="str">
        <f ca="1">IF(Tabla1[[#This Row],[Fecha de nac]]="","",IF(Tabla1[[#This Row],[Fecha Finalización]] &gt;=TODAY(), DATEDIF(Tabla1[[#This Row],[Fecha de nac]],TODAY(),"y"), ROUNDDOWN((Tabla1[[#This Row],[Fecha Finalización]] -Tabla1[[#This Row],[Fecha de nac]])/365,0)))</f>
        <v/>
      </c>
      <c r="O759" s="171"/>
      <c r="P759" s="35"/>
      <c r="Q759" s="68"/>
      <c r="R759" s="68"/>
      <c r="S759" s="68"/>
      <c r="T759" s="68"/>
      <c r="U759" s="245" t="str">
        <f>IF(F759="","",Tabla1[[#This Row],[Fecha Inicio grupo]]+3*7-7)</f>
        <v/>
      </c>
      <c r="V759" s="246" t="str">
        <f>IF(F759="","",EDATE(Tabla1[[#This Row],[Fecha Inicio grupo]],3))</f>
        <v/>
      </c>
      <c r="W759" s="30"/>
      <c r="X759" s="30"/>
      <c r="Y759" s="77"/>
      <c r="Z759" s="77"/>
      <c r="AA759" s="77"/>
      <c r="AB759" s="77"/>
      <c r="AC759" s="77"/>
      <c r="AD759" s="77"/>
      <c r="AE759" s="77"/>
      <c r="AF759" s="77"/>
      <c r="AG759" s="77"/>
      <c r="AH759" s="77"/>
      <c r="AI759" s="77"/>
      <c r="AJ759" s="77"/>
      <c r="AK759" s="77"/>
      <c r="AL759" s="77"/>
      <c r="AM759" s="77"/>
      <c r="AN759" s="77"/>
      <c r="AO759" s="146"/>
      <c r="AP759" s="248" t="str">
        <f>IF(F759="","",IFERROR(VLOOKUP(SUBSTITUTE(SUBSTITUTE(Tabla1[[#This Row],[Uso Sistemas]],"T","P"),"N","F"),Parámetros!$M$2:$N$17,2,0),"Completar hasta 3ra sem. para evaluar a Probacionista"))</f>
        <v/>
      </c>
      <c r="AQ759" s="40"/>
      <c r="AR759" s="40"/>
      <c r="AS759" s="40"/>
      <c r="AT759" s="29"/>
      <c r="AU759" s="56"/>
      <c r="AV759" s="56"/>
      <c r="AW759" s="56"/>
      <c r="AX759" s="250" t="str">
        <f>IF(V759="","",EOMONTH(EDATE(Tabla1[[#This Row],[Fecha Finalización]],2),0))</f>
        <v/>
      </c>
      <c r="AY759" s="40"/>
      <c r="AZ759" s="251" t="str">
        <f>IF(V759="","",EOMONTH(EDATE(Tabla1[[#This Row],[Fecha Finalización]],3),0))</f>
        <v/>
      </c>
      <c r="BA759" s="40"/>
      <c r="BB759" s="40"/>
      <c r="BC759" s="237"/>
      <c r="BD759" s="235" t="str">
        <f>IF(F759="","",Tabla1[[#This Row],[sem 01]]&amp;Tabla1[[#This Row],[sem 02]]&amp;Tabla1[[#This Row],[sem 03]])</f>
        <v/>
      </c>
      <c r="BE759" s="236" t="str">
        <f>IF(TRIM(F759)="","",$B$1&amp;"-"&amp;SUBSTITUTE(Tabla1[[#This Row],[Mes Inscrito]]," ","")&amp;"-"&amp;SUBSTITUTE(Tabla1[[#This Row],[Dia de clases Inscrito]]," ","")&amp;"-"&amp;SUBSTITUTE(Tabla1[[#This Row],[Horario Inscrito]]," ","")&amp;"-"&amp;Tabla1[[#This Row],[Fecha Inicio grupo]])</f>
        <v/>
      </c>
      <c r="BF759" s="253" t="str">
        <f>IF(F759="","",Tabla1[[#This Row],[Curso]])</f>
        <v/>
      </c>
      <c r="BG759" s="254" t="str">
        <f>+IF(TRIM(F759)="","",$B$1&amp;"-"&amp;TRIM(Tabla1[[#This Row],[Mes Inscrito]])&amp;"-"&amp;TRIM(Tabla1[[#This Row],[Dia de clases Inscrito]])&amp;"-"&amp;TRIM(Tabla1[[#This Row],[Horario Inscrito]])&amp;"-"&amp;TRIM(Tabla1[[#This Row],[Fecha Inicio grupo]])&amp;"-"&amp;TRIM(Tabla1[[#This Row],[Tipo Incrito]]))</f>
        <v/>
      </c>
      <c r="BH759" s="319" t="str">
        <f>IF(F759="","",OR(IFERROR(SEARCH("CG",Tabla1[[#This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9" s="320" t="str">
        <f>IF(F759&lt;&gt;"",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9" s="320" t="str">
        <f>IF(F759&lt;&gt;"",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9" s="320" t="str">
        <f>IF(Tabla1[[#This Row],[Fecha Inicio grupo]]="","",IFERROR(VLOOKUP(Tabla1[[#This Row],[Mes de Alta como miembro]],Parámetros!$AM$2:$AN$16,2,0),"01/01/1900"))</f>
        <v/>
      </c>
    </row>
    <row r="760" spans="1:63" ht="14.45" hidden="1">
      <c r="A760" s="69">
        <v>755</v>
      </c>
      <c r="B760" s="30"/>
      <c r="C760" s="35"/>
      <c r="D760" s="43"/>
      <c r="E760" s="65"/>
      <c r="F760" s="46"/>
      <c r="G760" s="46"/>
      <c r="H760" s="165"/>
      <c r="I760" s="43"/>
      <c r="J760" s="29"/>
      <c r="K760" s="70"/>
      <c r="L760" s="69"/>
      <c r="M760" s="47"/>
      <c r="N760" s="240" t="str">
        <f ca="1">IF(Tabla1[[#This Row],[Fecha de nac]]="","",IF(Tabla1[[#This Row],[Fecha Finalización]] &gt;=TODAY(), DATEDIF(Tabla1[[#This Row],[Fecha de nac]],TODAY(),"y"), ROUNDDOWN((Tabla1[[#This Row],[Fecha Finalización]] -Tabla1[[#This Row],[Fecha de nac]])/365,0)))</f>
        <v/>
      </c>
      <c r="O760" s="171"/>
      <c r="P760" s="35"/>
      <c r="Q760" s="68"/>
      <c r="R760" s="68"/>
      <c r="S760" s="68"/>
      <c r="T760" s="68"/>
      <c r="U760" s="245" t="str">
        <f>IF(F760="","",Tabla1[[#This Row],[Fecha Inicio grupo]]+3*7-7)</f>
        <v/>
      </c>
      <c r="V760" s="246" t="str">
        <f>IF(F760="","",EDATE(Tabla1[[#This Row],[Fecha Inicio grupo]],3))</f>
        <v/>
      </c>
      <c r="W760" s="30"/>
      <c r="X760" s="30"/>
      <c r="Y760" s="77"/>
      <c r="Z760" s="77"/>
      <c r="AA760" s="77"/>
      <c r="AB760" s="77"/>
      <c r="AC760" s="77"/>
      <c r="AD760" s="77"/>
      <c r="AE760" s="77"/>
      <c r="AF760" s="77"/>
      <c r="AG760" s="77"/>
      <c r="AH760" s="77"/>
      <c r="AI760" s="77"/>
      <c r="AJ760" s="77"/>
      <c r="AK760" s="77"/>
      <c r="AL760" s="77"/>
      <c r="AM760" s="77"/>
      <c r="AN760" s="77"/>
      <c r="AO760" s="146"/>
      <c r="AP760" s="248" t="str">
        <f>IF(F760="","",IFERROR(VLOOKUP(SUBSTITUTE(SUBSTITUTE(Tabla1[[#This Row],[Uso Sistemas]],"T","P"),"N","F"),Parámetros!$M$2:$N$17,2,0),"Completar hasta 3ra sem. para evaluar a Probacionista"))</f>
        <v/>
      </c>
      <c r="AQ760" s="40"/>
      <c r="AR760" s="40"/>
      <c r="AS760" s="40"/>
      <c r="AT760" s="29"/>
      <c r="AU760" s="56"/>
      <c r="AV760" s="56"/>
      <c r="AW760" s="56"/>
      <c r="AX760" s="250" t="str">
        <f>IF(V760="","",EOMONTH(EDATE(Tabla1[[#This Row],[Fecha Finalización]],2),0))</f>
        <v/>
      </c>
      <c r="AY760" s="40"/>
      <c r="AZ760" s="251" t="str">
        <f>IF(V760="","",EOMONTH(EDATE(Tabla1[[#This Row],[Fecha Finalización]],3),0))</f>
        <v/>
      </c>
      <c r="BA760" s="40"/>
      <c r="BB760" s="40"/>
      <c r="BC760" s="237"/>
      <c r="BD760" s="235" t="str">
        <f>IF(F760="","",Tabla1[[#This Row],[sem 01]]&amp;Tabla1[[#This Row],[sem 02]]&amp;Tabla1[[#This Row],[sem 03]])</f>
        <v/>
      </c>
      <c r="BE760" s="236" t="str">
        <f>IF(TRIM(F760)="","",$B$1&amp;"-"&amp;SUBSTITUTE(Tabla1[[#This Row],[Mes Inscrito]]," ","")&amp;"-"&amp;SUBSTITUTE(Tabla1[[#This Row],[Dia de clases Inscrito]]," ","")&amp;"-"&amp;SUBSTITUTE(Tabla1[[#This Row],[Horario Inscrito]]," ","")&amp;"-"&amp;Tabla1[[#This Row],[Fecha Inicio grupo]])</f>
        <v/>
      </c>
      <c r="BF760" s="253" t="str">
        <f>IF(F760="","",Tabla1[[#This Row],[Curso]])</f>
        <v/>
      </c>
      <c r="BG760" s="254" t="str">
        <f>+IF(TRIM(F760)="","",$B$1&amp;"-"&amp;TRIM(Tabla1[[#This Row],[Mes Inscrito]])&amp;"-"&amp;TRIM(Tabla1[[#This Row],[Dia de clases Inscrito]])&amp;"-"&amp;TRIM(Tabla1[[#This Row],[Horario Inscrito]])&amp;"-"&amp;TRIM(Tabla1[[#This Row],[Fecha Inicio grupo]])&amp;"-"&amp;TRIM(Tabla1[[#This Row],[Tipo Incrito]]))</f>
        <v/>
      </c>
      <c r="BH760" s="319" t="str">
        <f>IF(F760="","",OR(IFERROR(SEARCH("CG",Tabla1[[#This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0" s="320" t="str">
        <f>IF(F760&lt;&gt;"",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0" s="320" t="str">
        <f>IF(F760&lt;&gt;"",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0" s="320" t="str">
        <f>IF(Tabla1[[#This Row],[Fecha Inicio grupo]]="","",IFERROR(VLOOKUP(Tabla1[[#This Row],[Mes de Alta como miembro]],Parámetros!$AM$2:$AN$16,2,0),"01/01/1900"))</f>
        <v/>
      </c>
    </row>
    <row r="761" spans="1:63" ht="14.45" hidden="1">
      <c r="A761" s="69">
        <v>756</v>
      </c>
      <c r="B761" s="30"/>
      <c r="C761" s="35"/>
      <c r="D761" s="43"/>
      <c r="E761" s="65"/>
      <c r="F761" s="46"/>
      <c r="G761" s="46"/>
      <c r="H761" s="165"/>
      <c r="I761" s="43"/>
      <c r="J761" s="29"/>
      <c r="K761" s="70"/>
      <c r="L761" s="69"/>
      <c r="M761" s="47"/>
      <c r="N761" s="240" t="str">
        <f ca="1">IF(Tabla1[[#This Row],[Fecha de nac]]="","",IF(Tabla1[[#This Row],[Fecha Finalización]] &gt;=TODAY(), DATEDIF(Tabla1[[#This Row],[Fecha de nac]],TODAY(),"y"), ROUNDDOWN((Tabla1[[#This Row],[Fecha Finalización]] -Tabla1[[#This Row],[Fecha de nac]])/365,0)))</f>
        <v/>
      </c>
      <c r="O761" s="171"/>
      <c r="P761" s="35"/>
      <c r="Q761" s="68"/>
      <c r="R761" s="68"/>
      <c r="S761" s="68"/>
      <c r="T761" s="68"/>
      <c r="U761" s="245" t="str">
        <f>IF(F761="","",Tabla1[[#This Row],[Fecha Inicio grupo]]+3*7-7)</f>
        <v/>
      </c>
      <c r="V761" s="246" t="str">
        <f>IF(F761="","",EDATE(Tabla1[[#This Row],[Fecha Inicio grupo]],3))</f>
        <v/>
      </c>
      <c r="W761" s="30"/>
      <c r="X761" s="30"/>
      <c r="Y761" s="77"/>
      <c r="Z761" s="77"/>
      <c r="AA761" s="77"/>
      <c r="AB761" s="77"/>
      <c r="AC761" s="77"/>
      <c r="AD761" s="77"/>
      <c r="AE761" s="77"/>
      <c r="AF761" s="77"/>
      <c r="AG761" s="77"/>
      <c r="AH761" s="77"/>
      <c r="AI761" s="77"/>
      <c r="AJ761" s="77"/>
      <c r="AK761" s="77"/>
      <c r="AL761" s="77"/>
      <c r="AM761" s="77"/>
      <c r="AN761" s="77"/>
      <c r="AO761" s="146"/>
      <c r="AP761" s="248" t="str">
        <f>IF(F761="","",IFERROR(VLOOKUP(SUBSTITUTE(SUBSTITUTE(Tabla1[[#This Row],[Uso Sistemas]],"T","P"),"N","F"),Parámetros!$M$2:$N$17,2,0),"Completar hasta 3ra sem. para evaluar a Probacionista"))</f>
        <v/>
      </c>
      <c r="AQ761" s="40"/>
      <c r="AR761" s="40"/>
      <c r="AS761" s="40"/>
      <c r="AT761" s="29"/>
      <c r="AU761" s="56"/>
      <c r="AV761" s="56"/>
      <c r="AW761" s="56"/>
      <c r="AX761" s="250" t="str">
        <f>IF(V761="","",EOMONTH(EDATE(Tabla1[[#This Row],[Fecha Finalización]],2),0))</f>
        <v/>
      </c>
      <c r="AY761" s="40"/>
      <c r="AZ761" s="251" t="str">
        <f>IF(V761="","",EOMONTH(EDATE(Tabla1[[#This Row],[Fecha Finalización]],3),0))</f>
        <v/>
      </c>
      <c r="BA761" s="40"/>
      <c r="BB761" s="40"/>
      <c r="BC761" s="237"/>
      <c r="BD761" s="235" t="str">
        <f>IF(F761="","",Tabla1[[#This Row],[sem 01]]&amp;Tabla1[[#This Row],[sem 02]]&amp;Tabla1[[#This Row],[sem 03]])</f>
        <v/>
      </c>
      <c r="BE761" s="236" t="str">
        <f>IF(TRIM(F761)="","",$B$1&amp;"-"&amp;SUBSTITUTE(Tabla1[[#This Row],[Mes Inscrito]]," ","")&amp;"-"&amp;SUBSTITUTE(Tabla1[[#This Row],[Dia de clases Inscrito]]," ","")&amp;"-"&amp;SUBSTITUTE(Tabla1[[#This Row],[Horario Inscrito]]," ","")&amp;"-"&amp;Tabla1[[#This Row],[Fecha Inicio grupo]])</f>
        <v/>
      </c>
      <c r="BF761" s="253" t="str">
        <f>IF(F761="","",Tabla1[[#This Row],[Curso]])</f>
        <v/>
      </c>
      <c r="BG761" s="254" t="str">
        <f>+IF(TRIM(F761)="","",$B$1&amp;"-"&amp;TRIM(Tabla1[[#This Row],[Mes Inscrito]])&amp;"-"&amp;TRIM(Tabla1[[#This Row],[Dia de clases Inscrito]])&amp;"-"&amp;TRIM(Tabla1[[#This Row],[Horario Inscrito]])&amp;"-"&amp;TRIM(Tabla1[[#This Row],[Fecha Inicio grupo]])&amp;"-"&amp;TRIM(Tabla1[[#This Row],[Tipo Incrito]]))</f>
        <v/>
      </c>
      <c r="BH761" s="319" t="str">
        <f>IF(F761="","",OR(IFERROR(SEARCH("CG",Tabla1[[#This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1" s="320" t="str">
        <f>IF(F761&lt;&gt;"",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1" s="320" t="str">
        <f>IF(F761&lt;&gt;"",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1" s="320" t="str">
        <f>IF(Tabla1[[#This Row],[Fecha Inicio grupo]]="","",IFERROR(VLOOKUP(Tabla1[[#This Row],[Mes de Alta como miembro]],Parámetros!$AM$2:$AN$16,2,0),"01/01/1900"))</f>
        <v/>
      </c>
    </row>
    <row r="762" spans="1:63" ht="14.45" hidden="1">
      <c r="A762" s="69">
        <v>757</v>
      </c>
      <c r="B762" s="30"/>
      <c r="C762" s="35"/>
      <c r="D762" s="43"/>
      <c r="E762" s="65"/>
      <c r="F762" s="46"/>
      <c r="G762" s="46"/>
      <c r="H762" s="165"/>
      <c r="I762" s="43"/>
      <c r="J762" s="29"/>
      <c r="K762" s="70"/>
      <c r="L762" s="69"/>
      <c r="M762" s="47"/>
      <c r="N762" s="240" t="str">
        <f ca="1">IF(Tabla1[[#This Row],[Fecha de nac]]="","",IF(Tabla1[[#This Row],[Fecha Finalización]] &gt;=TODAY(), DATEDIF(Tabla1[[#This Row],[Fecha de nac]],TODAY(),"y"), ROUNDDOWN((Tabla1[[#This Row],[Fecha Finalización]] -Tabla1[[#This Row],[Fecha de nac]])/365,0)))</f>
        <v/>
      </c>
      <c r="O762" s="171"/>
      <c r="P762" s="35"/>
      <c r="Q762" s="68"/>
      <c r="R762" s="68"/>
      <c r="S762" s="68"/>
      <c r="T762" s="68"/>
      <c r="U762" s="245" t="str">
        <f>IF(F762="","",Tabla1[[#This Row],[Fecha Inicio grupo]]+3*7-7)</f>
        <v/>
      </c>
      <c r="V762" s="246" t="str">
        <f>IF(F762="","",EDATE(Tabla1[[#This Row],[Fecha Inicio grupo]],3))</f>
        <v/>
      </c>
      <c r="W762" s="30"/>
      <c r="X762" s="30"/>
      <c r="Y762" s="77"/>
      <c r="Z762" s="77"/>
      <c r="AA762" s="77"/>
      <c r="AB762" s="77"/>
      <c r="AC762" s="77"/>
      <c r="AD762" s="77"/>
      <c r="AE762" s="77"/>
      <c r="AF762" s="77"/>
      <c r="AG762" s="77"/>
      <c r="AH762" s="77"/>
      <c r="AI762" s="77"/>
      <c r="AJ762" s="77"/>
      <c r="AK762" s="77"/>
      <c r="AL762" s="77"/>
      <c r="AM762" s="77"/>
      <c r="AN762" s="77"/>
      <c r="AO762" s="146"/>
      <c r="AP762" s="248" t="str">
        <f>IF(F762="","",IFERROR(VLOOKUP(SUBSTITUTE(SUBSTITUTE(Tabla1[[#This Row],[Uso Sistemas]],"T","P"),"N","F"),Parámetros!$M$2:$N$17,2,0),"Completar hasta 3ra sem. para evaluar a Probacionista"))</f>
        <v/>
      </c>
      <c r="AQ762" s="40"/>
      <c r="AR762" s="40"/>
      <c r="AS762" s="40"/>
      <c r="AT762" s="29"/>
      <c r="AU762" s="56"/>
      <c r="AV762" s="56"/>
      <c r="AW762" s="56"/>
      <c r="AX762" s="250" t="str">
        <f>IF(V762="","",EOMONTH(EDATE(Tabla1[[#This Row],[Fecha Finalización]],2),0))</f>
        <v/>
      </c>
      <c r="AY762" s="40"/>
      <c r="AZ762" s="251" t="str">
        <f>IF(V762="","",EOMONTH(EDATE(Tabla1[[#This Row],[Fecha Finalización]],3),0))</f>
        <v/>
      </c>
      <c r="BA762" s="40"/>
      <c r="BB762" s="40"/>
      <c r="BC762" s="237"/>
      <c r="BD762" s="235" t="str">
        <f>IF(F762="","",Tabla1[[#This Row],[sem 01]]&amp;Tabla1[[#This Row],[sem 02]]&amp;Tabla1[[#This Row],[sem 03]])</f>
        <v/>
      </c>
      <c r="BE762" s="236" t="str">
        <f>IF(TRIM(F762)="","",$B$1&amp;"-"&amp;SUBSTITUTE(Tabla1[[#This Row],[Mes Inscrito]]," ","")&amp;"-"&amp;SUBSTITUTE(Tabla1[[#This Row],[Dia de clases Inscrito]]," ","")&amp;"-"&amp;SUBSTITUTE(Tabla1[[#This Row],[Horario Inscrito]]," ","")&amp;"-"&amp;Tabla1[[#This Row],[Fecha Inicio grupo]])</f>
        <v/>
      </c>
      <c r="BF762" s="253" t="str">
        <f>IF(F762="","",Tabla1[[#This Row],[Curso]])</f>
        <v/>
      </c>
      <c r="BG762" s="254" t="str">
        <f>+IF(TRIM(F762)="","",$B$1&amp;"-"&amp;TRIM(Tabla1[[#This Row],[Mes Inscrito]])&amp;"-"&amp;TRIM(Tabla1[[#This Row],[Dia de clases Inscrito]])&amp;"-"&amp;TRIM(Tabla1[[#This Row],[Horario Inscrito]])&amp;"-"&amp;TRIM(Tabla1[[#This Row],[Fecha Inicio grupo]])&amp;"-"&amp;TRIM(Tabla1[[#This Row],[Tipo Incrito]]))</f>
        <v/>
      </c>
      <c r="BH762" s="319" t="str">
        <f>IF(F762="","",OR(IFERROR(SEARCH("CG",Tabla1[[#This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2" s="320" t="str">
        <f>IF(F762&lt;&gt;"",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2" s="320" t="str">
        <f>IF(F762&lt;&gt;"",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2" s="320" t="str">
        <f>IF(Tabla1[[#This Row],[Fecha Inicio grupo]]="","",IFERROR(VLOOKUP(Tabla1[[#This Row],[Mes de Alta como miembro]],Parámetros!$AM$2:$AN$16,2,0),"01/01/1900"))</f>
        <v/>
      </c>
    </row>
    <row r="763" spans="1:63" ht="14.45" hidden="1">
      <c r="A763" s="69">
        <v>758</v>
      </c>
      <c r="B763" s="30"/>
      <c r="C763" s="35"/>
      <c r="D763" s="43"/>
      <c r="E763" s="65"/>
      <c r="F763" s="46"/>
      <c r="G763" s="46"/>
      <c r="H763" s="165"/>
      <c r="I763" s="43"/>
      <c r="J763" s="29"/>
      <c r="K763" s="70"/>
      <c r="L763" s="69"/>
      <c r="M763" s="47"/>
      <c r="N763" s="240" t="str">
        <f ca="1">IF(Tabla1[[#This Row],[Fecha de nac]]="","",IF(Tabla1[[#This Row],[Fecha Finalización]] &gt;=TODAY(), DATEDIF(Tabla1[[#This Row],[Fecha de nac]],TODAY(),"y"), ROUNDDOWN((Tabla1[[#This Row],[Fecha Finalización]] -Tabla1[[#This Row],[Fecha de nac]])/365,0)))</f>
        <v/>
      </c>
      <c r="O763" s="171"/>
      <c r="P763" s="35"/>
      <c r="Q763" s="68"/>
      <c r="R763" s="68"/>
      <c r="S763" s="68"/>
      <c r="T763" s="68"/>
      <c r="U763" s="245" t="str">
        <f>IF(F763="","",Tabla1[[#This Row],[Fecha Inicio grupo]]+3*7-7)</f>
        <v/>
      </c>
      <c r="V763" s="246" t="str">
        <f>IF(F763="","",EDATE(Tabla1[[#This Row],[Fecha Inicio grupo]],3))</f>
        <v/>
      </c>
      <c r="W763" s="30"/>
      <c r="X763" s="30"/>
      <c r="Y763" s="77"/>
      <c r="Z763" s="77"/>
      <c r="AA763" s="77"/>
      <c r="AB763" s="77"/>
      <c r="AC763" s="77"/>
      <c r="AD763" s="77"/>
      <c r="AE763" s="77"/>
      <c r="AF763" s="77"/>
      <c r="AG763" s="77"/>
      <c r="AH763" s="77"/>
      <c r="AI763" s="77"/>
      <c r="AJ763" s="77"/>
      <c r="AK763" s="77"/>
      <c r="AL763" s="77"/>
      <c r="AM763" s="77"/>
      <c r="AN763" s="77"/>
      <c r="AO763" s="146"/>
      <c r="AP763" s="248" t="str">
        <f>IF(F763="","",IFERROR(VLOOKUP(SUBSTITUTE(SUBSTITUTE(Tabla1[[#This Row],[Uso Sistemas]],"T","P"),"N","F"),Parámetros!$M$2:$N$17,2,0),"Completar hasta 3ra sem. para evaluar a Probacionista"))</f>
        <v/>
      </c>
      <c r="AQ763" s="40"/>
      <c r="AR763" s="40"/>
      <c r="AS763" s="40"/>
      <c r="AT763" s="29"/>
      <c r="AU763" s="56"/>
      <c r="AV763" s="56"/>
      <c r="AW763" s="56"/>
      <c r="AX763" s="250" t="str">
        <f>IF(V763="","",EOMONTH(EDATE(Tabla1[[#This Row],[Fecha Finalización]],2),0))</f>
        <v/>
      </c>
      <c r="AY763" s="40"/>
      <c r="AZ763" s="251" t="str">
        <f>IF(V763="","",EOMONTH(EDATE(Tabla1[[#This Row],[Fecha Finalización]],3),0))</f>
        <v/>
      </c>
      <c r="BA763" s="40"/>
      <c r="BB763" s="40"/>
      <c r="BC763" s="237"/>
      <c r="BD763" s="235" t="str">
        <f>IF(F763="","",Tabla1[[#This Row],[sem 01]]&amp;Tabla1[[#This Row],[sem 02]]&amp;Tabla1[[#This Row],[sem 03]])</f>
        <v/>
      </c>
      <c r="BE763" s="236" t="str">
        <f>IF(TRIM(F763)="","",$B$1&amp;"-"&amp;SUBSTITUTE(Tabla1[[#This Row],[Mes Inscrito]]," ","")&amp;"-"&amp;SUBSTITUTE(Tabla1[[#This Row],[Dia de clases Inscrito]]," ","")&amp;"-"&amp;SUBSTITUTE(Tabla1[[#This Row],[Horario Inscrito]]," ","")&amp;"-"&amp;Tabla1[[#This Row],[Fecha Inicio grupo]])</f>
        <v/>
      </c>
      <c r="BF763" s="253" t="str">
        <f>IF(F763="","",Tabla1[[#This Row],[Curso]])</f>
        <v/>
      </c>
      <c r="BG763" s="254" t="str">
        <f>+IF(TRIM(F763)="","",$B$1&amp;"-"&amp;TRIM(Tabla1[[#This Row],[Mes Inscrito]])&amp;"-"&amp;TRIM(Tabla1[[#This Row],[Dia de clases Inscrito]])&amp;"-"&amp;TRIM(Tabla1[[#This Row],[Horario Inscrito]])&amp;"-"&amp;TRIM(Tabla1[[#This Row],[Fecha Inicio grupo]])&amp;"-"&amp;TRIM(Tabla1[[#This Row],[Tipo Incrito]]))</f>
        <v/>
      </c>
      <c r="BH763" s="319" t="str">
        <f>IF(F763="","",OR(IFERROR(SEARCH("CG",Tabla1[[#This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3" s="320" t="str">
        <f>IF(F763&lt;&gt;"",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3" s="320" t="str">
        <f>IF(F763&lt;&gt;"",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3" s="320" t="str">
        <f>IF(Tabla1[[#This Row],[Fecha Inicio grupo]]="","",IFERROR(VLOOKUP(Tabla1[[#This Row],[Mes de Alta como miembro]],Parámetros!$AM$2:$AN$16,2,0),"01/01/1900"))</f>
        <v/>
      </c>
    </row>
    <row r="764" spans="1:63" ht="14.45" hidden="1">
      <c r="A764" s="69">
        <v>759</v>
      </c>
      <c r="B764" s="30"/>
      <c r="C764" s="35"/>
      <c r="D764" s="43"/>
      <c r="E764" s="65"/>
      <c r="F764" s="46"/>
      <c r="G764" s="46"/>
      <c r="H764" s="165"/>
      <c r="I764" s="43"/>
      <c r="J764" s="29"/>
      <c r="K764" s="70"/>
      <c r="L764" s="69"/>
      <c r="M764" s="47"/>
      <c r="N764" s="240" t="str">
        <f ca="1">IF(Tabla1[[#This Row],[Fecha de nac]]="","",IF(Tabla1[[#This Row],[Fecha Finalización]] &gt;=TODAY(), DATEDIF(Tabla1[[#This Row],[Fecha de nac]],TODAY(),"y"), ROUNDDOWN((Tabla1[[#This Row],[Fecha Finalización]] -Tabla1[[#This Row],[Fecha de nac]])/365,0)))</f>
        <v/>
      </c>
      <c r="O764" s="171"/>
      <c r="P764" s="35"/>
      <c r="Q764" s="68"/>
      <c r="R764" s="68"/>
      <c r="S764" s="68"/>
      <c r="T764" s="68"/>
      <c r="U764" s="245" t="str">
        <f>IF(F764="","",Tabla1[[#This Row],[Fecha Inicio grupo]]+3*7-7)</f>
        <v/>
      </c>
      <c r="V764" s="246" t="str">
        <f>IF(F764="","",EDATE(Tabla1[[#This Row],[Fecha Inicio grupo]],3))</f>
        <v/>
      </c>
      <c r="W764" s="30"/>
      <c r="X764" s="30"/>
      <c r="Y764" s="77"/>
      <c r="Z764" s="77"/>
      <c r="AA764" s="77"/>
      <c r="AB764" s="77"/>
      <c r="AC764" s="77"/>
      <c r="AD764" s="77"/>
      <c r="AE764" s="77"/>
      <c r="AF764" s="77"/>
      <c r="AG764" s="77"/>
      <c r="AH764" s="77"/>
      <c r="AI764" s="77"/>
      <c r="AJ764" s="77"/>
      <c r="AK764" s="77"/>
      <c r="AL764" s="77"/>
      <c r="AM764" s="77"/>
      <c r="AN764" s="77"/>
      <c r="AO764" s="146"/>
      <c r="AP764" s="248" t="str">
        <f>IF(F764="","",IFERROR(VLOOKUP(SUBSTITUTE(SUBSTITUTE(Tabla1[[#This Row],[Uso Sistemas]],"T","P"),"N","F"),Parámetros!$M$2:$N$17,2,0),"Completar hasta 3ra sem. para evaluar a Probacionista"))</f>
        <v/>
      </c>
      <c r="AQ764" s="40"/>
      <c r="AR764" s="40"/>
      <c r="AS764" s="40"/>
      <c r="AT764" s="29"/>
      <c r="AU764" s="56"/>
      <c r="AV764" s="56"/>
      <c r="AW764" s="56"/>
      <c r="AX764" s="250" t="str">
        <f>IF(V764="","",EOMONTH(EDATE(Tabla1[[#This Row],[Fecha Finalización]],2),0))</f>
        <v/>
      </c>
      <c r="AY764" s="40"/>
      <c r="AZ764" s="251" t="str">
        <f>IF(V764="","",EOMONTH(EDATE(Tabla1[[#This Row],[Fecha Finalización]],3),0))</f>
        <v/>
      </c>
      <c r="BA764" s="40"/>
      <c r="BB764" s="40"/>
      <c r="BC764" s="237"/>
      <c r="BD764" s="235" t="str">
        <f>IF(F764="","",Tabla1[[#This Row],[sem 01]]&amp;Tabla1[[#This Row],[sem 02]]&amp;Tabla1[[#This Row],[sem 03]])</f>
        <v/>
      </c>
      <c r="BE764" s="236" t="str">
        <f>IF(TRIM(F764)="","",$B$1&amp;"-"&amp;SUBSTITUTE(Tabla1[[#This Row],[Mes Inscrito]]," ","")&amp;"-"&amp;SUBSTITUTE(Tabla1[[#This Row],[Dia de clases Inscrito]]," ","")&amp;"-"&amp;SUBSTITUTE(Tabla1[[#This Row],[Horario Inscrito]]," ","")&amp;"-"&amp;Tabla1[[#This Row],[Fecha Inicio grupo]])</f>
        <v/>
      </c>
      <c r="BF764" s="253" t="str">
        <f>IF(F764="","",Tabla1[[#This Row],[Curso]])</f>
        <v/>
      </c>
      <c r="BG764" s="254" t="str">
        <f>+IF(TRIM(F764)="","",$B$1&amp;"-"&amp;TRIM(Tabla1[[#This Row],[Mes Inscrito]])&amp;"-"&amp;TRIM(Tabla1[[#This Row],[Dia de clases Inscrito]])&amp;"-"&amp;TRIM(Tabla1[[#This Row],[Horario Inscrito]])&amp;"-"&amp;TRIM(Tabla1[[#This Row],[Fecha Inicio grupo]])&amp;"-"&amp;TRIM(Tabla1[[#This Row],[Tipo Incrito]]))</f>
        <v/>
      </c>
      <c r="BH764" s="319" t="str">
        <f>IF(F764="","",OR(IFERROR(SEARCH("CG",Tabla1[[#This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4" s="320" t="str">
        <f>IF(F764&lt;&gt;"",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4" s="320" t="str">
        <f>IF(F764&lt;&gt;"",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4" s="320" t="str">
        <f>IF(Tabla1[[#This Row],[Fecha Inicio grupo]]="","",IFERROR(VLOOKUP(Tabla1[[#This Row],[Mes de Alta como miembro]],Parámetros!$AM$2:$AN$16,2,0),"01/01/1900"))</f>
        <v/>
      </c>
    </row>
    <row r="765" spans="1:63" ht="14.45" hidden="1">
      <c r="A765" s="69">
        <v>760</v>
      </c>
      <c r="B765" s="30"/>
      <c r="C765" s="35"/>
      <c r="D765" s="43"/>
      <c r="E765" s="65"/>
      <c r="F765" s="46"/>
      <c r="G765" s="46"/>
      <c r="H765" s="165"/>
      <c r="I765" s="43"/>
      <c r="J765" s="29"/>
      <c r="K765" s="70"/>
      <c r="L765" s="69"/>
      <c r="M765" s="47"/>
      <c r="N765" s="240" t="str">
        <f ca="1">IF(Tabla1[[#This Row],[Fecha de nac]]="","",IF(Tabla1[[#This Row],[Fecha Finalización]] &gt;=TODAY(), DATEDIF(Tabla1[[#This Row],[Fecha de nac]],TODAY(),"y"), ROUNDDOWN((Tabla1[[#This Row],[Fecha Finalización]] -Tabla1[[#This Row],[Fecha de nac]])/365,0)))</f>
        <v/>
      </c>
      <c r="O765" s="171"/>
      <c r="P765" s="35"/>
      <c r="Q765" s="68"/>
      <c r="R765" s="68"/>
      <c r="S765" s="68"/>
      <c r="T765" s="68"/>
      <c r="U765" s="245" t="str">
        <f>IF(F765="","",Tabla1[[#This Row],[Fecha Inicio grupo]]+3*7-7)</f>
        <v/>
      </c>
      <c r="V765" s="246" t="str">
        <f>IF(F765="","",EDATE(Tabla1[[#This Row],[Fecha Inicio grupo]],3))</f>
        <v/>
      </c>
      <c r="W765" s="30"/>
      <c r="X765" s="30"/>
      <c r="Y765" s="77"/>
      <c r="Z765" s="77"/>
      <c r="AA765" s="77"/>
      <c r="AB765" s="77"/>
      <c r="AC765" s="77"/>
      <c r="AD765" s="77"/>
      <c r="AE765" s="77"/>
      <c r="AF765" s="77"/>
      <c r="AG765" s="77"/>
      <c r="AH765" s="77"/>
      <c r="AI765" s="77"/>
      <c r="AJ765" s="77"/>
      <c r="AK765" s="77"/>
      <c r="AL765" s="77"/>
      <c r="AM765" s="77"/>
      <c r="AN765" s="77"/>
      <c r="AO765" s="146"/>
      <c r="AP765" s="248" t="str">
        <f>IF(F765="","",IFERROR(VLOOKUP(SUBSTITUTE(SUBSTITUTE(Tabla1[[#This Row],[Uso Sistemas]],"T","P"),"N","F"),Parámetros!$M$2:$N$17,2,0),"Completar hasta 3ra sem. para evaluar a Probacionista"))</f>
        <v/>
      </c>
      <c r="AQ765" s="40"/>
      <c r="AR765" s="40"/>
      <c r="AS765" s="40"/>
      <c r="AT765" s="29"/>
      <c r="AU765" s="56"/>
      <c r="AV765" s="56"/>
      <c r="AW765" s="56"/>
      <c r="AX765" s="250" t="str">
        <f>IF(V765="","",EOMONTH(EDATE(Tabla1[[#This Row],[Fecha Finalización]],2),0))</f>
        <v/>
      </c>
      <c r="AY765" s="40"/>
      <c r="AZ765" s="251" t="str">
        <f>IF(V765="","",EOMONTH(EDATE(Tabla1[[#This Row],[Fecha Finalización]],3),0))</f>
        <v/>
      </c>
      <c r="BA765" s="40"/>
      <c r="BB765" s="40"/>
      <c r="BC765" s="237"/>
      <c r="BD765" s="235" t="str">
        <f>IF(F765="","",Tabla1[[#This Row],[sem 01]]&amp;Tabla1[[#This Row],[sem 02]]&amp;Tabla1[[#This Row],[sem 03]])</f>
        <v/>
      </c>
      <c r="BE765" s="236" t="str">
        <f>IF(TRIM(F765)="","",$B$1&amp;"-"&amp;SUBSTITUTE(Tabla1[[#This Row],[Mes Inscrito]]," ","")&amp;"-"&amp;SUBSTITUTE(Tabla1[[#This Row],[Dia de clases Inscrito]]," ","")&amp;"-"&amp;SUBSTITUTE(Tabla1[[#This Row],[Horario Inscrito]]," ","")&amp;"-"&amp;Tabla1[[#This Row],[Fecha Inicio grupo]])</f>
        <v/>
      </c>
      <c r="BF765" s="253" t="str">
        <f>IF(F765="","",Tabla1[[#This Row],[Curso]])</f>
        <v/>
      </c>
      <c r="BG765" s="254" t="str">
        <f>+IF(TRIM(F765)="","",$B$1&amp;"-"&amp;TRIM(Tabla1[[#This Row],[Mes Inscrito]])&amp;"-"&amp;TRIM(Tabla1[[#This Row],[Dia de clases Inscrito]])&amp;"-"&amp;TRIM(Tabla1[[#This Row],[Horario Inscrito]])&amp;"-"&amp;TRIM(Tabla1[[#This Row],[Fecha Inicio grupo]])&amp;"-"&amp;TRIM(Tabla1[[#This Row],[Tipo Incrito]]))</f>
        <v/>
      </c>
      <c r="BH765" s="319" t="str">
        <f>IF(F765="","",OR(IFERROR(SEARCH("CG",Tabla1[[#This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5" s="320" t="str">
        <f>IF(F765&lt;&gt;"",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5" s="320" t="str">
        <f>IF(F765&lt;&gt;"",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5" s="320" t="str">
        <f>IF(Tabla1[[#This Row],[Fecha Inicio grupo]]="","",IFERROR(VLOOKUP(Tabla1[[#This Row],[Mes de Alta como miembro]],Parámetros!$AM$2:$AN$16,2,0),"01/01/1900"))</f>
        <v/>
      </c>
    </row>
    <row r="766" spans="1:63" ht="14.45" hidden="1">
      <c r="A766" s="69">
        <v>761</v>
      </c>
      <c r="B766" s="30"/>
      <c r="C766" s="35"/>
      <c r="D766" s="43"/>
      <c r="E766" s="65"/>
      <c r="F766" s="46"/>
      <c r="G766" s="46"/>
      <c r="H766" s="165"/>
      <c r="I766" s="43"/>
      <c r="J766" s="29"/>
      <c r="K766" s="70"/>
      <c r="L766" s="69"/>
      <c r="M766" s="47"/>
      <c r="N766" s="240" t="str">
        <f ca="1">IF(Tabla1[[#This Row],[Fecha de nac]]="","",IF(Tabla1[[#This Row],[Fecha Finalización]] &gt;=TODAY(), DATEDIF(Tabla1[[#This Row],[Fecha de nac]],TODAY(),"y"), ROUNDDOWN((Tabla1[[#This Row],[Fecha Finalización]] -Tabla1[[#This Row],[Fecha de nac]])/365,0)))</f>
        <v/>
      </c>
      <c r="O766" s="171"/>
      <c r="P766" s="35"/>
      <c r="Q766" s="68"/>
      <c r="R766" s="68"/>
      <c r="S766" s="68"/>
      <c r="T766" s="68"/>
      <c r="U766" s="245" t="str">
        <f>IF(F766="","",Tabla1[[#This Row],[Fecha Inicio grupo]]+3*7-7)</f>
        <v/>
      </c>
      <c r="V766" s="246" t="str">
        <f>IF(F766="","",EDATE(Tabla1[[#This Row],[Fecha Inicio grupo]],3))</f>
        <v/>
      </c>
      <c r="W766" s="30"/>
      <c r="X766" s="30"/>
      <c r="Y766" s="77"/>
      <c r="Z766" s="77"/>
      <c r="AA766" s="77"/>
      <c r="AB766" s="77"/>
      <c r="AC766" s="77"/>
      <c r="AD766" s="77"/>
      <c r="AE766" s="77"/>
      <c r="AF766" s="77"/>
      <c r="AG766" s="77"/>
      <c r="AH766" s="77"/>
      <c r="AI766" s="77"/>
      <c r="AJ766" s="77"/>
      <c r="AK766" s="77"/>
      <c r="AL766" s="77"/>
      <c r="AM766" s="77"/>
      <c r="AN766" s="77"/>
      <c r="AO766" s="146"/>
      <c r="AP766" s="248" t="str">
        <f>IF(F766="","",IFERROR(VLOOKUP(SUBSTITUTE(SUBSTITUTE(Tabla1[[#This Row],[Uso Sistemas]],"T","P"),"N","F"),Parámetros!$M$2:$N$17,2,0),"Completar hasta 3ra sem. para evaluar a Probacionista"))</f>
        <v/>
      </c>
      <c r="AQ766" s="40"/>
      <c r="AR766" s="40"/>
      <c r="AS766" s="40"/>
      <c r="AT766" s="29"/>
      <c r="AU766" s="56"/>
      <c r="AV766" s="56"/>
      <c r="AW766" s="56"/>
      <c r="AX766" s="250" t="str">
        <f>IF(V766="","",EOMONTH(EDATE(Tabla1[[#This Row],[Fecha Finalización]],2),0))</f>
        <v/>
      </c>
      <c r="AY766" s="40"/>
      <c r="AZ766" s="251" t="str">
        <f>IF(V766="","",EOMONTH(EDATE(Tabla1[[#This Row],[Fecha Finalización]],3),0))</f>
        <v/>
      </c>
      <c r="BA766" s="40"/>
      <c r="BB766" s="40"/>
      <c r="BC766" s="237"/>
      <c r="BD766" s="235" t="str">
        <f>IF(F766="","",Tabla1[[#This Row],[sem 01]]&amp;Tabla1[[#This Row],[sem 02]]&amp;Tabla1[[#This Row],[sem 03]])</f>
        <v/>
      </c>
      <c r="BE766" s="236" t="str">
        <f>IF(TRIM(F766)="","",$B$1&amp;"-"&amp;SUBSTITUTE(Tabla1[[#This Row],[Mes Inscrito]]," ","")&amp;"-"&amp;SUBSTITUTE(Tabla1[[#This Row],[Dia de clases Inscrito]]," ","")&amp;"-"&amp;SUBSTITUTE(Tabla1[[#This Row],[Horario Inscrito]]," ","")&amp;"-"&amp;Tabla1[[#This Row],[Fecha Inicio grupo]])</f>
        <v/>
      </c>
      <c r="BF766" s="253" t="str">
        <f>IF(F766="","",Tabla1[[#This Row],[Curso]])</f>
        <v/>
      </c>
      <c r="BG766" s="254" t="str">
        <f>+IF(TRIM(F766)="","",$B$1&amp;"-"&amp;TRIM(Tabla1[[#This Row],[Mes Inscrito]])&amp;"-"&amp;TRIM(Tabla1[[#This Row],[Dia de clases Inscrito]])&amp;"-"&amp;TRIM(Tabla1[[#This Row],[Horario Inscrito]])&amp;"-"&amp;TRIM(Tabla1[[#This Row],[Fecha Inicio grupo]])&amp;"-"&amp;TRIM(Tabla1[[#This Row],[Tipo Incrito]]))</f>
        <v/>
      </c>
      <c r="BH766" s="319" t="str">
        <f>IF(F766="","",OR(IFERROR(SEARCH("CG",Tabla1[[#This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6" s="320" t="str">
        <f>IF(F766&lt;&gt;"",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6" s="320" t="str">
        <f>IF(F766&lt;&gt;"",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6" s="320" t="str">
        <f>IF(Tabla1[[#This Row],[Fecha Inicio grupo]]="","",IFERROR(VLOOKUP(Tabla1[[#This Row],[Mes de Alta como miembro]],Parámetros!$AM$2:$AN$16,2,0),"01/01/1900"))</f>
        <v/>
      </c>
    </row>
    <row r="767" spans="1:63" ht="14.45" hidden="1">
      <c r="A767" s="69">
        <v>762</v>
      </c>
      <c r="B767" s="30"/>
      <c r="C767" s="35"/>
      <c r="D767" s="43"/>
      <c r="E767" s="65"/>
      <c r="F767" s="46"/>
      <c r="G767" s="46"/>
      <c r="H767" s="165"/>
      <c r="I767" s="43"/>
      <c r="J767" s="29"/>
      <c r="K767" s="70"/>
      <c r="L767" s="69"/>
      <c r="M767" s="47"/>
      <c r="N767" s="240" t="str">
        <f ca="1">IF(Tabla1[[#This Row],[Fecha de nac]]="","",IF(Tabla1[[#This Row],[Fecha Finalización]] &gt;=TODAY(), DATEDIF(Tabla1[[#This Row],[Fecha de nac]],TODAY(),"y"), ROUNDDOWN((Tabla1[[#This Row],[Fecha Finalización]] -Tabla1[[#This Row],[Fecha de nac]])/365,0)))</f>
        <v/>
      </c>
      <c r="O767" s="171"/>
      <c r="P767" s="35"/>
      <c r="Q767" s="68"/>
      <c r="R767" s="68"/>
      <c r="S767" s="68"/>
      <c r="T767" s="68"/>
      <c r="U767" s="245" t="str">
        <f>IF(F767="","",Tabla1[[#This Row],[Fecha Inicio grupo]]+3*7-7)</f>
        <v/>
      </c>
      <c r="V767" s="246" t="str">
        <f>IF(F767="","",EDATE(Tabla1[[#This Row],[Fecha Inicio grupo]],3))</f>
        <v/>
      </c>
      <c r="W767" s="30"/>
      <c r="X767" s="30"/>
      <c r="Y767" s="77"/>
      <c r="Z767" s="77"/>
      <c r="AA767" s="77"/>
      <c r="AB767" s="77"/>
      <c r="AC767" s="77"/>
      <c r="AD767" s="77"/>
      <c r="AE767" s="77"/>
      <c r="AF767" s="77"/>
      <c r="AG767" s="77"/>
      <c r="AH767" s="77"/>
      <c r="AI767" s="77"/>
      <c r="AJ767" s="77"/>
      <c r="AK767" s="77"/>
      <c r="AL767" s="77"/>
      <c r="AM767" s="77"/>
      <c r="AN767" s="77"/>
      <c r="AO767" s="146"/>
      <c r="AP767" s="248" t="str">
        <f>IF(F767="","",IFERROR(VLOOKUP(SUBSTITUTE(SUBSTITUTE(Tabla1[[#This Row],[Uso Sistemas]],"T","P"),"N","F"),Parámetros!$M$2:$N$17,2,0),"Completar hasta 3ra sem. para evaluar a Probacionista"))</f>
        <v/>
      </c>
      <c r="AQ767" s="40"/>
      <c r="AR767" s="40"/>
      <c r="AS767" s="40"/>
      <c r="AT767" s="29"/>
      <c r="AU767" s="56"/>
      <c r="AV767" s="56"/>
      <c r="AW767" s="56"/>
      <c r="AX767" s="250" t="str">
        <f>IF(V767="","",EOMONTH(EDATE(Tabla1[[#This Row],[Fecha Finalización]],2),0))</f>
        <v/>
      </c>
      <c r="AY767" s="40"/>
      <c r="AZ767" s="251" t="str">
        <f>IF(V767="","",EOMONTH(EDATE(Tabla1[[#This Row],[Fecha Finalización]],3),0))</f>
        <v/>
      </c>
      <c r="BA767" s="40"/>
      <c r="BB767" s="40"/>
      <c r="BC767" s="237"/>
      <c r="BD767" s="235" t="str">
        <f>IF(F767="","",Tabla1[[#This Row],[sem 01]]&amp;Tabla1[[#This Row],[sem 02]]&amp;Tabla1[[#This Row],[sem 03]])</f>
        <v/>
      </c>
      <c r="BE767" s="236" t="str">
        <f>IF(TRIM(F767)="","",$B$1&amp;"-"&amp;SUBSTITUTE(Tabla1[[#This Row],[Mes Inscrito]]," ","")&amp;"-"&amp;SUBSTITUTE(Tabla1[[#This Row],[Dia de clases Inscrito]]," ","")&amp;"-"&amp;SUBSTITUTE(Tabla1[[#This Row],[Horario Inscrito]]," ","")&amp;"-"&amp;Tabla1[[#This Row],[Fecha Inicio grupo]])</f>
        <v/>
      </c>
      <c r="BF767" s="253" t="str">
        <f>IF(F767="","",Tabla1[[#This Row],[Curso]])</f>
        <v/>
      </c>
      <c r="BG767" s="254" t="str">
        <f>+IF(TRIM(F767)="","",$B$1&amp;"-"&amp;TRIM(Tabla1[[#This Row],[Mes Inscrito]])&amp;"-"&amp;TRIM(Tabla1[[#This Row],[Dia de clases Inscrito]])&amp;"-"&amp;TRIM(Tabla1[[#This Row],[Horario Inscrito]])&amp;"-"&amp;TRIM(Tabla1[[#This Row],[Fecha Inicio grupo]])&amp;"-"&amp;TRIM(Tabla1[[#This Row],[Tipo Incrito]]))</f>
        <v/>
      </c>
      <c r="BH767" s="319" t="str">
        <f>IF(F767="","",OR(IFERROR(SEARCH("CG",Tabla1[[#This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7" s="320" t="str">
        <f>IF(F767&lt;&gt;"",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7" s="320" t="str">
        <f>IF(F767&lt;&gt;"",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7" s="320" t="str">
        <f>IF(Tabla1[[#This Row],[Fecha Inicio grupo]]="","",IFERROR(VLOOKUP(Tabla1[[#This Row],[Mes de Alta como miembro]],Parámetros!$AM$2:$AN$16,2,0),"01/01/1900"))</f>
        <v/>
      </c>
    </row>
    <row r="768" spans="1:63" ht="14.45" hidden="1">
      <c r="A768" s="69">
        <v>763</v>
      </c>
      <c r="B768" s="30"/>
      <c r="C768" s="35"/>
      <c r="D768" s="43"/>
      <c r="E768" s="65"/>
      <c r="F768" s="46"/>
      <c r="G768" s="46"/>
      <c r="H768" s="165"/>
      <c r="I768" s="43"/>
      <c r="J768" s="29"/>
      <c r="K768" s="70"/>
      <c r="L768" s="69"/>
      <c r="M768" s="47"/>
      <c r="N768" s="240" t="str">
        <f ca="1">IF(Tabla1[[#This Row],[Fecha de nac]]="","",IF(Tabla1[[#This Row],[Fecha Finalización]] &gt;=TODAY(), DATEDIF(Tabla1[[#This Row],[Fecha de nac]],TODAY(),"y"), ROUNDDOWN((Tabla1[[#This Row],[Fecha Finalización]] -Tabla1[[#This Row],[Fecha de nac]])/365,0)))</f>
        <v/>
      </c>
      <c r="O768" s="171"/>
      <c r="P768" s="35"/>
      <c r="Q768" s="68"/>
      <c r="R768" s="68"/>
      <c r="S768" s="68"/>
      <c r="T768" s="68"/>
      <c r="U768" s="245" t="str">
        <f>IF(F768="","",Tabla1[[#This Row],[Fecha Inicio grupo]]+3*7-7)</f>
        <v/>
      </c>
      <c r="V768" s="246" t="str">
        <f>IF(F768="","",EDATE(Tabla1[[#This Row],[Fecha Inicio grupo]],3))</f>
        <v/>
      </c>
      <c r="W768" s="30"/>
      <c r="X768" s="30"/>
      <c r="Y768" s="77"/>
      <c r="Z768" s="77"/>
      <c r="AA768" s="77"/>
      <c r="AB768" s="77"/>
      <c r="AC768" s="77"/>
      <c r="AD768" s="77"/>
      <c r="AE768" s="77"/>
      <c r="AF768" s="77"/>
      <c r="AG768" s="77"/>
      <c r="AH768" s="77"/>
      <c r="AI768" s="77"/>
      <c r="AJ768" s="77"/>
      <c r="AK768" s="77"/>
      <c r="AL768" s="77"/>
      <c r="AM768" s="77"/>
      <c r="AN768" s="77"/>
      <c r="AO768" s="146"/>
      <c r="AP768" s="248" t="str">
        <f>IF(F768="","",IFERROR(VLOOKUP(SUBSTITUTE(SUBSTITUTE(Tabla1[[#This Row],[Uso Sistemas]],"T","P"),"N","F"),Parámetros!$M$2:$N$17,2,0),"Completar hasta 3ra sem. para evaluar a Probacionista"))</f>
        <v/>
      </c>
      <c r="AQ768" s="40"/>
      <c r="AR768" s="40"/>
      <c r="AS768" s="40"/>
      <c r="AT768" s="29"/>
      <c r="AU768" s="56"/>
      <c r="AV768" s="56"/>
      <c r="AW768" s="56"/>
      <c r="AX768" s="250" t="str">
        <f>IF(V768="","",EOMONTH(EDATE(Tabla1[[#This Row],[Fecha Finalización]],2),0))</f>
        <v/>
      </c>
      <c r="AY768" s="40"/>
      <c r="AZ768" s="251" t="str">
        <f>IF(V768="","",EOMONTH(EDATE(Tabla1[[#This Row],[Fecha Finalización]],3),0))</f>
        <v/>
      </c>
      <c r="BA768" s="40"/>
      <c r="BB768" s="40"/>
      <c r="BC768" s="237"/>
      <c r="BD768" s="235" t="str">
        <f>IF(F768="","",Tabla1[[#This Row],[sem 01]]&amp;Tabla1[[#This Row],[sem 02]]&amp;Tabla1[[#This Row],[sem 03]])</f>
        <v/>
      </c>
      <c r="BE768" s="236" t="str">
        <f>IF(TRIM(F768)="","",$B$1&amp;"-"&amp;SUBSTITUTE(Tabla1[[#This Row],[Mes Inscrito]]," ","")&amp;"-"&amp;SUBSTITUTE(Tabla1[[#This Row],[Dia de clases Inscrito]]," ","")&amp;"-"&amp;SUBSTITUTE(Tabla1[[#This Row],[Horario Inscrito]]," ","")&amp;"-"&amp;Tabla1[[#This Row],[Fecha Inicio grupo]])</f>
        <v/>
      </c>
      <c r="BF768" s="253" t="str">
        <f>IF(F768="","",Tabla1[[#This Row],[Curso]])</f>
        <v/>
      </c>
      <c r="BG768" s="254" t="str">
        <f>+IF(TRIM(F768)="","",$B$1&amp;"-"&amp;TRIM(Tabla1[[#This Row],[Mes Inscrito]])&amp;"-"&amp;TRIM(Tabla1[[#This Row],[Dia de clases Inscrito]])&amp;"-"&amp;TRIM(Tabla1[[#This Row],[Horario Inscrito]])&amp;"-"&amp;TRIM(Tabla1[[#This Row],[Fecha Inicio grupo]])&amp;"-"&amp;TRIM(Tabla1[[#This Row],[Tipo Incrito]]))</f>
        <v/>
      </c>
      <c r="BH768" s="319" t="str">
        <f>IF(F768="","",OR(IFERROR(SEARCH("CG",Tabla1[[#This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8" s="320" t="str">
        <f>IF(F768&lt;&gt;"",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8" s="320" t="str">
        <f>IF(F768&lt;&gt;"",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8" s="320" t="str">
        <f>IF(Tabla1[[#This Row],[Fecha Inicio grupo]]="","",IFERROR(VLOOKUP(Tabla1[[#This Row],[Mes de Alta como miembro]],Parámetros!$AM$2:$AN$16,2,0),"01/01/1900"))</f>
        <v/>
      </c>
    </row>
    <row r="769" spans="1:63" ht="14.45" hidden="1">
      <c r="A769" s="69">
        <v>764</v>
      </c>
      <c r="B769" s="30"/>
      <c r="C769" s="35"/>
      <c r="D769" s="43"/>
      <c r="E769" s="65"/>
      <c r="F769" s="46"/>
      <c r="G769" s="46"/>
      <c r="H769" s="165"/>
      <c r="I769" s="43"/>
      <c r="J769" s="29"/>
      <c r="K769" s="70"/>
      <c r="L769" s="69"/>
      <c r="M769" s="47"/>
      <c r="N769" s="240" t="str">
        <f ca="1">IF(Tabla1[[#This Row],[Fecha de nac]]="","",IF(Tabla1[[#This Row],[Fecha Finalización]] &gt;=TODAY(), DATEDIF(Tabla1[[#This Row],[Fecha de nac]],TODAY(),"y"), ROUNDDOWN((Tabla1[[#This Row],[Fecha Finalización]] -Tabla1[[#This Row],[Fecha de nac]])/365,0)))</f>
        <v/>
      </c>
      <c r="O769" s="171"/>
      <c r="P769" s="35"/>
      <c r="Q769" s="68"/>
      <c r="R769" s="68"/>
      <c r="S769" s="68"/>
      <c r="T769" s="68"/>
      <c r="U769" s="245" t="str">
        <f>IF(F769="","",Tabla1[[#This Row],[Fecha Inicio grupo]]+3*7-7)</f>
        <v/>
      </c>
      <c r="V769" s="246" t="str">
        <f>IF(F769="","",EDATE(Tabla1[[#This Row],[Fecha Inicio grupo]],3))</f>
        <v/>
      </c>
      <c r="W769" s="30"/>
      <c r="X769" s="30"/>
      <c r="Y769" s="77"/>
      <c r="Z769" s="77"/>
      <c r="AA769" s="77"/>
      <c r="AB769" s="77"/>
      <c r="AC769" s="77"/>
      <c r="AD769" s="77"/>
      <c r="AE769" s="77"/>
      <c r="AF769" s="77"/>
      <c r="AG769" s="77"/>
      <c r="AH769" s="77"/>
      <c r="AI769" s="77"/>
      <c r="AJ769" s="77"/>
      <c r="AK769" s="77"/>
      <c r="AL769" s="77"/>
      <c r="AM769" s="77"/>
      <c r="AN769" s="77"/>
      <c r="AO769" s="146"/>
      <c r="AP769" s="248" t="str">
        <f>IF(F769="","",IFERROR(VLOOKUP(SUBSTITUTE(SUBSTITUTE(Tabla1[[#This Row],[Uso Sistemas]],"T","P"),"N","F"),Parámetros!$M$2:$N$17,2,0),"Completar hasta 3ra sem. para evaluar a Probacionista"))</f>
        <v/>
      </c>
      <c r="AQ769" s="40"/>
      <c r="AR769" s="40"/>
      <c r="AS769" s="40"/>
      <c r="AT769" s="29"/>
      <c r="AU769" s="56"/>
      <c r="AV769" s="56"/>
      <c r="AW769" s="56"/>
      <c r="AX769" s="250" t="str">
        <f>IF(V769="","",EOMONTH(EDATE(Tabla1[[#This Row],[Fecha Finalización]],2),0))</f>
        <v/>
      </c>
      <c r="AY769" s="40"/>
      <c r="AZ769" s="251" t="str">
        <f>IF(V769="","",EOMONTH(EDATE(Tabla1[[#This Row],[Fecha Finalización]],3),0))</f>
        <v/>
      </c>
      <c r="BA769" s="40"/>
      <c r="BB769" s="40"/>
      <c r="BC769" s="237"/>
      <c r="BD769" s="235" t="str">
        <f>IF(F769="","",Tabla1[[#This Row],[sem 01]]&amp;Tabla1[[#This Row],[sem 02]]&amp;Tabla1[[#This Row],[sem 03]])</f>
        <v/>
      </c>
      <c r="BE769" s="236" t="str">
        <f>IF(TRIM(F769)="","",$B$1&amp;"-"&amp;SUBSTITUTE(Tabla1[[#This Row],[Mes Inscrito]]," ","")&amp;"-"&amp;SUBSTITUTE(Tabla1[[#This Row],[Dia de clases Inscrito]]," ","")&amp;"-"&amp;SUBSTITUTE(Tabla1[[#This Row],[Horario Inscrito]]," ","")&amp;"-"&amp;Tabla1[[#This Row],[Fecha Inicio grupo]])</f>
        <v/>
      </c>
      <c r="BF769" s="253" t="str">
        <f>IF(F769="","",Tabla1[[#This Row],[Curso]])</f>
        <v/>
      </c>
      <c r="BG769" s="254" t="str">
        <f>+IF(TRIM(F769)="","",$B$1&amp;"-"&amp;TRIM(Tabla1[[#This Row],[Mes Inscrito]])&amp;"-"&amp;TRIM(Tabla1[[#This Row],[Dia de clases Inscrito]])&amp;"-"&amp;TRIM(Tabla1[[#This Row],[Horario Inscrito]])&amp;"-"&amp;TRIM(Tabla1[[#This Row],[Fecha Inicio grupo]])&amp;"-"&amp;TRIM(Tabla1[[#This Row],[Tipo Incrito]]))</f>
        <v/>
      </c>
      <c r="BH769" s="319" t="str">
        <f>IF(F769="","",OR(IFERROR(SEARCH("CG",Tabla1[[#This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9" s="320" t="str">
        <f>IF(F769&lt;&gt;"",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9" s="320" t="str">
        <f>IF(F769&lt;&gt;"",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9" s="320" t="str">
        <f>IF(Tabla1[[#This Row],[Fecha Inicio grupo]]="","",IFERROR(VLOOKUP(Tabla1[[#This Row],[Mes de Alta como miembro]],Parámetros!$AM$2:$AN$16,2,0),"01/01/1900"))</f>
        <v/>
      </c>
    </row>
    <row r="770" spans="1:63" ht="14.45" hidden="1">
      <c r="A770" s="69">
        <v>765</v>
      </c>
      <c r="B770" s="30"/>
      <c r="C770" s="35"/>
      <c r="D770" s="43"/>
      <c r="E770" s="65"/>
      <c r="F770" s="46"/>
      <c r="G770" s="46"/>
      <c r="H770" s="165"/>
      <c r="I770" s="43"/>
      <c r="J770" s="29"/>
      <c r="K770" s="70"/>
      <c r="L770" s="69"/>
      <c r="M770" s="47"/>
      <c r="N770" s="240" t="str">
        <f ca="1">IF(Tabla1[[#This Row],[Fecha de nac]]="","",IF(Tabla1[[#This Row],[Fecha Finalización]] &gt;=TODAY(), DATEDIF(Tabla1[[#This Row],[Fecha de nac]],TODAY(),"y"), ROUNDDOWN((Tabla1[[#This Row],[Fecha Finalización]] -Tabla1[[#This Row],[Fecha de nac]])/365,0)))</f>
        <v/>
      </c>
      <c r="O770" s="171"/>
      <c r="P770" s="35"/>
      <c r="Q770" s="68"/>
      <c r="R770" s="68"/>
      <c r="S770" s="68"/>
      <c r="T770" s="68"/>
      <c r="U770" s="245" t="str">
        <f>IF(F770="","",Tabla1[[#This Row],[Fecha Inicio grupo]]+3*7-7)</f>
        <v/>
      </c>
      <c r="V770" s="246" t="str">
        <f>IF(F770="","",EDATE(Tabla1[[#This Row],[Fecha Inicio grupo]],3))</f>
        <v/>
      </c>
      <c r="W770" s="30"/>
      <c r="X770" s="30"/>
      <c r="Y770" s="77"/>
      <c r="Z770" s="77"/>
      <c r="AA770" s="77"/>
      <c r="AB770" s="77"/>
      <c r="AC770" s="77"/>
      <c r="AD770" s="77"/>
      <c r="AE770" s="77"/>
      <c r="AF770" s="77"/>
      <c r="AG770" s="77"/>
      <c r="AH770" s="77"/>
      <c r="AI770" s="77"/>
      <c r="AJ770" s="77"/>
      <c r="AK770" s="77"/>
      <c r="AL770" s="77"/>
      <c r="AM770" s="77"/>
      <c r="AN770" s="77"/>
      <c r="AO770" s="146"/>
      <c r="AP770" s="248" t="str">
        <f>IF(F770="","",IFERROR(VLOOKUP(SUBSTITUTE(SUBSTITUTE(Tabla1[[#This Row],[Uso Sistemas]],"T","P"),"N","F"),Parámetros!$M$2:$N$17,2,0),"Completar hasta 3ra sem. para evaluar a Probacionista"))</f>
        <v/>
      </c>
      <c r="AQ770" s="40"/>
      <c r="AR770" s="40"/>
      <c r="AS770" s="40"/>
      <c r="AT770" s="29"/>
      <c r="AU770" s="56"/>
      <c r="AV770" s="56"/>
      <c r="AW770" s="56"/>
      <c r="AX770" s="250" t="str">
        <f>IF(V770="","",EOMONTH(EDATE(Tabla1[[#This Row],[Fecha Finalización]],2),0))</f>
        <v/>
      </c>
      <c r="AY770" s="40"/>
      <c r="AZ770" s="251" t="str">
        <f>IF(V770="","",EOMONTH(EDATE(Tabla1[[#This Row],[Fecha Finalización]],3),0))</f>
        <v/>
      </c>
      <c r="BA770" s="40"/>
      <c r="BB770" s="40"/>
      <c r="BC770" s="237"/>
      <c r="BD770" s="235" t="str">
        <f>IF(F770="","",Tabla1[[#This Row],[sem 01]]&amp;Tabla1[[#This Row],[sem 02]]&amp;Tabla1[[#This Row],[sem 03]])</f>
        <v/>
      </c>
      <c r="BE770" s="236" t="str">
        <f>IF(TRIM(F770)="","",$B$1&amp;"-"&amp;SUBSTITUTE(Tabla1[[#This Row],[Mes Inscrito]]," ","")&amp;"-"&amp;SUBSTITUTE(Tabla1[[#This Row],[Dia de clases Inscrito]]," ","")&amp;"-"&amp;SUBSTITUTE(Tabla1[[#This Row],[Horario Inscrito]]," ","")&amp;"-"&amp;Tabla1[[#This Row],[Fecha Inicio grupo]])</f>
        <v/>
      </c>
      <c r="BF770" s="253" t="str">
        <f>IF(F770="","",Tabla1[[#This Row],[Curso]])</f>
        <v/>
      </c>
      <c r="BG770" s="254" t="str">
        <f>+IF(TRIM(F770)="","",$B$1&amp;"-"&amp;TRIM(Tabla1[[#This Row],[Mes Inscrito]])&amp;"-"&amp;TRIM(Tabla1[[#This Row],[Dia de clases Inscrito]])&amp;"-"&amp;TRIM(Tabla1[[#This Row],[Horario Inscrito]])&amp;"-"&amp;TRIM(Tabla1[[#This Row],[Fecha Inicio grupo]])&amp;"-"&amp;TRIM(Tabla1[[#This Row],[Tipo Incrito]]))</f>
        <v/>
      </c>
      <c r="BH770" s="319" t="str">
        <f>IF(F770="","",OR(IFERROR(SEARCH("CG",Tabla1[[#This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0" s="320" t="str">
        <f>IF(F770&lt;&gt;"",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0" s="320" t="str">
        <f>IF(F770&lt;&gt;"",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0" s="320" t="str">
        <f>IF(Tabla1[[#This Row],[Fecha Inicio grupo]]="","",IFERROR(VLOOKUP(Tabla1[[#This Row],[Mes de Alta como miembro]],Parámetros!$AM$2:$AN$16,2,0),"01/01/1900"))</f>
        <v/>
      </c>
    </row>
    <row r="771" spans="1:63" ht="14.45" hidden="1">
      <c r="A771" s="69">
        <v>766</v>
      </c>
      <c r="B771" s="30"/>
      <c r="C771" s="35"/>
      <c r="D771" s="43"/>
      <c r="E771" s="65"/>
      <c r="F771" s="46"/>
      <c r="G771" s="46"/>
      <c r="H771" s="165"/>
      <c r="I771" s="43"/>
      <c r="J771" s="29"/>
      <c r="K771" s="70"/>
      <c r="L771" s="69"/>
      <c r="M771" s="47"/>
      <c r="N771" s="240" t="str">
        <f ca="1">IF(Tabla1[[#This Row],[Fecha de nac]]="","",IF(Tabla1[[#This Row],[Fecha Finalización]] &gt;=TODAY(), DATEDIF(Tabla1[[#This Row],[Fecha de nac]],TODAY(),"y"), ROUNDDOWN((Tabla1[[#This Row],[Fecha Finalización]] -Tabla1[[#This Row],[Fecha de nac]])/365,0)))</f>
        <v/>
      </c>
      <c r="O771" s="171"/>
      <c r="P771" s="35"/>
      <c r="Q771" s="68"/>
      <c r="R771" s="68"/>
      <c r="S771" s="68"/>
      <c r="T771" s="68"/>
      <c r="U771" s="245" t="str">
        <f>IF(F771="","",Tabla1[[#This Row],[Fecha Inicio grupo]]+3*7-7)</f>
        <v/>
      </c>
      <c r="V771" s="246" t="str">
        <f>IF(F771="","",EDATE(Tabla1[[#This Row],[Fecha Inicio grupo]],3))</f>
        <v/>
      </c>
      <c r="W771" s="30"/>
      <c r="X771" s="30"/>
      <c r="Y771" s="77"/>
      <c r="Z771" s="77"/>
      <c r="AA771" s="77"/>
      <c r="AB771" s="77"/>
      <c r="AC771" s="77"/>
      <c r="AD771" s="77"/>
      <c r="AE771" s="77"/>
      <c r="AF771" s="77"/>
      <c r="AG771" s="77"/>
      <c r="AH771" s="77"/>
      <c r="AI771" s="77"/>
      <c r="AJ771" s="77"/>
      <c r="AK771" s="77"/>
      <c r="AL771" s="77"/>
      <c r="AM771" s="77"/>
      <c r="AN771" s="77"/>
      <c r="AO771" s="146"/>
      <c r="AP771" s="248" t="str">
        <f>IF(F771="","",IFERROR(VLOOKUP(SUBSTITUTE(SUBSTITUTE(Tabla1[[#This Row],[Uso Sistemas]],"T","P"),"N","F"),Parámetros!$M$2:$N$17,2,0),"Completar hasta 3ra sem. para evaluar a Probacionista"))</f>
        <v/>
      </c>
      <c r="AQ771" s="40"/>
      <c r="AR771" s="40"/>
      <c r="AS771" s="40"/>
      <c r="AT771" s="29"/>
      <c r="AU771" s="56"/>
      <c r="AV771" s="56"/>
      <c r="AW771" s="56"/>
      <c r="AX771" s="250" t="str">
        <f>IF(V771="","",EOMONTH(EDATE(Tabla1[[#This Row],[Fecha Finalización]],2),0))</f>
        <v/>
      </c>
      <c r="AY771" s="40"/>
      <c r="AZ771" s="251" t="str">
        <f>IF(V771="","",EOMONTH(EDATE(Tabla1[[#This Row],[Fecha Finalización]],3),0))</f>
        <v/>
      </c>
      <c r="BA771" s="40"/>
      <c r="BB771" s="40"/>
      <c r="BC771" s="237"/>
      <c r="BD771" s="235" t="str">
        <f>IF(F771="","",Tabla1[[#This Row],[sem 01]]&amp;Tabla1[[#This Row],[sem 02]]&amp;Tabla1[[#This Row],[sem 03]])</f>
        <v/>
      </c>
      <c r="BE771" s="236" t="str">
        <f>IF(TRIM(F771)="","",$B$1&amp;"-"&amp;SUBSTITUTE(Tabla1[[#This Row],[Mes Inscrito]]," ","")&amp;"-"&amp;SUBSTITUTE(Tabla1[[#This Row],[Dia de clases Inscrito]]," ","")&amp;"-"&amp;SUBSTITUTE(Tabla1[[#This Row],[Horario Inscrito]]," ","")&amp;"-"&amp;Tabla1[[#This Row],[Fecha Inicio grupo]])</f>
        <v/>
      </c>
      <c r="BF771" s="253" t="str">
        <f>IF(F771="","",Tabla1[[#This Row],[Curso]])</f>
        <v/>
      </c>
      <c r="BG771" s="254" t="str">
        <f>+IF(TRIM(F771)="","",$B$1&amp;"-"&amp;TRIM(Tabla1[[#This Row],[Mes Inscrito]])&amp;"-"&amp;TRIM(Tabla1[[#This Row],[Dia de clases Inscrito]])&amp;"-"&amp;TRIM(Tabla1[[#This Row],[Horario Inscrito]])&amp;"-"&amp;TRIM(Tabla1[[#This Row],[Fecha Inicio grupo]])&amp;"-"&amp;TRIM(Tabla1[[#This Row],[Tipo Incrito]]))</f>
        <v/>
      </c>
      <c r="BH771" s="319" t="str">
        <f>IF(F771="","",OR(IFERROR(SEARCH("CG",Tabla1[[#This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1" s="320" t="str">
        <f>IF(F771&lt;&gt;"",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1" s="320" t="str">
        <f>IF(F771&lt;&gt;"",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1" s="320" t="str">
        <f>IF(Tabla1[[#This Row],[Fecha Inicio grupo]]="","",IFERROR(VLOOKUP(Tabla1[[#This Row],[Mes de Alta como miembro]],Parámetros!$AM$2:$AN$16,2,0),"01/01/1900"))</f>
        <v/>
      </c>
    </row>
    <row r="772" spans="1:63" ht="14.45" hidden="1">
      <c r="A772" s="69">
        <v>767</v>
      </c>
      <c r="B772" s="30"/>
      <c r="C772" s="35"/>
      <c r="D772" s="43"/>
      <c r="E772" s="65"/>
      <c r="F772" s="46"/>
      <c r="G772" s="46"/>
      <c r="H772" s="165"/>
      <c r="I772" s="43"/>
      <c r="J772" s="29"/>
      <c r="K772" s="70"/>
      <c r="L772" s="69"/>
      <c r="M772" s="47"/>
      <c r="N772" s="240" t="str">
        <f ca="1">IF(Tabla1[[#This Row],[Fecha de nac]]="","",IF(Tabla1[[#This Row],[Fecha Finalización]] &gt;=TODAY(), DATEDIF(Tabla1[[#This Row],[Fecha de nac]],TODAY(),"y"), ROUNDDOWN((Tabla1[[#This Row],[Fecha Finalización]] -Tabla1[[#This Row],[Fecha de nac]])/365,0)))</f>
        <v/>
      </c>
      <c r="O772" s="171"/>
      <c r="P772" s="35"/>
      <c r="Q772" s="68"/>
      <c r="R772" s="68"/>
      <c r="S772" s="68"/>
      <c r="T772" s="68"/>
      <c r="U772" s="245" t="str">
        <f>IF(F772="","",Tabla1[[#This Row],[Fecha Inicio grupo]]+3*7-7)</f>
        <v/>
      </c>
      <c r="V772" s="246" t="str">
        <f>IF(F772="","",EDATE(Tabla1[[#This Row],[Fecha Inicio grupo]],3))</f>
        <v/>
      </c>
      <c r="W772" s="30"/>
      <c r="X772" s="30"/>
      <c r="Y772" s="77"/>
      <c r="Z772" s="77"/>
      <c r="AA772" s="77"/>
      <c r="AB772" s="77"/>
      <c r="AC772" s="77"/>
      <c r="AD772" s="77"/>
      <c r="AE772" s="77"/>
      <c r="AF772" s="77"/>
      <c r="AG772" s="77"/>
      <c r="AH772" s="77"/>
      <c r="AI772" s="77"/>
      <c r="AJ772" s="77"/>
      <c r="AK772" s="77"/>
      <c r="AL772" s="77"/>
      <c r="AM772" s="77"/>
      <c r="AN772" s="77"/>
      <c r="AO772" s="146"/>
      <c r="AP772" s="248" t="str">
        <f>IF(F772="","",IFERROR(VLOOKUP(SUBSTITUTE(SUBSTITUTE(Tabla1[[#This Row],[Uso Sistemas]],"T","P"),"N","F"),Parámetros!$M$2:$N$17,2,0),"Completar hasta 3ra sem. para evaluar a Probacionista"))</f>
        <v/>
      </c>
      <c r="AQ772" s="40"/>
      <c r="AR772" s="40"/>
      <c r="AS772" s="40"/>
      <c r="AT772" s="29"/>
      <c r="AU772" s="56"/>
      <c r="AV772" s="56"/>
      <c r="AW772" s="56"/>
      <c r="AX772" s="250" t="str">
        <f>IF(V772="","",EOMONTH(EDATE(Tabla1[[#This Row],[Fecha Finalización]],2),0))</f>
        <v/>
      </c>
      <c r="AY772" s="40"/>
      <c r="AZ772" s="251" t="str">
        <f>IF(V772="","",EOMONTH(EDATE(Tabla1[[#This Row],[Fecha Finalización]],3),0))</f>
        <v/>
      </c>
      <c r="BA772" s="40"/>
      <c r="BB772" s="40"/>
      <c r="BC772" s="237"/>
      <c r="BD772" s="235" t="str">
        <f>IF(F772="","",Tabla1[[#This Row],[sem 01]]&amp;Tabla1[[#This Row],[sem 02]]&amp;Tabla1[[#This Row],[sem 03]])</f>
        <v/>
      </c>
      <c r="BE772" s="236" t="str">
        <f>IF(TRIM(F772)="","",$B$1&amp;"-"&amp;SUBSTITUTE(Tabla1[[#This Row],[Mes Inscrito]]," ","")&amp;"-"&amp;SUBSTITUTE(Tabla1[[#This Row],[Dia de clases Inscrito]]," ","")&amp;"-"&amp;SUBSTITUTE(Tabla1[[#This Row],[Horario Inscrito]]," ","")&amp;"-"&amp;Tabla1[[#This Row],[Fecha Inicio grupo]])</f>
        <v/>
      </c>
      <c r="BF772" s="253" t="str">
        <f>IF(F772="","",Tabla1[[#This Row],[Curso]])</f>
        <v/>
      </c>
      <c r="BG772" s="254" t="str">
        <f>+IF(TRIM(F772)="","",$B$1&amp;"-"&amp;TRIM(Tabla1[[#This Row],[Mes Inscrito]])&amp;"-"&amp;TRIM(Tabla1[[#This Row],[Dia de clases Inscrito]])&amp;"-"&amp;TRIM(Tabla1[[#This Row],[Horario Inscrito]])&amp;"-"&amp;TRIM(Tabla1[[#This Row],[Fecha Inicio grupo]])&amp;"-"&amp;TRIM(Tabla1[[#This Row],[Tipo Incrito]]))</f>
        <v/>
      </c>
      <c r="BH772" s="319" t="str">
        <f>IF(F772="","",OR(IFERROR(SEARCH("CG",Tabla1[[#This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2" s="320" t="str">
        <f>IF(F772&lt;&gt;"",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2" s="320" t="str">
        <f>IF(F772&lt;&gt;"",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2" s="320" t="str">
        <f>IF(Tabla1[[#This Row],[Fecha Inicio grupo]]="","",IFERROR(VLOOKUP(Tabla1[[#This Row],[Mes de Alta como miembro]],Parámetros!$AM$2:$AN$16,2,0),"01/01/1900"))</f>
        <v/>
      </c>
    </row>
    <row r="773" spans="1:63" ht="14.45" hidden="1">
      <c r="A773" s="69">
        <v>768</v>
      </c>
      <c r="B773" s="30"/>
      <c r="C773" s="35"/>
      <c r="D773" s="43"/>
      <c r="E773" s="65"/>
      <c r="F773" s="46"/>
      <c r="G773" s="46"/>
      <c r="H773" s="165"/>
      <c r="I773" s="43"/>
      <c r="J773" s="29"/>
      <c r="K773" s="70"/>
      <c r="L773" s="69"/>
      <c r="M773" s="47"/>
      <c r="N773" s="240" t="str">
        <f ca="1">IF(Tabla1[[#This Row],[Fecha de nac]]="","",IF(Tabla1[[#This Row],[Fecha Finalización]] &gt;=TODAY(), DATEDIF(Tabla1[[#This Row],[Fecha de nac]],TODAY(),"y"), ROUNDDOWN((Tabla1[[#This Row],[Fecha Finalización]] -Tabla1[[#This Row],[Fecha de nac]])/365,0)))</f>
        <v/>
      </c>
      <c r="O773" s="171"/>
      <c r="P773" s="35"/>
      <c r="Q773" s="68"/>
      <c r="R773" s="68"/>
      <c r="S773" s="68"/>
      <c r="T773" s="68"/>
      <c r="U773" s="245" t="str">
        <f>IF(F773="","",Tabla1[[#This Row],[Fecha Inicio grupo]]+3*7-7)</f>
        <v/>
      </c>
      <c r="V773" s="246" t="str">
        <f>IF(F773="","",EDATE(Tabla1[[#This Row],[Fecha Inicio grupo]],3))</f>
        <v/>
      </c>
      <c r="W773" s="30"/>
      <c r="X773" s="30"/>
      <c r="Y773" s="77"/>
      <c r="Z773" s="77"/>
      <c r="AA773" s="77"/>
      <c r="AB773" s="77"/>
      <c r="AC773" s="77"/>
      <c r="AD773" s="77"/>
      <c r="AE773" s="77"/>
      <c r="AF773" s="77"/>
      <c r="AG773" s="77"/>
      <c r="AH773" s="77"/>
      <c r="AI773" s="77"/>
      <c r="AJ773" s="77"/>
      <c r="AK773" s="77"/>
      <c r="AL773" s="77"/>
      <c r="AM773" s="77"/>
      <c r="AN773" s="77"/>
      <c r="AO773" s="146"/>
      <c r="AP773" s="248" t="str">
        <f>IF(F773="","",IFERROR(VLOOKUP(SUBSTITUTE(SUBSTITUTE(Tabla1[[#This Row],[Uso Sistemas]],"T","P"),"N","F"),Parámetros!$M$2:$N$17,2,0),"Completar hasta 3ra sem. para evaluar a Probacionista"))</f>
        <v/>
      </c>
      <c r="AQ773" s="40"/>
      <c r="AR773" s="40"/>
      <c r="AS773" s="40"/>
      <c r="AT773" s="29"/>
      <c r="AU773" s="56"/>
      <c r="AV773" s="56"/>
      <c r="AW773" s="56"/>
      <c r="AX773" s="250" t="str">
        <f>IF(V773="","",EOMONTH(EDATE(Tabla1[[#This Row],[Fecha Finalización]],2),0))</f>
        <v/>
      </c>
      <c r="AY773" s="40"/>
      <c r="AZ773" s="251" t="str">
        <f>IF(V773="","",EOMONTH(EDATE(Tabla1[[#This Row],[Fecha Finalización]],3),0))</f>
        <v/>
      </c>
      <c r="BA773" s="40"/>
      <c r="BB773" s="40"/>
      <c r="BC773" s="237"/>
      <c r="BD773" s="235" t="str">
        <f>IF(F773="","",Tabla1[[#This Row],[sem 01]]&amp;Tabla1[[#This Row],[sem 02]]&amp;Tabla1[[#This Row],[sem 03]])</f>
        <v/>
      </c>
      <c r="BE773" s="236" t="str">
        <f>IF(TRIM(F773)="","",$B$1&amp;"-"&amp;SUBSTITUTE(Tabla1[[#This Row],[Mes Inscrito]]," ","")&amp;"-"&amp;SUBSTITUTE(Tabla1[[#This Row],[Dia de clases Inscrito]]," ","")&amp;"-"&amp;SUBSTITUTE(Tabla1[[#This Row],[Horario Inscrito]]," ","")&amp;"-"&amp;Tabla1[[#This Row],[Fecha Inicio grupo]])</f>
        <v/>
      </c>
      <c r="BF773" s="253" t="str">
        <f>IF(F773="","",Tabla1[[#This Row],[Curso]])</f>
        <v/>
      </c>
      <c r="BG773" s="254" t="str">
        <f>+IF(TRIM(F773)="","",$B$1&amp;"-"&amp;TRIM(Tabla1[[#This Row],[Mes Inscrito]])&amp;"-"&amp;TRIM(Tabla1[[#This Row],[Dia de clases Inscrito]])&amp;"-"&amp;TRIM(Tabla1[[#This Row],[Horario Inscrito]])&amp;"-"&amp;TRIM(Tabla1[[#This Row],[Fecha Inicio grupo]])&amp;"-"&amp;TRIM(Tabla1[[#This Row],[Tipo Incrito]]))</f>
        <v/>
      </c>
      <c r="BH773" s="319" t="str">
        <f>IF(F773="","",OR(IFERROR(SEARCH("CG",Tabla1[[#This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3" s="320" t="str">
        <f>IF(F773&lt;&gt;"",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3" s="320" t="str">
        <f>IF(F773&lt;&gt;"",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3" s="320" t="str">
        <f>IF(Tabla1[[#This Row],[Fecha Inicio grupo]]="","",IFERROR(VLOOKUP(Tabla1[[#This Row],[Mes de Alta como miembro]],Parámetros!$AM$2:$AN$16,2,0),"01/01/1900"))</f>
        <v/>
      </c>
    </row>
    <row r="774" spans="1:63" ht="14.45" hidden="1">
      <c r="A774" s="69">
        <v>769</v>
      </c>
      <c r="B774" s="30"/>
      <c r="C774" s="35"/>
      <c r="D774" s="43"/>
      <c r="E774" s="65"/>
      <c r="F774" s="46"/>
      <c r="G774" s="46"/>
      <c r="H774" s="165"/>
      <c r="I774" s="43"/>
      <c r="J774" s="29"/>
      <c r="K774" s="70"/>
      <c r="L774" s="69"/>
      <c r="M774" s="47"/>
      <c r="N774" s="240" t="str">
        <f ca="1">IF(Tabla1[[#This Row],[Fecha de nac]]="","",IF(Tabla1[[#This Row],[Fecha Finalización]] &gt;=TODAY(), DATEDIF(Tabla1[[#This Row],[Fecha de nac]],TODAY(),"y"), ROUNDDOWN((Tabla1[[#This Row],[Fecha Finalización]] -Tabla1[[#This Row],[Fecha de nac]])/365,0)))</f>
        <v/>
      </c>
      <c r="O774" s="171"/>
      <c r="P774" s="35"/>
      <c r="Q774" s="68"/>
      <c r="R774" s="68"/>
      <c r="S774" s="68"/>
      <c r="T774" s="68"/>
      <c r="U774" s="245" t="str">
        <f>IF(F774="","",Tabla1[[#This Row],[Fecha Inicio grupo]]+3*7-7)</f>
        <v/>
      </c>
      <c r="V774" s="246" t="str">
        <f>IF(F774="","",EDATE(Tabla1[[#This Row],[Fecha Inicio grupo]],3))</f>
        <v/>
      </c>
      <c r="W774" s="30"/>
      <c r="X774" s="30"/>
      <c r="Y774" s="77"/>
      <c r="Z774" s="77"/>
      <c r="AA774" s="77"/>
      <c r="AB774" s="77"/>
      <c r="AC774" s="77"/>
      <c r="AD774" s="77"/>
      <c r="AE774" s="77"/>
      <c r="AF774" s="77"/>
      <c r="AG774" s="77"/>
      <c r="AH774" s="77"/>
      <c r="AI774" s="77"/>
      <c r="AJ774" s="77"/>
      <c r="AK774" s="77"/>
      <c r="AL774" s="77"/>
      <c r="AM774" s="77"/>
      <c r="AN774" s="77"/>
      <c r="AO774" s="146"/>
      <c r="AP774" s="248" t="str">
        <f>IF(F774="","",IFERROR(VLOOKUP(SUBSTITUTE(SUBSTITUTE(Tabla1[[#This Row],[Uso Sistemas]],"T","P"),"N","F"),Parámetros!$M$2:$N$17,2,0),"Completar hasta 3ra sem. para evaluar a Probacionista"))</f>
        <v/>
      </c>
      <c r="AQ774" s="40"/>
      <c r="AR774" s="40"/>
      <c r="AS774" s="40"/>
      <c r="AT774" s="29"/>
      <c r="AU774" s="56"/>
      <c r="AV774" s="56"/>
      <c r="AW774" s="56"/>
      <c r="AX774" s="250" t="str">
        <f>IF(V774="","",EOMONTH(EDATE(Tabla1[[#This Row],[Fecha Finalización]],2),0))</f>
        <v/>
      </c>
      <c r="AY774" s="40"/>
      <c r="AZ774" s="251" t="str">
        <f>IF(V774="","",EOMONTH(EDATE(Tabla1[[#This Row],[Fecha Finalización]],3),0))</f>
        <v/>
      </c>
      <c r="BA774" s="40"/>
      <c r="BB774" s="40"/>
      <c r="BC774" s="237"/>
      <c r="BD774" s="235" t="str">
        <f>IF(F774="","",Tabla1[[#This Row],[sem 01]]&amp;Tabla1[[#This Row],[sem 02]]&amp;Tabla1[[#This Row],[sem 03]])</f>
        <v/>
      </c>
      <c r="BE774" s="236" t="str">
        <f>IF(TRIM(F774)="","",$B$1&amp;"-"&amp;SUBSTITUTE(Tabla1[[#This Row],[Mes Inscrito]]," ","")&amp;"-"&amp;SUBSTITUTE(Tabla1[[#This Row],[Dia de clases Inscrito]]," ","")&amp;"-"&amp;SUBSTITUTE(Tabla1[[#This Row],[Horario Inscrito]]," ","")&amp;"-"&amp;Tabla1[[#This Row],[Fecha Inicio grupo]])</f>
        <v/>
      </c>
      <c r="BF774" s="253" t="str">
        <f>IF(F774="","",Tabla1[[#This Row],[Curso]])</f>
        <v/>
      </c>
      <c r="BG774" s="254" t="str">
        <f>+IF(TRIM(F774)="","",$B$1&amp;"-"&amp;TRIM(Tabla1[[#This Row],[Mes Inscrito]])&amp;"-"&amp;TRIM(Tabla1[[#This Row],[Dia de clases Inscrito]])&amp;"-"&amp;TRIM(Tabla1[[#This Row],[Horario Inscrito]])&amp;"-"&amp;TRIM(Tabla1[[#This Row],[Fecha Inicio grupo]])&amp;"-"&amp;TRIM(Tabla1[[#This Row],[Tipo Incrito]]))</f>
        <v/>
      </c>
      <c r="BH774" s="319" t="str">
        <f>IF(F774="","",OR(IFERROR(SEARCH("CG",Tabla1[[#This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4" s="320" t="str">
        <f>IF(F774&lt;&gt;"",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4" s="320" t="str">
        <f>IF(F774&lt;&gt;"",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4" s="320" t="str">
        <f>IF(Tabla1[[#This Row],[Fecha Inicio grupo]]="","",IFERROR(VLOOKUP(Tabla1[[#This Row],[Mes de Alta como miembro]],Parámetros!$AM$2:$AN$16,2,0),"01/01/1900"))</f>
        <v/>
      </c>
    </row>
    <row r="775" spans="1:63" ht="14.45" hidden="1">
      <c r="A775" s="69">
        <v>770</v>
      </c>
      <c r="B775" s="30"/>
      <c r="C775" s="35"/>
      <c r="D775" s="43"/>
      <c r="E775" s="65"/>
      <c r="F775" s="46"/>
      <c r="G775" s="46"/>
      <c r="H775" s="165"/>
      <c r="I775" s="43"/>
      <c r="J775" s="29"/>
      <c r="K775" s="70"/>
      <c r="L775" s="69"/>
      <c r="M775" s="47"/>
      <c r="N775" s="240" t="str">
        <f ca="1">IF(Tabla1[[#This Row],[Fecha de nac]]="","",IF(Tabla1[[#This Row],[Fecha Finalización]] &gt;=TODAY(), DATEDIF(Tabla1[[#This Row],[Fecha de nac]],TODAY(),"y"), ROUNDDOWN((Tabla1[[#This Row],[Fecha Finalización]] -Tabla1[[#This Row],[Fecha de nac]])/365,0)))</f>
        <v/>
      </c>
      <c r="O775" s="171"/>
      <c r="P775" s="35"/>
      <c r="Q775" s="68"/>
      <c r="R775" s="68"/>
      <c r="S775" s="68"/>
      <c r="T775" s="68"/>
      <c r="U775" s="245" t="str">
        <f>IF(F775="","",Tabla1[[#This Row],[Fecha Inicio grupo]]+3*7-7)</f>
        <v/>
      </c>
      <c r="V775" s="246" t="str">
        <f>IF(F775="","",EDATE(Tabla1[[#This Row],[Fecha Inicio grupo]],3))</f>
        <v/>
      </c>
      <c r="W775" s="30"/>
      <c r="X775" s="30"/>
      <c r="Y775" s="77"/>
      <c r="Z775" s="77"/>
      <c r="AA775" s="77"/>
      <c r="AB775" s="77"/>
      <c r="AC775" s="77"/>
      <c r="AD775" s="77"/>
      <c r="AE775" s="77"/>
      <c r="AF775" s="77"/>
      <c r="AG775" s="77"/>
      <c r="AH775" s="77"/>
      <c r="AI775" s="77"/>
      <c r="AJ775" s="77"/>
      <c r="AK775" s="77"/>
      <c r="AL775" s="77"/>
      <c r="AM775" s="77"/>
      <c r="AN775" s="77"/>
      <c r="AO775" s="146"/>
      <c r="AP775" s="248" t="str">
        <f>IF(F775="","",IFERROR(VLOOKUP(SUBSTITUTE(SUBSTITUTE(Tabla1[[#This Row],[Uso Sistemas]],"T","P"),"N","F"),Parámetros!$M$2:$N$17,2,0),"Completar hasta 3ra sem. para evaluar a Probacionista"))</f>
        <v/>
      </c>
      <c r="AQ775" s="40"/>
      <c r="AR775" s="40"/>
      <c r="AS775" s="40"/>
      <c r="AT775" s="29"/>
      <c r="AU775" s="56"/>
      <c r="AV775" s="56"/>
      <c r="AW775" s="56"/>
      <c r="AX775" s="250" t="str">
        <f>IF(V775="","",EOMONTH(EDATE(Tabla1[[#This Row],[Fecha Finalización]],2),0))</f>
        <v/>
      </c>
      <c r="AY775" s="40"/>
      <c r="AZ775" s="251" t="str">
        <f>IF(V775="","",EOMONTH(EDATE(Tabla1[[#This Row],[Fecha Finalización]],3),0))</f>
        <v/>
      </c>
      <c r="BA775" s="40"/>
      <c r="BB775" s="40"/>
      <c r="BC775" s="237"/>
      <c r="BD775" s="235" t="str">
        <f>IF(F775="","",Tabla1[[#This Row],[sem 01]]&amp;Tabla1[[#This Row],[sem 02]]&amp;Tabla1[[#This Row],[sem 03]])</f>
        <v/>
      </c>
      <c r="BE775" s="236" t="str">
        <f>IF(TRIM(F775)="","",$B$1&amp;"-"&amp;SUBSTITUTE(Tabla1[[#This Row],[Mes Inscrito]]," ","")&amp;"-"&amp;SUBSTITUTE(Tabla1[[#This Row],[Dia de clases Inscrito]]," ","")&amp;"-"&amp;SUBSTITUTE(Tabla1[[#This Row],[Horario Inscrito]]," ","")&amp;"-"&amp;Tabla1[[#This Row],[Fecha Inicio grupo]])</f>
        <v/>
      </c>
      <c r="BF775" s="253" t="str">
        <f>IF(F775="","",Tabla1[[#This Row],[Curso]])</f>
        <v/>
      </c>
      <c r="BG775" s="254" t="str">
        <f>+IF(TRIM(F775)="","",$B$1&amp;"-"&amp;TRIM(Tabla1[[#This Row],[Mes Inscrito]])&amp;"-"&amp;TRIM(Tabla1[[#This Row],[Dia de clases Inscrito]])&amp;"-"&amp;TRIM(Tabla1[[#This Row],[Horario Inscrito]])&amp;"-"&amp;TRIM(Tabla1[[#This Row],[Fecha Inicio grupo]])&amp;"-"&amp;TRIM(Tabla1[[#This Row],[Tipo Incrito]]))</f>
        <v/>
      </c>
      <c r="BH775" s="319" t="str">
        <f>IF(F775="","",OR(IFERROR(SEARCH("CG",Tabla1[[#This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5" s="320" t="str">
        <f>IF(F775&lt;&gt;"",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5" s="320" t="str">
        <f>IF(F775&lt;&gt;"",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5" s="320" t="str">
        <f>IF(Tabla1[[#This Row],[Fecha Inicio grupo]]="","",IFERROR(VLOOKUP(Tabla1[[#This Row],[Mes de Alta como miembro]],Parámetros!$AM$2:$AN$16,2,0),"01/01/1900"))</f>
        <v/>
      </c>
    </row>
    <row r="776" spans="1:63" ht="14.45" hidden="1">
      <c r="A776" s="69">
        <v>771</v>
      </c>
      <c r="B776" s="30"/>
      <c r="C776" s="35"/>
      <c r="D776" s="43"/>
      <c r="E776" s="65"/>
      <c r="F776" s="46"/>
      <c r="G776" s="46"/>
      <c r="H776" s="165"/>
      <c r="I776" s="43"/>
      <c r="J776" s="29"/>
      <c r="K776" s="70"/>
      <c r="L776" s="69"/>
      <c r="M776" s="47"/>
      <c r="N776" s="240" t="str">
        <f ca="1">IF(Tabla1[[#This Row],[Fecha de nac]]="","",IF(Tabla1[[#This Row],[Fecha Finalización]] &gt;=TODAY(), DATEDIF(Tabla1[[#This Row],[Fecha de nac]],TODAY(),"y"), ROUNDDOWN((Tabla1[[#This Row],[Fecha Finalización]] -Tabla1[[#This Row],[Fecha de nac]])/365,0)))</f>
        <v/>
      </c>
      <c r="O776" s="171"/>
      <c r="P776" s="35"/>
      <c r="Q776" s="68"/>
      <c r="R776" s="68"/>
      <c r="S776" s="68"/>
      <c r="T776" s="68"/>
      <c r="U776" s="245" t="str">
        <f>IF(F776="","",Tabla1[[#This Row],[Fecha Inicio grupo]]+3*7-7)</f>
        <v/>
      </c>
      <c r="V776" s="246" t="str">
        <f>IF(F776="","",EDATE(Tabla1[[#This Row],[Fecha Inicio grupo]],3))</f>
        <v/>
      </c>
      <c r="W776" s="30"/>
      <c r="X776" s="30"/>
      <c r="Y776" s="77"/>
      <c r="Z776" s="77"/>
      <c r="AA776" s="77"/>
      <c r="AB776" s="77"/>
      <c r="AC776" s="77"/>
      <c r="AD776" s="77"/>
      <c r="AE776" s="77"/>
      <c r="AF776" s="77"/>
      <c r="AG776" s="77"/>
      <c r="AH776" s="77"/>
      <c r="AI776" s="77"/>
      <c r="AJ776" s="77"/>
      <c r="AK776" s="77"/>
      <c r="AL776" s="77"/>
      <c r="AM776" s="77"/>
      <c r="AN776" s="77"/>
      <c r="AO776" s="146"/>
      <c r="AP776" s="248" t="str">
        <f>IF(F776="","",IFERROR(VLOOKUP(SUBSTITUTE(SUBSTITUTE(Tabla1[[#This Row],[Uso Sistemas]],"T","P"),"N","F"),Parámetros!$M$2:$N$17,2,0),"Completar hasta 3ra sem. para evaluar a Probacionista"))</f>
        <v/>
      </c>
      <c r="AQ776" s="40"/>
      <c r="AR776" s="40"/>
      <c r="AS776" s="40"/>
      <c r="AT776" s="29"/>
      <c r="AU776" s="56"/>
      <c r="AV776" s="56"/>
      <c r="AW776" s="56"/>
      <c r="AX776" s="250" t="str">
        <f>IF(V776="","",EOMONTH(EDATE(Tabla1[[#This Row],[Fecha Finalización]],2),0))</f>
        <v/>
      </c>
      <c r="AY776" s="40"/>
      <c r="AZ776" s="251" t="str">
        <f>IF(V776="","",EOMONTH(EDATE(Tabla1[[#This Row],[Fecha Finalización]],3),0))</f>
        <v/>
      </c>
      <c r="BA776" s="40"/>
      <c r="BB776" s="40"/>
      <c r="BC776" s="237"/>
      <c r="BD776" s="235" t="str">
        <f>IF(F776="","",Tabla1[[#This Row],[sem 01]]&amp;Tabla1[[#This Row],[sem 02]]&amp;Tabla1[[#This Row],[sem 03]])</f>
        <v/>
      </c>
      <c r="BE776" s="236" t="str">
        <f>IF(TRIM(F776)="","",$B$1&amp;"-"&amp;SUBSTITUTE(Tabla1[[#This Row],[Mes Inscrito]]," ","")&amp;"-"&amp;SUBSTITUTE(Tabla1[[#This Row],[Dia de clases Inscrito]]," ","")&amp;"-"&amp;SUBSTITUTE(Tabla1[[#This Row],[Horario Inscrito]]," ","")&amp;"-"&amp;Tabla1[[#This Row],[Fecha Inicio grupo]])</f>
        <v/>
      </c>
      <c r="BF776" s="253" t="str">
        <f>IF(F776="","",Tabla1[[#This Row],[Curso]])</f>
        <v/>
      </c>
      <c r="BG776" s="254" t="str">
        <f>+IF(TRIM(F776)="","",$B$1&amp;"-"&amp;TRIM(Tabla1[[#This Row],[Mes Inscrito]])&amp;"-"&amp;TRIM(Tabla1[[#This Row],[Dia de clases Inscrito]])&amp;"-"&amp;TRIM(Tabla1[[#This Row],[Horario Inscrito]])&amp;"-"&amp;TRIM(Tabla1[[#This Row],[Fecha Inicio grupo]])&amp;"-"&amp;TRIM(Tabla1[[#This Row],[Tipo Incrito]]))</f>
        <v/>
      </c>
      <c r="BH776" s="319" t="str">
        <f>IF(F776="","",OR(IFERROR(SEARCH("CG",Tabla1[[#This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6" s="320" t="str">
        <f>IF(F776&lt;&gt;"",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6" s="320" t="str">
        <f>IF(F776&lt;&gt;"",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6" s="320" t="str">
        <f>IF(Tabla1[[#This Row],[Fecha Inicio grupo]]="","",IFERROR(VLOOKUP(Tabla1[[#This Row],[Mes de Alta como miembro]],Parámetros!$AM$2:$AN$16,2,0),"01/01/1900"))</f>
        <v/>
      </c>
    </row>
    <row r="777" spans="1:63" ht="14.45" hidden="1">
      <c r="A777" s="69">
        <v>772</v>
      </c>
      <c r="B777" s="30"/>
      <c r="C777" s="35"/>
      <c r="D777" s="43"/>
      <c r="E777" s="65"/>
      <c r="F777" s="46"/>
      <c r="G777" s="46"/>
      <c r="H777" s="165"/>
      <c r="I777" s="43"/>
      <c r="J777" s="29"/>
      <c r="K777" s="70"/>
      <c r="L777" s="69"/>
      <c r="M777" s="47"/>
      <c r="N777" s="240" t="str">
        <f ca="1">IF(Tabla1[[#This Row],[Fecha de nac]]="","",IF(Tabla1[[#This Row],[Fecha Finalización]] &gt;=TODAY(), DATEDIF(Tabla1[[#This Row],[Fecha de nac]],TODAY(),"y"), ROUNDDOWN((Tabla1[[#This Row],[Fecha Finalización]] -Tabla1[[#This Row],[Fecha de nac]])/365,0)))</f>
        <v/>
      </c>
      <c r="O777" s="171"/>
      <c r="P777" s="35"/>
      <c r="Q777" s="68"/>
      <c r="R777" s="68"/>
      <c r="S777" s="68"/>
      <c r="T777" s="68"/>
      <c r="U777" s="245" t="str">
        <f>IF(F777="","",Tabla1[[#This Row],[Fecha Inicio grupo]]+3*7-7)</f>
        <v/>
      </c>
      <c r="V777" s="246" t="str">
        <f>IF(F777="","",EDATE(Tabla1[[#This Row],[Fecha Inicio grupo]],3))</f>
        <v/>
      </c>
      <c r="W777" s="30"/>
      <c r="X777" s="30"/>
      <c r="Y777" s="77"/>
      <c r="Z777" s="77"/>
      <c r="AA777" s="77"/>
      <c r="AB777" s="77"/>
      <c r="AC777" s="77"/>
      <c r="AD777" s="77"/>
      <c r="AE777" s="77"/>
      <c r="AF777" s="77"/>
      <c r="AG777" s="77"/>
      <c r="AH777" s="77"/>
      <c r="AI777" s="77"/>
      <c r="AJ777" s="77"/>
      <c r="AK777" s="77"/>
      <c r="AL777" s="77"/>
      <c r="AM777" s="77"/>
      <c r="AN777" s="77"/>
      <c r="AO777" s="146"/>
      <c r="AP777" s="248" t="str">
        <f>IF(F777="","",IFERROR(VLOOKUP(SUBSTITUTE(SUBSTITUTE(Tabla1[[#This Row],[Uso Sistemas]],"T","P"),"N","F"),Parámetros!$M$2:$N$17,2,0),"Completar hasta 3ra sem. para evaluar a Probacionista"))</f>
        <v/>
      </c>
      <c r="AQ777" s="40"/>
      <c r="AR777" s="40"/>
      <c r="AS777" s="40"/>
      <c r="AT777" s="29"/>
      <c r="AU777" s="56"/>
      <c r="AV777" s="56"/>
      <c r="AW777" s="56"/>
      <c r="AX777" s="250" t="str">
        <f>IF(V777="","",EOMONTH(EDATE(Tabla1[[#This Row],[Fecha Finalización]],2),0))</f>
        <v/>
      </c>
      <c r="AY777" s="40"/>
      <c r="AZ777" s="251" t="str">
        <f>IF(V777="","",EOMONTH(EDATE(Tabla1[[#This Row],[Fecha Finalización]],3),0))</f>
        <v/>
      </c>
      <c r="BA777" s="40"/>
      <c r="BB777" s="40"/>
      <c r="BC777" s="237"/>
      <c r="BD777" s="235" t="str">
        <f>IF(F777="","",Tabla1[[#This Row],[sem 01]]&amp;Tabla1[[#This Row],[sem 02]]&amp;Tabla1[[#This Row],[sem 03]])</f>
        <v/>
      </c>
      <c r="BE777" s="236" t="str">
        <f>IF(TRIM(F777)="","",$B$1&amp;"-"&amp;SUBSTITUTE(Tabla1[[#This Row],[Mes Inscrito]]," ","")&amp;"-"&amp;SUBSTITUTE(Tabla1[[#This Row],[Dia de clases Inscrito]]," ","")&amp;"-"&amp;SUBSTITUTE(Tabla1[[#This Row],[Horario Inscrito]]," ","")&amp;"-"&amp;Tabla1[[#This Row],[Fecha Inicio grupo]])</f>
        <v/>
      </c>
      <c r="BF777" s="253" t="str">
        <f>IF(F777="","",Tabla1[[#This Row],[Curso]])</f>
        <v/>
      </c>
      <c r="BG777" s="254" t="str">
        <f>+IF(TRIM(F777)="","",$B$1&amp;"-"&amp;TRIM(Tabla1[[#This Row],[Mes Inscrito]])&amp;"-"&amp;TRIM(Tabla1[[#This Row],[Dia de clases Inscrito]])&amp;"-"&amp;TRIM(Tabla1[[#This Row],[Horario Inscrito]])&amp;"-"&amp;TRIM(Tabla1[[#This Row],[Fecha Inicio grupo]])&amp;"-"&amp;TRIM(Tabla1[[#This Row],[Tipo Incrito]]))</f>
        <v/>
      </c>
      <c r="BH777" s="319" t="str">
        <f>IF(F777="","",OR(IFERROR(SEARCH("CG",Tabla1[[#This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7" s="320" t="str">
        <f>IF(F777&lt;&gt;"",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7" s="320" t="str">
        <f>IF(F777&lt;&gt;"",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7" s="320" t="str">
        <f>IF(Tabla1[[#This Row],[Fecha Inicio grupo]]="","",IFERROR(VLOOKUP(Tabla1[[#This Row],[Mes de Alta como miembro]],Parámetros!$AM$2:$AN$16,2,0),"01/01/1900"))</f>
        <v/>
      </c>
    </row>
    <row r="778" spans="1:63" ht="14.45" hidden="1">
      <c r="A778" s="69">
        <v>773</v>
      </c>
      <c r="B778" s="30"/>
      <c r="C778" s="35"/>
      <c r="D778" s="43"/>
      <c r="E778" s="65"/>
      <c r="F778" s="46"/>
      <c r="G778" s="46"/>
      <c r="H778" s="165"/>
      <c r="I778" s="43"/>
      <c r="J778" s="29"/>
      <c r="K778" s="70"/>
      <c r="L778" s="69"/>
      <c r="M778" s="47"/>
      <c r="N778" s="240" t="str">
        <f ca="1">IF(Tabla1[[#This Row],[Fecha de nac]]="","",IF(Tabla1[[#This Row],[Fecha Finalización]] &gt;=TODAY(), DATEDIF(Tabla1[[#This Row],[Fecha de nac]],TODAY(),"y"), ROUNDDOWN((Tabla1[[#This Row],[Fecha Finalización]] -Tabla1[[#This Row],[Fecha de nac]])/365,0)))</f>
        <v/>
      </c>
      <c r="O778" s="171"/>
      <c r="P778" s="35"/>
      <c r="Q778" s="68"/>
      <c r="R778" s="68"/>
      <c r="S778" s="68"/>
      <c r="T778" s="68"/>
      <c r="U778" s="245" t="str">
        <f>IF(F778="","",Tabla1[[#This Row],[Fecha Inicio grupo]]+3*7-7)</f>
        <v/>
      </c>
      <c r="V778" s="246" t="str">
        <f>IF(F778="","",EDATE(Tabla1[[#This Row],[Fecha Inicio grupo]],3))</f>
        <v/>
      </c>
      <c r="W778" s="30"/>
      <c r="X778" s="30"/>
      <c r="Y778" s="77"/>
      <c r="Z778" s="77"/>
      <c r="AA778" s="77"/>
      <c r="AB778" s="77"/>
      <c r="AC778" s="77"/>
      <c r="AD778" s="77"/>
      <c r="AE778" s="77"/>
      <c r="AF778" s="77"/>
      <c r="AG778" s="77"/>
      <c r="AH778" s="77"/>
      <c r="AI778" s="77"/>
      <c r="AJ778" s="77"/>
      <c r="AK778" s="77"/>
      <c r="AL778" s="77"/>
      <c r="AM778" s="77"/>
      <c r="AN778" s="77"/>
      <c r="AO778" s="146"/>
      <c r="AP778" s="248" t="str">
        <f>IF(F778="","",IFERROR(VLOOKUP(SUBSTITUTE(SUBSTITUTE(Tabla1[[#This Row],[Uso Sistemas]],"T","P"),"N","F"),Parámetros!$M$2:$N$17,2,0),"Completar hasta 3ra sem. para evaluar a Probacionista"))</f>
        <v/>
      </c>
      <c r="AQ778" s="40"/>
      <c r="AR778" s="40"/>
      <c r="AS778" s="40"/>
      <c r="AT778" s="29"/>
      <c r="AU778" s="56"/>
      <c r="AV778" s="56"/>
      <c r="AW778" s="56"/>
      <c r="AX778" s="250" t="str">
        <f>IF(V778="","",EOMONTH(EDATE(Tabla1[[#This Row],[Fecha Finalización]],2),0))</f>
        <v/>
      </c>
      <c r="AY778" s="40"/>
      <c r="AZ778" s="251" t="str">
        <f>IF(V778="","",EOMONTH(EDATE(Tabla1[[#This Row],[Fecha Finalización]],3),0))</f>
        <v/>
      </c>
      <c r="BA778" s="40"/>
      <c r="BB778" s="40"/>
      <c r="BC778" s="237"/>
      <c r="BD778" s="235" t="str">
        <f>IF(F778="","",Tabla1[[#This Row],[sem 01]]&amp;Tabla1[[#This Row],[sem 02]]&amp;Tabla1[[#This Row],[sem 03]])</f>
        <v/>
      </c>
      <c r="BE778" s="236" t="str">
        <f>IF(TRIM(F778)="","",$B$1&amp;"-"&amp;SUBSTITUTE(Tabla1[[#This Row],[Mes Inscrito]]," ","")&amp;"-"&amp;SUBSTITUTE(Tabla1[[#This Row],[Dia de clases Inscrito]]," ","")&amp;"-"&amp;SUBSTITUTE(Tabla1[[#This Row],[Horario Inscrito]]," ","")&amp;"-"&amp;Tabla1[[#This Row],[Fecha Inicio grupo]])</f>
        <v/>
      </c>
      <c r="BF778" s="253" t="str">
        <f>IF(F778="","",Tabla1[[#This Row],[Curso]])</f>
        <v/>
      </c>
      <c r="BG778" s="254" t="str">
        <f>+IF(TRIM(F778)="","",$B$1&amp;"-"&amp;TRIM(Tabla1[[#This Row],[Mes Inscrito]])&amp;"-"&amp;TRIM(Tabla1[[#This Row],[Dia de clases Inscrito]])&amp;"-"&amp;TRIM(Tabla1[[#This Row],[Horario Inscrito]])&amp;"-"&amp;TRIM(Tabla1[[#This Row],[Fecha Inicio grupo]])&amp;"-"&amp;TRIM(Tabla1[[#This Row],[Tipo Incrito]]))</f>
        <v/>
      </c>
      <c r="BH778" s="319" t="str">
        <f>IF(F778="","",OR(IFERROR(SEARCH("CG",Tabla1[[#This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8" s="320" t="str">
        <f>IF(F778&lt;&gt;"",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8" s="320" t="str">
        <f>IF(F778&lt;&gt;"",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8" s="320" t="str">
        <f>IF(Tabla1[[#This Row],[Fecha Inicio grupo]]="","",IFERROR(VLOOKUP(Tabla1[[#This Row],[Mes de Alta como miembro]],Parámetros!$AM$2:$AN$16,2,0),"01/01/1900"))</f>
        <v/>
      </c>
    </row>
    <row r="779" spans="1:63" ht="14.45" hidden="1">
      <c r="A779" s="69">
        <v>774</v>
      </c>
      <c r="B779" s="30"/>
      <c r="C779" s="35"/>
      <c r="D779" s="43"/>
      <c r="E779" s="65"/>
      <c r="F779" s="46"/>
      <c r="G779" s="46"/>
      <c r="H779" s="165"/>
      <c r="I779" s="43"/>
      <c r="J779" s="29"/>
      <c r="K779" s="70"/>
      <c r="L779" s="69"/>
      <c r="M779" s="47"/>
      <c r="N779" s="240" t="str">
        <f ca="1">IF(Tabla1[[#This Row],[Fecha de nac]]="","",IF(Tabla1[[#This Row],[Fecha Finalización]] &gt;=TODAY(), DATEDIF(Tabla1[[#This Row],[Fecha de nac]],TODAY(),"y"), ROUNDDOWN((Tabla1[[#This Row],[Fecha Finalización]] -Tabla1[[#This Row],[Fecha de nac]])/365,0)))</f>
        <v/>
      </c>
      <c r="O779" s="171"/>
      <c r="P779" s="35"/>
      <c r="Q779" s="68"/>
      <c r="R779" s="68"/>
      <c r="S779" s="68"/>
      <c r="T779" s="68"/>
      <c r="U779" s="245" t="str">
        <f>IF(F779="","",Tabla1[[#This Row],[Fecha Inicio grupo]]+3*7-7)</f>
        <v/>
      </c>
      <c r="V779" s="246" t="str">
        <f>IF(F779="","",EDATE(Tabla1[[#This Row],[Fecha Inicio grupo]],3))</f>
        <v/>
      </c>
      <c r="W779" s="30"/>
      <c r="X779" s="30"/>
      <c r="Y779" s="77"/>
      <c r="Z779" s="77"/>
      <c r="AA779" s="77"/>
      <c r="AB779" s="77"/>
      <c r="AC779" s="77"/>
      <c r="AD779" s="77"/>
      <c r="AE779" s="77"/>
      <c r="AF779" s="77"/>
      <c r="AG779" s="77"/>
      <c r="AH779" s="77"/>
      <c r="AI779" s="77"/>
      <c r="AJ779" s="77"/>
      <c r="AK779" s="77"/>
      <c r="AL779" s="77"/>
      <c r="AM779" s="77"/>
      <c r="AN779" s="77"/>
      <c r="AO779" s="146"/>
      <c r="AP779" s="248" t="str">
        <f>IF(F779="","",IFERROR(VLOOKUP(SUBSTITUTE(SUBSTITUTE(Tabla1[[#This Row],[Uso Sistemas]],"T","P"),"N","F"),Parámetros!$M$2:$N$17,2,0),"Completar hasta 3ra sem. para evaluar a Probacionista"))</f>
        <v/>
      </c>
      <c r="AQ779" s="40"/>
      <c r="AR779" s="40"/>
      <c r="AS779" s="40"/>
      <c r="AT779" s="29"/>
      <c r="AU779" s="56"/>
      <c r="AV779" s="56"/>
      <c r="AW779" s="56"/>
      <c r="AX779" s="250" t="str">
        <f>IF(V779="","",EOMONTH(EDATE(Tabla1[[#This Row],[Fecha Finalización]],2),0))</f>
        <v/>
      </c>
      <c r="AY779" s="40"/>
      <c r="AZ779" s="251" t="str">
        <f>IF(V779="","",EOMONTH(EDATE(Tabla1[[#This Row],[Fecha Finalización]],3),0))</f>
        <v/>
      </c>
      <c r="BA779" s="40"/>
      <c r="BB779" s="40"/>
      <c r="BC779" s="237"/>
      <c r="BD779" s="235" t="str">
        <f>IF(F779="","",Tabla1[[#This Row],[sem 01]]&amp;Tabla1[[#This Row],[sem 02]]&amp;Tabla1[[#This Row],[sem 03]])</f>
        <v/>
      </c>
      <c r="BE779" s="236" t="str">
        <f>IF(TRIM(F779)="","",$B$1&amp;"-"&amp;SUBSTITUTE(Tabla1[[#This Row],[Mes Inscrito]]," ","")&amp;"-"&amp;SUBSTITUTE(Tabla1[[#This Row],[Dia de clases Inscrito]]," ","")&amp;"-"&amp;SUBSTITUTE(Tabla1[[#This Row],[Horario Inscrito]]," ","")&amp;"-"&amp;Tabla1[[#This Row],[Fecha Inicio grupo]])</f>
        <v/>
      </c>
      <c r="BF779" s="253" t="str">
        <f>IF(F779="","",Tabla1[[#This Row],[Curso]])</f>
        <v/>
      </c>
      <c r="BG779" s="254" t="str">
        <f>+IF(TRIM(F779)="","",$B$1&amp;"-"&amp;TRIM(Tabla1[[#This Row],[Mes Inscrito]])&amp;"-"&amp;TRIM(Tabla1[[#This Row],[Dia de clases Inscrito]])&amp;"-"&amp;TRIM(Tabla1[[#This Row],[Horario Inscrito]])&amp;"-"&amp;TRIM(Tabla1[[#This Row],[Fecha Inicio grupo]])&amp;"-"&amp;TRIM(Tabla1[[#This Row],[Tipo Incrito]]))</f>
        <v/>
      </c>
      <c r="BH779" s="319" t="str">
        <f>IF(F779="","",OR(IFERROR(SEARCH("CG",Tabla1[[#This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9" s="320" t="str">
        <f>IF(F779&lt;&gt;"",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9" s="320" t="str">
        <f>IF(F779&lt;&gt;"",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9" s="320" t="str">
        <f>IF(Tabla1[[#This Row],[Fecha Inicio grupo]]="","",IFERROR(VLOOKUP(Tabla1[[#This Row],[Mes de Alta como miembro]],Parámetros!$AM$2:$AN$16,2,0),"01/01/1900"))</f>
        <v/>
      </c>
    </row>
    <row r="780" spans="1:63" ht="14.45" hidden="1">
      <c r="A780" s="69">
        <v>775</v>
      </c>
      <c r="B780" s="30"/>
      <c r="C780" s="35"/>
      <c r="D780" s="43"/>
      <c r="E780" s="65"/>
      <c r="F780" s="46"/>
      <c r="G780" s="46"/>
      <c r="H780" s="165"/>
      <c r="I780" s="43"/>
      <c r="J780" s="29"/>
      <c r="K780" s="70"/>
      <c r="L780" s="69"/>
      <c r="M780" s="47"/>
      <c r="N780" s="240" t="str">
        <f ca="1">IF(Tabla1[[#This Row],[Fecha de nac]]="","",IF(Tabla1[[#This Row],[Fecha Finalización]] &gt;=TODAY(), DATEDIF(Tabla1[[#This Row],[Fecha de nac]],TODAY(),"y"), ROUNDDOWN((Tabla1[[#This Row],[Fecha Finalización]] -Tabla1[[#This Row],[Fecha de nac]])/365,0)))</f>
        <v/>
      </c>
      <c r="O780" s="171"/>
      <c r="P780" s="35"/>
      <c r="Q780" s="68"/>
      <c r="R780" s="68"/>
      <c r="S780" s="68"/>
      <c r="T780" s="68"/>
      <c r="U780" s="245" t="str">
        <f>IF(F780="","",Tabla1[[#This Row],[Fecha Inicio grupo]]+3*7-7)</f>
        <v/>
      </c>
      <c r="V780" s="246" t="str">
        <f>IF(F780="","",EDATE(Tabla1[[#This Row],[Fecha Inicio grupo]],3))</f>
        <v/>
      </c>
      <c r="W780" s="30"/>
      <c r="X780" s="30"/>
      <c r="Y780" s="77"/>
      <c r="Z780" s="77"/>
      <c r="AA780" s="77"/>
      <c r="AB780" s="77"/>
      <c r="AC780" s="77"/>
      <c r="AD780" s="77"/>
      <c r="AE780" s="77"/>
      <c r="AF780" s="77"/>
      <c r="AG780" s="77"/>
      <c r="AH780" s="77"/>
      <c r="AI780" s="77"/>
      <c r="AJ780" s="77"/>
      <c r="AK780" s="77"/>
      <c r="AL780" s="77"/>
      <c r="AM780" s="77"/>
      <c r="AN780" s="77"/>
      <c r="AO780" s="146"/>
      <c r="AP780" s="248" t="str">
        <f>IF(F780="","",IFERROR(VLOOKUP(SUBSTITUTE(SUBSTITUTE(Tabla1[[#This Row],[Uso Sistemas]],"T","P"),"N","F"),Parámetros!$M$2:$N$17,2,0),"Completar hasta 3ra sem. para evaluar a Probacionista"))</f>
        <v/>
      </c>
      <c r="AQ780" s="40"/>
      <c r="AR780" s="40"/>
      <c r="AS780" s="40"/>
      <c r="AT780" s="29"/>
      <c r="AU780" s="56"/>
      <c r="AV780" s="56"/>
      <c r="AW780" s="56"/>
      <c r="AX780" s="250" t="str">
        <f>IF(V780="","",EOMONTH(EDATE(Tabla1[[#This Row],[Fecha Finalización]],2),0))</f>
        <v/>
      </c>
      <c r="AY780" s="40"/>
      <c r="AZ780" s="251" t="str">
        <f>IF(V780="","",EOMONTH(EDATE(Tabla1[[#This Row],[Fecha Finalización]],3),0))</f>
        <v/>
      </c>
      <c r="BA780" s="40"/>
      <c r="BB780" s="40"/>
      <c r="BC780" s="237"/>
      <c r="BD780" s="235" t="str">
        <f>IF(F780="","",Tabla1[[#This Row],[sem 01]]&amp;Tabla1[[#This Row],[sem 02]]&amp;Tabla1[[#This Row],[sem 03]])</f>
        <v/>
      </c>
      <c r="BE780" s="236" t="str">
        <f>IF(TRIM(F780)="","",$B$1&amp;"-"&amp;SUBSTITUTE(Tabla1[[#This Row],[Mes Inscrito]]," ","")&amp;"-"&amp;SUBSTITUTE(Tabla1[[#This Row],[Dia de clases Inscrito]]," ","")&amp;"-"&amp;SUBSTITUTE(Tabla1[[#This Row],[Horario Inscrito]]," ","")&amp;"-"&amp;Tabla1[[#This Row],[Fecha Inicio grupo]])</f>
        <v/>
      </c>
      <c r="BF780" s="253" t="str">
        <f>IF(F780="","",Tabla1[[#This Row],[Curso]])</f>
        <v/>
      </c>
      <c r="BG780" s="254" t="str">
        <f>+IF(TRIM(F780)="","",$B$1&amp;"-"&amp;TRIM(Tabla1[[#This Row],[Mes Inscrito]])&amp;"-"&amp;TRIM(Tabla1[[#This Row],[Dia de clases Inscrito]])&amp;"-"&amp;TRIM(Tabla1[[#This Row],[Horario Inscrito]])&amp;"-"&amp;TRIM(Tabla1[[#This Row],[Fecha Inicio grupo]])&amp;"-"&amp;TRIM(Tabla1[[#This Row],[Tipo Incrito]]))</f>
        <v/>
      </c>
      <c r="BH780" s="319" t="str">
        <f>IF(F780="","",OR(IFERROR(SEARCH("CG",Tabla1[[#This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0" s="320" t="str">
        <f>IF(F780&lt;&gt;"",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0" s="320" t="str">
        <f>IF(F780&lt;&gt;"",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0" s="320" t="str">
        <f>IF(Tabla1[[#This Row],[Fecha Inicio grupo]]="","",IFERROR(VLOOKUP(Tabla1[[#This Row],[Mes de Alta como miembro]],Parámetros!$AM$2:$AN$16,2,0),"01/01/1900"))</f>
        <v/>
      </c>
    </row>
    <row r="781" spans="1:63" ht="14.45" hidden="1">
      <c r="A781" s="69">
        <v>776</v>
      </c>
      <c r="B781" s="30"/>
      <c r="C781" s="35"/>
      <c r="D781" s="43"/>
      <c r="E781" s="65"/>
      <c r="F781" s="46"/>
      <c r="G781" s="46"/>
      <c r="H781" s="165"/>
      <c r="I781" s="43"/>
      <c r="J781" s="29"/>
      <c r="K781" s="70"/>
      <c r="L781" s="69"/>
      <c r="M781" s="47"/>
      <c r="N781" s="240" t="str">
        <f ca="1">IF(Tabla1[[#This Row],[Fecha de nac]]="","",IF(Tabla1[[#This Row],[Fecha Finalización]] &gt;=TODAY(), DATEDIF(Tabla1[[#This Row],[Fecha de nac]],TODAY(),"y"), ROUNDDOWN((Tabla1[[#This Row],[Fecha Finalización]] -Tabla1[[#This Row],[Fecha de nac]])/365,0)))</f>
        <v/>
      </c>
      <c r="O781" s="171"/>
      <c r="P781" s="35"/>
      <c r="Q781" s="68"/>
      <c r="R781" s="68"/>
      <c r="S781" s="68"/>
      <c r="T781" s="68"/>
      <c r="U781" s="245" t="str">
        <f>IF(F781="","",Tabla1[[#This Row],[Fecha Inicio grupo]]+3*7-7)</f>
        <v/>
      </c>
      <c r="V781" s="246" t="str">
        <f>IF(F781="","",EDATE(Tabla1[[#This Row],[Fecha Inicio grupo]],3))</f>
        <v/>
      </c>
      <c r="W781" s="30"/>
      <c r="X781" s="30"/>
      <c r="Y781" s="77"/>
      <c r="Z781" s="77"/>
      <c r="AA781" s="77"/>
      <c r="AB781" s="77"/>
      <c r="AC781" s="77"/>
      <c r="AD781" s="77"/>
      <c r="AE781" s="77"/>
      <c r="AF781" s="77"/>
      <c r="AG781" s="77"/>
      <c r="AH781" s="77"/>
      <c r="AI781" s="77"/>
      <c r="AJ781" s="77"/>
      <c r="AK781" s="77"/>
      <c r="AL781" s="77"/>
      <c r="AM781" s="77"/>
      <c r="AN781" s="77"/>
      <c r="AO781" s="146"/>
      <c r="AP781" s="248" t="str">
        <f>IF(F781="","",IFERROR(VLOOKUP(SUBSTITUTE(SUBSTITUTE(Tabla1[[#This Row],[Uso Sistemas]],"T","P"),"N","F"),Parámetros!$M$2:$N$17,2,0),"Completar hasta 3ra sem. para evaluar a Probacionista"))</f>
        <v/>
      </c>
      <c r="AQ781" s="40"/>
      <c r="AR781" s="40"/>
      <c r="AS781" s="40"/>
      <c r="AT781" s="29"/>
      <c r="AU781" s="56"/>
      <c r="AV781" s="56"/>
      <c r="AW781" s="56"/>
      <c r="AX781" s="250" t="str">
        <f>IF(V781="","",EOMONTH(EDATE(Tabla1[[#This Row],[Fecha Finalización]],2),0))</f>
        <v/>
      </c>
      <c r="AY781" s="40"/>
      <c r="AZ781" s="251" t="str">
        <f>IF(V781="","",EOMONTH(EDATE(Tabla1[[#This Row],[Fecha Finalización]],3),0))</f>
        <v/>
      </c>
      <c r="BA781" s="40"/>
      <c r="BB781" s="40"/>
      <c r="BC781" s="237"/>
      <c r="BD781" s="235" t="str">
        <f>IF(F781="","",Tabla1[[#This Row],[sem 01]]&amp;Tabla1[[#This Row],[sem 02]]&amp;Tabla1[[#This Row],[sem 03]])</f>
        <v/>
      </c>
      <c r="BE781" s="236" t="str">
        <f>IF(TRIM(F781)="","",$B$1&amp;"-"&amp;SUBSTITUTE(Tabla1[[#This Row],[Mes Inscrito]]," ","")&amp;"-"&amp;SUBSTITUTE(Tabla1[[#This Row],[Dia de clases Inscrito]]," ","")&amp;"-"&amp;SUBSTITUTE(Tabla1[[#This Row],[Horario Inscrito]]," ","")&amp;"-"&amp;Tabla1[[#This Row],[Fecha Inicio grupo]])</f>
        <v/>
      </c>
      <c r="BF781" s="253" t="str">
        <f>IF(F781="","",Tabla1[[#This Row],[Curso]])</f>
        <v/>
      </c>
      <c r="BG781" s="254" t="str">
        <f>+IF(TRIM(F781)="","",$B$1&amp;"-"&amp;TRIM(Tabla1[[#This Row],[Mes Inscrito]])&amp;"-"&amp;TRIM(Tabla1[[#This Row],[Dia de clases Inscrito]])&amp;"-"&amp;TRIM(Tabla1[[#This Row],[Horario Inscrito]])&amp;"-"&amp;TRIM(Tabla1[[#This Row],[Fecha Inicio grupo]])&amp;"-"&amp;TRIM(Tabla1[[#This Row],[Tipo Incrito]]))</f>
        <v/>
      </c>
      <c r="BH781" s="319" t="str">
        <f>IF(F781="","",OR(IFERROR(SEARCH("CG",Tabla1[[#This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1" s="320" t="str">
        <f>IF(F781&lt;&gt;"",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1" s="320" t="str">
        <f>IF(F781&lt;&gt;"",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1" s="320" t="str">
        <f>IF(Tabla1[[#This Row],[Fecha Inicio grupo]]="","",IFERROR(VLOOKUP(Tabla1[[#This Row],[Mes de Alta como miembro]],Parámetros!$AM$2:$AN$16,2,0),"01/01/1900"))</f>
        <v/>
      </c>
    </row>
    <row r="782" spans="1:63" ht="14.45" hidden="1">
      <c r="A782" s="69">
        <v>777</v>
      </c>
      <c r="B782" s="30"/>
      <c r="C782" s="35"/>
      <c r="D782" s="43"/>
      <c r="E782" s="65"/>
      <c r="F782" s="46"/>
      <c r="G782" s="46"/>
      <c r="H782" s="165"/>
      <c r="I782" s="43"/>
      <c r="J782" s="29"/>
      <c r="K782" s="70"/>
      <c r="L782" s="69"/>
      <c r="M782" s="47"/>
      <c r="N782" s="240" t="str">
        <f ca="1">IF(Tabla1[[#This Row],[Fecha de nac]]="","",IF(Tabla1[[#This Row],[Fecha Finalización]] &gt;=TODAY(), DATEDIF(Tabla1[[#This Row],[Fecha de nac]],TODAY(),"y"), ROUNDDOWN((Tabla1[[#This Row],[Fecha Finalización]] -Tabla1[[#This Row],[Fecha de nac]])/365,0)))</f>
        <v/>
      </c>
      <c r="O782" s="171"/>
      <c r="P782" s="35"/>
      <c r="Q782" s="68"/>
      <c r="R782" s="68"/>
      <c r="S782" s="68"/>
      <c r="T782" s="68"/>
      <c r="U782" s="245" t="str">
        <f>IF(F782="","",Tabla1[[#This Row],[Fecha Inicio grupo]]+3*7-7)</f>
        <v/>
      </c>
      <c r="V782" s="246" t="str">
        <f>IF(F782="","",EDATE(Tabla1[[#This Row],[Fecha Inicio grupo]],3))</f>
        <v/>
      </c>
      <c r="W782" s="30"/>
      <c r="X782" s="30"/>
      <c r="Y782" s="77"/>
      <c r="Z782" s="77"/>
      <c r="AA782" s="77"/>
      <c r="AB782" s="77"/>
      <c r="AC782" s="77"/>
      <c r="AD782" s="77"/>
      <c r="AE782" s="77"/>
      <c r="AF782" s="77"/>
      <c r="AG782" s="77"/>
      <c r="AH782" s="77"/>
      <c r="AI782" s="77"/>
      <c r="AJ782" s="77"/>
      <c r="AK782" s="77"/>
      <c r="AL782" s="77"/>
      <c r="AM782" s="77"/>
      <c r="AN782" s="77"/>
      <c r="AO782" s="146"/>
      <c r="AP782" s="248" t="str">
        <f>IF(F782="","",IFERROR(VLOOKUP(SUBSTITUTE(SUBSTITUTE(Tabla1[[#This Row],[Uso Sistemas]],"T","P"),"N","F"),Parámetros!$M$2:$N$17,2,0),"Completar hasta 3ra sem. para evaluar a Probacionista"))</f>
        <v/>
      </c>
      <c r="AQ782" s="40"/>
      <c r="AR782" s="40"/>
      <c r="AS782" s="40"/>
      <c r="AT782" s="29"/>
      <c r="AU782" s="56"/>
      <c r="AV782" s="56"/>
      <c r="AW782" s="56"/>
      <c r="AX782" s="250" t="str">
        <f>IF(V782="","",EOMONTH(EDATE(Tabla1[[#This Row],[Fecha Finalización]],2),0))</f>
        <v/>
      </c>
      <c r="AY782" s="40"/>
      <c r="AZ782" s="251" t="str">
        <f>IF(V782="","",EOMONTH(EDATE(Tabla1[[#This Row],[Fecha Finalización]],3),0))</f>
        <v/>
      </c>
      <c r="BA782" s="40"/>
      <c r="BB782" s="40"/>
      <c r="BC782" s="237"/>
      <c r="BD782" s="235" t="str">
        <f>IF(F782="","",Tabla1[[#This Row],[sem 01]]&amp;Tabla1[[#This Row],[sem 02]]&amp;Tabla1[[#This Row],[sem 03]])</f>
        <v/>
      </c>
      <c r="BE782" s="236" t="str">
        <f>IF(TRIM(F782)="","",$B$1&amp;"-"&amp;SUBSTITUTE(Tabla1[[#This Row],[Mes Inscrito]]," ","")&amp;"-"&amp;SUBSTITUTE(Tabla1[[#This Row],[Dia de clases Inscrito]]," ","")&amp;"-"&amp;SUBSTITUTE(Tabla1[[#This Row],[Horario Inscrito]]," ","")&amp;"-"&amp;Tabla1[[#This Row],[Fecha Inicio grupo]])</f>
        <v/>
      </c>
      <c r="BF782" s="253" t="str">
        <f>IF(F782="","",Tabla1[[#This Row],[Curso]])</f>
        <v/>
      </c>
      <c r="BG782" s="254" t="str">
        <f>+IF(TRIM(F782)="","",$B$1&amp;"-"&amp;TRIM(Tabla1[[#This Row],[Mes Inscrito]])&amp;"-"&amp;TRIM(Tabla1[[#This Row],[Dia de clases Inscrito]])&amp;"-"&amp;TRIM(Tabla1[[#This Row],[Horario Inscrito]])&amp;"-"&amp;TRIM(Tabla1[[#This Row],[Fecha Inicio grupo]])&amp;"-"&amp;TRIM(Tabla1[[#This Row],[Tipo Incrito]]))</f>
        <v/>
      </c>
      <c r="BH782" s="319" t="str">
        <f>IF(F782="","",OR(IFERROR(SEARCH("CG",Tabla1[[#This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2" s="320" t="str">
        <f>IF(F782&lt;&gt;"",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2" s="320" t="str">
        <f>IF(F782&lt;&gt;"",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2" s="320" t="str">
        <f>IF(Tabla1[[#This Row],[Fecha Inicio grupo]]="","",IFERROR(VLOOKUP(Tabla1[[#This Row],[Mes de Alta como miembro]],Parámetros!$AM$2:$AN$16,2,0),"01/01/1900"))</f>
        <v/>
      </c>
    </row>
    <row r="783" spans="1:63" ht="14.45" hidden="1">
      <c r="A783" s="69">
        <v>778</v>
      </c>
      <c r="B783" s="30"/>
      <c r="C783" s="35"/>
      <c r="D783" s="43"/>
      <c r="E783" s="65"/>
      <c r="F783" s="46"/>
      <c r="G783" s="46"/>
      <c r="H783" s="165"/>
      <c r="I783" s="43"/>
      <c r="J783" s="29"/>
      <c r="K783" s="70"/>
      <c r="L783" s="69"/>
      <c r="M783" s="47"/>
      <c r="N783" s="240" t="str">
        <f ca="1">IF(Tabla1[[#This Row],[Fecha de nac]]="","",IF(Tabla1[[#This Row],[Fecha Finalización]] &gt;=TODAY(), DATEDIF(Tabla1[[#This Row],[Fecha de nac]],TODAY(),"y"), ROUNDDOWN((Tabla1[[#This Row],[Fecha Finalización]] -Tabla1[[#This Row],[Fecha de nac]])/365,0)))</f>
        <v/>
      </c>
      <c r="O783" s="171"/>
      <c r="P783" s="35"/>
      <c r="Q783" s="68"/>
      <c r="R783" s="68"/>
      <c r="S783" s="68"/>
      <c r="T783" s="68"/>
      <c r="U783" s="245" t="str">
        <f>IF(F783="","",Tabla1[[#This Row],[Fecha Inicio grupo]]+3*7-7)</f>
        <v/>
      </c>
      <c r="V783" s="246" t="str">
        <f>IF(F783="","",EDATE(Tabla1[[#This Row],[Fecha Inicio grupo]],3))</f>
        <v/>
      </c>
      <c r="W783" s="30"/>
      <c r="X783" s="30"/>
      <c r="Y783" s="77"/>
      <c r="Z783" s="77"/>
      <c r="AA783" s="77"/>
      <c r="AB783" s="77"/>
      <c r="AC783" s="77"/>
      <c r="AD783" s="77"/>
      <c r="AE783" s="77"/>
      <c r="AF783" s="77"/>
      <c r="AG783" s="77"/>
      <c r="AH783" s="77"/>
      <c r="AI783" s="77"/>
      <c r="AJ783" s="77"/>
      <c r="AK783" s="77"/>
      <c r="AL783" s="77"/>
      <c r="AM783" s="77"/>
      <c r="AN783" s="77"/>
      <c r="AO783" s="146"/>
      <c r="AP783" s="248" t="str">
        <f>IF(F783="","",IFERROR(VLOOKUP(SUBSTITUTE(SUBSTITUTE(Tabla1[[#This Row],[Uso Sistemas]],"T","P"),"N","F"),Parámetros!$M$2:$N$17,2,0),"Completar hasta 3ra sem. para evaluar a Probacionista"))</f>
        <v/>
      </c>
      <c r="AQ783" s="40"/>
      <c r="AR783" s="40"/>
      <c r="AS783" s="40"/>
      <c r="AT783" s="29"/>
      <c r="AU783" s="56"/>
      <c r="AV783" s="56"/>
      <c r="AW783" s="56"/>
      <c r="AX783" s="250" t="str">
        <f>IF(V783="","",EOMONTH(EDATE(Tabla1[[#This Row],[Fecha Finalización]],2),0))</f>
        <v/>
      </c>
      <c r="AY783" s="40"/>
      <c r="AZ783" s="251" t="str">
        <f>IF(V783="","",EOMONTH(EDATE(Tabla1[[#This Row],[Fecha Finalización]],3),0))</f>
        <v/>
      </c>
      <c r="BA783" s="40"/>
      <c r="BB783" s="40"/>
      <c r="BC783" s="237"/>
      <c r="BD783" s="235" t="str">
        <f>IF(F783="","",Tabla1[[#This Row],[sem 01]]&amp;Tabla1[[#This Row],[sem 02]]&amp;Tabla1[[#This Row],[sem 03]])</f>
        <v/>
      </c>
      <c r="BE783" s="236" t="str">
        <f>IF(TRIM(F783)="","",$B$1&amp;"-"&amp;SUBSTITUTE(Tabla1[[#This Row],[Mes Inscrito]]," ","")&amp;"-"&amp;SUBSTITUTE(Tabla1[[#This Row],[Dia de clases Inscrito]]," ","")&amp;"-"&amp;SUBSTITUTE(Tabla1[[#This Row],[Horario Inscrito]]," ","")&amp;"-"&amp;Tabla1[[#This Row],[Fecha Inicio grupo]])</f>
        <v/>
      </c>
      <c r="BF783" s="253" t="str">
        <f>IF(F783="","",Tabla1[[#This Row],[Curso]])</f>
        <v/>
      </c>
      <c r="BG783" s="254" t="str">
        <f>+IF(TRIM(F783)="","",$B$1&amp;"-"&amp;TRIM(Tabla1[[#This Row],[Mes Inscrito]])&amp;"-"&amp;TRIM(Tabla1[[#This Row],[Dia de clases Inscrito]])&amp;"-"&amp;TRIM(Tabla1[[#This Row],[Horario Inscrito]])&amp;"-"&amp;TRIM(Tabla1[[#This Row],[Fecha Inicio grupo]])&amp;"-"&amp;TRIM(Tabla1[[#This Row],[Tipo Incrito]]))</f>
        <v/>
      </c>
      <c r="BH783" s="319" t="str">
        <f>IF(F783="","",OR(IFERROR(SEARCH("CG",Tabla1[[#This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3" s="320" t="str">
        <f>IF(F783&lt;&gt;"",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3" s="320" t="str">
        <f>IF(F783&lt;&gt;"",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3" s="320" t="str">
        <f>IF(Tabla1[[#This Row],[Fecha Inicio grupo]]="","",IFERROR(VLOOKUP(Tabla1[[#This Row],[Mes de Alta como miembro]],Parámetros!$AM$2:$AN$16,2,0),"01/01/1900"))</f>
        <v/>
      </c>
    </row>
    <row r="784" spans="1:63" ht="14.45" hidden="1">
      <c r="A784" s="69">
        <v>779</v>
      </c>
      <c r="B784" s="30"/>
      <c r="C784" s="35"/>
      <c r="D784" s="43"/>
      <c r="E784" s="65"/>
      <c r="F784" s="46"/>
      <c r="G784" s="46"/>
      <c r="H784" s="165"/>
      <c r="I784" s="43"/>
      <c r="J784" s="29"/>
      <c r="K784" s="70"/>
      <c r="L784" s="69"/>
      <c r="M784" s="47"/>
      <c r="N784" s="240" t="str">
        <f ca="1">IF(Tabla1[[#This Row],[Fecha de nac]]="","",IF(Tabla1[[#This Row],[Fecha Finalización]] &gt;=TODAY(), DATEDIF(Tabla1[[#This Row],[Fecha de nac]],TODAY(),"y"), ROUNDDOWN((Tabla1[[#This Row],[Fecha Finalización]] -Tabla1[[#This Row],[Fecha de nac]])/365,0)))</f>
        <v/>
      </c>
      <c r="O784" s="171"/>
      <c r="P784" s="35"/>
      <c r="Q784" s="68"/>
      <c r="R784" s="68"/>
      <c r="S784" s="68"/>
      <c r="T784" s="68"/>
      <c r="U784" s="245" t="str">
        <f>IF(F784="","",Tabla1[[#This Row],[Fecha Inicio grupo]]+3*7-7)</f>
        <v/>
      </c>
      <c r="V784" s="246" t="str">
        <f>IF(F784="","",EDATE(Tabla1[[#This Row],[Fecha Inicio grupo]],3))</f>
        <v/>
      </c>
      <c r="W784" s="30"/>
      <c r="X784" s="30"/>
      <c r="Y784" s="77"/>
      <c r="Z784" s="77"/>
      <c r="AA784" s="77"/>
      <c r="AB784" s="77"/>
      <c r="AC784" s="77"/>
      <c r="AD784" s="77"/>
      <c r="AE784" s="77"/>
      <c r="AF784" s="77"/>
      <c r="AG784" s="77"/>
      <c r="AH784" s="77"/>
      <c r="AI784" s="77"/>
      <c r="AJ784" s="77"/>
      <c r="AK784" s="77"/>
      <c r="AL784" s="77"/>
      <c r="AM784" s="77"/>
      <c r="AN784" s="77"/>
      <c r="AO784" s="146"/>
      <c r="AP784" s="248" t="str">
        <f>IF(F784="","",IFERROR(VLOOKUP(SUBSTITUTE(SUBSTITUTE(Tabla1[[#This Row],[Uso Sistemas]],"T","P"),"N","F"),Parámetros!$M$2:$N$17,2,0),"Completar hasta 3ra sem. para evaluar a Probacionista"))</f>
        <v/>
      </c>
      <c r="AQ784" s="40"/>
      <c r="AR784" s="40"/>
      <c r="AS784" s="40"/>
      <c r="AT784" s="29"/>
      <c r="AU784" s="56"/>
      <c r="AV784" s="56"/>
      <c r="AW784" s="56"/>
      <c r="AX784" s="250" t="str">
        <f>IF(V784="","",EOMONTH(EDATE(Tabla1[[#This Row],[Fecha Finalización]],2),0))</f>
        <v/>
      </c>
      <c r="AY784" s="40"/>
      <c r="AZ784" s="251" t="str">
        <f>IF(V784="","",EOMONTH(EDATE(Tabla1[[#This Row],[Fecha Finalización]],3),0))</f>
        <v/>
      </c>
      <c r="BA784" s="40"/>
      <c r="BB784" s="40"/>
      <c r="BC784" s="237"/>
      <c r="BD784" s="235" t="str">
        <f>IF(F784="","",Tabla1[[#This Row],[sem 01]]&amp;Tabla1[[#This Row],[sem 02]]&amp;Tabla1[[#This Row],[sem 03]])</f>
        <v/>
      </c>
      <c r="BE784" s="236" t="str">
        <f>IF(TRIM(F784)="","",$B$1&amp;"-"&amp;SUBSTITUTE(Tabla1[[#This Row],[Mes Inscrito]]," ","")&amp;"-"&amp;SUBSTITUTE(Tabla1[[#This Row],[Dia de clases Inscrito]]," ","")&amp;"-"&amp;SUBSTITUTE(Tabla1[[#This Row],[Horario Inscrito]]," ","")&amp;"-"&amp;Tabla1[[#This Row],[Fecha Inicio grupo]])</f>
        <v/>
      </c>
      <c r="BF784" s="253" t="str">
        <f>IF(F784="","",Tabla1[[#This Row],[Curso]])</f>
        <v/>
      </c>
      <c r="BG784" s="254" t="str">
        <f>+IF(TRIM(F784)="","",$B$1&amp;"-"&amp;TRIM(Tabla1[[#This Row],[Mes Inscrito]])&amp;"-"&amp;TRIM(Tabla1[[#This Row],[Dia de clases Inscrito]])&amp;"-"&amp;TRIM(Tabla1[[#This Row],[Horario Inscrito]])&amp;"-"&amp;TRIM(Tabla1[[#This Row],[Fecha Inicio grupo]])&amp;"-"&amp;TRIM(Tabla1[[#This Row],[Tipo Incrito]]))</f>
        <v/>
      </c>
      <c r="BH784" s="319" t="str">
        <f>IF(F784="","",OR(IFERROR(SEARCH("CG",Tabla1[[#This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4" s="320" t="str">
        <f>IF(F784&lt;&gt;"",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4" s="320" t="str">
        <f>IF(F784&lt;&gt;"",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4" s="320" t="str">
        <f>IF(Tabla1[[#This Row],[Fecha Inicio grupo]]="","",IFERROR(VLOOKUP(Tabla1[[#This Row],[Mes de Alta como miembro]],Parámetros!$AM$2:$AN$16,2,0),"01/01/1900"))</f>
        <v/>
      </c>
    </row>
    <row r="785" spans="1:63" ht="14.45" hidden="1">
      <c r="A785" s="69">
        <v>780</v>
      </c>
      <c r="B785" s="30"/>
      <c r="C785" s="35"/>
      <c r="D785" s="43"/>
      <c r="E785" s="65"/>
      <c r="F785" s="46"/>
      <c r="G785" s="46"/>
      <c r="H785" s="165"/>
      <c r="I785" s="43"/>
      <c r="J785" s="29"/>
      <c r="K785" s="70"/>
      <c r="L785" s="69"/>
      <c r="M785" s="47"/>
      <c r="N785" s="240" t="str">
        <f ca="1">IF(Tabla1[[#This Row],[Fecha de nac]]="","",IF(Tabla1[[#This Row],[Fecha Finalización]] &gt;=TODAY(), DATEDIF(Tabla1[[#This Row],[Fecha de nac]],TODAY(),"y"), ROUNDDOWN((Tabla1[[#This Row],[Fecha Finalización]] -Tabla1[[#This Row],[Fecha de nac]])/365,0)))</f>
        <v/>
      </c>
      <c r="O785" s="171"/>
      <c r="P785" s="35"/>
      <c r="Q785" s="68"/>
      <c r="R785" s="68"/>
      <c r="S785" s="68"/>
      <c r="T785" s="68"/>
      <c r="U785" s="245" t="str">
        <f>IF(F785="","",Tabla1[[#This Row],[Fecha Inicio grupo]]+3*7-7)</f>
        <v/>
      </c>
      <c r="V785" s="246" t="str">
        <f>IF(F785="","",EDATE(Tabla1[[#This Row],[Fecha Inicio grupo]],3))</f>
        <v/>
      </c>
      <c r="W785" s="30"/>
      <c r="X785" s="30"/>
      <c r="Y785" s="77"/>
      <c r="Z785" s="77"/>
      <c r="AA785" s="77"/>
      <c r="AB785" s="77"/>
      <c r="AC785" s="77"/>
      <c r="AD785" s="77"/>
      <c r="AE785" s="77"/>
      <c r="AF785" s="77"/>
      <c r="AG785" s="77"/>
      <c r="AH785" s="77"/>
      <c r="AI785" s="77"/>
      <c r="AJ785" s="77"/>
      <c r="AK785" s="77"/>
      <c r="AL785" s="77"/>
      <c r="AM785" s="77"/>
      <c r="AN785" s="77"/>
      <c r="AO785" s="146"/>
      <c r="AP785" s="248" t="str">
        <f>IF(F785="","",IFERROR(VLOOKUP(SUBSTITUTE(SUBSTITUTE(Tabla1[[#This Row],[Uso Sistemas]],"T","P"),"N","F"),Parámetros!$M$2:$N$17,2,0),"Completar hasta 3ra sem. para evaluar a Probacionista"))</f>
        <v/>
      </c>
      <c r="AQ785" s="40"/>
      <c r="AR785" s="40"/>
      <c r="AS785" s="40"/>
      <c r="AT785" s="29"/>
      <c r="AU785" s="56"/>
      <c r="AV785" s="56"/>
      <c r="AW785" s="56"/>
      <c r="AX785" s="250" t="str">
        <f>IF(V785="","",EOMONTH(EDATE(Tabla1[[#This Row],[Fecha Finalización]],2),0))</f>
        <v/>
      </c>
      <c r="AY785" s="40"/>
      <c r="AZ785" s="251" t="str">
        <f>IF(V785="","",EOMONTH(EDATE(Tabla1[[#This Row],[Fecha Finalización]],3),0))</f>
        <v/>
      </c>
      <c r="BA785" s="40"/>
      <c r="BB785" s="40"/>
      <c r="BC785" s="237"/>
      <c r="BD785" s="235" t="str">
        <f>IF(F785="","",Tabla1[[#This Row],[sem 01]]&amp;Tabla1[[#This Row],[sem 02]]&amp;Tabla1[[#This Row],[sem 03]])</f>
        <v/>
      </c>
      <c r="BE785" s="236" t="str">
        <f>IF(TRIM(F785)="","",$B$1&amp;"-"&amp;SUBSTITUTE(Tabla1[[#This Row],[Mes Inscrito]]," ","")&amp;"-"&amp;SUBSTITUTE(Tabla1[[#This Row],[Dia de clases Inscrito]]," ","")&amp;"-"&amp;SUBSTITUTE(Tabla1[[#This Row],[Horario Inscrito]]," ","")&amp;"-"&amp;Tabla1[[#This Row],[Fecha Inicio grupo]])</f>
        <v/>
      </c>
      <c r="BF785" s="253" t="str">
        <f>IF(F785="","",Tabla1[[#This Row],[Curso]])</f>
        <v/>
      </c>
      <c r="BG785" s="254" t="str">
        <f>+IF(TRIM(F785)="","",$B$1&amp;"-"&amp;TRIM(Tabla1[[#This Row],[Mes Inscrito]])&amp;"-"&amp;TRIM(Tabla1[[#This Row],[Dia de clases Inscrito]])&amp;"-"&amp;TRIM(Tabla1[[#This Row],[Horario Inscrito]])&amp;"-"&amp;TRIM(Tabla1[[#This Row],[Fecha Inicio grupo]])&amp;"-"&amp;TRIM(Tabla1[[#This Row],[Tipo Incrito]]))</f>
        <v/>
      </c>
      <c r="BH785" s="319" t="str">
        <f>IF(F785="","",OR(IFERROR(SEARCH("CG",Tabla1[[#This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5" s="320" t="str">
        <f>IF(F785&lt;&gt;"",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5" s="320" t="str">
        <f>IF(F785&lt;&gt;"",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5" s="320" t="str">
        <f>IF(Tabla1[[#This Row],[Fecha Inicio grupo]]="","",IFERROR(VLOOKUP(Tabla1[[#This Row],[Mes de Alta como miembro]],Parámetros!$AM$2:$AN$16,2,0),"01/01/1900"))</f>
        <v/>
      </c>
    </row>
    <row r="786" spans="1:63" ht="14.45" hidden="1">
      <c r="A786" s="69">
        <v>781</v>
      </c>
      <c r="B786" s="30"/>
      <c r="C786" s="35"/>
      <c r="D786" s="43"/>
      <c r="E786" s="65"/>
      <c r="F786" s="46"/>
      <c r="G786" s="46"/>
      <c r="H786" s="165"/>
      <c r="I786" s="43"/>
      <c r="J786" s="29"/>
      <c r="K786" s="70"/>
      <c r="L786" s="69"/>
      <c r="M786" s="47"/>
      <c r="N786" s="240" t="str">
        <f ca="1">IF(Tabla1[[#This Row],[Fecha de nac]]="","",IF(Tabla1[[#This Row],[Fecha Finalización]] &gt;=TODAY(), DATEDIF(Tabla1[[#This Row],[Fecha de nac]],TODAY(),"y"), ROUNDDOWN((Tabla1[[#This Row],[Fecha Finalización]] -Tabla1[[#This Row],[Fecha de nac]])/365,0)))</f>
        <v/>
      </c>
      <c r="O786" s="171"/>
      <c r="P786" s="35"/>
      <c r="Q786" s="68"/>
      <c r="R786" s="68"/>
      <c r="S786" s="68"/>
      <c r="T786" s="68"/>
      <c r="U786" s="245" t="str">
        <f>IF(F786="","",Tabla1[[#This Row],[Fecha Inicio grupo]]+3*7-7)</f>
        <v/>
      </c>
      <c r="V786" s="246" t="str">
        <f>IF(F786="","",EDATE(Tabla1[[#This Row],[Fecha Inicio grupo]],3))</f>
        <v/>
      </c>
      <c r="W786" s="30"/>
      <c r="X786" s="30"/>
      <c r="Y786" s="77"/>
      <c r="Z786" s="77"/>
      <c r="AA786" s="77"/>
      <c r="AB786" s="77"/>
      <c r="AC786" s="77"/>
      <c r="AD786" s="77"/>
      <c r="AE786" s="77"/>
      <c r="AF786" s="77"/>
      <c r="AG786" s="77"/>
      <c r="AH786" s="77"/>
      <c r="AI786" s="77"/>
      <c r="AJ786" s="77"/>
      <c r="AK786" s="77"/>
      <c r="AL786" s="77"/>
      <c r="AM786" s="77"/>
      <c r="AN786" s="77"/>
      <c r="AO786" s="146"/>
      <c r="AP786" s="248" t="str">
        <f>IF(F786="","",IFERROR(VLOOKUP(SUBSTITUTE(SUBSTITUTE(Tabla1[[#This Row],[Uso Sistemas]],"T","P"),"N","F"),Parámetros!$M$2:$N$17,2,0),"Completar hasta 3ra sem. para evaluar a Probacionista"))</f>
        <v/>
      </c>
      <c r="AQ786" s="40"/>
      <c r="AR786" s="40"/>
      <c r="AS786" s="40"/>
      <c r="AT786" s="29"/>
      <c r="AU786" s="56"/>
      <c r="AV786" s="56"/>
      <c r="AW786" s="56"/>
      <c r="AX786" s="250" t="str">
        <f>IF(V786="","",EOMONTH(EDATE(Tabla1[[#This Row],[Fecha Finalización]],2),0))</f>
        <v/>
      </c>
      <c r="AY786" s="40"/>
      <c r="AZ786" s="251" t="str">
        <f>IF(V786="","",EOMONTH(EDATE(Tabla1[[#This Row],[Fecha Finalización]],3),0))</f>
        <v/>
      </c>
      <c r="BA786" s="40"/>
      <c r="BB786" s="40"/>
      <c r="BC786" s="237"/>
      <c r="BD786" s="235" t="str">
        <f>IF(F786="","",Tabla1[[#This Row],[sem 01]]&amp;Tabla1[[#This Row],[sem 02]]&amp;Tabla1[[#This Row],[sem 03]])</f>
        <v/>
      </c>
      <c r="BE786" s="236" t="str">
        <f>IF(TRIM(F786)="","",$B$1&amp;"-"&amp;SUBSTITUTE(Tabla1[[#This Row],[Mes Inscrito]]," ","")&amp;"-"&amp;SUBSTITUTE(Tabla1[[#This Row],[Dia de clases Inscrito]]," ","")&amp;"-"&amp;SUBSTITUTE(Tabla1[[#This Row],[Horario Inscrito]]," ","")&amp;"-"&amp;Tabla1[[#This Row],[Fecha Inicio grupo]])</f>
        <v/>
      </c>
      <c r="BF786" s="253" t="str">
        <f>IF(F786="","",Tabla1[[#This Row],[Curso]])</f>
        <v/>
      </c>
      <c r="BG786" s="254" t="str">
        <f>+IF(TRIM(F786)="","",$B$1&amp;"-"&amp;TRIM(Tabla1[[#This Row],[Mes Inscrito]])&amp;"-"&amp;TRIM(Tabla1[[#This Row],[Dia de clases Inscrito]])&amp;"-"&amp;TRIM(Tabla1[[#This Row],[Horario Inscrito]])&amp;"-"&amp;TRIM(Tabla1[[#This Row],[Fecha Inicio grupo]])&amp;"-"&amp;TRIM(Tabla1[[#This Row],[Tipo Incrito]]))</f>
        <v/>
      </c>
      <c r="BH786" s="319" t="str">
        <f>IF(F786="","",OR(IFERROR(SEARCH("CG",Tabla1[[#This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6" s="320" t="str">
        <f>IF(F786&lt;&gt;"",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6" s="320" t="str">
        <f>IF(F786&lt;&gt;"",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6" s="320" t="str">
        <f>IF(Tabla1[[#This Row],[Fecha Inicio grupo]]="","",IFERROR(VLOOKUP(Tabla1[[#This Row],[Mes de Alta como miembro]],Parámetros!$AM$2:$AN$16,2,0),"01/01/1900"))</f>
        <v/>
      </c>
    </row>
    <row r="787" spans="1:63" ht="14.45" hidden="1">
      <c r="A787" s="69">
        <v>782</v>
      </c>
      <c r="B787" s="30"/>
      <c r="C787" s="35"/>
      <c r="D787" s="43"/>
      <c r="E787" s="65"/>
      <c r="F787" s="46"/>
      <c r="G787" s="46"/>
      <c r="H787" s="165"/>
      <c r="I787" s="43"/>
      <c r="J787" s="29"/>
      <c r="K787" s="70"/>
      <c r="L787" s="69"/>
      <c r="M787" s="47"/>
      <c r="N787" s="240" t="str">
        <f ca="1">IF(Tabla1[[#This Row],[Fecha de nac]]="","",IF(Tabla1[[#This Row],[Fecha Finalización]] &gt;=TODAY(), DATEDIF(Tabla1[[#This Row],[Fecha de nac]],TODAY(),"y"), ROUNDDOWN((Tabla1[[#This Row],[Fecha Finalización]] -Tabla1[[#This Row],[Fecha de nac]])/365,0)))</f>
        <v/>
      </c>
      <c r="O787" s="171"/>
      <c r="P787" s="35"/>
      <c r="Q787" s="68"/>
      <c r="R787" s="68"/>
      <c r="S787" s="68"/>
      <c r="T787" s="68"/>
      <c r="U787" s="245" t="str">
        <f>IF(F787="","",Tabla1[[#This Row],[Fecha Inicio grupo]]+3*7-7)</f>
        <v/>
      </c>
      <c r="V787" s="246" t="str">
        <f>IF(F787="","",EDATE(Tabla1[[#This Row],[Fecha Inicio grupo]],3))</f>
        <v/>
      </c>
      <c r="W787" s="30"/>
      <c r="X787" s="30"/>
      <c r="Y787" s="77"/>
      <c r="Z787" s="77"/>
      <c r="AA787" s="77"/>
      <c r="AB787" s="77"/>
      <c r="AC787" s="77"/>
      <c r="AD787" s="77"/>
      <c r="AE787" s="77"/>
      <c r="AF787" s="77"/>
      <c r="AG787" s="77"/>
      <c r="AH787" s="77"/>
      <c r="AI787" s="77"/>
      <c r="AJ787" s="77"/>
      <c r="AK787" s="77"/>
      <c r="AL787" s="77"/>
      <c r="AM787" s="77"/>
      <c r="AN787" s="77"/>
      <c r="AO787" s="146"/>
      <c r="AP787" s="248" t="str">
        <f>IF(F787="","",IFERROR(VLOOKUP(SUBSTITUTE(SUBSTITUTE(Tabla1[[#This Row],[Uso Sistemas]],"T","P"),"N","F"),Parámetros!$M$2:$N$17,2,0),"Completar hasta 3ra sem. para evaluar a Probacionista"))</f>
        <v/>
      </c>
      <c r="AQ787" s="40"/>
      <c r="AR787" s="40"/>
      <c r="AS787" s="40"/>
      <c r="AT787" s="29"/>
      <c r="AU787" s="56"/>
      <c r="AV787" s="56"/>
      <c r="AW787" s="56"/>
      <c r="AX787" s="250" t="str">
        <f>IF(V787="","",EOMONTH(EDATE(Tabla1[[#This Row],[Fecha Finalización]],2),0))</f>
        <v/>
      </c>
      <c r="AY787" s="40"/>
      <c r="AZ787" s="251" t="str">
        <f>IF(V787="","",EOMONTH(EDATE(Tabla1[[#This Row],[Fecha Finalización]],3),0))</f>
        <v/>
      </c>
      <c r="BA787" s="40"/>
      <c r="BB787" s="40"/>
      <c r="BC787" s="237"/>
      <c r="BD787" s="235" t="str">
        <f>IF(F787="","",Tabla1[[#This Row],[sem 01]]&amp;Tabla1[[#This Row],[sem 02]]&amp;Tabla1[[#This Row],[sem 03]])</f>
        <v/>
      </c>
      <c r="BE787" s="236" t="str">
        <f>IF(TRIM(F787)="","",$B$1&amp;"-"&amp;SUBSTITUTE(Tabla1[[#This Row],[Mes Inscrito]]," ","")&amp;"-"&amp;SUBSTITUTE(Tabla1[[#This Row],[Dia de clases Inscrito]]," ","")&amp;"-"&amp;SUBSTITUTE(Tabla1[[#This Row],[Horario Inscrito]]," ","")&amp;"-"&amp;Tabla1[[#This Row],[Fecha Inicio grupo]])</f>
        <v/>
      </c>
      <c r="BF787" s="253" t="str">
        <f>IF(F787="","",Tabla1[[#This Row],[Curso]])</f>
        <v/>
      </c>
      <c r="BG787" s="254" t="str">
        <f>+IF(TRIM(F787)="","",$B$1&amp;"-"&amp;TRIM(Tabla1[[#This Row],[Mes Inscrito]])&amp;"-"&amp;TRIM(Tabla1[[#This Row],[Dia de clases Inscrito]])&amp;"-"&amp;TRIM(Tabla1[[#This Row],[Horario Inscrito]])&amp;"-"&amp;TRIM(Tabla1[[#This Row],[Fecha Inicio grupo]])&amp;"-"&amp;TRIM(Tabla1[[#This Row],[Tipo Incrito]]))</f>
        <v/>
      </c>
      <c r="BH787" s="319" t="str">
        <f>IF(F787="","",OR(IFERROR(SEARCH("CG",Tabla1[[#This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7" s="320" t="str">
        <f>IF(F787&lt;&gt;"",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7" s="320" t="str">
        <f>IF(F787&lt;&gt;"",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7" s="320" t="str">
        <f>IF(Tabla1[[#This Row],[Fecha Inicio grupo]]="","",IFERROR(VLOOKUP(Tabla1[[#This Row],[Mes de Alta como miembro]],Parámetros!$AM$2:$AN$16,2,0),"01/01/1900"))</f>
        <v/>
      </c>
    </row>
    <row r="788" spans="1:63" ht="14.45" hidden="1">
      <c r="A788" s="69">
        <v>783</v>
      </c>
      <c r="B788" s="30"/>
      <c r="C788" s="35"/>
      <c r="D788" s="43"/>
      <c r="E788" s="65"/>
      <c r="F788" s="46"/>
      <c r="G788" s="46"/>
      <c r="H788" s="165"/>
      <c r="I788" s="43"/>
      <c r="J788" s="29"/>
      <c r="K788" s="70"/>
      <c r="L788" s="69"/>
      <c r="M788" s="47"/>
      <c r="N788" s="240" t="str">
        <f ca="1">IF(Tabla1[[#This Row],[Fecha de nac]]="","",IF(Tabla1[[#This Row],[Fecha Finalización]] &gt;=TODAY(), DATEDIF(Tabla1[[#This Row],[Fecha de nac]],TODAY(),"y"), ROUNDDOWN((Tabla1[[#This Row],[Fecha Finalización]] -Tabla1[[#This Row],[Fecha de nac]])/365,0)))</f>
        <v/>
      </c>
      <c r="O788" s="171"/>
      <c r="P788" s="35"/>
      <c r="Q788" s="68"/>
      <c r="R788" s="68"/>
      <c r="S788" s="68"/>
      <c r="T788" s="68"/>
      <c r="U788" s="245" t="str">
        <f>IF(F788="","",Tabla1[[#This Row],[Fecha Inicio grupo]]+3*7-7)</f>
        <v/>
      </c>
      <c r="V788" s="246" t="str">
        <f>IF(F788="","",EDATE(Tabla1[[#This Row],[Fecha Inicio grupo]],3))</f>
        <v/>
      </c>
      <c r="W788" s="30"/>
      <c r="X788" s="30"/>
      <c r="Y788" s="77"/>
      <c r="Z788" s="77"/>
      <c r="AA788" s="77"/>
      <c r="AB788" s="77"/>
      <c r="AC788" s="77"/>
      <c r="AD788" s="77"/>
      <c r="AE788" s="77"/>
      <c r="AF788" s="77"/>
      <c r="AG788" s="77"/>
      <c r="AH788" s="77"/>
      <c r="AI788" s="77"/>
      <c r="AJ788" s="77"/>
      <c r="AK788" s="77"/>
      <c r="AL788" s="77"/>
      <c r="AM788" s="77"/>
      <c r="AN788" s="77"/>
      <c r="AO788" s="146"/>
      <c r="AP788" s="248" t="str">
        <f>IF(F788="","",IFERROR(VLOOKUP(SUBSTITUTE(SUBSTITUTE(Tabla1[[#This Row],[Uso Sistemas]],"T","P"),"N","F"),Parámetros!$M$2:$N$17,2,0),"Completar hasta 3ra sem. para evaluar a Probacionista"))</f>
        <v/>
      </c>
      <c r="AQ788" s="40"/>
      <c r="AR788" s="40"/>
      <c r="AS788" s="40"/>
      <c r="AT788" s="29"/>
      <c r="AU788" s="56"/>
      <c r="AV788" s="56"/>
      <c r="AW788" s="56"/>
      <c r="AX788" s="250" t="str">
        <f>IF(V788="","",EOMONTH(EDATE(Tabla1[[#This Row],[Fecha Finalización]],2),0))</f>
        <v/>
      </c>
      <c r="AY788" s="40"/>
      <c r="AZ788" s="251" t="str">
        <f>IF(V788="","",EOMONTH(EDATE(Tabla1[[#This Row],[Fecha Finalización]],3),0))</f>
        <v/>
      </c>
      <c r="BA788" s="40"/>
      <c r="BB788" s="40"/>
      <c r="BC788" s="237"/>
      <c r="BD788" s="235" t="str">
        <f>IF(F788="","",Tabla1[[#This Row],[sem 01]]&amp;Tabla1[[#This Row],[sem 02]]&amp;Tabla1[[#This Row],[sem 03]])</f>
        <v/>
      </c>
      <c r="BE788" s="236" t="str">
        <f>IF(TRIM(F788)="","",$B$1&amp;"-"&amp;SUBSTITUTE(Tabla1[[#This Row],[Mes Inscrito]]," ","")&amp;"-"&amp;SUBSTITUTE(Tabla1[[#This Row],[Dia de clases Inscrito]]," ","")&amp;"-"&amp;SUBSTITUTE(Tabla1[[#This Row],[Horario Inscrito]]," ","")&amp;"-"&amp;Tabla1[[#This Row],[Fecha Inicio grupo]])</f>
        <v/>
      </c>
      <c r="BF788" s="253" t="str">
        <f>IF(F788="","",Tabla1[[#This Row],[Curso]])</f>
        <v/>
      </c>
      <c r="BG788" s="254" t="str">
        <f>+IF(TRIM(F788)="","",$B$1&amp;"-"&amp;TRIM(Tabla1[[#This Row],[Mes Inscrito]])&amp;"-"&amp;TRIM(Tabla1[[#This Row],[Dia de clases Inscrito]])&amp;"-"&amp;TRIM(Tabla1[[#This Row],[Horario Inscrito]])&amp;"-"&amp;TRIM(Tabla1[[#This Row],[Fecha Inicio grupo]])&amp;"-"&amp;TRIM(Tabla1[[#This Row],[Tipo Incrito]]))</f>
        <v/>
      </c>
      <c r="BH788" s="319" t="str">
        <f>IF(F788="","",OR(IFERROR(SEARCH("CG",Tabla1[[#This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8" s="320" t="str">
        <f>IF(F788&lt;&gt;"",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8" s="320" t="str">
        <f>IF(F788&lt;&gt;"",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8" s="320" t="str">
        <f>IF(Tabla1[[#This Row],[Fecha Inicio grupo]]="","",IFERROR(VLOOKUP(Tabla1[[#This Row],[Mes de Alta como miembro]],Parámetros!$AM$2:$AN$16,2,0),"01/01/1900"))</f>
        <v/>
      </c>
    </row>
    <row r="789" spans="1:63" ht="14.45" hidden="1">
      <c r="A789" s="69">
        <v>784</v>
      </c>
      <c r="B789" s="30"/>
      <c r="C789" s="35"/>
      <c r="D789" s="43"/>
      <c r="E789" s="65"/>
      <c r="F789" s="46"/>
      <c r="G789" s="46"/>
      <c r="H789" s="165"/>
      <c r="I789" s="43"/>
      <c r="J789" s="29"/>
      <c r="K789" s="70"/>
      <c r="L789" s="69"/>
      <c r="M789" s="47"/>
      <c r="N789" s="240" t="str">
        <f ca="1">IF(Tabla1[[#This Row],[Fecha de nac]]="","",IF(Tabla1[[#This Row],[Fecha Finalización]] &gt;=TODAY(), DATEDIF(Tabla1[[#This Row],[Fecha de nac]],TODAY(),"y"), ROUNDDOWN((Tabla1[[#This Row],[Fecha Finalización]] -Tabla1[[#This Row],[Fecha de nac]])/365,0)))</f>
        <v/>
      </c>
      <c r="O789" s="171"/>
      <c r="P789" s="35"/>
      <c r="Q789" s="68"/>
      <c r="R789" s="68"/>
      <c r="S789" s="68"/>
      <c r="T789" s="68"/>
      <c r="U789" s="245" t="str">
        <f>IF(F789="","",Tabla1[[#This Row],[Fecha Inicio grupo]]+3*7-7)</f>
        <v/>
      </c>
      <c r="V789" s="246" t="str">
        <f>IF(F789="","",EDATE(Tabla1[[#This Row],[Fecha Inicio grupo]],3))</f>
        <v/>
      </c>
      <c r="W789" s="30"/>
      <c r="X789" s="30"/>
      <c r="Y789" s="77"/>
      <c r="Z789" s="77"/>
      <c r="AA789" s="77"/>
      <c r="AB789" s="77"/>
      <c r="AC789" s="77"/>
      <c r="AD789" s="77"/>
      <c r="AE789" s="77"/>
      <c r="AF789" s="77"/>
      <c r="AG789" s="77"/>
      <c r="AH789" s="77"/>
      <c r="AI789" s="77"/>
      <c r="AJ789" s="77"/>
      <c r="AK789" s="77"/>
      <c r="AL789" s="77"/>
      <c r="AM789" s="77"/>
      <c r="AN789" s="77"/>
      <c r="AO789" s="146"/>
      <c r="AP789" s="248" t="str">
        <f>IF(F789="","",IFERROR(VLOOKUP(SUBSTITUTE(SUBSTITUTE(Tabla1[[#This Row],[Uso Sistemas]],"T","P"),"N","F"),Parámetros!$M$2:$N$17,2,0),"Completar hasta 3ra sem. para evaluar a Probacionista"))</f>
        <v/>
      </c>
      <c r="AQ789" s="40"/>
      <c r="AR789" s="40"/>
      <c r="AS789" s="40"/>
      <c r="AT789" s="29"/>
      <c r="AU789" s="56"/>
      <c r="AV789" s="56"/>
      <c r="AW789" s="56"/>
      <c r="AX789" s="250" t="str">
        <f>IF(V789="","",EOMONTH(EDATE(Tabla1[[#This Row],[Fecha Finalización]],2),0))</f>
        <v/>
      </c>
      <c r="AY789" s="40"/>
      <c r="AZ789" s="251" t="str">
        <f>IF(V789="","",EOMONTH(EDATE(Tabla1[[#This Row],[Fecha Finalización]],3),0))</f>
        <v/>
      </c>
      <c r="BA789" s="40"/>
      <c r="BB789" s="40"/>
      <c r="BC789" s="237"/>
      <c r="BD789" s="235" t="str">
        <f>IF(F789="","",Tabla1[[#This Row],[sem 01]]&amp;Tabla1[[#This Row],[sem 02]]&amp;Tabla1[[#This Row],[sem 03]])</f>
        <v/>
      </c>
      <c r="BE789" s="236" t="str">
        <f>IF(TRIM(F789)="","",$B$1&amp;"-"&amp;SUBSTITUTE(Tabla1[[#This Row],[Mes Inscrito]]," ","")&amp;"-"&amp;SUBSTITUTE(Tabla1[[#This Row],[Dia de clases Inscrito]]," ","")&amp;"-"&amp;SUBSTITUTE(Tabla1[[#This Row],[Horario Inscrito]]," ","")&amp;"-"&amp;Tabla1[[#This Row],[Fecha Inicio grupo]])</f>
        <v/>
      </c>
      <c r="BF789" s="253" t="str">
        <f>IF(F789="","",Tabla1[[#This Row],[Curso]])</f>
        <v/>
      </c>
      <c r="BG789" s="254" t="str">
        <f>+IF(TRIM(F789)="","",$B$1&amp;"-"&amp;TRIM(Tabla1[[#This Row],[Mes Inscrito]])&amp;"-"&amp;TRIM(Tabla1[[#This Row],[Dia de clases Inscrito]])&amp;"-"&amp;TRIM(Tabla1[[#This Row],[Horario Inscrito]])&amp;"-"&amp;TRIM(Tabla1[[#This Row],[Fecha Inicio grupo]])&amp;"-"&amp;TRIM(Tabla1[[#This Row],[Tipo Incrito]]))</f>
        <v/>
      </c>
      <c r="BH789" s="319" t="str">
        <f>IF(F789="","",OR(IFERROR(SEARCH("CG",Tabla1[[#This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9" s="320" t="str">
        <f>IF(F789&lt;&gt;"",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9" s="320" t="str">
        <f>IF(F789&lt;&gt;"",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9" s="320" t="str">
        <f>IF(Tabla1[[#This Row],[Fecha Inicio grupo]]="","",IFERROR(VLOOKUP(Tabla1[[#This Row],[Mes de Alta como miembro]],Parámetros!$AM$2:$AN$16,2,0),"01/01/1900"))</f>
        <v/>
      </c>
    </row>
    <row r="790" spans="1:63" ht="14.45" hidden="1">
      <c r="A790" s="69">
        <v>785</v>
      </c>
      <c r="B790" s="30"/>
      <c r="C790" s="35"/>
      <c r="D790" s="43"/>
      <c r="E790" s="65"/>
      <c r="F790" s="46"/>
      <c r="G790" s="46"/>
      <c r="H790" s="165"/>
      <c r="I790" s="43"/>
      <c r="J790" s="29"/>
      <c r="K790" s="70"/>
      <c r="L790" s="69"/>
      <c r="M790" s="47"/>
      <c r="N790" s="240" t="str">
        <f ca="1">IF(Tabla1[[#This Row],[Fecha de nac]]="","",IF(Tabla1[[#This Row],[Fecha Finalización]] &gt;=TODAY(), DATEDIF(Tabla1[[#This Row],[Fecha de nac]],TODAY(),"y"), ROUNDDOWN((Tabla1[[#This Row],[Fecha Finalización]] -Tabla1[[#This Row],[Fecha de nac]])/365,0)))</f>
        <v/>
      </c>
      <c r="O790" s="171"/>
      <c r="P790" s="35"/>
      <c r="Q790" s="68"/>
      <c r="R790" s="68"/>
      <c r="S790" s="68"/>
      <c r="T790" s="68"/>
      <c r="U790" s="245" t="str">
        <f>IF(F790="","",Tabla1[[#This Row],[Fecha Inicio grupo]]+3*7-7)</f>
        <v/>
      </c>
      <c r="V790" s="246" t="str">
        <f>IF(F790="","",EDATE(Tabla1[[#This Row],[Fecha Inicio grupo]],3))</f>
        <v/>
      </c>
      <c r="W790" s="30"/>
      <c r="X790" s="30"/>
      <c r="Y790" s="77"/>
      <c r="Z790" s="77"/>
      <c r="AA790" s="77"/>
      <c r="AB790" s="77"/>
      <c r="AC790" s="77"/>
      <c r="AD790" s="77"/>
      <c r="AE790" s="77"/>
      <c r="AF790" s="77"/>
      <c r="AG790" s="77"/>
      <c r="AH790" s="77"/>
      <c r="AI790" s="77"/>
      <c r="AJ790" s="77"/>
      <c r="AK790" s="77"/>
      <c r="AL790" s="77"/>
      <c r="AM790" s="77"/>
      <c r="AN790" s="77"/>
      <c r="AO790" s="146"/>
      <c r="AP790" s="248" t="str">
        <f>IF(F790="","",IFERROR(VLOOKUP(SUBSTITUTE(SUBSTITUTE(Tabla1[[#This Row],[Uso Sistemas]],"T","P"),"N","F"),Parámetros!$M$2:$N$17,2,0),"Completar hasta 3ra sem. para evaluar a Probacionista"))</f>
        <v/>
      </c>
      <c r="AQ790" s="40"/>
      <c r="AR790" s="40"/>
      <c r="AS790" s="40"/>
      <c r="AT790" s="29"/>
      <c r="AU790" s="56"/>
      <c r="AV790" s="56"/>
      <c r="AW790" s="56"/>
      <c r="AX790" s="250" t="str">
        <f>IF(V790="","",EOMONTH(EDATE(Tabla1[[#This Row],[Fecha Finalización]],2),0))</f>
        <v/>
      </c>
      <c r="AY790" s="40"/>
      <c r="AZ790" s="251" t="str">
        <f>IF(V790="","",EOMONTH(EDATE(Tabla1[[#This Row],[Fecha Finalización]],3),0))</f>
        <v/>
      </c>
      <c r="BA790" s="40"/>
      <c r="BB790" s="40"/>
      <c r="BC790" s="237"/>
      <c r="BD790" s="235" t="str">
        <f>IF(F790="","",Tabla1[[#This Row],[sem 01]]&amp;Tabla1[[#This Row],[sem 02]]&amp;Tabla1[[#This Row],[sem 03]])</f>
        <v/>
      </c>
      <c r="BE790" s="236" t="str">
        <f>IF(TRIM(F790)="","",$B$1&amp;"-"&amp;SUBSTITUTE(Tabla1[[#This Row],[Mes Inscrito]]," ","")&amp;"-"&amp;SUBSTITUTE(Tabla1[[#This Row],[Dia de clases Inscrito]]," ","")&amp;"-"&amp;SUBSTITUTE(Tabla1[[#This Row],[Horario Inscrito]]," ","")&amp;"-"&amp;Tabla1[[#This Row],[Fecha Inicio grupo]])</f>
        <v/>
      </c>
      <c r="BF790" s="253" t="str">
        <f>IF(F790="","",Tabla1[[#This Row],[Curso]])</f>
        <v/>
      </c>
      <c r="BG790" s="254" t="str">
        <f>+IF(TRIM(F790)="","",$B$1&amp;"-"&amp;TRIM(Tabla1[[#This Row],[Mes Inscrito]])&amp;"-"&amp;TRIM(Tabla1[[#This Row],[Dia de clases Inscrito]])&amp;"-"&amp;TRIM(Tabla1[[#This Row],[Horario Inscrito]])&amp;"-"&amp;TRIM(Tabla1[[#This Row],[Fecha Inicio grupo]])&amp;"-"&amp;TRIM(Tabla1[[#This Row],[Tipo Incrito]]))</f>
        <v/>
      </c>
      <c r="BH790" s="319" t="str">
        <f>IF(F790="","",OR(IFERROR(SEARCH("CG",Tabla1[[#This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0" s="320" t="str">
        <f>IF(F790&lt;&gt;"",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0" s="320" t="str">
        <f>IF(F790&lt;&gt;"",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0" s="320" t="str">
        <f>IF(Tabla1[[#This Row],[Fecha Inicio grupo]]="","",IFERROR(VLOOKUP(Tabla1[[#This Row],[Mes de Alta como miembro]],Parámetros!$AM$2:$AN$16,2,0),"01/01/1900"))</f>
        <v/>
      </c>
    </row>
    <row r="791" spans="1:63" ht="14.45" hidden="1">
      <c r="A791" s="69">
        <v>786</v>
      </c>
      <c r="B791" s="30"/>
      <c r="C791" s="35"/>
      <c r="D791" s="43"/>
      <c r="E791" s="65"/>
      <c r="F791" s="46"/>
      <c r="G791" s="46"/>
      <c r="H791" s="165"/>
      <c r="I791" s="43"/>
      <c r="J791" s="29"/>
      <c r="K791" s="70"/>
      <c r="L791" s="69"/>
      <c r="M791" s="47"/>
      <c r="N791" s="240" t="str">
        <f ca="1">IF(Tabla1[[#This Row],[Fecha de nac]]="","",IF(Tabla1[[#This Row],[Fecha Finalización]] &gt;=TODAY(), DATEDIF(Tabla1[[#This Row],[Fecha de nac]],TODAY(),"y"), ROUNDDOWN((Tabla1[[#This Row],[Fecha Finalización]] -Tabla1[[#This Row],[Fecha de nac]])/365,0)))</f>
        <v/>
      </c>
      <c r="O791" s="171"/>
      <c r="P791" s="35"/>
      <c r="Q791" s="68"/>
      <c r="R791" s="68"/>
      <c r="S791" s="68"/>
      <c r="T791" s="68"/>
      <c r="U791" s="245" t="str">
        <f>IF(F791="","",Tabla1[[#This Row],[Fecha Inicio grupo]]+3*7-7)</f>
        <v/>
      </c>
      <c r="V791" s="246" t="str">
        <f>IF(F791="","",EDATE(Tabla1[[#This Row],[Fecha Inicio grupo]],3))</f>
        <v/>
      </c>
      <c r="W791" s="30"/>
      <c r="X791" s="30"/>
      <c r="Y791" s="77"/>
      <c r="Z791" s="77"/>
      <c r="AA791" s="77"/>
      <c r="AB791" s="77"/>
      <c r="AC791" s="77"/>
      <c r="AD791" s="77"/>
      <c r="AE791" s="77"/>
      <c r="AF791" s="77"/>
      <c r="AG791" s="77"/>
      <c r="AH791" s="77"/>
      <c r="AI791" s="77"/>
      <c r="AJ791" s="77"/>
      <c r="AK791" s="77"/>
      <c r="AL791" s="77"/>
      <c r="AM791" s="77"/>
      <c r="AN791" s="77"/>
      <c r="AO791" s="146"/>
      <c r="AP791" s="248" t="str">
        <f>IF(F791="","",IFERROR(VLOOKUP(SUBSTITUTE(SUBSTITUTE(Tabla1[[#This Row],[Uso Sistemas]],"T","P"),"N","F"),Parámetros!$M$2:$N$17,2,0),"Completar hasta 3ra sem. para evaluar a Probacionista"))</f>
        <v/>
      </c>
      <c r="AQ791" s="40"/>
      <c r="AR791" s="40"/>
      <c r="AS791" s="40"/>
      <c r="AT791" s="29"/>
      <c r="AU791" s="56"/>
      <c r="AV791" s="56"/>
      <c r="AW791" s="56"/>
      <c r="AX791" s="250" t="str">
        <f>IF(V791="","",EOMONTH(EDATE(Tabla1[[#This Row],[Fecha Finalización]],2),0))</f>
        <v/>
      </c>
      <c r="AY791" s="40"/>
      <c r="AZ791" s="251" t="str">
        <f>IF(V791="","",EOMONTH(EDATE(Tabla1[[#This Row],[Fecha Finalización]],3),0))</f>
        <v/>
      </c>
      <c r="BA791" s="40"/>
      <c r="BB791" s="40"/>
      <c r="BC791" s="237"/>
      <c r="BD791" s="235" t="str">
        <f>IF(F791="","",Tabla1[[#This Row],[sem 01]]&amp;Tabla1[[#This Row],[sem 02]]&amp;Tabla1[[#This Row],[sem 03]])</f>
        <v/>
      </c>
      <c r="BE791" s="236" t="str">
        <f>IF(TRIM(F791)="","",$B$1&amp;"-"&amp;SUBSTITUTE(Tabla1[[#This Row],[Mes Inscrito]]," ","")&amp;"-"&amp;SUBSTITUTE(Tabla1[[#This Row],[Dia de clases Inscrito]]," ","")&amp;"-"&amp;SUBSTITUTE(Tabla1[[#This Row],[Horario Inscrito]]," ","")&amp;"-"&amp;Tabla1[[#This Row],[Fecha Inicio grupo]])</f>
        <v/>
      </c>
      <c r="BF791" s="253" t="str">
        <f>IF(F791="","",Tabla1[[#This Row],[Curso]])</f>
        <v/>
      </c>
      <c r="BG791" s="254" t="str">
        <f>+IF(TRIM(F791)="","",$B$1&amp;"-"&amp;TRIM(Tabla1[[#This Row],[Mes Inscrito]])&amp;"-"&amp;TRIM(Tabla1[[#This Row],[Dia de clases Inscrito]])&amp;"-"&amp;TRIM(Tabla1[[#This Row],[Horario Inscrito]])&amp;"-"&amp;TRIM(Tabla1[[#This Row],[Fecha Inicio grupo]])&amp;"-"&amp;TRIM(Tabla1[[#This Row],[Tipo Incrito]]))</f>
        <v/>
      </c>
      <c r="BH791" s="319" t="str">
        <f>IF(F791="","",OR(IFERROR(SEARCH("CG",Tabla1[[#This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1" s="320" t="str">
        <f>IF(F791&lt;&gt;"",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1" s="320" t="str">
        <f>IF(F791&lt;&gt;"",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1" s="320" t="str">
        <f>IF(Tabla1[[#This Row],[Fecha Inicio grupo]]="","",IFERROR(VLOOKUP(Tabla1[[#This Row],[Mes de Alta como miembro]],Parámetros!$AM$2:$AN$16,2,0),"01/01/1900"))</f>
        <v/>
      </c>
    </row>
    <row r="792" spans="1:63" ht="14.45" hidden="1">
      <c r="A792" s="69">
        <v>787</v>
      </c>
      <c r="B792" s="30"/>
      <c r="C792" s="35"/>
      <c r="D792" s="43"/>
      <c r="E792" s="65"/>
      <c r="F792" s="46"/>
      <c r="G792" s="46"/>
      <c r="H792" s="165"/>
      <c r="I792" s="43"/>
      <c r="J792" s="29"/>
      <c r="K792" s="70"/>
      <c r="L792" s="69"/>
      <c r="M792" s="47"/>
      <c r="N792" s="240" t="str">
        <f ca="1">IF(Tabla1[[#This Row],[Fecha de nac]]="","",IF(Tabla1[[#This Row],[Fecha Finalización]] &gt;=TODAY(), DATEDIF(Tabla1[[#This Row],[Fecha de nac]],TODAY(),"y"), ROUNDDOWN((Tabla1[[#This Row],[Fecha Finalización]] -Tabla1[[#This Row],[Fecha de nac]])/365,0)))</f>
        <v/>
      </c>
      <c r="O792" s="171"/>
      <c r="P792" s="35"/>
      <c r="Q792" s="68"/>
      <c r="R792" s="68"/>
      <c r="S792" s="68"/>
      <c r="T792" s="68"/>
      <c r="U792" s="245" t="str">
        <f>IF(F792="","",Tabla1[[#This Row],[Fecha Inicio grupo]]+3*7-7)</f>
        <v/>
      </c>
      <c r="V792" s="246" t="str">
        <f>IF(F792="","",EDATE(Tabla1[[#This Row],[Fecha Inicio grupo]],3))</f>
        <v/>
      </c>
      <c r="W792" s="30"/>
      <c r="X792" s="30"/>
      <c r="Y792" s="77"/>
      <c r="Z792" s="77"/>
      <c r="AA792" s="77"/>
      <c r="AB792" s="77"/>
      <c r="AC792" s="77"/>
      <c r="AD792" s="77"/>
      <c r="AE792" s="77"/>
      <c r="AF792" s="77"/>
      <c r="AG792" s="77"/>
      <c r="AH792" s="77"/>
      <c r="AI792" s="77"/>
      <c r="AJ792" s="77"/>
      <c r="AK792" s="77"/>
      <c r="AL792" s="77"/>
      <c r="AM792" s="77"/>
      <c r="AN792" s="77"/>
      <c r="AO792" s="146"/>
      <c r="AP792" s="248" t="str">
        <f>IF(F792="","",IFERROR(VLOOKUP(SUBSTITUTE(SUBSTITUTE(Tabla1[[#This Row],[Uso Sistemas]],"T","P"),"N","F"),Parámetros!$M$2:$N$17,2,0),"Completar hasta 3ra sem. para evaluar a Probacionista"))</f>
        <v/>
      </c>
      <c r="AQ792" s="40"/>
      <c r="AR792" s="40"/>
      <c r="AS792" s="40"/>
      <c r="AT792" s="29"/>
      <c r="AU792" s="56"/>
      <c r="AV792" s="56"/>
      <c r="AW792" s="56"/>
      <c r="AX792" s="250" t="str">
        <f>IF(V792="","",EOMONTH(EDATE(Tabla1[[#This Row],[Fecha Finalización]],2),0))</f>
        <v/>
      </c>
      <c r="AY792" s="40"/>
      <c r="AZ792" s="251" t="str">
        <f>IF(V792="","",EOMONTH(EDATE(Tabla1[[#This Row],[Fecha Finalización]],3),0))</f>
        <v/>
      </c>
      <c r="BA792" s="40"/>
      <c r="BB792" s="40"/>
      <c r="BC792" s="237"/>
      <c r="BD792" s="235" t="str">
        <f>IF(F792="","",Tabla1[[#This Row],[sem 01]]&amp;Tabla1[[#This Row],[sem 02]]&amp;Tabla1[[#This Row],[sem 03]])</f>
        <v/>
      </c>
      <c r="BE792" s="236" t="str">
        <f>IF(TRIM(F792)="","",$B$1&amp;"-"&amp;SUBSTITUTE(Tabla1[[#This Row],[Mes Inscrito]]," ","")&amp;"-"&amp;SUBSTITUTE(Tabla1[[#This Row],[Dia de clases Inscrito]]," ","")&amp;"-"&amp;SUBSTITUTE(Tabla1[[#This Row],[Horario Inscrito]]," ","")&amp;"-"&amp;Tabla1[[#This Row],[Fecha Inicio grupo]])</f>
        <v/>
      </c>
      <c r="BF792" s="253" t="str">
        <f>IF(F792="","",Tabla1[[#This Row],[Curso]])</f>
        <v/>
      </c>
      <c r="BG792" s="254" t="str">
        <f>+IF(TRIM(F792)="","",$B$1&amp;"-"&amp;TRIM(Tabla1[[#This Row],[Mes Inscrito]])&amp;"-"&amp;TRIM(Tabla1[[#This Row],[Dia de clases Inscrito]])&amp;"-"&amp;TRIM(Tabla1[[#This Row],[Horario Inscrito]])&amp;"-"&amp;TRIM(Tabla1[[#This Row],[Fecha Inicio grupo]])&amp;"-"&amp;TRIM(Tabla1[[#This Row],[Tipo Incrito]]))</f>
        <v/>
      </c>
      <c r="BH792" s="319" t="str">
        <f>IF(F792="","",OR(IFERROR(SEARCH("CG",Tabla1[[#This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2" s="320" t="str">
        <f>IF(F792&lt;&gt;"",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2" s="320" t="str">
        <f>IF(F792&lt;&gt;"",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2" s="320" t="str">
        <f>IF(Tabla1[[#This Row],[Fecha Inicio grupo]]="","",IFERROR(VLOOKUP(Tabla1[[#This Row],[Mes de Alta como miembro]],Parámetros!$AM$2:$AN$16,2,0),"01/01/1900"))</f>
        <v/>
      </c>
    </row>
    <row r="793" spans="1:63" ht="14.45" hidden="1">
      <c r="A793" s="69">
        <v>788</v>
      </c>
      <c r="B793" s="30"/>
      <c r="C793" s="35"/>
      <c r="D793" s="43"/>
      <c r="E793" s="65"/>
      <c r="F793" s="46"/>
      <c r="G793" s="46"/>
      <c r="H793" s="165"/>
      <c r="I793" s="43"/>
      <c r="J793" s="29"/>
      <c r="K793" s="70"/>
      <c r="L793" s="69"/>
      <c r="M793" s="47"/>
      <c r="N793" s="240" t="str">
        <f ca="1">IF(Tabla1[[#This Row],[Fecha de nac]]="","",IF(Tabla1[[#This Row],[Fecha Finalización]] &gt;=TODAY(), DATEDIF(Tabla1[[#This Row],[Fecha de nac]],TODAY(),"y"), ROUNDDOWN((Tabla1[[#This Row],[Fecha Finalización]] -Tabla1[[#This Row],[Fecha de nac]])/365,0)))</f>
        <v/>
      </c>
      <c r="O793" s="171"/>
      <c r="P793" s="35"/>
      <c r="Q793" s="68"/>
      <c r="R793" s="68"/>
      <c r="S793" s="68"/>
      <c r="T793" s="68"/>
      <c r="U793" s="245" t="str">
        <f>IF(F793="","",Tabla1[[#This Row],[Fecha Inicio grupo]]+3*7-7)</f>
        <v/>
      </c>
      <c r="V793" s="246" t="str">
        <f>IF(F793="","",EDATE(Tabla1[[#This Row],[Fecha Inicio grupo]],3))</f>
        <v/>
      </c>
      <c r="W793" s="30"/>
      <c r="X793" s="30"/>
      <c r="Y793" s="77"/>
      <c r="Z793" s="77"/>
      <c r="AA793" s="77"/>
      <c r="AB793" s="77"/>
      <c r="AC793" s="77"/>
      <c r="AD793" s="77"/>
      <c r="AE793" s="77"/>
      <c r="AF793" s="77"/>
      <c r="AG793" s="77"/>
      <c r="AH793" s="77"/>
      <c r="AI793" s="77"/>
      <c r="AJ793" s="77"/>
      <c r="AK793" s="77"/>
      <c r="AL793" s="77"/>
      <c r="AM793" s="77"/>
      <c r="AN793" s="77"/>
      <c r="AO793" s="146"/>
      <c r="AP793" s="248" t="str">
        <f>IF(F793="","",IFERROR(VLOOKUP(SUBSTITUTE(SUBSTITUTE(Tabla1[[#This Row],[Uso Sistemas]],"T","P"),"N","F"),Parámetros!$M$2:$N$17,2,0),"Completar hasta 3ra sem. para evaluar a Probacionista"))</f>
        <v/>
      </c>
      <c r="AQ793" s="40"/>
      <c r="AR793" s="40"/>
      <c r="AS793" s="40"/>
      <c r="AT793" s="29"/>
      <c r="AU793" s="56"/>
      <c r="AV793" s="56"/>
      <c r="AW793" s="56"/>
      <c r="AX793" s="250" t="str">
        <f>IF(V793="","",EOMONTH(EDATE(Tabla1[[#This Row],[Fecha Finalización]],2),0))</f>
        <v/>
      </c>
      <c r="AY793" s="40"/>
      <c r="AZ793" s="251" t="str">
        <f>IF(V793="","",EOMONTH(EDATE(Tabla1[[#This Row],[Fecha Finalización]],3),0))</f>
        <v/>
      </c>
      <c r="BA793" s="40"/>
      <c r="BB793" s="40"/>
      <c r="BC793" s="237"/>
      <c r="BD793" s="235" t="str">
        <f>IF(F793="","",Tabla1[[#This Row],[sem 01]]&amp;Tabla1[[#This Row],[sem 02]]&amp;Tabla1[[#This Row],[sem 03]])</f>
        <v/>
      </c>
      <c r="BE793" s="236" t="str">
        <f>IF(TRIM(F793)="","",$B$1&amp;"-"&amp;SUBSTITUTE(Tabla1[[#This Row],[Mes Inscrito]]," ","")&amp;"-"&amp;SUBSTITUTE(Tabla1[[#This Row],[Dia de clases Inscrito]]," ","")&amp;"-"&amp;SUBSTITUTE(Tabla1[[#This Row],[Horario Inscrito]]," ","")&amp;"-"&amp;Tabla1[[#This Row],[Fecha Inicio grupo]])</f>
        <v/>
      </c>
      <c r="BF793" s="253" t="str">
        <f>IF(F793="","",Tabla1[[#This Row],[Curso]])</f>
        <v/>
      </c>
      <c r="BG793" s="254" t="str">
        <f>+IF(TRIM(F793)="","",$B$1&amp;"-"&amp;TRIM(Tabla1[[#This Row],[Mes Inscrito]])&amp;"-"&amp;TRIM(Tabla1[[#This Row],[Dia de clases Inscrito]])&amp;"-"&amp;TRIM(Tabla1[[#This Row],[Horario Inscrito]])&amp;"-"&amp;TRIM(Tabla1[[#This Row],[Fecha Inicio grupo]])&amp;"-"&amp;TRIM(Tabla1[[#This Row],[Tipo Incrito]]))</f>
        <v/>
      </c>
      <c r="BH793" s="319" t="str">
        <f>IF(F793="","",OR(IFERROR(SEARCH("CG",Tabla1[[#This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3" s="320" t="str">
        <f>IF(F793&lt;&gt;"",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3" s="320" t="str">
        <f>IF(F793&lt;&gt;"",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3" s="320" t="str">
        <f>IF(Tabla1[[#This Row],[Fecha Inicio grupo]]="","",IFERROR(VLOOKUP(Tabla1[[#This Row],[Mes de Alta como miembro]],Parámetros!$AM$2:$AN$16,2,0),"01/01/1900"))</f>
        <v/>
      </c>
    </row>
    <row r="794" spans="1:63" ht="14.45" hidden="1">
      <c r="A794" s="69">
        <v>789</v>
      </c>
      <c r="B794" s="30"/>
      <c r="C794" s="35"/>
      <c r="D794" s="43"/>
      <c r="E794" s="65"/>
      <c r="F794" s="46"/>
      <c r="G794" s="46"/>
      <c r="H794" s="165"/>
      <c r="I794" s="43"/>
      <c r="J794" s="29"/>
      <c r="K794" s="70"/>
      <c r="L794" s="69"/>
      <c r="M794" s="47"/>
      <c r="N794" s="240" t="str">
        <f ca="1">IF(Tabla1[[#This Row],[Fecha de nac]]="","",IF(Tabla1[[#This Row],[Fecha Finalización]] &gt;=TODAY(), DATEDIF(Tabla1[[#This Row],[Fecha de nac]],TODAY(),"y"), ROUNDDOWN((Tabla1[[#This Row],[Fecha Finalización]] -Tabla1[[#This Row],[Fecha de nac]])/365,0)))</f>
        <v/>
      </c>
      <c r="O794" s="171"/>
      <c r="P794" s="35"/>
      <c r="Q794" s="68"/>
      <c r="R794" s="68"/>
      <c r="S794" s="68"/>
      <c r="T794" s="68"/>
      <c r="U794" s="245" t="str">
        <f>IF(F794="","",Tabla1[[#This Row],[Fecha Inicio grupo]]+3*7-7)</f>
        <v/>
      </c>
      <c r="V794" s="246" t="str">
        <f>IF(F794="","",EDATE(Tabla1[[#This Row],[Fecha Inicio grupo]],3))</f>
        <v/>
      </c>
      <c r="W794" s="30"/>
      <c r="X794" s="30"/>
      <c r="Y794" s="77"/>
      <c r="Z794" s="77"/>
      <c r="AA794" s="77"/>
      <c r="AB794" s="77"/>
      <c r="AC794" s="77"/>
      <c r="AD794" s="77"/>
      <c r="AE794" s="77"/>
      <c r="AF794" s="77"/>
      <c r="AG794" s="77"/>
      <c r="AH794" s="77"/>
      <c r="AI794" s="77"/>
      <c r="AJ794" s="77"/>
      <c r="AK794" s="77"/>
      <c r="AL794" s="77"/>
      <c r="AM794" s="77"/>
      <c r="AN794" s="77"/>
      <c r="AO794" s="146"/>
      <c r="AP794" s="248" t="str">
        <f>IF(F794="","",IFERROR(VLOOKUP(SUBSTITUTE(SUBSTITUTE(Tabla1[[#This Row],[Uso Sistemas]],"T","P"),"N","F"),Parámetros!$M$2:$N$17,2,0),"Completar hasta 3ra sem. para evaluar a Probacionista"))</f>
        <v/>
      </c>
      <c r="AQ794" s="40"/>
      <c r="AR794" s="40"/>
      <c r="AS794" s="40"/>
      <c r="AT794" s="29"/>
      <c r="AU794" s="56"/>
      <c r="AV794" s="56"/>
      <c r="AW794" s="56"/>
      <c r="AX794" s="250" t="str">
        <f>IF(V794="","",EOMONTH(EDATE(Tabla1[[#This Row],[Fecha Finalización]],2),0))</f>
        <v/>
      </c>
      <c r="AY794" s="40"/>
      <c r="AZ794" s="251" t="str">
        <f>IF(V794="","",EOMONTH(EDATE(Tabla1[[#This Row],[Fecha Finalización]],3),0))</f>
        <v/>
      </c>
      <c r="BA794" s="40"/>
      <c r="BB794" s="40"/>
      <c r="BC794" s="237"/>
      <c r="BD794" s="235" t="str">
        <f>IF(F794="","",Tabla1[[#This Row],[sem 01]]&amp;Tabla1[[#This Row],[sem 02]]&amp;Tabla1[[#This Row],[sem 03]])</f>
        <v/>
      </c>
      <c r="BE794" s="236" t="str">
        <f>IF(TRIM(F794)="","",$B$1&amp;"-"&amp;SUBSTITUTE(Tabla1[[#This Row],[Mes Inscrito]]," ","")&amp;"-"&amp;SUBSTITUTE(Tabla1[[#This Row],[Dia de clases Inscrito]]," ","")&amp;"-"&amp;SUBSTITUTE(Tabla1[[#This Row],[Horario Inscrito]]," ","")&amp;"-"&amp;Tabla1[[#This Row],[Fecha Inicio grupo]])</f>
        <v/>
      </c>
      <c r="BF794" s="253" t="str">
        <f>IF(F794="","",Tabla1[[#This Row],[Curso]])</f>
        <v/>
      </c>
      <c r="BG794" s="254" t="str">
        <f>+IF(TRIM(F794)="","",$B$1&amp;"-"&amp;TRIM(Tabla1[[#This Row],[Mes Inscrito]])&amp;"-"&amp;TRIM(Tabla1[[#This Row],[Dia de clases Inscrito]])&amp;"-"&amp;TRIM(Tabla1[[#This Row],[Horario Inscrito]])&amp;"-"&amp;TRIM(Tabla1[[#This Row],[Fecha Inicio grupo]])&amp;"-"&amp;TRIM(Tabla1[[#This Row],[Tipo Incrito]]))</f>
        <v/>
      </c>
      <c r="BH794" s="319" t="str">
        <f>IF(F794="","",OR(IFERROR(SEARCH("CG",Tabla1[[#This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4" s="320" t="str">
        <f>IF(F794&lt;&gt;"",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4" s="320" t="str">
        <f>IF(F794&lt;&gt;"",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4" s="320" t="str">
        <f>IF(Tabla1[[#This Row],[Fecha Inicio grupo]]="","",IFERROR(VLOOKUP(Tabla1[[#This Row],[Mes de Alta como miembro]],Parámetros!$AM$2:$AN$16,2,0),"01/01/1900"))</f>
        <v/>
      </c>
    </row>
    <row r="795" spans="1:63" ht="14.45" hidden="1">
      <c r="A795" s="69">
        <v>790</v>
      </c>
      <c r="B795" s="30"/>
      <c r="C795" s="35"/>
      <c r="D795" s="43"/>
      <c r="E795" s="65"/>
      <c r="F795" s="46"/>
      <c r="G795" s="46"/>
      <c r="H795" s="165"/>
      <c r="I795" s="43"/>
      <c r="J795" s="29"/>
      <c r="K795" s="70"/>
      <c r="L795" s="69"/>
      <c r="M795" s="47"/>
      <c r="N795" s="240" t="str">
        <f ca="1">IF(Tabla1[[#This Row],[Fecha de nac]]="","",IF(Tabla1[[#This Row],[Fecha Finalización]] &gt;=TODAY(), DATEDIF(Tabla1[[#This Row],[Fecha de nac]],TODAY(),"y"), ROUNDDOWN((Tabla1[[#This Row],[Fecha Finalización]] -Tabla1[[#This Row],[Fecha de nac]])/365,0)))</f>
        <v/>
      </c>
      <c r="O795" s="171"/>
      <c r="P795" s="35"/>
      <c r="Q795" s="68"/>
      <c r="R795" s="68"/>
      <c r="S795" s="68"/>
      <c r="T795" s="68"/>
      <c r="U795" s="245" t="str">
        <f>IF(F795="","",Tabla1[[#This Row],[Fecha Inicio grupo]]+3*7-7)</f>
        <v/>
      </c>
      <c r="V795" s="246" t="str">
        <f>IF(F795="","",EDATE(Tabla1[[#This Row],[Fecha Inicio grupo]],3))</f>
        <v/>
      </c>
      <c r="W795" s="30"/>
      <c r="X795" s="30"/>
      <c r="Y795" s="77"/>
      <c r="Z795" s="77"/>
      <c r="AA795" s="77"/>
      <c r="AB795" s="77"/>
      <c r="AC795" s="77"/>
      <c r="AD795" s="77"/>
      <c r="AE795" s="77"/>
      <c r="AF795" s="77"/>
      <c r="AG795" s="77"/>
      <c r="AH795" s="77"/>
      <c r="AI795" s="77"/>
      <c r="AJ795" s="77"/>
      <c r="AK795" s="77"/>
      <c r="AL795" s="77"/>
      <c r="AM795" s="77"/>
      <c r="AN795" s="77"/>
      <c r="AO795" s="146"/>
      <c r="AP795" s="248" t="str">
        <f>IF(F795="","",IFERROR(VLOOKUP(SUBSTITUTE(SUBSTITUTE(Tabla1[[#This Row],[Uso Sistemas]],"T","P"),"N","F"),Parámetros!$M$2:$N$17,2,0),"Completar hasta 3ra sem. para evaluar a Probacionista"))</f>
        <v/>
      </c>
      <c r="AQ795" s="40"/>
      <c r="AR795" s="40"/>
      <c r="AS795" s="40"/>
      <c r="AT795" s="29"/>
      <c r="AU795" s="56"/>
      <c r="AV795" s="56"/>
      <c r="AW795" s="56"/>
      <c r="AX795" s="250" t="str">
        <f>IF(V795="","",EOMONTH(EDATE(Tabla1[[#This Row],[Fecha Finalización]],2),0))</f>
        <v/>
      </c>
      <c r="AY795" s="40"/>
      <c r="AZ795" s="251" t="str">
        <f>IF(V795="","",EOMONTH(EDATE(Tabla1[[#This Row],[Fecha Finalización]],3),0))</f>
        <v/>
      </c>
      <c r="BA795" s="40"/>
      <c r="BB795" s="40"/>
      <c r="BC795" s="237"/>
      <c r="BD795" s="235" t="str">
        <f>IF(F795="","",Tabla1[[#This Row],[sem 01]]&amp;Tabla1[[#This Row],[sem 02]]&amp;Tabla1[[#This Row],[sem 03]])</f>
        <v/>
      </c>
      <c r="BE795" s="236" t="str">
        <f>IF(TRIM(F795)="","",$B$1&amp;"-"&amp;SUBSTITUTE(Tabla1[[#This Row],[Mes Inscrito]]," ","")&amp;"-"&amp;SUBSTITUTE(Tabla1[[#This Row],[Dia de clases Inscrito]]," ","")&amp;"-"&amp;SUBSTITUTE(Tabla1[[#This Row],[Horario Inscrito]]," ","")&amp;"-"&amp;Tabla1[[#This Row],[Fecha Inicio grupo]])</f>
        <v/>
      </c>
      <c r="BF795" s="253" t="str">
        <f>IF(F795="","",Tabla1[[#This Row],[Curso]])</f>
        <v/>
      </c>
      <c r="BG795" s="254" t="str">
        <f>+IF(TRIM(F795)="","",$B$1&amp;"-"&amp;TRIM(Tabla1[[#This Row],[Mes Inscrito]])&amp;"-"&amp;TRIM(Tabla1[[#This Row],[Dia de clases Inscrito]])&amp;"-"&amp;TRIM(Tabla1[[#This Row],[Horario Inscrito]])&amp;"-"&amp;TRIM(Tabla1[[#This Row],[Fecha Inicio grupo]])&amp;"-"&amp;TRIM(Tabla1[[#This Row],[Tipo Incrito]]))</f>
        <v/>
      </c>
      <c r="BH795" s="319" t="str">
        <f>IF(F795="","",OR(IFERROR(SEARCH("CG",Tabla1[[#This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5" s="320" t="str">
        <f>IF(F795&lt;&gt;"",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5" s="320" t="str">
        <f>IF(F795&lt;&gt;"",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5" s="320" t="str">
        <f>IF(Tabla1[[#This Row],[Fecha Inicio grupo]]="","",IFERROR(VLOOKUP(Tabla1[[#This Row],[Mes de Alta como miembro]],Parámetros!$AM$2:$AN$16,2,0),"01/01/1900"))</f>
        <v/>
      </c>
    </row>
    <row r="796" spans="1:63" ht="14.45" hidden="1">
      <c r="A796" s="69">
        <v>791</v>
      </c>
      <c r="B796" s="30"/>
      <c r="C796" s="35"/>
      <c r="D796" s="43"/>
      <c r="E796" s="65"/>
      <c r="F796" s="46"/>
      <c r="G796" s="46"/>
      <c r="H796" s="165"/>
      <c r="I796" s="43"/>
      <c r="J796" s="29"/>
      <c r="K796" s="70"/>
      <c r="L796" s="69"/>
      <c r="M796" s="47"/>
      <c r="N796" s="240" t="str">
        <f ca="1">IF(Tabla1[[#This Row],[Fecha de nac]]="","",IF(Tabla1[[#This Row],[Fecha Finalización]] &gt;=TODAY(), DATEDIF(Tabla1[[#This Row],[Fecha de nac]],TODAY(),"y"), ROUNDDOWN((Tabla1[[#This Row],[Fecha Finalización]] -Tabla1[[#This Row],[Fecha de nac]])/365,0)))</f>
        <v/>
      </c>
      <c r="O796" s="171"/>
      <c r="P796" s="35"/>
      <c r="Q796" s="68"/>
      <c r="R796" s="68"/>
      <c r="S796" s="68"/>
      <c r="T796" s="68"/>
      <c r="U796" s="245" t="str">
        <f>IF(F796="","",Tabla1[[#This Row],[Fecha Inicio grupo]]+3*7-7)</f>
        <v/>
      </c>
      <c r="V796" s="246" t="str">
        <f>IF(F796="","",EDATE(Tabla1[[#This Row],[Fecha Inicio grupo]],3))</f>
        <v/>
      </c>
      <c r="W796" s="30"/>
      <c r="X796" s="30"/>
      <c r="Y796" s="77"/>
      <c r="Z796" s="77"/>
      <c r="AA796" s="77"/>
      <c r="AB796" s="77"/>
      <c r="AC796" s="77"/>
      <c r="AD796" s="77"/>
      <c r="AE796" s="77"/>
      <c r="AF796" s="77"/>
      <c r="AG796" s="77"/>
      <c r="AH796" s="77"/>
      <c r="AI796" s="77"/>
      <c r="AJ796" s="77"/>
      <c r="AK796" s="77"/>
      <c r="AL796" s="77"/>
      <c r="AM796" s="77"/>
      <c r="AN796" s="77"/>
      <c r="AO796" s="146"/>
      <c r="AP796" s="248" t="str">
        <f>IF(F796="","",IFERROR(VLOOKUP(SUBSTITUTE(SUBSTITUTE(Tabla1[[#This Row],[Uso Sistemas]],"T","P"),"N","F"),Parámetros!$M$2:$N$17,2,0),"Completar hasta 3ra sem. para evaluar a Probacionista"))</f>
        <v/>
      </c>
      <c r="AQ796" s="40"/>
      <c r="AR796" s="40"/>
      <c r="AS796" s="40"/>
      <c r="AT796" s="29"/>
      <c r="AU796" s="56"/>
      <c r="AV796" s="56"/>
      <c r="AW796" s="56"/>
      <c r="AX796" s="250" t="str">
        <f>IF(V796="","",EOMONTH(EDATE(Tabla1[[#This Row],[Fecha Finalización]],2),0))</f>
        <v/>
      </c>
      <c r="AY796" s="40"/>
      <c r="AZ796" s="251" t="str">
        <f>IF(V796="","",EOMONTH(EDATE(Tabla1[[#This Row],[Fecha Finalización]],3),0))</f>
        <v/>
      </c>
      <c r="BA796" s="40"/>
      <c r="BB796" s="40"/>
      <c r="BC796" s="237"/>
      <c r="BD796" s="235" t="str">
        <f>IF(F796="","",Tabla1[[#This Row],[sem 01]]&amp;Tabla1[[#This Row],[sem 02]]&amp;Tabla1[[#This Row],[sem 03]])</f>
        <v/>
      </c>
      <c r="BE796" s="236" t="str">
        <f>IF(TRIM(F796)="","",$B$1&amp;"-"&amp;SUBSTITUTE(Tabla1[[#This Row],[Mes Inscrito]]," ","")&amp;"-"&amp;SUBSTITUTE(Tabla1[[#This Row],[Dia de clases Inscrito]]," ","")&amp;"-"&amp;SUBSTITUTE(Tabla1[[#This Row],[Horario Inscrito]]," ","")&amp;"-"&amp;Tabla1[[#This Row],[Fecha Inicio grupo]])</f>
        <v/>
      </c>
      <c r="BF796" s="253" t="str">
        <f>IF(F796="","",Tabla1[[#This Row],[Curso]])</f>
        <v/>
      </c>
      <c r="BG796" s="254" t="str">
        <f>+IF(TRIM(F796)="","",$B$1&amp;"-"&amp;TRIM(Tabla1[[#This Row],[Mes Inscrito]])&amp;"-"&amp;TRIM(Tabla1[[#This Row],[Dia de clases Inscrito]])&amp;"-"&amp;TRIM(Tabla1[[#This Row],[Horario Inscrito]])&amp;"-"&amp;TRIM(Tabla1[[#This Row],[Fecha Inicio grupo]])&amp;"-"&amp;TRIM(Tabla1[[#This Row],[Tipo Incrito]]))</f>
        <v/>
      </c>
      <c r="BH796" s="319" t="str">
        <f>IF(F796="","",OR(IFERROR(SEARCH("CG",Tabla1[[#This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6" s="320" t="str">
        <f>IF(F796&lt;&gt;"",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6" s="320" t="str">
        <f>IF(F796&lt;&gt;"",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6" s="320" t="str">
        <f>IF(Tabla1[[#This Row],[Fecha Inicio grupo]]="","",IFERROR(VLOOKUP(Tabla1[[#This Row],[Mes de Alta como miembro]],Parámetros!$AM$2:$AN$16,2,0),"01/01/1900"))</f>
        <v/>
      </c>
    </row>
    <row r="797" spans="1:63" ht="14.45" hidden="1">
      <c r="A797" s="69">
        <v>792</v>
      </c>
      <c r="B797" s="30"/>
      <c r="C797" s="35"/>
      <c r="D797" s="43"/>
      <c r="E797" s="65"/>
      <c r="F797" s="46"/>
      <c r="G797" s="46"/>
      <c r="H797" s="165"/>
      <c r="I797" s="43"/>
      <c r="J797" s="29"/>
      <c r="K797" s="70"/>
      <c r="L797" s="69"/>
      <c r="M797" s="47"/>
      <c r="N797" s="240" t="str">
        <f ca="1">IF(Tabla1[[#This Row],[Fecha de nac]]="","",IF(Tabla1[[#This Row],[Fecha Finalización]] &gt;=TODAY(), DATEDIF(Tabla1[[#This Row],[Fecha de nac]],TODAY(),"y"), ROUNDDOWN((Tabla1[[#This Row],[Fecha Finalización]] -Tabla1[[#This Row],[Fecha de nac]])/365,0)))</f>
        <v/>
      </c>
      <c r="O797" s="171"/>
      <c r="P797" s="35"/>
      <c r="Q797" s="68"/>
      <c r="R797" s="68"/>
      <c r="S797" s="68"/>
      <c r="T797" s="68"/>
      <c r="U797" s="245" t="str">
        <f>IF(F797="","",Tabla1[[#This Row],[Fecha Inicio grupo]]+3*7-7)</f>
        <v/>
      </c>
      <c r="V797" s="246" t="str">
        <f>IF(F797="","",EDATE(Tabla1[[#This Row],[Fecha Inicio grupo]],3))</f>
        <v/>
      </c>
      <c r="W797" s="30"/>
      <c r="X797" s="30"/>
      <c r="Y797" s="77"/>
      <c r="Z797" s="77"/>
      <c r="AA797" s="77"/>
      <c r="AB797" s="77"/>
      <c r="AC797" s="77"/>
      <c r="AD797" s="77"/>
      <c r="AE797" s="77"/>
      <c r="AF797" s="77"/>
      <c r="AG797" s="77"/>
      <c r="AH797" s="77"/>
      <c r="AI797" s="77"/>
      <c r="AJ797" s="77"/>
      <c r="AK797" s="77"/>
      <c r="AL797" s="77"/>
      <c r="AM797" s="77"/>
      <c r="AN797" s="77"/>
      <c r="AO797" s="146"/>
      <c r="AP797" s="248" t="str">
        <f>IF(F797="","",IFERROR(VLOOKUP(SUBSTITUTE(SUBSTITUTE(Tabla1[[#This Row],[Uso Sistemas]],"T","P"),"N","F"),Parámetros!$M$2:$N$17,2,0),"Completar hasta 3ra sem. para evaluar a Probacionista"))</f>
        <v/>
      </c>
      <c r="AQ797" s="40"/>
      <c r="AR797" s="40"/>
      <c r="AS797" s="40"/>
      <c r="AT797" s="29"/>
      <c r="AU797" s="56"/>
      <c r="AV797" s="56"/>
      <c r="AW797" s="56"/>
      <c r="AX797" s="250" t="str">
        <f>IF(V797="","",EOMONTH(EDATE(Tabla1[[#This Row],[Fecha Finalización]],2),0))</f>
        <v/>
      </c>
      <c r="AY797" s="40"/>
      <c r="AZ797" s="251" t="str">
        <f>IF(V797="","",EOMONTH(EDATE(Tabla1[[#This Row],[Fecha Finalización]],3),0))</f>
        <v/>
      </c>
      <c r="BA797" s="40"/>
      <c r="BB797" s="40"/>
      <c r="BC797" s="237"/>
      <c r="BD797" s="235" t="str">
        <f>IF(F797="","",Tabla1[[#This Row],[sem 01]]&amp;Tabla1[[#This Row],[sem 02]]&amp;Tabla1[[#This Row],[sem 03]])</f>
        <v/>
      </c>
      <c r="BE797" s="236" t="str">
        <f>IF(TRIM(F797)="","",$B$1&amp;"-"&amp;SUBSTITUTE(Tabla1[[#This Row],[Mes Inscrito]]," ","")&amp;"-"&amp;SUBSTITUTE(Tabla1[[#This Row],[Dia de clases Inscrito]]," ","")&amp;"-"&amp;SUBSTITUTE(Tabla1[[#This Row],[Horario Inscrito]]," ","")&amp;"-"&amp;Tabla1[[#This Row],[Fecha Inicio grupo]])</f>
        <v/>
      </c>
      <c r="BF797" s="253" t="str">
        <f>IF(F797="","",Tabla1[[#This Row],[Curso]])</f>
        <v/>
      </c>
      <c r="BG797" s="254" t="str">
        <f>+IF(TRIM(F797)="","",$B$1&amp;"-"&amp;TRIM(Tabla1[[#This Row],[Mes Inscrito]])&amp;"-"&amp;TRIM(Tabla1[[#This Row],[Dia de clases Inscrito]])&amp;"-"&amp;TRIM(Tabla1[[#This Row],[Horario Inscrito]])&amp;"-"&amp;TRIM(Tabla1[[#This Row],[Fecha Inicio grupo]])&amp;"-"&amp;TRIM(Tabla1[[#This Row],[Tipo Incrito]]))</f>
        <v/>
      </c>
      <c r="BH797" s="319" t="str">
        <f>IF(F797="","",OR(IFERROR(SEARCH("CG",Tabla1[[#This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7" s="320" t="str">
        <f>IF(F797&lt;&gt;"",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7" s="320" t="str">
        <f>IF(F797&lt;&gt;"",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7" s="320" t="str">
        <f>IF(Tabla1[[#This Row],[Fecha Inicio grupo]]="","",IFERROR(VLOOKUP(Tabla1[[#This Row],[Mes de Alta como miembro]],Parámetros!$AM$2:$AN$16,2,0),"01/01/1900"))</f>
        <v/>
      </c>
    </row>
    <row r="798" spans="1:63" ht="14.45" hidden="1">
      <c r="A798" s="69">
        <v>793</v>
      </c>
      <c r="B798" s="30"/>
      <c r="C798" s="35"/>
      <c r="D798" s="43"/>
      <c r="E798" s="65"/>
      <c r="F798" s="46"/>
      <c r="G798" s="46"/>
      <c r="H798" s="165"/>
      <c r="I798" s="43"/>
      <c r="J798" s="29"/>
      <c r="K798" s="70"/>
      <c r="L798" s="69"/>
      <c r="M798" s="47"/>
      <c r="N798" s="240" t="str">
        <f ca="1">IF(Tabla1[[#This Row],[Fecha de nac]]="","",IF(Tabla1[[#This Row],[Fecha Finalización]] &gt;=TODAY(), DATEDIF(Tabla1[[#This Row],[Fecha de nac]],TODAY(),"y"), ROUNDDOWN((Tabla1[[#This Row],[Fecha Finalización]] -Tabla1[[#This Row],[Fecha de nac]])/365,0)))</f>
        <v/>
      </c>
      <c r="O798" s="171"/>
      <c r="P798" s="35"/>
      <c r="Q798" s="68"/>
      <c r="R798" s="68"/>
      <c r="S798" s="68"/>
      <c r="T798" s="68"/>
      <c r="U798" s="245" t="str">
        <f>IF(F798="","",Tabla1[[#This Row],[Fecha Inicio grupo]]+3*7-7)</f>
        <v/>
      </c>
      <c r="V798" s="246" t="str">
        <f>IF(F798="","",EDATE(Tabla1[[#This Row],[Fecha Inicio grupo]],3))</f>
        <v/>
      </c>
      <c r="W798" s="30"/>
      <c r="X798" s="30"/>
      <c r="Y798" s="77"/>
      <c r="Z798" s="77"/>
      <c r="AA798" s="77"/>
      <c r="AB798" s="77"/>
      <c r="AC798" s="77"/>
      <c r="AD798" s="77"/>
      <c r="AE798" s="77"/>
      <c r="AF798" s="77"/>
      <c r="AG798" s="77"/>
      <c r="AH798" s="77"/>
      <c r="AI798" s="77"/>
      <c r="AJ798" s="77"/>
      <c r="AK798" s="77"/>
      <c r="AL798" s="77"/>
      <c r="AM798" s="77"/>
      <c r="AN798" s="77"/>
      <c r="AO798" s="146"/>
      <c r="AP798" s="248" t="str">
        <f>IF(F798="","",IFERROR(VLOOKUP(SUBSTITUTE(SUBSTITUTE(Tabla1[[#This Row],[Uso Sistemas]],"T","P"),"N","F"),Parámetros!$M$2:$N$17,2,0),"Completar hasta 3ra sem. para evaluar a Probacionista"))</f>
        <v/>
      </c>
      <c r="AQ798" s="40"/>
      <c r="AR798" s="40"/>
      <c r="AS798" s="40"/>
      <c r="AT798" s="29"/>
      <c r="AU798" s="56"/>
      <c r="AV798" s="56"/>
      <c r="AW798" s="56"/>
      <c r="AX798" s="250" t="str">
        <f>IF(V798="","",EOMONTH(EDATE(Tabla1[[#This Row],[Fecha Finalización]],2),0))</f>
        <v/>
      </c>
      <c r="AY798" s="40"/>
      <c r="AZ798" s="251" t="str">
        <f>IF(V798="","",EOMONTH(EDATE(Tabla1[[#This Row],[Fecha Finalización]],3),0))</f>
        <v/>
      </c>
      <c r="BA798" s="40"/>
      <c r="BB798" s="40"/>
      <c r="BC798" s="237"/>
      <c r="BD798" s="235" t="str">
        <f>IF(F798="","",Tabla1[[#This Row],[sem 01]]&amp;Tabla1[[#This Row],[sem 02]]&amp;Tabla1[[#This Row],[sem 03]])</f>
        <v/>
      </c>
      <c r="BE798" s="236" t="str">
        <f>IF(TRIM(F798)="","",$B$1&amp;"-"&amp;SUBSTITUTE(Tabla1[[#This Row],[Mes Inscrito]]," ","")&amp;"-"&amp;SUBSTITUTE(Tabla1[[#This Row],[Dia de clases Inscrito]]," ","")&amp;"-"&amp;SUBSTITUTE(Tabla1[[#This Row],[Horario Inscrito]]," ","")&amp;"-"&amp;Tabla1[[#This Row],[Fecha Inicio grupo]])</f>
        <v/>
      </c>
      <c r="BF798" s="253" t="str">
        <f>IF(F798="","",Tabla1[[#This Row],[Curso]])</f>
        <v/>
      </c>
      <c r="BG798" s="254" t="str">
        <f>+IF(TRIM(F798)="","",$B$1&amp;"-"&amp;TRIM(Tabla1[[#This Row],[Mes Inscrito]])&amp;"-"&amp;TRIM(Tabla1[[#This Row],[Dia de clases Inscrito]])&amp;"-"&amp;TRIM(Tabla1[[#This Row],[Horario Inscrito]])&amp;"-"&amp;TRIM(Tabla1[[#This Row],[Fecha Inicio grupo]])&amp;"-"&amp;TRIM(Tabla1[[#This Row],[Tipo Incrito]]))</f>
        <v/>
      </c>
      <c r="BH798" s="319" t="str">
        <f>IF(F798="","",OR(IFERROR(SEARCH("CG",Tabla1[[#This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8" s="320" t="str">
        <f>IF(F798&lt;&gt;"",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8" s="320" t="str">
        <f>IF(F798&lt;&gt;"",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8" s="320" t="str">
        <f>IF(Tabla1[[#This Row],[Fecha Inicio grupo]]="","",IFERROR(VLOOKUP(Tabla1[[#This Row],[Mes de Alta como miembro]],Parámetros!$AM$2:$AN$16,2,0),"01/01/1900"))</f>
        <v/>
      </c>
    </row>
    <row r="799" spans="1:63" ht="14.45" hidden="1">
      <c r="A799" s="69">
        <v>794</v>
      </c>
      <c r="B799" s="30"/>
      <c r="C799" s="35"/>
      <c r="D799" s="43"/>
      <c r="E799" s="65"/>
      <c r="F799" s="46"/>
      <c r="G799" s="46"/>
      <c r="H799" s="165"/>
      <c r="I799" s="43"/>
      <c r="J799" s="29"/>
      <c r="K799" s="70"/>
      <c r="L799" s="69"/>
      <c r="M799" s="47"/>
      <c r="N799" s="240" t="str">
        <f ca="1">IF(Tabla1[[#This Row],[Fecha de nac]]="","",IF(Tabla1[[#This Row],[Fecha Finalización]] &gt;=TODAY(), DATEDIF(Tabla1[[#This Row],[Fecha de nac]],TODAY(),"y"), ROUNDDOWN((Tabla1[[#This Row],[Fecha Finalización]] -Tabla1[[#This Row],[Fecha de nac]])/365,0)))</f>
        <v/>
      </c>
      <c r="O799" s="171"/>
      <c r="P799" s="35"/>
      <c r="Q799" s="68"/>
      <c r="R799" s="68"/>
      <c r="S799" s="68"/>
      <c r="T799" s="68"/>
      <c r="U799" s="245" t="str">
        <f>IF(F799="","",Tabla1[[#This Row],[Fecha Inicio grupo]]+3*7-7)</f>
        <v/>
      </c>
      <c r="V799" s="246" t="str">
        <f>IF(F799="","",EDATE(Tabla1[[#This Row],[Fecha Inicio grupo]],3))</f>
        <v/>
      </c>
      <c r="W799" s="30"/>
      <c r="X799" s="30"/>
      <c r="Y799" s="77"/>
      <c r="Z799" s="77"/>
      <c r="AA799" s="77"/>
      <c r="AB799" s="77"/>
      <c r="AC799" s="77"/>
      <c r="AD799" s="77"/>
      <c r="AE799" s="77"/>
      <c r="AF799" s="77"/>
      <c r="AG799" s="77"/>
      <c r="AH799" s="77"/>
      <c r="AI799" s="77"/>
      <c r="AJ799" s="77"/>
      <c r="AK799" s="77"/>
      <c r="AL799" s="77"/>
      <c r="AM799" s="77"/>
      <c r="AN799" s="77"/>
      <c r="AO799" s="146"/>
      <c r="AP799" s="248" t="str">
        <f>IF(F799="","",IFERROR(VLOOKUP(SUBSTITUTE(SUBSTITUTE(Tabla1[[#This Row],[Uso Sistemas]],"T","P"),"N","F"),Parámetros!$M$2:$N$17,2,0),"Completar hasta 3ra sem. para evaluar a Probacionista"))</f>
        <v/>
      </c>
      <c r="AQ799" s="40"/>
      <c r="AR799" s="40"/>
      <c r="AS799" s="40"/>
      <c r="AT799" s="29"/>
      <c r="AU799" s="56"/>
      <c r="AV799" s="56"/>
      <c r="AW799" s="56"/>
      <c r="AX799" s="250" t="str">
        <f>IF(V799="","",EOMONTH(EDATE(Tabla1[[#This Row],[Fecha Finalización]],2),0))</f>
        <v/>
      </c>
      <c r="AY799" s="40"/>
      <c r="AZ799" s="251" t="str">
        <f>IF(V799="","",EOMONTH(EDATE(Tabla1[[#This Row],[Fecha Finalización]],3),0))</f>
        <v/>
      </c>
      <c r="BA799" s="40"/>
      <c r="BB799" s="40"/>
      <c r="BC799" s="237"/>
      <c r="BD799" s="235" t="str">
        <f>IF(F799="","",Tabla1[[#This Row],[sem 01]]&amp;Tabla1[[#This Row],[sem 02]]&amp;Tabla1[[#This Row],[sem 03]])</f>
        <v/>
      </c>
      <c r="BE799" s="236" t="str">
        <f>IF(TRIM(F799)="","",$B$1&amp;"-"&amp;SUBSTITUTE(Tabla1[[#This Row],[Mes Inscrito]]," ","")&amp;"-"&amp;SUBSTITUTE(Tabla1[[#This Row],[Dia de clases Inscrito]]," ","")&amp;"-"&amp;SUBSTITUTE(Tabla1[[#This Row],[Horario Inscrito]]," ","")&amp;"-"&amp;Tabla1[[#This Row],[Fecha Inicio grupo]])</f>
        <v/>
      </c>
      <c r="BF799" s="253" t="str">
        <f>IF(F799="","",Tabla1[[#This Row],[Curso]])</f>
        <v/>
      </c>
      <c r="BG799" s="254" t="str">
        <f>+IF(TRIM(F799)="","",$B$1&amp;"-"&amp;TRIM(Tabla1[[#This Row],[Mes Inscrito]])&amp;"-"&amp;TRIM(Tabla1[[#This Row],[Dia de clases Inscrito]])&amp;"-"&amp;TRIM(Tabla1[[#This Row],[Horario Inscrito]])&amp;"-"&amp;TRIM(Tabla1[[#This Row],[Fecha Inicio grupo]])&amp;"-"&amp;TRIM(Tabla1[[#This Row],[Tipo Incrito]]))</f>
        <v/>
      </c>
      <c r="BH799" s="319" t="str">
        <f>IF(F799="","",OR(IFERROR(SEARCH("CG",Tabla1[[#This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9" s="320" t="str">
        <f>IF(F799&lt;&gt;"",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9" s="320" t="str">
        <f>IF(F799&lt;&gt;"",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9" s="320" t="str">
        <f>IF(Tabla1[[#This Row],[Fecha Inicio grupo]]="","",IFERROR(VLOOKUP(Tabla1[[#This Row],[Mes de Alta como miembro]],Parámetros!$AM$2:$AN$16,2,0),"01/01/1900"))</f>
        <v/>
      </c>
    </row>
    <row r="800" spans="1:63" ht="14.45" hidden="1">
      <c r="A800" s="69">
        <v>795</v>
      </c>
      <c r="B800" s="30"/>
      <c r="C800" s="35"/>
      <c r="D800" s="43"/>
      <c r="E800" s="65"/>
      <c r="F800" s="46"/>
      <c r="G800" s="46"/>
      <c r="H800" s="165"/>
      <c r="I800" s="43"/>
      <c r="J800" s="29"/>
      <c r="K800" s="70"/>
      <c r="L800" s="69"/>
      <c r="M800" s="47"/>
      <c r="N800" s="240" t="str">
        <f ca="1">IF(Tabla1[[#This Row],[Fecha de nac]]="","",IF(Tabla1[[#This Row],[Fecha Finalización]] &gt;=TODAY(), DATEDIF(Tabla1[[#This Row],[Fecha de nac]],TODAY(),"y"), ROUNDDOWN((Tabla1[[#This Row],[Fecha Finalización]] -Tabla1[[#This Row],[Fecha de nac]])/365,0)))</f>
        <v/>
      </c>
      <c r="O800" s="171"/>
      <c r="P800" s="35"/>
      <c r="Q800" s="68"/>
      <c r="R800" s="68"/>
      <c r="S800" s="68"/>
      <c r="T800" s="68"/>
      <c r="U800" s="245" t="str">
        <f>IF(F800="","",Tabla1[[#This Row],[Fecha Inicio grupo]]+3*7-7)</f>
        <v/>
      </c>
      <c r="V800" s="246" t="str">
        <f>IF(F800="","",EDATE(Tabla1[[#This Row],[Fecha Inicio grupo]],3))</f>
        <v/>
      </c>
      <c r="W800" s="30"/>
      <c r="X800" s="30"/>
      <c r="Y800" s="77"/>
      <c r="Z800" s="77"/>
      <c r="AA800" s="77"/>
      <c r="AB800" s="77"/>
      <c r="AC800" s="77"/>
      <c r="AD800" s="77"/>
      <c r="AE800" s="77"/>
      <c r="AF800" s="77"/>
      <c r="AG800" s="77"/>
      <c r="AH800" s="77"/>
      <c r="AI800" s="77"/>
      <c r="AJ800" s="77"/>
      <c r="AK800" s="77"/>
      <c r="AL800" s="77"/>
      <c r="AM800" s="77"/>
      <c r="AN800" s="77"/>
      <c r="AO800" s="146"/>
      <c r="AP800" s="248" t="str">
        <f>IF(F800="","",IFERROR(VLOOKUP(SUBSTITUTE(SUBSTITUTE(Tabla1[[#This Row],[Uso Sistemas]],"T","P"),"N","F"),Parámetros!$M$2:$N$17,2,0),"Completar hasta 3ra sem. para evaluar a Probacionista"))</f>
        <v/>
      </c>
      <c r="AQ800" s="40"/>
      <c r="AR800" s="40"/>
      <c r="AS800" s="40"/>
      <c r="AT800" s="29"/>
      <c r="AU800" s="56"/>
      <c r="AV800" s="56"/>
      <c r="AW800" s="56"/>
      <c r="AX800" s="250" t="str">
        <f>IF(V800="","",EOMONTH(EDATE(Tabla1[[#This Row],[Fecha Finalización]],2),0))</f>
        <v/>
      </c>
      <c r="AY800" s="40"/>
      <c r="AZ800" s="251" t="str">
        <f>IF(V800="","",EOMONTH(EDATE(Tabla1[[#This Row],[Fecha Finalización]],3),0))</f>
        <v/>
      </c>
      <c r="BA800" s="40"/>
      <c r="BB800" s="40"/>
      <c r="BC800" s="237"/>
      <c r="BD800" s="235" t="str">
        <f>IF(F800="","",Tabla1[[#This Row],[sem 01]]&amp;Tabla1[[#This Row],[sem 02]]&amp;Tabla1[[#This Row],[sem 03]])</f>
        <v/>
      </c>
      <c r="BE800" s="236" t="str">
        <f>IF(TRIM(F800)="","",$B$1&amp;"-"&amp;SUBSTITUTE(Tabla1[[#This Row],[Mes Inscrito]]," ","")&amp;"-"&amp;SUBSTITUTE(Tabla1[[#This Row],[Dia de clases Inscrito]]," ","")&amp;"-"&amp;SUBSTITUTE(Tabla1[[#This Row],[Horario Inscrito]]," ","")&amp;"-"&amp;Tabla1[[#This Row],[Fecha Inicio grupo]])</f>
        <v/>
      </c>
      <c r="BF800" s="253" t="str">
        <f>IF(F800="","",Tabla1[[#This Row],[Curso]])</f>
        <v/>
      </c>
      <c r="BG800" s="254" t="str">
        <f>+IF(TRIM(F800)="","",$B$1&amp;"-"&amp;TRIM(Tabla1[[#This Row],[Mes Inscrito]])&amp;"-"&amp;TRIM(Tabla1[[#This Row],[Dia de clases Inscrito]])&amp;"-"&amp;TRIM(Tabla1[[#This Row],[Horario Inscrito]])&amp;"-"&amp;TRIM(Tabla1[[#This Row],[Fecha Inicio grupo]])&amp;"-"&amp;TRIM(Tabla1[[#This Row],[Tipo Incrito]]))</f>
        <v/>
      </c>
      <c r="BH800" s="319" t="str">
        <f>IF(F800="","",OR(IFERROR(SEARCH("CG",Tabla1[[#This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0" s="320" t="str">
        <f>IF(F800&lt;&gt;"",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0" s="320" t="str">
        <f>IF(F800&lt;&gt;"",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0" s="320" t="str">
        <f>IF(Tabla1[[#This Row],[Fecha Inicio grupo]]="","",IFERROR(VLOOKUP(Tabla1[[#This Row],[Mes de Alta como miembro]],Parámetros!$AM$2:$AN$16,2,0),"01/01/1900"))</f>
        <v/>
      </c>
    </row>
    <row r="801" spans="1:63" ht="14.45" hidden="1">
      <c r="A801" s="69">
        <v>796</v>
      </c>
      <c r="B801" s="30"/>
      <c r="C801" s="35"/>
      <c r="D801" s="43"/>
      <c r="E801" s="65"/>
      <c r="F801" s="46"/>
      <c r="G801" s="46"/>
      <c r="H801" s="165"/>
      <c r="I801" s="43"/>
      <c r="J801" s="29"/>
      <c r="K801" s="70"/>
      <c r="L801" s="69"/>
      <c r="M801" s="47"/>
      <c r="N801" s="240" t="str">
        <f ca="1">IF(Tabla1[[#This Row],[Fecha de nac]]="","",IF(Tabla1[[#This Row],[Fecha Finalización]] &gt;=TODAY(), DATEDIF(Tabla1[[#This Row],[Fecha de nac]],TODAY(),"y"), ROUNDDOWN((Tabla1[[#This Row],[Fecha Finalización]] -Tabla1[[#This Row],[Fecha de nac]])/365,0)))</f>
        <v/>
      </c>
      <c r="O801" s="171"/>
      <c r="P801" s="35"/>
      <c r="Q801" s="68"/>
      <c r="R801" s="68"/>
      <c r="S801" s="68"/>
      <c r="T801" s="68"/>
      <c r="U801" s="245" t="str">
        <f>IF(F801="","",Tabla1[[#This Row],[Fecha Inicio grupo]]+3*7-7)</f>
        <v/>
      </c>
      <c r="V801" s="246" t="str">
        <f>IF(F801="","",EDATE(Tabla1[[#This Row],[Fecha Inicio grupo]],3))</f>
        <v/>
      </c>
      <c r="W801" s="30"/>
      <c r="X801" s="30"/>
      <c r="Y801" s="77"/>
      <c r="Z801" s="77"/>
      <c r="AA801" s="77"/>
      <c r="AB801" s="77"/>
      <c r="AC801" s="77"/>
      <c r="AD801" s="77"/>
      <c r="AE801" s="77"/>
      <c r="AF801" s="77"/>
      <c r="AG801" s="77"/>
      <c r="AH801" s="77"/>
      <c r="AI801" s="77"/>
      <c r="AJ801" s="77"/>
      <c r="AK801" s="77"/>
      <c r="AL801" s="77"/>
      <c r="AM801" s="77"/>
      <c r="AN801" s="77"/>
      <c r="AO801" s="146"/>
      <c r="AP801" s="248" t="str">
        <f>IF(F801="","",IFERROR(VLOOKUP(SUBSTITUTE(SUBSTITUTE(Tabla1[[#This Row],[Uso Sistemas]],"T","P"),"N","F"),Parámetros!$M$2:$N$17,2,0),"Completar hasta 3ra sem. para evaluar a Probacionista"))</f>
        <v/>
      </c>
      <c r="AQ801" s="40"/>
      <c r="AR801" s="40"/>
      <c r="AS801" s="40"/>
      <c r="AT801" s="29"/>
      <c r="AU801" s="56"/>
      <c r="AV801" s="56"/>
      <c r="AW801" s="56"/>
      <c r="AX801" s="250" t="str">
        <f>IF(V801="","",EOMONTH(EDATE(Tabla1[[#This Row],[Fecha Finalización]],2),0))</f>
        <v/>
      </c>
      <c r="AY801" s="40"/>
      <c r="AZ801" s="251" t="str">
        <f>IF(V801="","",EOMONTH(EDATE(Tabla1[[#This Row],[Fecha Finalización]],3),0))</f>
        <v/>
      </c>
      <c r="BA801" s="40"/>
      <c r="BB801" s="40"/>
      <c r="BC801" s="237"/>
      <c r="BD801" s="235" t="str">
        <f>IF(F801="","",Tabla1[[#This Row],[sem 01]]&amp;Tabla1[[#This Row],[sem 02]]&amp;Tabla1[[#This Row],[sem 03]])</f>
        <v/>
      </c>
      <c r="BE801" s="236" t="str">
        <f>IF(TRIM(F801)="","",$B$1&amp;"-"&amp;SUBSTITUTE(Tabla1[[#This Row],[Mes Inscrito]]," ","")&amp;"-"&amp;SUBSTITUTE(Tabla1[[#This Row],[Dia de clases Inscrito]]," ","")&amp;"-"&amp;SUBSTITUTE(Tabla1[[#This Row],[Horario Inscrito]]," ","")&amp;"-"&amp;Tabla1[[#This Row],[Fecha Inicio grupo]])</f>
        <v/>
      </c>
      <c r="BF801" s="253" t="str">
        <f>IF(F801="","",Tabla1[[#This Row],[Curso]])</f>
        <v/>
      </c>
      <c r="BG801" s="254" t="str">
        <f>+IF(TRIM(F801)="","",$B$1&amp;"-"&amp;TRIM(Tabla1[[#This Row],[Mes Inscrito]])&amp;"-"&amp;TRIM(Tabla1[[#This Row],[Dia de clases Inscrito]])&amp;"-"&amp;TRIM(Tabla1[[#This Row],[Horario Inscrito]])&amp;"-"&amp;TRIM(Tabla1[[#This Row],[Fecha Inicio grupo]])&amp;"-"&amp;TRIM(Tabla1[[#This Row],[Tipo Incrito]]))</f>
        <v/>
      </c>
      <c r="BH801" s="319" t="str">
        <f>IF(F801="","",OR(IFERROR(SEARCH("CG",Tabla1[[#This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1" s="320" t="str">
        <f>IF(F801&lt;&gt;"",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1" s="320" t="str">
        <f>IF(F801&lt;&gt;"",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1" s="320" t="str">
        <f>IF(Tabla1[[#This Row],[Fecha Inicio grupo]]="","",IFERROR(VLOOKUP(Tabla1[[#This Row],[Mes de Alta como miembro]],Parámetros!$AM$2:$AN$16,2,0),"01/01/1900"))</f>
        <v/>
      </c>
    </row>
    <row r="802" spans="1:63" ht="14.45" hidden="1">
      <c r="A802" s="69">
        <v>797</v>
      </c>
      <c r="B802" s="30"/>
      <c r="C802" s="35"/>
      <c r="D802" s="43"/>
      <c r="E802" s="65"/>
      <c r="F802" s="46"/>
      <c r="G802" s="46"/>
      <c r="H802" s="165"/>
      <c r="I802" s="43"/>
      <c r="J802" s="29"/>
      <c r="K802" s="70"/>
      <c r="L802" s="69"/>
      <c r="M802" s="47"/>
      <c r="N802" s="240" t="str">
        <f ca="1">IF(Tabla1[[#This Row],[Fecha de nac]]="","",IF(Tabla1[[#This Row],[Fecha Finalización]] &gt;=TODAY(), DATEDIF(Tabla1[[#This Row],[Fecha de nac]],TODAY(),"y"), ROUNDDOWN((Tabla1[[#This Row],[Fecha Finalización]] -Tabla1[[#This Row],[Fecha de nac]])/365,0)))</f>
        <v/>
      </c>
      <c r="O802" s="171"/>
      <c r="P802" s="35"/>
      <c r="Q802" s="68"/>
      <c r="R802" s="68"/>
      <c r="S802" s="68"/>
      <c r="T802" s="68"/>
      <c r="U802" s="245" t="str">
        <f>IF(F802="","",Tabla1[[#This Row],[Fecha Inicio grupo]]+3*7-7)</f>
        <v/>
      </c>
      <c r="V802" s="246" t="str">
        <f>IF(F802="","",EDATE(Tabla1[[#This Row],[Fecha Inicio grupo]],3))</f>
        <v/>
      </c>
      <c r="W802" s="30"/>
      <c r="X802" s="30"/>
      <c r="Y802" s="77"/>
      <c r="Z802" s="77"/>
      <c r="AA802" s="77"/>
      <c r="AB802" s="77"/>
      <c r="AC802" s="77"/>
      <c r="AD802" s="77"/>
      <c r="AE802" s="77"/>
      <c r="AF802" s="77"/>
      <c r="AG802" s="77"/>
      <c r="AH802" s="77"/>
      <c r="AI802" s="77"/>
      <c r="AJ802" s="77"/>
      <c r="AK802" s="77"/>
      <c r="AL802" s="77"/>
      <c r="AM802" s="77"/>
      <c r="AN802" s="77"/>
      <c r="AO802" s="146"/>
      <c r="AP802" s="248" t="str">
        <f>IF(F802="","",IFERROR(VLOOKUP(SUBSTITUTE(SUBSTITUTE(Tabla1[[#This Row],[Uso Sistemas]],"T","P"),"N","F"),Parámetros!$M$2:$N$17,2,0),"Completar hasta 3ra sem. para evaluar a Probacionista"))</f>
        <v/>
      </c>
      <c r="AQ802" s="40"/>
      <c r="AR802" s="40"/>
      <c r="AS802" s="40"/>
      <c r="AT802" s="29"/>
      <c r="AU802" s="56"/>
      <c r="AV802" s="56"/>
      <c r="AW802" s="56"/>
      <c r="AX802" s="250" t="str">
        <f>IF(V802="","",EOMONTH(EDATE(Tabla1[[#This Row],[Fecha Finalización]],2),0))</f>
        <v/>
      </c>
      <c r="AY802" s="40"/>
      <c r="AZ802" s="251" t="str">
        <f>IF(V802="","",EOMONTH(EDATE(Tabla1[[#This Row],[Fecha Finalización]],3),0))</f>
        <v/>
      </c>
      <c r="BA802" s="40"/>
      <c r="BB802" s="40"/>
      <c r="BC802" s="237"/>
      <c r="BD802" s="235" t="str">
        <f>IF(F802="","",Tabla1[[#This Row],[sem 01]]&amp;Tabla1[[#This Row],[sem 02]]&amp;Tabla1[[#This Row],[sem 03]])</f>
        <v/>
      </c>
      <c r="BE802" s="236" t="str">
        <f>IF(TRIM(F802)="","",$B$1&amp;"-"&amp;SUBSTITUTE(Tabla1[[#This Row],[Mes Inscrito]]," ","")&amp;"-"&amp;SUBSTITUTE(Tabla1[[#This Row],[Dia de clases Inscrito]]," ","")&amp;"-"&amp;SUBSTITUTE(Tabla1[[#This Row],[Horario Inscrito]]," ","")&amp;"-"&amp;Tabla1[[#This Row],[Fecha Inicio grupo]])</f>
        <v/>
      </c>
      <c r="BF802" s="253" t="str">
        <f>IF(F802="","",Tabla1[[#This Row],[Curso]])</f>
        <v/>
      </c>
      <c r="BG802" s="254" t="str">
        <f>+IF(TRIM(F802)="","",$B$1&amp;"-"&amp;TRIM(Tabla1[[#This Row],[Mes Inscrito]])&amp;"-"&amp;TRIM(Tabla1[[#This Row],[Dia de clases Inscrito]])&amp;"-"&amp;TRIM(Tabla1[[#This Row],[Horario Inscrito]])&amp;"-"&amp;TRIM(Tabla1[[#This Row],[Fecha Inicio grupo]])&amp;"-"&amp;TRIM(Tabla1[[#This Row],[Tipo Incrito]]))</f>
        <v/>
      </c>
      <c r="BH802" s="319" t="str">
        <f>IF(F802="","",OR(IFERROR(SEARCH("CG",Tabla1[[#This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2" s="320" t="str">
        <f>IF(F802&lt;&gt;"",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2" s="320" t="str">
        <f>IF(F802&lt;&gt;"",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2" s="320" t="str">
        <f>IF(Tabla1[[#This Row],[Fecha Inicio grupo]]="","",IFERROR(VLOOKUP(Tabla1[[#This Row],[Mes de Alta como miembro]],Parámetros!$AM$2:$AN$16,2,0),"01/01/1900"))</f>
        <v/>
      </c>
    </row>
    <row r="803" spans="1:63" ht="14.45" hidden="1">
      <c r="A803" s="69">
        <v>798</v>
      </c>
      <c r="B803" s="30"/>
      <c r="C803" s="35"/>
      <c r="D803" s="43"/>
      <c r="E803" s="65"/>
      <c r="F803" s="46"/>
      <c r="G803" s="46"/>
      <c r="H803" s="165"/>
      <c r="I803" s="43"/>
      <c r="J803" s="29"/>
      <c r="K803" s="70"/>
      <c r="L803" s="69"/>
      <c r="M803" s="47"/>
      <c r="N803" s="240" t="str">
        <f ca="1">IF(Tabla1[[#This Row],[Fecha de nac]]="","",IF(Tabla1[[#This Row],[Fecha Finalización]] &gt;=TODAY(), DATEDIF(Tabla1[[#This Row],[Fecha de nac]],TODAY(),"y"), ROUNDDOWN((Tabla1[[#This Row],[Fecha Finalización]] -Tabla1[[#This Row],[Fecha de nac]])/365,0)))</f>
        <v/>
      </c>
      <c r="O803" s="171"/>
      <c r="P803" s="35"/>
      <c r="Q803" s="68"/>
      <c r="R803" s="68"/>
      <c r="S803" s="68"/>
      <c r="T803" s="68"/>
      <c r="U803" s="245" t="str">
        <f>IF(F803="","",Tabla1[[#This Row],[Fecha Inicio grupo]]+3*7-7)</f>
        <v/>
      </c>
      <c r="V803" s="246" t="str">
        <f>IF(F803="","",EDATE(Tabla1[[#This Row],[Fecha Inicio grupo]],3))</f>
        <v/>
      </c>
      <c r="W803" s="30"/>
      <c r="X803" s="30"/>
      <c r="Y803" s="77"/>
      <c r="Z803" s="77"/>
      <c r="AA803" s="77"/>
      <c r="AB803" s="77"/>
      <c r="AC803" s="77"/>
      <c r="AD803" s="77"/>
      <c r="AE803" s="77"/>
      <c r="AF803" s="77"/>
      <c r="AG803" s="77"/>
      <c r="AH803" s="77"/>
      <c r="AI803" s="77"/>
      <c r="AJ803" s="77"/>
      <c r="AK803" s="77"/>
      <c r="AL803" s="77"/>
      <c r="AM803" s="77"/>
      <c r="AN803" s="77"/>
      <c r="AO803" s="146"/>
      <c r="AP803" s="248" t="str">
        <f>IF(F803="","",IFERROR(VLOOKUP(SUBSTITUTE(SUBSTITUTE(Tabla1[[#This Row],[Uso Sistemas]],"T","P"),"N","F"),Parámetros!$M$2:$N$17,2,0),"Completar hasta 3ra sem. para evaluar a Probacionista"))</f>
        <v/>
      </c>
      <c r="AQ803" s="40"/>
      <c r="AR803" s="40"/>
      <c r="AS803" s="40"/>
      <c r="AT803" s="29"/>
      <c r="AU803" s="56"/>
      <c r="AV803" s="56"/>
      <c r="AW803" s="56"/>
      <c r="AX803" s="250" t="str">
        <f>IF(V803="","",EOMONTH(EDATE(Tabla1[[#This Row],[Fecha Finalización]],2),0))</f>
        <v/>
      </c>
      <c r="AY803" s="40"/>
      <c r="AZ803" s="251" t="str">
        <f>IF(V803="","",EOMONTH(EDATE(Tabla1[[#This Row],[Fecha Finalización]],3),0))</f>
        <v/>
      </c>
      <c r="BA803" s="40"/>
      <c r="BB803" s="40"/>
      <c r="BC803" s="237"/>
      <c r="BD803" s="235" t="str">
        <f>IF(F803="","",Tabla1[[#This Row],[sem 01]]&amp;Tabla1[[#This Row],[sem 02]]&amp;Tabla1[[#This Row],[sem 03]])</f>
        <v/>
      </c>
      <c r="BE803" s="236" t="str">
        <f>IF(TRIM(F803)="","",$B$1&amp;"-"&amp;SUBSTITUTE(Tabla1[[#This Row],[Mes Inscrito]]," ","")&amp;"-"&amp;SUBSTITUTE(Tabla1[[#This Row],[Dia de clases Inscrito]]," ","")&amp;"-"&amp;SUBSTITUTE(Tabla1[[#This Row],[Horario Inscrito]]," ","")&amp;"-"&amp;Tabla1[[#This Row],[Fecha Inicio grupo]])</f>
        <v/>
      </c>
      <c r="BF803" s="253" t="str">
        <f>IF(F803="","",Tabla1[[#This Row],[Curso]])</f>
        <v/>
      </c>
      <c r="BG803" s="254" t="str">
        <f>+IF(TRIM(F803)="","",$B$1&amp;"-"&amp;TRIM(Tabla1[[#This Row],[Mes Inscrito]])&amp;"-"&amp;TRIM(Tabla1[[#This Row],[Dia de clases Inscrito]])&amp;"-"&amp;TRIM(Tabla1[[#This Row],[Horario Inscrito]])&amp;"-"&amp;TRIM(Tabla1[[#This Row],[Fecha Inicio grupo]])&amp;"-"&amp;TRIM(Tabla1[[#This Row],[Tipo Incrito]]))</f>
        <v/>
      </c>
      <c r="BH803" s="319" t="str">
        <f>IF(F803="","",OR(IFERROR(SEARCH("CG",Tabla1[[#This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3" s="320" t="str">
        <f>IF(F803&lt;&gt;"",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3" s="320" t="str">
        <f>IF(F803&lt;&gt;"",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3" s="320" t="str">
        <f>IF(Tabla1[[#This Row],[Fecha Inicio grupo]]="","",IFERROR(VLOOKUP(Tabla1[[#This Row],[Mes de Alta como miembro]],Parámetros!$AM$2:$AN$16,2,0),"01/01/1900"))</f>
        <v/>
      </c>
    </row>
    <row r="804" spans="1:63" ht="14.45" hidden="1">
      <c r="A804" s="69">
        <v>799</v>
      </c>
      <c r="B804" s="30"/>
      <c r="C804" s="35"/>
      <c r="D804" s="43"/>
      <c r="E804" s="65"/>
      <c r="F804" s="46"/>
      <c r="G804" s="46"/>
      <c r="H804" s="165"/>
      <c r="I804" s="43"/>
      <c r="J804" s="29"/>
      <c r="K804" s="70"/>
      <c r="L804" s="69"/>
      <c r="M804" s="47"/>
      <c r="N804" s="240" t="str">
        <f ca="1">IF(Tabla1[[#This Row],[Fecha de nac]]="","",IF(Tabla1[[#This Row],[Fecha Finalización]] &gt;=TODAY(), DATEDIF(Tabla1[[#This Row],[Fecha de nac]],TODAY(),"y"), ROUNDDOWN((Tabla1[[#This Row],[Fecha Finalización]] -Tabla1[[#This Row],[Fecha de nac]])/365,0)))</f>
        <v/>
      </c>
      <c r="O804" s="171"/>
      <c r="P804" s="35"/>
      <c r="Q804" s="68"/>
      <c r="R804" s="68"/>
      <c r="S804" s="68"/>
      <c r="T804" s="68"/>
      <c r="U804" s="245" t="str">
        <f>IF(F804="","",Tabla1[[#This Row],[Fecha Inicio grupo]]+3*7-7)</f>
        <v/>
      </c>
      <c r="V804" s="246" t="str">
        <f>IF(F804="","",EDATE(Tabla1[[#This Row],[Fecha Inicio grupo]],3))</f>
        <v/>
      </c>
      <c r="W804" s="30"/>
      <c r="X804" s="30"/>
      <c r="Y804" s="77"/>
      <c r="Z804" s="77"/>
      <c r="AA804" s="77"/>
      <c r="AB804" s="77"/>
      <c r="AC804" s="77"/>
      <c r="AD804" s="77"/>
      <c r="AE804" s="77"/>
      <c r="AF804" s="77"/>
      <c r="AG804" s="77"/>
      <c r="AH804" s="77"/>
      <c r="AI804" s="77"/>
      <c r="AJ804" s="77"/>
      <c r="AK804" s="77"/>
      <c r="AL804" s="77"/>
      <c r="AM804" s="77"/>
      <c r="AN804" s="77"/>
      <c r="AO804" s="146"/>
      <c r="AP804" s="248" t="str">
        <f>IF(F804="","",IFERROR(VLOOKUP(SUBSTITUTE(SUBSTITUTE(Tabla1[[#This Row],[Uso Sistemas]],"T","P"),"N","F"),Parámetros!$M$2:$N$17,2,0),"Completar hasta 3ra sem. para evaluar a Probacionista"))</f>
        <v/>
      </c>
      <c r="AQ804" s="40"/>
      <c r="AR804" s="40"/>
      <c r="AS804" s="40"/>
      <c r="AT804" s="29"/>
      <c r="AU804" s="56"/>
      <c r="AV804" s="56"/>
      <c r="AW804" s="56"/>
      <c r="AX804" s="250" t="str">
        <f>IF(V804="","",EOMONTH(EDATE(Tabla1[[#This Row],[Fecha Finalización]],2),0))</f>
        <v/>
      </c>
      <c r="AY804" s="40"/>
      <c r="AZ804" s="251" t="str">
        <f>IF(V804="","",EOMONTH(EDATE(Tabla1[[#This Row],[Fecha Finalización]],3),0))</f>
        <v/>
      </c>
      <c r="BA804" s="40"/>
      <c r="BB804" s="40"/>
      <c r="BC804" s="237"/>
      <c r="BD804" s="235" t="str">
        <f>IF(F804="","",Tabla1[[#This Row],[sem 01]]&amp;Tabla1[[#This Row],[sem 02]]&amp;Tabla1[[#This Row],[sem 03]])</f>
        <v/>
      </c>
      <c r="BE804" s="236" t="str">
        <f>IF(TRIM(F804)="","",$B$1&amp;"-"&amp;SUBSTITUTE(Tabla1[[#This Row],[Mes Inscrito]]," ","")&amp;"-"&amp;SUBSTITUTE(Tabla1[[#This Row],[Dia de clases Inscrito]]," ","")&amp;"-"&amp;SUBSTITUTE(Tabla1[[#This Row],[Horario Inscrito]]," ","")&amp;"-"&amp;Tabla1[[#This Row],[Fecha Inicio grupo]])</f>
        <v/>
      </c>
      <c r="BF804" s="253" t="str">
        <f>IF(F804="","",Tabla1[[#This Row],[Curso]])</f>
        <v/>
      </c>
      <c r="BG804" s="254" t="str">
        <f>+IF(TRIM(F804)="","",$B$1&amp;"-"&amp;TRIM(Tabla1[[#This Row],[Mes Inscrito]])&amp;"-"&amp;TRIM(Tabla1[[#This Row],[Dia de clases Inscrito]])&amp;"-"&amp;TRIM(Tabla1[[#This Row],[Horario Inscrito]])&amp;"-"&amp;TRIM(Tabla1[[#This Row],[Fecha Inicio grupo]])&amp;"-"&amp;TRIM(Tabla1[[#This Row],[Tipo Incrito]]))</f>
        <v/>
      </c>
      <c r="BH804" s="319" t="str">
        <f>IF(F804="","",OR(IFERROR(SEARCH("CG",Tabla1[[#This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4" s="320" t="str">
        <f>IF(F804&lt;&gt;"",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4" s="320" t="str">
        <f>IF(F804&lt;&gt;"",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4" s="320" t="str">
        <f>IF(Tabla1[[#This Row],[Fecha Inicio grupo]]="","",IFERROR(VLOOKUP(Tabla1[[#This Row],[Mes de Alta como miembro]],Parámetros!$AM$2:$AN$16,2,0),"01/01/1900"))</f>
        <v/>
      </c>
    </row>
    <row r="805" spans="1:63" ht="14.45" hidden="1">
      <c r="A805" s="69">
        <v>800</v>
      </c>
      <c r="B805" s="30"/>
      <c r="C805" s="35"/>
      <c r="D805" s="43"/>
      <c r="E805" s="65"/>
      <c r="F805" s="46"/>
      <c r="G805" s="46"/>
      <c r="H805" s="165"/>
      <c r="I805" s="43"/>
      <c r="J805" s="29"/>
      <c r="K805" s="70"/>
      <c r="L805" s="69"/>
      <c r="M805" s="47"/>
      <c r="N805" s="240" t="str">
        <f ca="1">IF(Tabla1[[#This Row],[Fecha de nac]]="","",IF(Tabla1[[#This Row],[Fecha Finalización]] &gt;=TODAY(), DATEDIF(Tabla1[[#This Row],[Fecha de nac]],TODAY(),"y"), ROUNDDOWN((Tabla1[[#This Row],[Fecha Finalización]] -Tabla1[[#This Row],[Fecha de nac]])/365,0)))</f>
        <v/>
      </c>
      <c r="O805" s="171"/>
      <c r="P805" s="35"/>
      <c r="Q805" s="68"/>
      <c r="R805" s="68"/>
      <c r="S805" s="68"/>
      <c r="T805" s="68"/>
      <c r="U805" s="245" t="str">
        <f>IF(F805="","",Tabla1[[#This Row],[Fecha Inicio grupo]]+3*7-7)</f>
        <v/>
      </c>
      <c r="V805" s="246" t="str">
        <f>IF(F805="","",EDATE(Tabla1[[#This Row],[Fecha Inicio grupo]],3))</f>
        <v/>
      </c>
      <c r="W805" s="30"/>
      <c r="X805" s="30"/>
      <c r="Y805" s="77"/>
      <c r="Z805" s="77"/>
      <c r="AA805" s="77"/>
      <c r="AB805" s="77"/>
      <c r="AC805" s="77"/>
      <c r="AD805" s="77"/>
      <c r="AE805" s="77"/>
      <c r="AF805" s="77"/>
      <c r="AG805" s="77"/>
      <c r="AH805" s="77"/>
      <c r="AI805" s="77"/>
      <c r="AJ805" s="77"/>
      <c r="AK805" s="77"/>
      <c r="AL805" s="77"/>
      <c r="AM805" s="77"/>
      <c r="AN805" s="77"/>
      <c r="AO805" s="146"/>
      <c r="AP805" s="248" t="str">
        <f>IF(F805="","",IFERROR(VLOOKUP(SUBSTITUTE(SUBSTITUTE(Tabla1[[#This Row],[Uso Sistemas]],"T","P"),"N","F"),Parámetros!$M$2:$N$17,2,0),"Completar hasta 3ra sem. para evaluar a Probacionista"))</f>
        <v/>
      </c>
      <c r="AQ805" s="40"/>
      <c r="AR805" s="40"/>
      <c r="AS805" s="40"/>
      <c r="AT805" s="29"/>
      <c r="AU805" s="56"/>
      <c r="AV805" s="56"/>
      <c r="AW805" s="56"/>
      <c r="AX805" s="250" t="str">
        <f>IF(V805="","",EOMONTH(EDATE(Tabla1[[#This Row],[Fecha Finalización]],2),0))</f>
        <v/>
      </c>
      <c r="AY805" s="40"/>
      <c r="AZ805" s="251" t="str">
        <f>IF(V805="","",EOMONTH(EDATE(Tabla1[[#This Row],[Fecha Finalización]],3),0))</f>
        <v/>
      </c>
      <c r="BA805" s="40"/>
      <c r="BB805" s="40"/>
      <c r="BC805" s="237"/>
      <c r="BD805" s="235" t="str">
        <f>IF(F805="","",Tabla1[[#This Row],[sem 01]]&amp;Tabla1[[#This Row],[sem 02]]&amp;Tabla1[[#This Row],[sem 03]])</f>
        <v/>
      </c>
      <c r="BE805" s="236" t="str">
        <f>IF(TRIM(F805)="","",$B$1&amp;"-"&amp;SUBSTITUTE(Tabla1[[#This Row],[Mes Inscrito]]," ","")&amp;"-"&amp;SUBSTITUTE(Tabla1[[#This Row],[Dia de clases Inscrito]]," ","")&amp;"-"&amp;SUBSTITUTE(Tabla1[[#This Row],[Horario Inscrito]]," ","")&amp;"-"&amp;Tabla1[[#This Row],[Fecha Inicio grupo]])</f>
        <v/>
      </c>
      <c r="BF805" s="253" t="str">
        <f>IF(F805="","",Tabla1[[#This Row],[Curso]])</f>
        <v/>
      </c>
      <c r="BG805" s="254" t="str">
        <f>+IF(TRIM(F805)="","",$B$1&amp;"-"&amp;TRIM(Tabla1[[#This Row],[Mes Inscrito]])&amp;"-"&amp;TRIM(Tabla1[[#This Row],[Dia de clases Inscrito]])&amp;"-"&amp;TRIM(Tabla1[[#This Row],[Horario Inscrito]])&amp;"-"&amp;TRIM(Tabla1[[#This Row],[Fecha Inicio grupo]])&amp;"-"&amp;TRIM(Tabla1[[#This Row],[Tipo Incrito]]))</f>
        <v/>
      </c>
      <c r="BH805" s="319" t="str">
        <f>IF(F805="","",OR(IFERROR(SEARCH("CG",Tabla1[[#This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5" s="320" t="str">
        <f>IF(F805&lt;&gt;"",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5" s="320" t="str">
        <f>IF(F805&lt;&gt;"",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5" s="320" t="str">
        <f>IF(Tabla1[[#This Row],[Fecha Inicio grupo]]="","",IFERROR(VLOOKUP(Tabla1[[#This Row],[Mes de Alta como miembro]],Parámetros!$AM$2:$AN$16,2,0),"01/01/1900"))</f>
        <v/>
      </c>
    </row>
    <row r="806" spans="1:63" ht="14.45" hidden="1">
      <c r="A806" s="69">
        <v>801</v>
      </c>
      <c r="B806" s="30"/>
      <c r="C806" s="35"/>
      <c r="D806" s="43"/>
      <c r="E806" s="65"/>
      <c r="F806" s="46"/>
      <c r="G806" s="46"/>
      <c r="H806" s="165"/>
      <c r="I806" s="43"/>
      <c r="J806" s="29"/>
      <c r="K806" s="70"/>
      <c r="L806" s="69"/>
      <c r="M806" s="47"/>
      <c r="N806" s="240" t="str">
        <f ca="1">IF(Tabla1[[#This Row],[Fecha de nac]]="","",IF(Tabla1[[#This Row],[Fecha Finalización]] &gt;=TODAY(), DATEDIF(Tabla1[[#This Row],[Fecha de nac]],TODAY(),"y"), ROUNDDOWN((Tabla1[[#This Row],[Fecha Finalización]] -Tabla1[[#This Row],[Fecha de nac]])/365,0)))</f>
        <v/>
      </c>
      <c r="O806" s="171"/>
      <c r="P806" s="35"/>
      <c r="Q806" s="68"/>
      <c r="R806" s="68"/>
      <c r="S806" s="68"/>
      <c r="T806" s="68"/>
      <c r="U806" s="245" t="str">
        <f>IF(F806="","",Tabla1[[#This Row],[Fecha Inicio grupo]]+3*7-7)</f>
        <v/>
      </c>
      <c r="V806" s="246" t="str">
        <f>IF(F806="","",EDATE(Tabla1[[#This Row],[Fecha Inicio grupo]],3))</f>
        <v/>
      </c>
      <c r="W806" s="30"/>
      <c r="X806" s="30"/>
      <c r="Y806" s="77"/>
      <c r="Z806" s="77"/>
      <c r="AA806" s="77"/>
      <c r="AB806" s="77"/>
      <c r="AC806" s="77"/>
      <c r="AD806" s="77"/>
      <c r="AE806" s="77"/>
      <c r="AF806" s="77"/>
      <c r="AG806" s="77"/>
      <c r="AH806" s="77"/>
      <c r="AI806" s="77"/>
      <c r="AJ806" s="77"/>
      <c r="AK806" s="77"/>
      <c r="AL806" s="77"/>
      <c r="AM806" s="77"/>
      <c r="AN806" s="77"/>
      <c r="AO806" s="146"/>
      <c r="AP806" s="248" t="str">
        <f>IF(F806="","",IFERROR(VLOOKUP(SUBSTITUTE(SUBSTITUTE(Tabla1[[#This Row],[Uso Sistemas]],"T","P"),"N","F"),Parámetros!$M$2:$N$17,2,0),"Completar hasta 3ra sem. para evaluar a Probacionista"))</f>
        <v/>
      </c>
      <c r="AQ806" s="40"/>
      <c r="AR806" s="40"/>
      <c r="AS806" s="40"/>
      <c r="AT806" s="29"/>
      <c r="AU806" s="56"/>
      <c r="AV806" s="56"/>
      <c r="AW806" s="56"/>
      <c r="AX806" s="250" t="str">
        <f>IF(V806="","",EOMONTH(EDATE(Tabla1[[#This Row],[Fecha Finalización]],2),0))</f>
        <v/>
      </c>
      <c r="AY806" s="40"/>
      <c r="AZ806" s="251" t="str">
        <f>IF(V806="","",EOMONTH(EDATE(Tabla1[[#This Row],[Fecha Finalización]],3),0))</f>
        <v/>
      </c>
      <c r="BA806" s="40"/>
      <c r="BB806" s="40"/>
      <c r="BC806" s="237"/>
      <c r="BD806" s="235" t="str">
        <f>IF(F806="","",Tabla1[[#This Row],[sem 01]]&amp;Tabla1[[#This Row],[sem 02]]&amp;Tabla1[[#This Row],[sem 03]])</f>
        <v/>
      </c>
      <c r="BE806" s="236" t="str">
        <f>IF(TRIM(F806)="","",$B$1&amp;"-"&amp;SUBSTITUTE(Tabla1[[#This Row],[Mes Inscrito]]," ","")&amp;"-"&amp;SUBSTITUTE(Tabla1[[#This Row],[Dia de clases Inscrito]]," ","")&amp;"-"&amp;SUBSTITUTE(Tabla1[[#This Row],[Horario Inscrito]]," ","")&amp;"-"&amp;Tabla1[[#This Row],[Fecha Inicio grupo]])</f>
        <v/>
      </c>
      <c r="BF806" s="253" t="str">
        <f>IF(F806="","",Tabla1[[#This Row],[Curso]])</f>
        <v/>
      </c>
      <c r="BG806" s="254" t="str">
        <f>+IF(TRIM(F806)="","",$B$1&amp;"-"&amp;TRIM(Tabla1[[#This Row],[Mes Inscrito]])&amp;"-"&amp;TRIM(Tabla1[[#This Row],[Dia de clases Inscrito]])&amp;"-"&amp;TRIM(Tabla1[[#This Row],[Horario Inscrito]])&amp;"-"&amp;TRIM(Tabla1[[#This Row],[Fecha Inicio grupo]])&amp;"-"&amp;TRIM(Tabla1[[#This Row],[Tipo Incrito]]))</f>
        <v/>
      </c>
      <c r="BH806" s="319" t="str">
        <f>IF(F806="","",OR(IFERROR(SEARCH("CG",Tabla1[[#This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6" s="320" t="str">
        <f>IF(F806&lt;&gt;"",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6" s="320" t="str">
        <f>IF(F806&lt;&gt;"",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6" s="320" t="str">
        <f>IF(Tabla1[[#This Row],[Fecha Inicio grupo]]="","",IFERROR(VLOOKUP(Tabla1[[#This Row],[Mes de Alta como miembro]],Parámetros!$AM$2:$AN$16,2,0),"01/01/1900"))</f>
        <v/>
      </c>
    </row>
    <row r="807" spans="1:63" ht="14.45" hidden="1">
      <c r="A807" s="69">
        <v>802</v>
      </c>
      <c r="B807" s="30"/>
      <c r="C807" s="35"/>
      <c r="D807" s="43"/>
      <c r="E807" s="65"/>
      <c r="F807" s="46"/>
      <c r="G807" s="46"/>
      <c r="H807" s="165"/>
      <c r="I807" s="43"/>
      <c r="J807" s="29"/>
      <c r="K807" s="70"/>
      <c r="L807" s="69"/>
      <c r="M807" s="47"/>
      <c r="N807" s="240" t="str">
        <f ca="1">IF(Tabla1[[#This Row],[Fecha de nac]]="","",IF(Tabla1[[#This Row],[Fecha Finalización]] &gt;=TODAY(), DATEDIF(Tabla1[[#This Row],[Fecha de nac]],TODAY(),"y"), ROUNDDOWN((Tabla1[[#This Row],[Fecha Finalización]] -Tabla1[[#This Row],[Fecha de nac]])/365,0)))</f>
        <v/>
      </c>
      <c r="O807" s="171"/>
      <c r="P807" s="35"/>
      <c r="Q807" s="68"/>
      <c r="R807" s="68"/>
      <c r="S807" s="68"/>
      <c r="T807" s="68"/>
      <c r="U807" s="245" t="str">
        <f>IF(F807="","",Tabla1[[#This Row],[Fecha Inicio grupo]]+3*7-7)</f>
        <v/>
      </c>
      <c r="V807" s="246" t="str">
        <f>IF(F807="","",EDATE(Tabla1[[#This Row],[Fecha Inicio grupo]],3))</f>
        <v/>
      </c>
      <c r="W807" s="30"/>
      <c r="X807" s="30"/>
      <c r="Y807" s="77"/>
      <c r="Z807" s="77"/>
      <c r="AA807" s="77"/>
      <c r="AB807" s="77"/>
      <c r="AC807" s="77"/>
      <c r="AD807" s="77"/>
      <c r="AE807" s="77"/>
      <c r="AF807" s="77"/>
      <c r="AG807" s="77"/>
      <c r="AH807" s="77"/>
      <c r="AI807" s="77"/>
      <c r="AJ807" s="77"/>
      <c r="AK807" s="77"/>
      <c r="AL807" s="77"/>
      <c r="AM807" s="77"/>
      <c r="AN807" s="77"/>
      <c r="AO807" s="146"/>
      <c r="AP807" s="248" t="str">
        <f>IF(F807="","",IFERROR(VLOOKUP(SUBSTITUTE(SUBSTITUTE(Tabla1[[#This Row],[Uso Sistemas]],"T","P"),"N","F"),Parámetros!$M$2:$N$17,2,0),"Completar hasta 3ra sem. para evaluar a Probacionista"))</f>
        <v/>
      </c>
      <c r="AQ807" s="40"/>
      <c r="AR807" s="40"/>
      <c r="AS807" s="40"/>
      <c r="AT807" s="29"/>
      <c r="AU807" s="56"/>
      <c r="AV807" s="56"/>
      <c r="AW807" s="56"/>
      <c r="AX807" s="250" t="str">
        <f>IF(V807="","",EOMONTH(EDATE(Tabla1[[#This Row],[Fecha Finalización]],2),0))</f>
        <v/>
      </c>
      <c r="AY807" s="40"/>
      <c r="AZ807" s="251" t="str">
        <f>IF(V807="","",EOMONTH(EDATE(Tabla1[[#This Row],[Fecha Finalización]],3),0))</f>
        <v/>
      </c>
      <c r="BA807" s="40"/>
      <c r="BB807" s="40"/>
      <c r="BC807" s="237"/>
      <c r="BD807" s="235" t="str">
        <f>IF(F807="","",Tabla1[[#This Row],[sem 01]]&amp;Tabla1[[#This Row],[sem 02]]&amp;Tabla1[[#This Row],[sem 03]])</f>
        <v/>
      </c>
      <c r="BE807" s="236" t="str">
        <f>IF(TRIM(F807)="","",$B$1&amp;"-"&amp;SUBSTITUTE(Tabla1[[#This Row],[Mes Inscrito]]," ","")&amp;"-"&amp;SUBSTITUTE(Tabla1[[#This Row],[Dia de clases Inscrito]]," ","")&amp;"-"&amp;SUBSTITUTE(Tabla1[[#This Row],[Horario Inscrito]]," ","")&amp;"-"&amp;Tabla1[[#This Row],[Fecha Inicio grupo]])</f>
        <v/>
      </c>
      <c r="BF807" s="253" t="str">
        <f>IF(F807="","",Tabla1[[#This Row],[Curso]])</f>
        <v/>
      </c>
      <c r="BG807" s="254" t="str">
        <f>+IF(TRIM(F807)="","",$B$1&amp;"-"&amp;TRIM(Tabla1[[#This Row],[Mes Inscrito]])&amp;"-"&amp;TRIM(Tabla1[[#This Row],[Dia de clases Inscrito]])&amp;"-"&amp;TRIM(Tabla1[[#This Row],[Horario Inscrito]])&amp;"-"&amp;TRIM(Tabla1[[#This Row],[Fecha Inicio grupo]])&amp;"-"&amp;TRIM(Tabla1[[#This Row],[Tipo Incrito]]))</f>
        <v/>
      </c>
      <c r="BH807" s="319" t="str">
        <f>IF(F807="","",OR(IFERROR(SEARCH("CG",Tabla1[[#This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7" s="320" t="str">
        <f>IF(F807&lt;&gt;"",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7" s="320" t="str">
        <f>IF(F807&lt;&gt;"",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7" s="320" t="str">
        <f>IF(Tabla1[[#This Row],[Fecha Inicio grupo]]="","",IFERROR(VLOOKUP(Tabla1[[#This Row],[Mes de Alta como miembro]],Parámetros!$AM$2:$AN$16,2,0),"01/01/1900"))</f>
        <v/>
      </c>
    </row>
    <row r="808" spans="1:63" ht="14.45" hidden="1">
      <c r="A808" s="69">
        <v>803</v>
      </c>
      <c r="B808" s="30"/>
      <c r="C808" s="35"/>
      <c r="D808" s="43"/>
      <c r="E808" s="65"/>
      <c r="F808" s="46"/>
      <c r="G808" s="46"/>
      <c r="H808" s="165"/>
      <c r="I808" s="43"/>
      <c r="J808" s="29"/>
      <c r="K808" s="70"/>
      <c r="L808" s="69"/>
      <c r="M808" s="47"/>
      <c r="N808" s="240" t="str">
        <f ca="1">IF(Tabla1[[#This Row],[Fecha de nac]]="","",IF(Tabla1[[#This Row],[Fecha Finalización]] &gt;=TODAY(), DATEDIF(Tabla1[[#This Row],[Fecha de nac]],TODAY(),"y"), ROUNDDOWN((Tabla1[[#This Row],[Fecha Finalización]] -Tabla1[[#This Row],[Fecha de nac]])/365,0)))</f>
        <v/>
      </c>
      <c r="O808" s="171"/>
      <c r="P808" s="35"/>
      <c r="Q808" s="68"/>
      <c r="R808" s="68"/>
      <c r="S808" s="68"/>
      <c r="T808" s="68"/>
      <c r="U808" s="245" t="str">
        <f>IF(F808="","",Tabla1[[#This Row],[Fecha Inicio grupo]]+3*7-7)</f>
        <v/>
      </c>
      <c r="V808" s="246" t="str">
        <f>IF(F808="","",EDATE(Tabla1[[#This Row],[Fecha Inicio grupo]],3))</f>
        <v/>
      </c>
      <c r="W808" s="30"/>
      <c r="X808" s="30"/>
      <c r="Y808" s="77"/>
      <c r="Z808" s="77"/>
      <c r="AA808" s="77"/>
      <c r="AB808" s="77"/>
      <c r="AC808" s="77"/>
      <c r="AD808" s="77"/>
      <c r="AE808" s="77"/>
      <c r="AF808" s="77"/>
      <c r="AG808" s="77"/>
      <c r="AH808" s="77"/>
      <c r="AI808" s="77"/>
      <c r="AJ808" s="77"/>
      <c r="AK808" s="77"/>
      <c r="AL808" s="77"/>
      <c r="AM808" s="77"/>
      <c r="AN808" s="77"/>
      <c r="AO808" s="146"/>
      <c r="AP808" s="248" t="str">
        <f>IF(F808="","",IFERROR(VLOOKUP(SUBSTITUTE(SUBSTITUTE(Tabla1[[#This Row],[Uso Sistemas]],"T","P"),"N","F"),Parámetros!$M$2:$N$17,2,0),"Completar hasta 3ra sem. para evaluar a Probacionista"))</f>
        <v/>
      </c>
      <c r="AQ808" s="40"/>
      <c r="AR808" s="40"/>
      <c r="AS808" s="40"/>
      <c r="AT808" s="29"/>
      <c r="AU808" s="56"/>
      <c r="AV808" s="56"/>
      <c r="AW808" s="56"/>
      <c r="AX808" s="250" t="str">
        <f>IF(V808="","",EOMONTH(EDATE(Tabla1[[#This Row],[Fecha Finalización]],2),0))</f>
        <v/>
      </c>
      <c r="AY808" s="40"/>
      <c r="AZ808" s="251" t="str">
        <f>IF(V808="","",EOMONTH(EDATE(Tabla1[[#This Row],[Fecha Finalización]],3),0))</f>
        <v/>
      </c>
      <c r="BA808" s="40"/>
      <c r="BB808" s="40"/>
      <c r="BC808" s="237"/>
      <c r="BD808" s="235" t="str">
        <f>IF(F808="","",Tabla1[[#This Row],[sem 01]]&amp;Tabla1[[#This Row],[sem 02]]&amp;Tabla1[[#This Row],[sem 03]])</f>
        <v/>
      </c>
      <c r="BE808" s="236" t="str">
        <f>IF(TRIM(F808)="","",$B$1&amp;"-"&amp;SUBSTITUTE(Tabla1[[#This Row],[Mes Inscrito]]," ","")&amp;"-"&amp;SUBSTITUTE(Tabla1[[#This Row],[Dia de clases Inscrito]]," ","")&amp;"-"&amp;SUBSTITUTE(Tabla1[[#This Row],[Horario Inscrito]]," ","")&amp;"-"&amp;Tabla1[[#This Row],[Fecha Inicio grupo]])</f>
        <v/>
      </c>
      <c r="BF808" s="253" t="str">
        <f>IF(F808="","",Tabla1[[#This Row],[Curso]])</f>
        <v/>
      </c>
      <c r="BG808" s="254" t="str">
        <f>+IF(TRIM(F808)="","",$B$1&amp;"-"&amp;TRIM(Tabla1[[#This Row],[Mes Inscrito]])&amp;"-"&amp;TRIM(Tabla1[[#This Row],[Dia de clases Inscrito]])&amp;"-"&amp;TRIM(Tabla1[[#This Row],[Horario Inscrito]])&amp;"-"&amp;TRIM(Tabla1[[#This Row],[Fecha Inicio grupo]])&amp;"-"&amp;TRIM(Tabla1[[#This Row],[Tipo Incrito]]))</f>
        <v/>
      </c>
      <c r="BH808" s="319" t="str">
        <f>IF(F808="","",OR(IFERROR(SEARCH("CG",Tabla1[[#This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8" s="320" t="str">
        <f>IF(F808&lt;&gt;"",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8" s="320" t="str">
        <f>IF(F808&lt;&gt;"",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8" s="320" t="str">
        <f>IF(Tabla1[[#This Row],[Fecha Inicio grupo]]="","",IFERROR(VLOOKUP(Tabla1[[#This Row],[Mes de Alta como miembro]],Parámetros!$AM$2:$AN$16,2,0),"01/01/1900"))</f>
        <v/>
      </c>
    </row>
    <row r="809" spans="1:63" ht="14.45" hidden="1">
      <c r="A809" s="69">
        <v>804</v>
      </c>
      <c r="B809" s="30"/>
      <c r="C809" s="35"/>
      <c r="D809" s="43"/>
      <c r="E809" s="65"/>
      <c r="F809" s="46"/>
      <c r="G809" s="46"/>
      <c r="H809" s="165"/>
      <c r="I809" s="43"/>
      <c r="J809" s="29"/>
      <c r="K809" s="70"/>
      <c r="L809" s="69"/>
      <c r="M809" s="47"/>
      <c r="N809" s="240" t="str">
        <f ca="1">IF(Tabla1[[#This Row],[Fecha de nac]]="","",IF(Tabla1[[#This Row],[Fecha Finalización]] &gt;=TODAY(), DATEDIF(Tabla1[[#This Row],[Fecha de nac]],TODAY(),"y"), ROUNDDOWN((Tabla1[[#This Row],[Fecha Finalización]] -Tabla1[[#This Row],[Fecha de nac]])/365,0)))</f>
        <v/>
      </c>
      <c r="O809" s="171"/>
      <c r="P809" s="35"/>
      <c r="Q809" s="68"/>
      <c r="R809" s="68"/>
      <c r="S809" s="68"/>
      <c r="T809" s="68"/>
      <c r="U809" s="245" t="str">
        <f>IF(F809="","",Tabla1[[#This Row],[Fecha Inicio grupo]]+3*7-7)</f>
        <v/>
      </c>
      <c r="V809" s="246" t="str">
        <f>IF(F809="","",EDATE(Tabla1[[#This Row],[Fecha Inicio grupo]],3))</f>
        <v/>
      </c>
      <c r="W809" s="30"/>
      <c r="X809" s="30"/>
      <c r="Y809" s="77"/>
      <c r="Z809" s="77"/>
      <c r="AA809" s="77"/>
      <c r="AB809" s="77"/>
      <c r="AC809" s="77"/>
      <c r="AD809" s="77"/>
      <c r="AE809" s="77"/>
      <c r="AF809" s="77"/>
      <c r="AG809" s="77"/>
      <c r="AH809" s="77"/>
      <c r="AI809" s="77"/>
      <c r="AJ809" s="77"/>
      <c r="AK809" s="77"/>
      <c r="AL809" s="77"/>
      <c r="AM809" s="77"/>
      <c r="AN809" s="77"/>
      <c r="AO809" s="146"/>
      <c r="AP809" s="248" t="str">
        <f>IF(F809="","",IFERROR(VLOOKUP(SUBSTITUTE(SUBSTITUTE(Tabla1[[#This Row],[Uso Sistemas]],"T","P"),"N","F"),Parámetros!$M$2:$N$17,2,0),"Completar hasta 3ra sem. para evaluar a Probacionista"))</f>
        <v/>
      </c>
      <c r="AQ809" s="40"/>
      <c r="AR809" s="40"/>
      <c r="AS809" s="40"/>
      <c r="AT809" s="29"/>
      <c r="AU809" s="56"/>
      <c r="AV809" s="56"/>
      <c r="AW809" s="56"/>
      <c r="AX809" s="250" t="str">
        <f>IF(V809="","",EOMONTH(EDATE(Tabla1[[#This Row],[Fecha Finalización]],2),0))</f>
        <v/>
      </c>
      <c r="AY809" s="40"/>
      <c r="AZ809" s="251" t="str">
        <f>IF(V809="","",EOMONTH(EDATE(Tabla1[[#This Row],[Fecha Finalización]],3),0))</f>
        <v/>
      </c>
      <c r="BA809" s="40"/>
      <c r="BB809" s="40"/>
      <c r="BC809" s="237"/>
      <c r="BD809" s="235" t="str">
        <f>IF(F809="","",Tabla1[[#This Row],[sem 01]]&amp;Tabla1[[#This Row],[sem 02]]&amp;Tabla1[[#This Row],[sem 03]])</f>
        <v/>
      </c>
      <c r="BE809" s="236" t="str">
        <f>IF(TRIM(F809)="","",$B$1&amp;"-"&amp;SUBSTITUTE(Tabla1[[#This Row],[Mes Inscrito]]," ","")&amp;"-"&amp;SUBSTITUTE(Tabla1[[#This Row],[Dia de clases Inscrito]]," ","")&amp;"-"&amp;SUBSTITUTE(Tabla1[[#This Row],[Horario Inscrito]]," ","")&amp;"-"&amp;Tabla1[[#This Row],[Fecha Inicio grupo]])</f>
        <v/>
      </c>
      <c r="BF809" s="253" t="str">
        <f>IF(F809="","",Tabla1[[#This Row],[Curso]])</f>
        <v/>
      </c>
      <c r="BG809" s="254" t="str">
        <f>+IF(TRIM(F809)="","",$B$1&amp;"-"&amp;TRIM(Tabla1[[#This Row],[Mes Inscrito]])&amp;"-"&amp;TRIM(Tabla1[[#This Row],[Dia de clases Inscrito]])&amp;"-"&amp;TRIM(Tabla1[[#This Row],[Horario Inscrito]])&amp;"-"&amp;TRIM(Tabla1[[#This Row],[Fecha Inicio grupo]])&amp;"-"&amp;TRIM(Tabla1[[#This Row],[Tipo Incrito]]))</f>
        <v/>
      </c>
      <c r="BH809" s="319" t="str">
        <f>IF(F809="","",OR(IFERROR(SEARCH("CG",Tabla1[[#This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9" s="320" t="str">
        <f>IF(F809&lt;&gt;"",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9" s="320" t="str">
        <f>IF(F809&lt;&gt;"",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9" s="320" t="str">
        <f>IF(Tabla1[[#This Row],[Fecha Inicio grupo]]="","",IFERROR(VLOOKUP(Tabla1[[#This Row],[Mes de Alta como miembro]],Parámetros!$AM$2:$AN$16,2,0),"01/01/1900"))</f>
        <v/>
      </c>
    </row>
    <row r="810" spans="1:63" ht="14.45" hidden="1">
      <c r="A810" s="69">
        <v>805</v>
      </c>
      <c r="B810" s="30"/>
      <c r="C810" s="35"/>
      <c r="D810" s="43"/>
      <c r="E810" s="65"/>
      <c r="F810" s="46"/>
      <c r="G810" s="46"/>
      <c r="H810" s="165"/>
      <c r="I810" s="43"/>
      <c r="J810" s="29"/>
      <c r="K810" s="70"/>
      <c r="L810" s="69"/>
      <c r="M810" s="47"/>
      <c r="N810" s="240" t="str">
        <f ca="1">IF(Tabla1[[#This Row],[Fecha de nac]]="","",IF(Tabla1[[#This Row],[Fecha Finalización]] &gt;=TODAY(), DATEDIF(Tabla1[[#This Row],[Fecha de nac]],TODAY(),"y"), ROUNDDOWN((Tabla1[[#This Row],[Fecha Finalización]] -Tabla1[[#This Row],[Fecha de nac]])/365,0)))</f>
        <v/>
      </c>
      <c r="O810" s="171"/>
      <c r="P810" s="35"/>
      <c r="Q810" s="68"/>
      <c r="R810" s="68"/>
      <c r="S810" s="68"/>
      <c r="T810" s="68"/>
      <c r="U810" s="245" t="str">
        <f>IF(F810="","",Tabla1[[#This Row],[Fecha Inicio grupo]]+3*7-7)</f>
        <v/>
      </c>
      <c r="V810" s="246" t="str">
        <f>IF(F810="","",EDATE(Tabla1[[#This Row],[Fecha Inicio grupo]],3))</f>
        <v/>
      </c>
      <c r="W810" s="30"/>
      <c r="X810" s="30"/>
      <c r="Y810" s="77"/>
      <c r="Z810" s="77"/>
      <c r="AA810" s="77"/>
      <c r="AB810" s="77"/>
      <c r="AC810" s="77"/>
      <c r="AD810" s="77"/>
      <c r="AE810" s="77"/>
      <c r="AF810" s="77"/>
      <c r="AG810" s="77"/>
      <c r="AH810" s="77"/>
      <c r="AI810" s="77"/>
      <c r="AJ810" s="77"/>
      <c r="AK810" s="77"/>
      <c r="AL810" s="77"/>
      <c r="AM810" s="77"/>
      <c r="AN810" s="77"/>
      <c r="AO810" s="146"/>
      <c r="AP810" s="248" t="str">
        <f>IF(F810="","",IFERROR(VLOOKUP(SUBSTITUTE(SUBSTITUTE(Tabla1[[#This Row],[Uso Sistemas]],"T","P"),"N","F"),Parámetros!$M$2:$N$17,2,0),"Completar hasta 3ra sem. para evaluar a Probacionista"))</f>
        <v/>
      </c>
      <c r="AQ810" s="40"/>
      <c r="AR810" s="40"/>
      <c r="AS810" s="40"/>
      <c r="AT810" s="29"/>
      <c r="AU810" s="56"/>
      <c r="AV810" s="56"/>
      <c r="AW810" s="56"/>
      <c r="AX810" s="250" t="str">
        <f>IF(V810="","",EOMONTH(EDATE(Tabla1[[#This Row],[Fecha Finalización]],2),0))</f>
        <v/>
      </c>
      <c r="AY810" s="40"/>
      <c r="AZ810" s="251" t="str">
        <f>IF(V810="","",EOMONTH(EDATE(Tabla1[[#This Row],[Fecha Finalización]],3),0))</f>
        <v/>
      </c>
      <c r="BA810" s="40"/>
      <c r="BB810" s="40"/>
      <c r="BC810" s="237"/>
      <c r="BD810" s="235" t="str">
        <f>IF(F810="","",Tabla1[[#This Row],[sem 01]]&amp;Tabla1[[#This Row],[sem 02]]&amp;Tabla1[[#This Row],[sem 03]])</f>
        <v/>
      </c>
      <c r="BE810" s="236" t="str">
        <f>IF(TRIM(F810)="","",$B$1&amp;"-"&amp;SUBSTITUTE(Tabla1[[#This Row],[Mes Inscrito]]," ","")&amp;"-"&amp;SUBSTITUTE(Tabla1[[#This Row],[Dia de clases Inscrito]]," ","")&amp;"-"&amp;SUBSTITUTE(Tabla1[[#This Row],[Horario Inscrito]]," ","")&amp;"-"&amp;Tabla1[[#This Row],[Fecha Inicio grupo]])</f>
        <v/>
      </c>
      <c r="BF810" s="253" t="str">
        <f>IF(F810="","",Tabla1[[#This Row],[Curso]])</f>
        <v/>
      </c>
      <c r="BG810" s="254" t="str">
        <f>+IF(TRIM(F810)="","",$B$1&amp;"-"&amp;TRIM(Tabla1[[#This Row],[Mes Inscrito]])&amp;"-"&amp;TRIM(Tabla1[[#This Row],[Dia de clases Inscrito]])&amp;"-"&amp;TRIM(Tabla1[[#This Row],[Horario Inscrito]])&amp;"-"&amp;TRIM(Tabla1[[#This Row],[Fecha Inicio grupo]])&amp;"-"&amp;TRIM(Tabla1[[#This Row],[Tipo Incrito]]))</f>
        <v/>
      </c>
      <c r="BH810" s="319" t="str">
        <f>IF(F810="","",OR(IFERROR(SEARCH("CG",Tabla1[[#This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0" s="320" t="str">
        <f>IF(F810&lt;&gt;"",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0" s="320" t="str">
        <f>IF(F810&lt;&gt;"",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0" s="320" t="str">
        <f>IF(Tabla1[[#This Row],[Fecha Inicio grupo]]="","",IFERROR(VLOOKUP(Tabla1[[#This Row],[Mes de Alta como miembro]],Parámetros!$AM$2:$AN$16,2,0),"01/01/1900"))</f>
        <v/>
      </c>
    </row>
    <row r="811" spans="1:63" ht="14.45" hidden="1">
      <c r="A811" s="69">
        <v>806</v>
      </c>
      <c r="B811" s="30"/>
      <c r="C811" s="35"/>
      <c r="D811" s="43"/>
      <c r="E811" s="65"/>
      <c r="F811" s="46"/>
      <c r="G811" s="46"/>
      <c r="H811" s="165"/>
      <c r="I811" s="43"/>
      <c r="J811" s="29"/>
      <c r="K811" s="70"/>
      <c r="L811" s="69"/>
      <c r="M811" s="47"/>
      <c r="N811" s="240" t="str">
        <f ca="1">IF(Tabla1[[#This Row],[Fecha de nac]]="","",IF(Tabla1[[#This Row],[Fecha Finalización]] &gt;=TODAY(), DATEDIF(Tabla1[[#This Row],[Fecha de nac]],TODAY(),"y"), ROUNDDOWN((Tabla1[[#This Row],[Fecha Finalización]] -Tabla1[[#This Row],[Fecha de nac]])/365,0)))</f>
        <v/>
      </c>
      <c r="O811" s="171"/>
      <c r="P811" s="35"/>
      <c r="Q811" s="68"/>
      <c r="R811" s="68"/>
      <c r="S811" s="68"/>
      <c r="T811" s="68"/>
      <c r="U811" s="245" t="str">
        <f>IF(F811="","",Tabla1[[#This Row],[Fecha Inicio grupo]]+3*7-7)</f>
        <v/>
      </c>
      <c r="V811" s="246" t="str">
        <f>IF(F811="","",EDATE(Tabla1[[#This Row],[Fecha Inicio grupo]],3))</f>
        <v/>
      </c>
      <c r="W811" s="30"/>
      <c r="X811" s="30"/>
      <c r="Y811" s="77"/>
      <c r="Z811" s="77"/>
      <c r="AA811" s="77"/>
      <c r="AB811" s="77"/>
      <c r="AC811" s="77"/>
      <c r="AD811" s="77"/>
      <c r="AE811" s="77"/>
      <c r="AF811" s="77"/>
      <c r="AG811" s="77"/>
      <c r="AH811" s="77"/>
      <c r="AI811" s="77"/>
      <c r="AJ811" s="77"/>
      <c r="AK811" s="77"/>
      <c r="AL811" s="77"/>
      <c r="AM811" s="77"/>
      <c r="AN811" s="77"/>
      <c r="AO811" s="146"/>
      <c r="AP811" s="248" t="str">
        <f>IF(F811="","",IFERROR(VLOOKUP(SUBSTITUTE(SUBSTITUTE(Tabla1[[#This Row],[Uso Sistemas]],"T","P"),"N","F"),Parámetros!$M$2:$N$17,2,0),"Completar hasta 3ra sem. para evaluar a Probacionista"))</f>
        <v/>
      </c>
      <c r="AQ811" s="40"/>
      <c r="AR811" s="40"/>
      <c r="AS811" s="40"/>
      <c r="AT811" s="29"/>
      <c r="AU811" s="56"/>
      <c r="AV811" s="56"/>
      <c r="AW811" s="56"/>
      <c r="AX811" s="250" t="str">
        <f>IF(V811="","",EOMONTH(EDATE(Tabla1[[#This Row],[Fecha Finalización]],2),0))</f>
        <v/>
      </c>
      <c r="AY811" s="40"/>
      <c r="AZ811" s="251" t="str">
        <f>IF(V811="","",EOMONTH(EDATE(Tabla1[[#This Row],[Fecha Finalización]],3),0))</f>
        <v/>
      </c>
      <c r="BA811" s="40"/>
      <c r="BB811" s="40"/>
      <c r="BC811" s="237"/>
      <c r="BD811" s="235" t="str">
        <f>IF(F811="","",Tabla1[[#This Row],[sem 01]]&amp;Tabla1[[#This Row],[sem 02]]&amp;Tabla1[[#This Row],[sem 03]])</f>
        <v/>
      </c>
      <c r="BE811" s="236" t="str">
        <f>IF(TRIM(F811)="","",$B$1&amp;"-"&amp;SUBSTITUTE(Tabla1[[#This Row],[Mes Inscrito]]," ","")&amp;"-"&amp;SUBSTITUTE(Tabla1[[#This Row],[Dia de clases Inscrito]]," ","")&amp;"-"&amp;SUBSTITUTE(Tabla1[[#This Row],[Horario Inscrito]]," ","")&amp;"-"&amp;Tabla1[[#This Row],[Fecha Inicio grupo]])</f>
        <v/>
      </c>
      <c r="BF811" s="253" t="str">
        <f>IF(F811="","",Tabla1[[#This Row],[Curso]])</f>
        <v/>
      </c>
      <c r="BG811" s="254" t="str">
        <f>+IF(TRIM(F811)="","",$B$1&amp;"-"&amp;TRIM(Tabla1[[#This Row],[Mes Inscrito]])&amp;"-"&amp;TRIM(Tabla1[[#This Row],[Dia de clases Inscrito]])&amp;"-"&amp;TRIM(Tabla1[[#This Row],[Horario Inscrito]])&amp;"-"&amp;TRIM(Tabla1[[#This Row],[Fecha Inicio grupo]])&amp;"-"&amp;TRIM(Tabla1[[#This Row],[Tipo Incrito]]))</f>
        <v/>
      </c>
      <c r="BH811" s="319" t="str">
        <f>IF(F811="","",OR(IFERROR(SEARCH("CG",Tabla1[[#This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1" s="320" t="str">
        <f>IF(F811&lt;&gt;"",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1" s="320" t="str">
        <f>IF(F811&lt;&gt;"",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1" s="320" t="str">
        <f>IF(Tabla1[[#This Row],[Fecha Inicio grupo]]="","",IFERROR(VLOOKUP(Tabla1[[#This Row],[Mes de Alta como miembro]],Parámetros!$AM$2:$AN$16,2,0),"01/01/1900"))</f>
        <v/>
      </c>
    </row>
    <row r="812" spans="1:63" ht="14.45" hidden="1">
      <c r="A812" s="69">
        <v>807</v>
      </c>
      <c r="B812" s="30"/>
      <c r="C812" s="35"/>
      <c r="D812" s="43"/>
      <c r="E812" s="65"/>
      <c r="F812" s="46"/>
      <c r="G812" s="46"/>
      <c r="H812" s="165"/>
      <c r="I812" s="43"/>
      <c r="J812" s="29"/>
      <c r="K812" s="70"/>
      <c r="L812" s="69"/>
      <c r="M812" s="47"/>
      <c r="N812" s="240" t="str">
        <f ca="1">IF(Tabla1[[#This Row],[Fecha de nac]]="","",IF(Tabla1[[#This Row],[Fecha Finalización]] &gt;=TODAY(), DATEDIF(Tabla1[[#This Row],[Fecha de nac]],TODAY(),"y"), ROUNDDOWN((Tabla1[[#This Row],[Fecha Finalización]] -Tabla1[[#This Row],[Fecha de nac]])/365,0)))</f>
        <v/>
      </c>
      <c r="O812" s="171"/>
      <c r="P812" s="35"/>
      <c r="Q812" s="68"/>
      <c r="R812" s="68"/>
      <c r="S812" s="68"/>
      <c r="T812" s="68"/>
      <c r="U812" s="245" t="str">
        <f>IF(F812="","",Tabla1[[#This Row],[Fecha Inicio grupo]]+3*7-7)</f>
        <v/>
      </c>
      <c r="V812" s="246" t="str">
        <f>IF(F812="","",EDATE(Tabla1[[#This Row],[Fecha Inicio grupo]],3))</f>
        <v/>
      </c>
      <c r="W812" s="30"/>
      <c r="X812" s="30"/>
      <c r="Y812" s="77"/>
      <c r="Z812" s="77"/>
      <c r="AA812" s="77"/>
      <c r="AB812" s="77"/>
      <c r="AC812" s="77"/>
      <c r="AD812" s="77"/>
      <c r="AE812" s="77"/>
      <c r="AF812" s="77"/>
      <c r="AG812" s="77"/>
      <c r="AH812" s="77"/>
      <c r="AI812" s="77"/>
      <c r="AJ812" s="77"/>
      <c r="AK812" s="77"/>
      <c r="AL812" s="77"/>
      <c r="AM812" s="77"/>
      <c r="AN812" s="77"/>
      <c r="AO812" s="146"/>
      <c r="AP812" s="248" t="str">
        <f>IF(F812="","",IFERROR(VLOOKUP(SUBSTITUTE(SUBSTITUTE(Tabla1[[#This Row],[Uso Sistemas]],"T","P"),"N","F"),Parámetros!$M$2:$N$17,2,0),"Completar hasta 3ra sem. para evaluar a Probacionista"))</f>
        <v/>
      </c>
      <c r="AQ812" s="40"/>
      <c r="AR812" s="40"/>
      <c r="AS812" s="40"/>
      <c r="AT812" s="29"/>
      <c r="AU812" s="56"/>
      <c r="AV812" s="56"/>
      <c r="AW812" s="56"/>
      <c r="AX812" s="250" t="str">
        <f>IF(V812="","",EOMONTH(EDATE(Tabla1[[#This Row],[Fecha Finalización]],2),0))</f>
        <v/>
      </c>
      <c r="AY812" s="40"/>
      <c r="AZ812" s="251" t="str">
        <f>IF(V812="","",EOMONTH(EDATE(Tabla1[[#This Row],[Fecha Finalización]],3),0))</f>
        <v/>
      </c>
      <c r="BA812" s="40"/>
      <c r="BB812" s="40"/>
      <c r="BC812" s="237"/>
      <c r="BD812" s="235" t="str">
        <f>IF(F812="","",Tabla1[[#This Row],[sem 01]]&amp;Tabla1[[#This Row],[sem 02]]&amp;Tabla1[[#This Row],[sem 03]])</f>
        <v/>
      </c>
      <c r="BE812" s="236" t="str">
        <f>IF(TRIM(F812)="","",$B$1&amp;"-"&amp;SUBSTITUTE(Tabla1[[#This Row],[Mes Inscrito]]," ","")&amp;"-"&amp;SUBSTITUTE(Tabla1[[#This Row],[Dia de clases Inscrito]]," ","")&amp;"-"&amp;SUBSTITUTE(Tabla1[[#This Row],[Horario Inscrito]]," ","")&amp;"-"&amp;Tabla1[[#This Row],[Fecha Inicio grupo]])</f>
        <v/>
      </c>
      <c r="BF812" s="253" t="str">
        <f>IF(F812="","",Tabla1[[#This Row],[Curso]])</f>
        <v/>
      </c>
      <c r="BG812" s="254" t="str">
        <f>+IF(TRIM(F812)="","",$B$1&amp;"-"&amp;TRIM(Tabla1[[#This Row],[Mes Inscrito]])&amp;"-"&amp;TRIM(Tabla1[[#This Row],[Dia de clases Inscrito]])&amp;"-"&amp;TRIM(Tabla1[[#This Row],[Horario Inscrito]])&amp;"-"&amp;TRIM(Tabla1[[#This Row],[Fecha Inicio grupo]])&amp;"-"&amp;TRIM(Tabla1[[#This Row],[Tipo Incrito]]))</f>
        <v/>
      </c>
      <c r="BH812" s="319" t="str">
        <f>IF(F812="","",OR(IFERROR(SEARCH("CG",Tabla1[[#This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2" s="320" t="str">
        <f>IF(F812&lt;&gt;"",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2" s="320" t="str">
        <f>IF(F812&lt;&gt;"",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2" s="320" t="str">
        <f>IF(Tabla1[[#This Row],[Fecha Inicio grupo]]="","",IFERROR(VLOOKUP(Tabla1[[#This Row],[Mes de Alta como miembro]],Parámetros!$AM$2:$AN$16,2,0),"01/01/1900"))</f>
        <v/>
      </c>
    </row>
    <row r="813" spans="1:63" ht="14.45" hidden="1">
      <c r="A813" s="69">
        <v>808</v>
      </c>
      <c r="B813" s="30"/>
      <c r="C813" s="35"/>
      <c r="D813" s="43"/>
      <c r="E813" s="65"/>
      <c r="F813" s="46"/>
      <c r="G813" s="46"/>
      <c r="H813" s="165"/>
      <c r="I813" s="43"/>
      <c r="J813" s="29"/>
      <c r="K813" s="70"/>
      <c r="L813" s="69"/>
      <c r="M813" s="47"/>
      <c r="N813" s="240" t="str">
        <f ca="1">IF(Tabla1[[#This Row],[Fecha de nac]]="","",IF(Tabla1[[#This Row],[Fecha Finalización]] &gt;=TODAY(), DATEDIF(Tabla1[[#This Row],[Fecha de nac]],TODAY(),"y"), ROUNDDOWN((Tabla1[[#This Row],[Fecha Finalización]] -Tabla1[[#This Row],[Fecha de nac]])/365,0)))</f>
        <v/>
      </c>
      <c r="O813" s="171"/>
      <c r="P813" s="35"/>
      <c r="Q813" s="68"/>
      <c r="R813" s="68"/>
      <c r="S813" s="68"/>
      <c r="T813" s="68"/>
      <c r="U813" s="245" t="str">
        <f>IF(F813="","",Tabla1[[#This Row],[Fecha Inicio grupo]]+3*7-7)</f>
        <v/>
      </c>
      <c r="V813" s="246" t="str">
        <f>IF(F813="","",EDATE(Tabla1[[#This Row],[Fecha Inicio grupo]],3))</f>
        <v/>
      </c>
      <c r="W813" s="30"/>
      <c r="X813" s="30"/>
      <c r="Y813" s="77"/>
      <c r="Z813" s="77"/>
      <c r="AA813" s="77"/>
      <c r="AB813" s="77"/>
      <c r="AC813" s="77"/>
      <c r="AD813" s="77"/>
      <c r="AE813" s="77"/>
      <c r="AF813" s="77"/>
      <c r="AG813" s="77"/>
      <c r="AH813" s="77"/>
      <c r="AI813" s="77"/>
      <c r="AJ813" s="77"/>
      <c r="AK813" s="77"/>
      <c r="AL813" s="77"/>
      <c r="AM813" s="77"/>
      <c r="AN813" s="77"/>
      <c r="AO813" s="146"/>
      <c r="AP813" s="248" t="str">
        <f>IF(F813="","",IFERROR(VLOOKUP(SUBSTITUTE(SUBSTITUTE(Tabla1[[#This Row],[Uso Sistemas]],"T","P"),"N","F"),Parámetros!$M$2:$N$17,2,0),"Completar hasta 3ra sem. para evaluar a Probacionista"))</f>
        <v/>
      </c>
      <c r="AQ813" s="40"/>
      <c r="AR813" s="40"/>
      <c r="AS813" s="40"/>
      <c r="AT813" s="29"/>
      <c r="AU813" s="56"/>
      <c r="AV813" s="56"/>
      <c r="AW813" s="56"/>
      <c r="AX813" s="250" t="str">
        <f>IF(V813="","",EOMONTH(EDATE(Tabla1[[#This Row],[Fecha Finalización]],2),0))</f>
        <v/>
      </c>
      <c r="AY813" s="40"/>
      <c r="AZ813" s="251" t="str">
        <f>IF(V813="","",EOMONTH(EDATE(Tabla1[[#This Row],[Fecha Finalización]],3),0))</f>
        <v/>
      </c>
      <c r="BA813" s="40"/>
      <c r="BB813" s="40"/>
      <c r="BC813" s="237"/>
      <c r="BD813" s="235" t="str">
        <f>IF(F813="","",Tabla1[[#This Row],[sem 01]]&amp;Tabla1[[#This Row],[sem 02]]&amp;Tabla1[[#This Row],[sem 03]])</f>
        <v/>
      </c>
      <c r="BE813" s="236" t="str">
        <f>IF(TRIM(F813)="","",$B$1&amp;"-"&amp;SUBSTITUTE(Tabla1[[#This Row],[Mes Inscrito]]," ","")&amp;"-"&amp;SUBSTITUTE(Tabla1[[#This Row],[Dia de clases Inscrito]]," ","")&amp;"-"&amp;SUBSTITUTE(Tabla1[[#This Row],[Horario Inscrito]]," ","")&amp;"-"&amp;Tabla1[[#This Row],[Fecha Inicio grupo]])</f>
        <v/>
      </c>
      <c r="BF813" s="253" t="str">
        <f>IF(F813="","",Tabla1[[#This Row],[Curso]])</f>
        <v/>
      </c>
      <c r="BG813" s="254" t="str">
        <f>+IF(TRIM(F813)="","",$B$1&amp;"-"&amp;TRIM(Tabla1[[#This Row],[Mes Inscrito]])&amp;"-"&amp;TRIM(Tabla1[[#This Row],[Dia de clases Inscrito]])&amp;"-"&amp;TRIM(Tabla1[[#This Row],[Horario Inscrito]])&amp;"-"&amp;TRIM(Tabla1[[#This Row],[Fecha Inicio grupo]])&amp;"-"&amp;TRIM(Tabla1[[#This Row],[Tipo Incrito]]))</f>
        <v/>
      </c>
      <c r="BH813" s="319" t="str">
        <f>IF(F813="","",OR(IFERROR(SEARCH("CG",Tabla1[[#This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3" s="320" t="str">
        <f>IF(F813&lt;&gt;"",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3" s="320" t="str">
        <f>IF(F813&lt;&gt;"",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3" s="320" t="str">
        <f>IF(Tabla1[[#This Row],[Fecha Inicio grupo]]="","",IFERROR(VLOOKUP(Tabla1[[#This Row],[Mes de Alta como miembro]],Parámetros!$AM$2:$AN$16,2,0),"01/01/1900"))</f>
        <v/>
      </c>
    </row>
    <row r="814" spans="1:63" ht="14.45" hidden="1">
      <c r="A814" s="69">
        <v>809</v>
      </c>
      <c r="B814" s="30"/>
      <c r="C814" s="35"/>
      <c r="D814" s="43"/>
      <c r="E814" s="65"/>
      <c r="F814" s="46"/>
      <c r="G814" s="46"/>
      <c r="H814" s="165"/>
      <c r="I814" s="43"/>
      <c r="J814" s="29"/>
      <c r="K814" s="70"/>
      <c r="L814" s="69"/>
      <c r="M814" s="47"/>
      <c r="N814" s="240" t="str">
        <f ca="1">IF(Tabla1[[#This Row],[Fecha de nac]]="","",IF(Tabla1[[#This Row],[Fecha Finalización]] &gt;=TODAY(), DATEDIF(Tabla1[[#This Row],[Fecha de nac]],TODAY(),"y"), ROUNDDOWN((Tabla1[[#This Row],[Fecha Finalización]] -Tabla1[[#This Row],[Fecha de nac]])/365,0)))</f>
        <v/>
      </c>
      <c r="O814" s="171"/>
      <c r="P814" s="35"/>
      <c r="Q814" s="68"/>
      <c r="R814" s="68"/>
      <c r="S814" s="68"/>
      <c r="T814" s="68"/>
      <c r="U814" s="245" t="str">
        <f>IF(F814="","",Tabla1[[#This Row],[Fecha Inicio grupo]]+3*7-7)</f>
        <v/>
      </c>
      <c r="V814" s="246" t="str">
        <f>IF(F814="","",EDATE(Tabla1[[#This Row],[Fecha Inicio grupo]],3))</f>
        <v/>
      </c>
      <c r="W814" s="30"/>
      <c r="X814" s="30"/>
      <c r="Y814" s="77"/>
      <c r="Z814" s="77"/>
      <c r="AA814" s="77"/>
      <c r="AB814" s="77"/>
      <c r="AC814" s="77"/>
      <c r="AD814" s="77"/>
      <c r="AE814" s="77"/>
      <c r="AF814" s="77"/>
      <c r="AG814" s="77"/>
      <c r="AH814" s="77"/>
      <c r="AI814" s="77"/>
      <c r="AJ814" s="77"/>
      <c r="AK814" s="77"/>
      <c r="AL814" s="77"/>
      <c r="AM814" s="77"/>
      <c r="AN814" s="77"/>
      <c r="AO814" s="146"/>
      <c r="AP814" s="248" t="str">
        <f>IF(F814="","",IFERROR(VLOOKUP(SUBSTITUTE(SUBSTITUTE(Tabla1[[#This Row],[Uso Sistemas]],"T","P"),"N","F"),Parámetros!$M$2:$N$17,2,0),"Completar hasta 3ra sem. para evaluar a Probacionista"))</f>
        <v/>
      </c>
      <c r="AQ814" s="40"/>
      <c r="AR814" s="40"/>
      <c r="AS814" s="40"/>
      <c r="AT814" s="29"/>
      <c r="AU814" s="56"/>
      <c r="AV814" s="56"/>
      <c r="AW814" s="56"/>
      <c r="AX814" s="250" t="str">
        <f>IF(V814="","",EOMONTH(EDATE(Tabla1[[#This Row],[Fecha Finalización]],2),0))</f>
        <v/>
      </c>
      <c r="AY814" s="40"/>
      <c r="AZ814" s="251" t="str">
        <f>IF(V814="","",EOMONTH(EDATE(Tabla1[[#This Row],[Fecha Finalización]],3),0))</f>
        <v/>
      </c>
      <c r="BA814" s="40"/>
      <c r="BB814" s="40"/>
      <c r="BC814" s="237"/>
      <c r="BD814" s="235" t="str">
        <f>IF(F814="","",Tabla1[[#This Row],[sem 01]]&amp;Tabla1[[#This Row],[sem 02]]&amp;Tabla1[[#This Row],[sem 03]])</f>
        <v/>
      </c>
      <c r="BE814" s="236" t="str">
        <f>IF(TRIM(F814)="","",$B$1&amp;"-"&amp;SUBSTITUTE(Tabla1[[#This Row],[Mes Inscrito]]," ","")&amp;"-"&amp;SUBSTITUTE(Tabla1[[#This Row],[Dia de clases Inscrito]]," ","")&amp;"-"&amp;SUBSTITUTE(Tabla1[[#This Row],[Horario Inscrito]]," ","")&amp;"-"&amp;Tabla1[[#This Row],[Fecha Inicio grupo]])</f>
        <v/>
      </c>
      <c r="BF814" s="253" t="str">
        <f>IF(F814="","",Tabla1[[#This Row],[Curso]])</f>
        <v/>
      </c>
      <c r="BG814" s="254" t="str">
        <f>+IF(TRIM(F814)="","",$B$1&amp;"-"&amp;TRIM(Tabla1[[#This Row],[Mes Inscrito]])&amp;"-"&amp;TRIM(Tabla1[[#This Row],[Dia de clases Inscrito]])&amp;"-"&amp;TRIM(Tabla1[[#This Row],[Horario Inscrito]])&amp;"-"&amp;TRIM(Tabla1[[#This Row],[Fecha Inicio grupo]])&amp;"-"&amp;TRIM(Tabla1[[#This Row],[Tipo Incrito]]))</f>
        <v/>
      </c>
      <c r="BH814" s="319" t="str">
        <f>IF(F814="","",OR(IFERROR(SEARCH("CG",Tabla1[[#This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4" s="320" t="str">
        <f>IF(F814&lt;&gt;"",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4" s="320" t="str">
        <f>IF(F814&lt;&gt;"",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4" s="320" t="str">
        <f>IF(Tabla1[[#This Row],[Fecha Inicio grupo]]="","",IFERROR(VLOOKUP(Tabla1[[#This Row],[Mes de Alta como miembro]],Parámetros!$AM$2:$AN$16,2,0),"01/01/1900"))</f>
        <v/>
      </c>
    </row>
    <row r="815" spans="1:63" ht="14.45" hidden="1">
      <c r="A815" s="69">
        <v>810</v>
      </c>
      <c r="B815" s="30"/>
      <c r="C815" s="35"/>
      <c r="D815" s="43"/>
      <c r="E815" s="65"/>
      <c r="F815" s="46"/>
      <c r="G815" s="46"/>
      <c r="H815" s="165"/>
      <c r="I815" s="43"/>
      <c r="J815" s="29"/>
      <c r="K815" s="70"/>
      <c r="L815" s="69"/>
      <c r="M815" s="47"/>
      <c r="N815" s="240" t="str">
        <f ca="1">IF(Tabla1[[#This Row],[Fecha de nac]]="","",IF(Tabla1[[#This Row],[Fecha Finalización]] &gt;=TODAY(), DATEDIF(Tabla1[[#This Row],[Fecha de nac]],TODAY(),"y"), ROUNDDOWN((Tabla1[[#This Row],[Fecha Finalización]] -Tabla1[[#This Row],[Fecha de nac]])/365,0)))</f>
        <v/>
      </c>
      <c r="O815" s="171"/>
      <c r="P815" s="35"/>
      <c r="Q815" s="68"/>
      <c r="R815" s="68"/>
      <c r="S815" s="68"/>
      <c r="T815" s="68"/>
      <c r="U815" s="245" t="str">
        <f>IF(F815="","",Tabla1[[#This Row],[Fecha Inicio grupo]]+3*7-7)</f>
        <v/>
      </c>
      <c r="V815" s="246" t="str">
        <f>IF(F815="","",EDATE(Tabla1[[#This Row],[Fecha Inicio grupo]],3))</f>
        <v/>
      </c>
      <c r="W815" s="30"/>
      <c r="X815" s="30"/>
      <c r="Y815" s="77"/>
      <c r="Z815" s="77"/>
      <c r="AA815" s="77"/>
      <c r="AB815" s="77"/>
      <c r="AC815" s="77"/>
      <c r="AD815" s="77"/>
      <c r="AE815" s="77"/>
      <c r="AF815" s="77"/>
      <c r="AG815" s="77"/>
      <c r="AH815" s="77"/>
      <c r="AI815" s="77"/>
      <c r="AJ815" s="77"/>
      <c r="AK815" s="77"/>
      <c r="AL815" s="77"/>
      <c r="AM815" s="77"/>
      <c r="AN815" s="77"/>
      <c r="AO815" s="146"/>
      <c r="AP815" s="248" t="str">
        <f>IF(F815="","",IFERROR(VLOOKUP(SUBSTITUTE(SUBSTITUTE(Tabla1[[#This Row],[Uso Sistemas]],"T","P"),"N","F"),Parámetros!$M$2:$N$17,2,0),"Completar hasta 3ra sem. para evaluar a Probacionista"))</f>
        <v/>
      </c>
      <c r="AQ815" s="40"/>
      <c r="AR815" s="40"/>
      <c r="AS815" s="40"/>
      <c r="AT815" s="29"/>
      <c r="AU815" s="56"/>
      <c r="AV815" s="56"/>
      <c r="AW815" s="56"/>
      <c r="AX815" s="250" t="str">
        <f>IF(V815="","",EOMONTH(EDATE(Tabla1[[#This Row],[Fecha Finalización]],2),0))</f>
        <v/>
      </c>
      <c r="AY815" s="40"/>
      <c r="AZ815" s="251" t="str">
        <f>IF(V815="","",EOMONTH(EDATE(Tabla1[[#This Row],[Fecha Finalización]],3),0))</f>
        <v/>
      </c>
      <c r="BA815" s="40"/>
      <c r="BB815" s="40"/>
      <c r="BC815" s="237"/>
      <c r="BD815" s="235" t="str">
        <f>IF(F815="","",Tabla1[[#This Row],[sem 01]]&amp;Tabla1[[#This Row],[sem 02]]&amp;Tabla1[[#This Row],[sem 03]])</f>
        <v/>
      </c>
      <c r="BE815" s="236" t="str">
        <f>IF(TRIM(F815)="","",$B$1&amp;"-"&amp;SUBSTITUTE(Tabla1[[#This Row],[Mes Inscrito]]," ","")&amp;"-"&amp;SUBSTITUTE(Tabla1[[#This Row],[Dia de clases Inscrito]]," ","")&amp;"-"&amp;SUBSTITUTE(Tabla1[[#This Row],[Horario Inscrito]]," ","")&amp;"-"&amp;Tabla1[[#This Row],[Fecha Inicio grupo]])</f>
        <v/>
      </c>
      <c r="BF815" s="253" t="str">
        <f>IF(F815="","",Tabla1[[#This Row],[Curso]])</f>
        <v/>
      </c>
      <c r="BG815" s="254" t="str">
        <f>+IF(TRIM(F815)="","",$B$1&amp;"-"&amp;TRIM(Tabla1[[#This Row],[Mes Inscrito]])&amp;"-"&amp;TRIM(Tabla1[[#This Row],[Dia de clases Inscrito]])&amp;"-"&amp;TRIM(Tabla1[[#This Row],[Horario Inscrito]])&amp;"-"&amp;TRIM(Tabla1[[#This Row],[Fecha Inicio grupo]])&amp;"-"&amp;TRIM(Tabla1[[#This Row],[Tipo Incrito]]))</f>
        <v/>
      </c>
      <c r="BH815" s="319" t="str">
        <f>IF(F815="","",OR(IFERROR(SEARCH("CG",Tabla1[[#This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5" s="320" t="str">
        <f>IF(F815&lt;&gt;"",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5" s="320" t="str">
        <f>IF(F815&lt;&gt;"",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5" s="320" t="str">
        <f>IF(Tabla1[[#This Row],[Fecha Inicio grupo]]="","",IFERROR(VLOOKUP(Tabla1[[#This Row],[Mes de Alta como miembro]],Parámetros!$AM$2:$AN$16,2,0),"01/01/1900"))</f>
        <v/>
      </c>
    </row>
    <row r="816" spans="1:63" ht="14.45" hidden="1">
      <c r="A816" s="69">
        <v>811</v>
      </c>
      <c r="B816" s="30"/>
      <c r="C816" s="35"/>
      <c r="D816" s="43"/>
      <c r="E816" s="65"/>
      <c r="F816" s="46"/>
      <c r="G816" s="46"/>
      <c r="H816" s="165"/>
      <c r="I816" s="43"/>
      <c r="J816" s="29"/>
      <c r="K816" s="70"/>
      <c r="L816" s="69"/>
      <c r="M816" s="47"/>
      <c r="N816" s="240" t="str">
        <f ca="1">IF(Tabla1[[#This Row],[Fecha de nac]]="","",IF(Tabla1[[#This Row],[Fecha Finalización]] &gt;=TODAY(), DATEDIF(Tabla1[[#This Row],[Fecha de nac]],TODAY(),"y"), ROUNDDOWN((Tabla1[[#This Row],[Fecha Finalización]] -Tabla1[[#This Row],[Fecha de nac]])/365,0)))</f>
        <v/>
      </c>
      <c r="O816" s="171"/>
      <c r="P816" s="35"/>
      <c r="Q816" s="68"/>
      <c r="R816" s="68"/>
      <c r="S816" s="68"/>
      <c r="T816" s="68"/>
      <c r="U816" s="245" t="str">
        <f>IF(F816="","",Tabla1[[#This Row],[Fecha Inicio grupo]]+3*7-7)</f>
        <v/>
      </c>
      <c r="V816" s="246" t="str">
        <f>IF(F816="","",EDATE(Tabla1[[#This Row],[Fecha Inicio grupo]],3))</f>
        <v/>
      </c>
      <c r="W816" s="30"/>
      <c r="X816" s="30"/>
      <c r="Y816" s="77"/>
      <c r="Z816" s="77"/>
      <c r="AA816" s="77"/>
      <c r="AB816" s="77"/>
      <c r="AC816" s="77"/>
      <c r="AD816" s="77"/>
      <c r="AE816" s="77"/>
      <c r="AF816" s="77"/>
      <c r="AG816" s="77"/>
      <c r="AH816" s="77"/>
      <c r="AI816" s="77"/>
      <c r="AJ816" s="77"/>
      <c r="AK816" s="77"/>
      <c r="AL816" s="77"/>
      <c r="AM816" s="77"/>
      <c r="AN816" s="77"/>
      <c r="AO816" s="146"/>
      <c r="AP816" s="248" t="str">
        <f>IF(F816="","",IFERROR(VLOOKUP(SUBSTITUTE(SUBSTITUTE(Tabla1[[#This Row],[Uso Sistemas]],"T","P"),"N","F"),Parámetros!$M$2:$N$17,2,0),"Completar hasta 3ra sem. para evaluar a Probacionista"))</f>
        <v/>
      </c>
      <c r="AQ816" s="40"/>
      <c r="AR816" s="40"/>
      <c r="AS816" s="40"/>
      <c r="AT816" s="29"/>
      <c r="AU816" s="56"/>
      <c r="AV816" s="56"/>
      <c r="AW816" s="56"/>
      <c r="AX816" s="250" t="str">
        <f>IF(V816="","",EOMONTH(EDATE(Tabla1[[#This Row],[Fecha Finalización]],2),0))</f>
        <v/>
      </c>
      <c r="AY816" s="40"/>
      <c r="AZ816" s="251" t="str">
        <f>IF(V816="","",EOMONTH(EDATE(Tabla1[[#This Row],[Fecha Finalización]],3),0))</f>
        <v/>
      </c>
      <c r="BA816" s="40"/>
      <c r="BB816" s="40"/>
      <c r="BC816" s="237"/>
      <c r="BD816" s="235" t="str">
        <f>IF(F816="","",Tabla1[[#This Row],[sem 01]]&amp;Tabla1[[#This Row],[sem 02]]&amp;Tabla1[[#This Row],[sem 03]])</f>
        <v/>
      </c>
      <c r="BE816" s="236" t="str">
        <f>IF(TRIM(F816)="","",$B$1&amp;"-"&amp;SUBSTITUTE(Tabla1[[#This Row],[Mes Inscrito]]," ","")&amp;"-"&amp;SUBSTITUTE(Tabla1[[#This Row],[Dia de clases Inscrito]]," ","")&amp;"-"&amp;SUBSTITUTE(Tabla1[[#This Row],[Horario Inscrito]]," ","")&amp;"-"&amp;Tabla1[[#This Row],[Fecha Inicio grupo]])</f>
        <v/>
      </c>
      <c r="BF816" s="253" t="str">
        <f>IF(F816="","",Tabla1[[#This Row],[Curso]])</f>
        <v/>
      </c>
      <c r="BG816" s="254" t="str">
        <f>+IF(TRIM(F816)="","",$B$1&amp;"-"&amp;TRIM(Tabla1[[#This Row],[Mes Inscrito]])&amp;"-"&amp;TRIM(Tabla1[[#This Row],[Dia de clases Inscrito]])&amp;"-"&amp;TRIM(Tabla1[[#This Row],[Horario Inscrito]])&amp;"-"&amp;TRIM(Tabla1[[#This Row],[Fecha Inicio grupo]])&amp;"-"&amp;TRIM(Tabla1[[#This Row],[Tipo Incrito]]))</f>
        <v/>
      </c>
      <c r="BH816" s="319" t="str">
        <f>IF(F816="","",OR(IFERROR(SEARCH("CG",Tabla1[[#This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6" s="320" t="str">
        <f>IF(F816&lt;&gt;"",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6" s="320" t="str">
        <f>IF(F816&lt;&gt;"",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6" s="320" t="str">
        <f>IF(Tabla1[[#This Row],[Fecha Inicio grupo]]="","",IFERROR(VLOOKUP(Tabla1[[#This Row],[Mes de Alta como miembro]],Parámetros!$AM$2:$AN$16,2,0),"01/01/1900"))</f>
        <v/>
      </c>
    </row>
    <row r="817" spans="1:63" ht="14.45" hidden="1">
      <c r="A817" s="69">
        <v>812</v>
      </c>
      <c r="B817" s="30"/>
      <c r="C817" s="35"/>
      <c r="D817" s="43"/>
      <c r="E817" s="65"/>
      <c r="F817" s="46"/>
      <c r="G817" s="46"/>
      <c r="H817" s="165"/>
      <c r="I817" s="43"/>
      <c r="J817" s="29"/>
      <c r="K817" s="70"/>
      <c r="L817" s="69"/>
      <c r="M817" s="47"/>
      <c r="N817" s="240" t="str">
        <f ca="1">IF(Tabla1[[#This Row],[Fecha de nac]]="","",IF(Tabla1[[#This Row],[Fecha Finalización]] &gt;=TODAY(), DATEDIF(Tabla1[[#This Row],[Fecha de nac]],TODAY(),"y"), ROUNDDOWN((Tabla1[[#This Row],[Fecha Finalización]] -Tabla1[[#This Row],[Fecha de nac]])/365,0)))</f>
        <v/>
      </c>
      <c r="O817" s="171"/>
      <c r="P817" s="35"/>
      <c r="Q817" s="68"/>
      <c r="R817" s="68"/>
      <c r="S817" s="68"/>
      <c r="T817" s="68"/>
      <c r="U817" s="245" t="str">
        <f>IF(F817="","",Tabla1[[#This Row],[Fecha Inicio grupo]]+3*7-7)</f>
        <v/>
      </c>
      <c r="V817" s="246" t="str">
        <f>IF(F817="","",EDATE(Tabla1[[#This Row],[Fecha Inicio grupo]],3))</f>
        <v/>
      </c>
      <c r="W817" s="30"/>
      <c r="X817" s="30"/>
      <c r="Y817" s="77"/>
      <c r="Z817" s="77"/>
      <c r="AA817" s="77"/>
      <c r="AB817" s="77"/>
      <c r="AC817" s="77"/>
      <c r="AD817" s="77"/>
      <c r="AE817" s="77"/>
      <c r="AF817" s="77"/>
      <c r="AG817" s="77"/>
      <c r="AH817" s="77"/>
      <c r="AI817" s="77"/>
      <c r="AJ817" s="77"/>
      <c r="AK817" s="77"/>
      <c r="AL817" s="77"/>
      <c r="AM817" s="77"/>
      <c r="AN817" s="77"/>
      <c r="AO817" s="146"/>
      <c r="AP817" s="248" t="str">
        <f>IF(F817="","",IFERROR(VLOOKUP(SUBSTITUTE(SUBSTITUTE(Tabla1[[#This Row],[Uso Sistemas]],"T","P"),"N","F"),Parámetros!$M$2:$N$17,2,0),"Completar hasta 3ra sem. para evaluar a Probacionista"))</f>
        <v/>
      </c>
      <c r="AQ817" s="40"/>
      <c r="AR817" s="40"/>
      <c r="AS817" s="40"/>
      <c r="AT817" s="29"/>
      <c r="AU817" s="56"/>
      <c r="AV817" s="56"/>
      <c r="AW817" s="56"/>
      <c r="AX817" s="250" t="str">
        <f>IF(V817="","",EOMONTH(EDATE(Tabla1[[#This Row],[Fecha Finalización]],2),0))</f>
        <v/>
      </c>
      <c r="AY817" s="40"/>
      <c r="AZ817" s="251" t="str">
        <f>IF(V817="","",EOMONTH(EDATE(Tabla1[[#This Row],[Fecha Finalización]],3),0))</f>
        <v/>
      </c>
      <c r="BA817" s="40"/>
      <c r="BB817" s="40"/>
      <c r="BC817" s="237"/>
      <c r="BD817" s="235" t="str">
        <f>IF(F817="","",Tabla1[[#This Row],[sem 01]]&amp;Tabla1[[#This Row],[sem 02]]&amp;Tabla1[[#This Row],[sem 03]])</f>
        <v/>
      </c>
      <c r="BE817" s="236" t="str">
        <f>IF(TRIM(F817)="","",$B$1&amp;"-"&amp;SUBSTITUTE(Tabla1[[#This Row],[Mes Inscrito]]," ","")&amp;"-"&amp;SUBSTITUTE(Tabla1[[#This Row],[Dia de clases Inscrito]]," ","")&amp;"-"&amp;SUBSTITUTE(Tabla1[[#This Row],[Horario Inscrito]]," ","")&amp;"-"&amp;Tabla1[[#This Row],[Fecha Inicio grupo]])</f>
        <v/>
      </c>
      <c r="BF817" s="253" t="str">
        <f>IF(F817="","",Tabla1[[#This Row],[Curso]])</f>
        <v/>
      </c>
      <c r="BG817" s="254" t="str">
        <f>+IF(TRIM(F817)="","",$B$1&amp;"-"&amp;TRIM(Tabla1[[#This Row],[Mes Inscrito]])&amp;"-"&amp;TRIM(Tabla1[[#This Row],[Dia de clases Inscrito]])&amp;"-"&amp;TRIM(Tabla1[[#This Row],[Horario Inscrito]])&amp;"-"&amp;TRIM(Tabla1[[#This Row],[Fecha Inicio grupo]])&amp;"-"&amp;TRIM(Tabla1[[#This Row],[Tipo Incrito]]))</f>
        <v/>
      </c>
      <c r="BH817" s="319" t="str">
        <f>IF(F817="","",OR(IFERROR(SEARCH("CG",Tabla1[[#This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7" s="320" t="str">
        <f>IF(F817&lt;&gt;"",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7" s="320" t="str">
        <f>IF(F817&lt;&gt;"",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7" s="320" t="str">
        <f>IF(Tabla1[[#This Row],[Fecha Inicio grupo]]="","",IFERROR(VLOOKUP(Tabla1[[#This Row],[Mes de Alta como miembro]],Parámetros!$AM$2:$AN$16,2,0),"01/01/1900"))</f>
        <v/>
      </c>
    </row>
    <row r="818" spans="1:63" ht="14.45" hidden="1">
      <c r="A818" s="69">
        <v>813</v>
      </c>
      <c r="B818" s="30"/>
      <c r="C818" s="35"/>
      <c r="D818" s="43"/>
      <c r="E818" s="65"/>
      <c r="F818" s="46"/>
      <c r="G818" s="46"/>
      <c r="H818" s="165"/>
      <c r="I818" s="43"/>
      <c r="J818" s="29"/>
      <c r="K818" s="70"/>
      <c r="L818" s="69"/>
      <c r="M818" s="47"/>
      <c r="N818" s="240" t="str">
        <f ca="1">IF(Tabla1[[#This Row],[Fecha de nac]]="","",IF(Tabla1[[#This Row],[Fecha Finalización]] &gt;=TODAY(), DATEDIF(Tabla1[[#This Row],[Fecha de nac]],TODAY(),"y"), ROUNDDOWN((Tabla1[[#This Row],[Fecha Finalización]] -Tabla1[[#This Row],[Fecha de nac]])/365,0)))</f>
        <v/>
      </c>
      <c r="O818" s="171"/>
      <c r="P818" s="35"/>
      <c r="Q818" s="68"/>
      <c r="R818" s="68"/>
      <c r="S818" s="68"/>
      <c r="T818" s="68"/>
      <c r="U818" s="245" t="str">
        <f>IF(F818="","",Tabla1[[#This Row],[Fecha Inicio grupo]]+3*7-7)</f>
        <v/>
      </c>
      <c r="V818" s="246" t="str">
        <f>IF(F818="","",EDATE(Tabla1[[#This Row],[Fecha Inicio grupo]],3))</f>
        <v/>
      </c>
      <c r="W818" s="30"/>
      <c r="X818" s="30"/>
      <c r="Y818" s="77"/>
      <c r="Z818" s="77"/>
      <c r="AA818" s="77"/>
      <c r="AB818" s="77"/>
      <c r="AC818" s="77"/>
      <c r="AD818" s="77"/>
      <c r="AE818" s="77"/>
      <c r="AF818" s="77"/>
      <c r="AG818" s="77"/>
      <c r="AH818" s="77"/>
      <c r="AI818" s="77"/>
      <c r="AJ818" s="77"/>
      <c r="AK818" s="77"/>
      <c r="AL818" s="77"/>
      <c r="AM818" s="77"/>
      <c r="AN818" s="77"/>
      <c r="AO818" s="146"/>
      <c r="AP818" s="248" t="str">
        <f>IF(F818="","",IFERROR(VLOOKUP(SUBSTITUTE(SUBSTITUTE(Tabla1[[#This Row],[Uso Sistemas]],"T","P"),"N","F"),Parámetros!$M$2:$N$17,2,0),"Completar hasta 3ra sem. para evaluar a Probacionista"))</f>
        <v/>
      </c>
      <c r="AQ818" s="40"/>
      <c r="AR818" s="40"/>
      <c r="AS818" s="40"/>
      <c r="AT818" s="29"/>
      <c r="AU818" s="56"/>
      <c r="AV818" s="56"/>
      <c r="AW818" s="56"/>
      <c r="AX818" s="250" t="str">
        <f>IF(V818="","",EOMONTH(EDATE(Tabla1[[#This Row],[Fecha Finalización]],2),0))</f>
        <v/>
      </c>
      <c r="AY818" s="40"/>
      <c r="AZ818" s="251" t="str">
        <f>IF(V818="","",EOMONTH(EDATE(Tabla1[[#This Row],[Fecha Finalización]],3),0))</f>
        <v/>
      </c>
      <c r="BA818" s="40"/>
      <c r="BB818" s="40"/>
      <c r="BC818" s="237"/>
      <c r="BD818" s="235" t="str">
        <f>IF(F818="","",Tabla1[[#This Row],[sem 01]]&amp;Tabla1[[#This Row],[sem 02]]&amp;Tabla1[[#This Row],[sem 03]])</f>
        <v/>
      </c>
      <c r="BE818" s="236" t="str">
        <f>IF(TRIM(F818)="","",$B$1&amp;"-"&amp;SUBSTITUTE(Tabla1[[#This Row],[Mes Inscrito]]," ","")&amp;"-"&amp;SUBSTITUTE(Tabla1[[#This Row],[Dia de clases Inscrito]]," ","")&amp;"-"&amp;SUBSTITUTE(Tabla1[[#This Row],[Horario Inscrito]]," ","")&amp;"-"&amp;Tabla1[[#This Row],[Fecha Inicio grupo]])</f>
        <v/>
      </c>
      <c r="BF818" s="253" t="str">
        <f>IF(F818="","",Tabla1[[#This Row],[Curso]])</f>
        <v/>
      </c>
      <c r="BG818" s="254" t="str">
        <f>+IF(TRIM(F818)="","",$B$1&amp;"-"&amp;TRIM(Tabla1[[#This Row],[Mes Inscrito]])&amp;"-"&amp;TRIM(Tabla1[[#This Row],[Dia de clases Inscrito]])&amp;"-"&amp;TRIM(Tabla1[[#This Row],[Horario Inscrito]])&amp;"-"&amp;TRIM(Tabla1[[#This Row],[Fecha Inicio grupo]])&amp;"-"&amp;TRIM(Tabla1[[#This Row],[Tipo Incrito]]))</f>
        <v/>
      </c>
      <c r="BH818" s="319" t="str">
        <f>IF(F818="","",OR(IFERROR(SEARCH("CG",Tabla1[[#This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8" s="320" t="str">
        <f>IF(F818&lt;&gt;"",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8" s="320" t="str">
        <f>IF(F818&lt;&gt;"",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8" s="320" t="str">
        <f>IF(Tabla1[[#This Row],[Fecha Inicio grupo]]="","",IFERROR(VLOOKUP(Tabla1[[#This Row],[Mes de Alta como miembro]],Parámetros!$AM$2:$AN$16,2,0),"01/01/1900"))</f>
        <v/>
      </c>
    </row>
    <row r="819" spans="1:63" ht="14.45" hidden="1">
      <c r="A819" s="69">
        <v>814</v>
      </c>
      <c r="B819" s="30"/>
      <c r="C819" s="35"/>
      <c r="D819" s="43"/>
      <c r="E819" s="65"/>
      <c r="F819" s="46"/>
      <c r="G819" s="46"/>
      <c r="H819" s="165"/>
      <c r="I819" s="43"/>
      <c r="J819" s="29"/>
      <c r="K819" s="70"/>
      <c r="L819" s="69"/>
      <c r="M819" s="47"/>
      <c r="N819" s="240" t="str">
        <f ca="1">IF(Tabla1[[#This Row],[Fecha de nac]]="","",IF(Tabla1[[#This Row],[Fecha Finalización]] &gt;=TODAY(), DATEDIF(Tabla1[[#This Row],[Fecha de nac]],TODAY(),"y"), ROUNDDOWN((Tabla1[[#This Row],[Fecha Finalización]] -Tabla1[[#This Row],[Fecha de nac]])/365,0)))</f>
        <v/>
      </c>
      <c r="O819" s="171"/>
      <c r="P819" s="35"/>
      <c r="Q819" s="68"/>
      <c r="R819" s="68"/>
      <c r="S819" s="68"/>
      <c r="T819" s="68"/>
      <c r="U819" s="245" t="str">
        <f>IF(F819="","",Tabla1[[#This Row],[Fecha Inicio grupo]]+3*7-7)</f>
        <v/>
      </c>
      <c r="V819" s="246" t="str">
        <f>IF(F819="","",EDATE(Tabla1[[#This Row],[Fecha Inicio grupo]],3))</f>
        <v/>
      </c>
      <c r="W819" s="30"/>
      <c r="X819" s="30"/>
      <c r="Y819" s="77"/>
      <c r="Z819" s="77"/>
      <c r="AA819" s="77"/>
      <c r="AB819" s="77"/>
      <c r="AC819" s="77"/>
      <c r="AD819" s="77"/>
      <c r="AE819" s="77"/>
      <c r="AF819" s="77"/>
      <c r="AG819" s="77"/>
      <c r="AH819" s="77"/>
      <c r="AI819" s="77"/>
      <c r="AJ819" s="77"/>
      <c r="AK819" s="77"/>
      <c r="AL819" s="77"/>
      <c r="AM819" s="77"/>
      <c r="AN819" s="77"/>
      <c r="AO819" s="146"/>
      <c r="AP819" s="248" t="str">
        <f>IF(F819="","",IFERROR(VLOOKUP(SUBSTITUTE(SUBSTITUTE(Tabla1[[#This Row],[Uso Sistemas]],"T","P"),"N","F"),Parámetros!$M$2:$N$17,2,0),"Completar hasta 3ra sem. para evaluar a Probacionista"))</f>
        <v/>
      </c>
      <c r="AQ819" s="40"/>
      <c r="AR819" s="40"/>
      <c r="AS819" s="40"/>
      <c r="AT819" s="29"/>
      <c r="AU819" s="56"/>
      <c r="AV819" s="56"/>
      <c r="AW819" s="56"/>
      <c r="AX819" s="250" t="str">
        <f>IF(V819="","",EOMONTH(EDATE(Tabla1[[#This Row],[Fecha Finalización]],2),0))</f>
        <v/>
      </c>
      <c r="AY819" s="40"/>
      <c r="AZ819" s="251" t="str">
        <f>IF(V819="","",EOMONTH(EDATE(Tabla1[[#This Row],[Fecha Finalización]],3),0))</f>
        <v/>
      </c>
      <c r="BA819" s="40"/>
      <c r="BB819" s="40"/>
      <c r="BC819" s="237"/>
      <c r="BD819" s="235" t="str">
        <f>IF(F819="","",Tabla1[[#This Row],[sem 01]]&amp;Tabla1[[#This Row],[sem 02]]&amp;Tabla1[[#This Row],[sem 03]])</f>
        <v/>
      </c>
      <c r="BE819" s="236" t="str">
        <f>IF(TRIM(F819)="","",$B$1&amp;"-"&amp;SUBSTITUTE(Tabla1[[#This Row],[Mes Inscrito]]," ","")&amp;"-"&amp;SUBSTITUTE(Tabla1[[#This Row],[Dia de clases Inscrito]]," ","")&amp;"-"&amp;SUBSTITUTE(Tabla1[[#This Row],[Horario Inscrito]]," ","")&amp;"-"&amp;Tabla1[[#This Row],[Fecha Inicio grupo]])</f>
        <v/>
      </c>
      <c r="BF819" s="253" t="str">
        <f>IF(F819="","",Tabla1[[#This Row],[Curso]])</f>
        <v/>
      </c>
      <c r="BG819" s="254" t="str">
        <f>+IF(TRIM(F819)="","",$B$1&amp;"-"&amp;TRIM(Tabla1[[#This Row],[Mes Inscrito]])&amp;"-"&amp;TRIM(Tabla1[[#This Row],[Dia de clases Inscrito]])&amp;"-"&amp;TRIM(Tabla1[[#This Row],[Horario Inscrito]])&amp;"-"&amp;TRIM(Tabla1[[#This Row],[Fecha Inicio grupo]])&amp;"-"&amp;TRIM(Tabla1[[#This Row],[Tipo Incrito]]))</f>
        <v/>
      </c>
      <c r="BH819" s="319" t="str">
        <f>IF(F819="","",OR(IFERROR(SEARCH("CG",Tabla1[[#This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9" s="320" t="str">
        <f>IF(F819&lt;&gt;"",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9" s="320" t="str">
        <f>IF(F819&lt;&gt;"",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9" s="320" t="str">
        <f>IF(Tabla1[[#This Row],[Fecha Inicio grupo]]="","",IFERROR(VLOOKUP(Tabla1[[#This Row],[Mes de Alta como miembro]],Parámetros!$AM$2:$AN$16,2,0),"01/01/1900"))</f>
        <v/>
      </c>
    </row>
    <row r="820" spans="1:63" ht="14.45" hidden="1">
      <c r="A820" s="69">
        <v>815</v>
      </c>
      <c r="B820" s="30"/>
      <c r="C820" s="35"/>
      <c r="D820" s="43"/>
      <c r="E820" s="65"/>
      <c r="F820" s="46"/>
      <c r="G820" s="46"/>
      <c r="H820" s="165"/>
      <c r="I820" s="43"/>
      <c r="J820" s="29"/>
      <c r="K820" s="70"/>
      <c r="L820" s="69"/>
      <c r="M820" s="47"/>
      <c r="N820" s="240" t="str">
        <f ca="1">IF(Tabla1[[#This Row],[Fecha de nac]]="","",IF(Tabla1[[#This Row],[Fecha Finalización]] &gt;=TODAY(), DATEDIF(Tabla1[[#This Row],[Fecha de nac]],TODAY(),"y"), ROUNDDOWN((Tabla1[[#This Row],[Fecha Finalización]] -Tabla1[[#This Row],[Fecha de nac]])/365,0)))</f>
        <v/>
      </c>
      <c r="O820" s="171"/>
      <c r="P820" s="35"/>
      <c r="Q820" s="68"/>
      <c r="R820" s="68"/>
      <c r="S820" s="68"/>
      <c r="T820" s="68"/>
      <c r="U820" s="245" t="str">
        <f>IF(F820="","",Tabla1[[#This Row],[Fecha Inicio grupo]]+3*7-7)</f>
        <v/>
      </c>
      <c r="V820" s="246" t="str">
        <f>IF(F820="","",EDATE(Tabla1[[#This Row],[Fecha Inicio grupo]],3))</f>
        <v/>
      </c>
      <c r="W820" s="30"/>
      <c r="X820" s="30"/>
      <c r="Y820" s="77"/>
      <c r="Z820" s="77"/>
      <c r="AA820" s="77"/>
      <c r="AB820" s="77"/>
      <c r="AC820" s="77"/>
      <c r="AD820" s="77"/>
      <c r="AE820" s="77"/>
      <c r="AF820" s="77"/>
      <c r="AG820" s="77"/>
      <c r="AH820" s="77"/>
      <c r="AI820" s="77"/>
      <c r="AJ820" s="77"/>
      <c r="AK820" s="77"/>
      <c r="AL820" s="77"/>
      <c r="AM820" s="77"/>
      <c r="AN820" s="77"/>
      <c r="AO820" s="146"/>
      <c r="AP820" s="248" t="str">
        <f>IF(F820="","",IFERROR(VLOOKUP(SUBSTITUTE(SUBSTITUTE(Tabla1[[#This Row],[Uso Sistemas]],"T","P"),"N","F"),Parámetros!$M$2:$N$17,2,0),"Completar hasta 3ra sem. para evaluar a Probacionista"))</f>
        <v/>
      </c>
      <c r="AQ820" s="40"/>
      <c r="AR820" s="40"/>
      <c r="AS820" s="40"/>
      <c r="AT820" s="29"/>
      <c r="AU820" s="56"/>
      <c r="AV820" s="56"/>
      <c r="AW820" s="56"/>
      <c r="AX820" s="250" t="str">
        <f>IF(V820="","",EOMONTH(EDATE(Tabla1[[#This Row],[Fecha Finalización]],2),0))</f>
        <v/>
      </c>
      <c r="AY820" s="40"/>
      <c r="AZ820" s="251" t="str">
        <f>IF(V820="","",EOMONTH(EDATE(Tabla1[[#This Row],[Fecha Finalización]],3),0))</f>
        <v/>
      </c>
      <c r="BA820" s="40"/>
      <c r="BB820" s="40"/>
      <c r="BC820" s="237"/>
      <c r="BD820" s="235" t="str">
        <f>IF(F820="","",Tabla1[[#This Row],[sem 01]]&amp;Tabla1[[#This Row],[sem 02]]&amp;Tabla1[[#This Row],[sem 03]])</f>
        <v/>
      </c>
      <c r="BE820" s="236" t="str">
        <f>IF(TRIM(F820)="","",$B$1&amp;"-"&amp;SUBSTITUTE(Tabla1[[#This Row],[Mes Inscrito]]," ","")&amp;"-"&amp;SUBSTITUTE(Tabla1[[#This Row],[Dia de clases Inscrito]]," ","")&amp;"-"&amp;SUBSTITUTE(Tabla1[[#This Row],[Horario Inscrito]]," ","")&amp;"-"&amp;Tabla1[[#This Row],[Fecha Inicio grupo]])</f>
        <v/>
      </c>
      <c r="BF820" s="253" t="str">
        <f>IF(F820="","",Tabla1[[#This Row],[Curso]])</f>
        <v/>
      </c>
      <c r="BG820" s="254" t="str">
        <f>+IF(TRIM(F820)="","",$B$1&amp;"-"&amp;TRIM(Tabla1[[#This Row],[Mes Inscrito]])&amp;"-"&amp;TRIM(Tabla1[[#This Row],[Dia de clases Inscrito]])&amp;"-"&amp;TRIM(Tabla1[[#This Row],[Horario Inscrito]])&amp;"-"&amp;TRIM(Tabla1[[#This Row],[Fecha Inicio grupo]])&amp;"-"&amp;TRIM(Tabla1[[#This Row],[Tipo Incrito]]))</f>
        <v/>
      </c>
      <c r="BH820" s="319" t="str">
        <f>IF(F820="","",OR(IFERROR(SEARCH("CG",Tabla1[[#This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0" s="320" t="str">
        <f>IF(F820&lt;&gt;"",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0" s="320" t="str">
        <f>IF(F820&lt;&gt;"",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0" s="320" t="str">
        <f>IF(Tabla1[[#This Row],[Fecha Inicio grupo]]="","",IFERROR(VLOOKUP(Tabla1[[#This Row],[Mes de Alta como miembro]],Parámetros!$AM$2:$AN$16,2,0),"01/01/1900"))</f>
        <v/>
      </c>
    </row>
    <row r="821" spans="1:63" ht="14.45" hidden="1">
      <c r="A821" s="69">
        <v>816</v>
      </c>
      <c r="B821" s="30"/>
      <c r="C821" s="35"/>
      <c r="D821" s="43"/>
      <c r="E821" s="65"/>
      <c r="F821" s="46"/>
      <c r="G821" s="46"/>
      <c r="H821" s="165"/>
      <c r="I821" s="43"/>
      <c r="J821" s="29"/>
      <c r="K821" s="70"/>
      <c r="L821" s="69"/>
      <c r="M821" s="47"/>
      <c r="N821" s="240" t="str">
        <f ca="1">IF(Tabla1[[#This Row],[Fecha de nac]]="","",IF(Tabla1[[#This Row],[Fecha Finalización]] &gt;=TODAY(), DATEDIF(Tabla1[[#This Row],[Fecha de nac]],TODAY(),"y"), ROUNDDOWN((Tabla1[[#This Row],[Fecha Finalización]] -Tabla1[[#This Row],[Fecha de nac]])/365,0)))</f>
        <v/>
      </c>
      <c r="O821" s="171"/>
      <c r="P821" s="35"/>
      <c r="Q821" s="68"/>
      <c r="R821" s="68"/>
      <c r="S821" s="68"/>
      <c r="T821" s="68"/>
      <c r="U821" s="245" t="str">
        <f>IF(F821="","",Tabla1[[#This Row],[Fecha Inicio grupo]]+3*7-7)</f>
        <v/>
      </c>
      <c r="V821" s="246" t="str">
        <f>IF(F821="","",EDATE(Tabla1[[#This Row],[Fecha Inicio grupo]],3))</f>
        <v/>
      </c>
      <c r="W821" s="30"/>
      <c r="X821" s="30"/>
      <c r="Y821" s="77"/>
      <c r="Z821" s="77"/>
      <c r="AA821" s="77"/>
      <c r="AB821" s="77"/>
      <c r="AC821" s="77"/>
      <c r="AD821" s="77"/>
      <c r="AE821" s="77"/>
      <c r="AF821" s="77"/>
      <c r="AG821" s="77"/>
      <c r="AH821" s="77"/>
      <c r="AI821" s="77"/>
      <c r="AJ821" s="77"/>
      <c r="AK821" s="77"/>
      <c r="AL821" s="77"/>
      <c r="AM821" s="77"/>
      <c r="AN821" s="77"/>
      <c r="AO821" s="146"/>
      <c r="AP821" s="248" t="str">
        <f>IF(F821="","",IFERROR(VLOOKUP(SUBSTITUTE(SUBSTITUTE(Tabla1[[#This Row],[Uso Sistemas]],"T","P"),"N","F"),Parámetros!$M$2:$N$17,2,0),"Completar hasta 3ra sem. para evaluar a Probacionista"))</f>
        <v/>
      </c>
      <c r="AQ821" s="40"/>
      <c r="AR821" s="40"/>
      <c r="AS821" s="40"/>
      <c r="AT821" s="29"/>
      <c r="AU821" s="56"/>
      <c r="AV821" s="56"/>
      <c r="AW821" s="56"/>
      <c r="AX821" s="250" t="str">
        <f>IF(V821="","",EOMONTH(EDATE(Tabla1[[#This Row],[Fecha Finalización]],2),0))</f>
        <v/>
      </c>
      <c r="AY821" s="40"/>
      <c r="AZ821" s="251" t="str">
        <f>IF(V821="","",EOMONTH(EDATE(Tabla1[[#This Row],[Fecha Finalización]],3),0))</f>
        <v/>
      </c>
      <c r="BA821" s="40"/>
      <c r="BB821" s="40"/>
      <c r="BC821" s="237"/>
      <c r="BD821" s="235" t="str">
        <f>IF(F821="","",Tabla1[[#This Row],[sem 01]]&amp;Tabla1[[#This Row],[sem 02]]&amp;Tabla1[[#This Row],[sem 03]])</f>
        <v/>
      </c>
      <c r="BE821" s="236" t="str">
        <f>IF(TRIM(F821)="","",$B$1&amp;"-"&amp;SUBSTITUTE(Tabla1[[#This Row],[Mes Inscrito]]," ","")&amp;"-"&amp;SUBSTITUTE(Tabla1[[#This Row],[Dia de clases Inscrito]]," ","")&amp;"-"&amp;SUBSTITUTE(Tabla1[[#This Row],[Horario Inscrito]]," ","")&amp;"-"&amp;Tabla1[[#This Row],[Fecha Inicio grupo]])</f>
        <v/>
      </c>
      <c r="BF821" s="253" t="str">
        <f>IF(F821="","",Tabla1[[#This Row],[Curso]])</f>
        <v/>
      </c>
      <c r="BG821" s="254" t="str">
        <f>+IF(TRIM(F821)="","",$B$1&amp;"-"&amp;TRIM(Tabla1[[#This Row],[Mes Inscrito]])&amp;"-"&amp;TRIM(Tabla1[[#This Row],[Dia de clases Inscrito]])&amp;"-"&amp;TRIM(Tabla1[[#This Row],[Horario Inscrito]])&amp;"-"&amp;TRIM(Tabla1[[#This Row],[Fecha Inicio grupo]])&amp;"-"&amp;TRIM(Tabla1[[#This Row],[Tipo Incrito]]))</f>
        <v/>
      </c>
      <c r="BH821" s="319" t="str">
        <f>IF(F821="","",OR(IFERROR(SEARCH("CG",Tabla1[[#This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1" s="320" t="str">
        <f>IF(F821&lt;&gt;"",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1" s="320" t="str">
        <f>IF(F821&lt;&gt;"",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1" s="320" t="str">
        <f>IF(Tabla1[[#This Row],[Fecha Inicio grupo]]="","",IFERROR(VLOOKUP(Tabla1[[#This Row],[Mes de Alta como miembro]],Parámetros!$AM$2:$AN$16,2,0),"01/01/1900"))</f>
        <v/>
      </c>
    </row>
    <row r="822" spans="1:63" ht="14.45" hidden="1">
      <c r="A822" s="69">
        <v>817</v>
      </c>
      <c r="B822" s="30"/>
      <c r="C822" s="35"/>
      <c r="D822" s="43"/>
      <c r="E822" s="65"/>
      <c r="F822" s="46"/>
      <c r="G822" s="46"/>
      <c r="H822" s="165"/>
      <c r="I822" s="43"/>
      <c r="J822" s="29"/>
      <c r="K822" s="70"/>
      <c r="L822" s="69"/>
      <c r="M822" s="47"/>
      <c r="N822" s="240" t="str">
        <f ca="1">IF(Tabla1[[#This Row],[Fecha de nac]]="","",IF(Tabla1[[#This Row],[Fecha Finalización]] &gt;=TODAY(), DATEDIF(Tabla1[[#This Row],[Fecha de nac]],TODAY(),"y"), ROUNDDOWN((Tabla1[[#This Row],[Fecha Finalización]] -Tabla1[[#This Row],[Fecha de nac]])/365,0)))</f>
        <v/>
      </c>
      <c r="O822" s="171"/>
      <c r="P822" s="35"/>
      <c r="Q822" s="68"/>
      <c r="R822" s="68"/>
      <c r="S822" s="68"/>
      <c r="T822" s="68"/>
      <c r="U822" s="245" t="str">
        <f>IF(F822="","",Tabla1[[#This Row],[Fecha Inicio grupo]]+3*7-7)</f>
        <v/>
      </c>
      <c r="V822" s="246" t="str">
        <f>IF(F822="","",EDATE(Tabla1[[#This Row],[Fecha Inicio grupo]],3))</f>
        <v/>
      </c>
      <c r="W822" s="30"/>
      <c r="X822" s="30"/>
      <c r="Y822" s="77"/>
      <c r="Z822" s="77"/>
      <c r="AA822" s="77"/>
      <c r="AB822" s="77"/>
      <c r="AC822" s="77"/>
      <c r="AD822" s="77"/>
      <c r="AE822" s="77"/>
      <c r="AF822" s="77"/>
      <c r="AG822" s="77"/>
      <c r="AH822" s="77"/>
      <c r="AI822" s="77"/>
      <c r="AJ822" s="77"/>
      <c r="AK822" s="77"/>
      <c r="AL822" s="77"/>
      <c r="AM822" s="77"/>
      <c r="AN822" s="77"/>
      <c r="AO822" s="146"/>
      <c r="AP822" s="248" t="str">
        <f>IF(F822="","",IFERROR(VLOOKUP(SUBSTITUTE(SUBSTITUTE(Tabla1[[#This Row],[Uso Sistemas]],"T","P"),"N","F"),Parámetros!$M$2:$N$17,2,0),"Completar hasta 3ra sem. para evaluar a Probacionista"))</f>
        <v/>
      </c>
      <c r="AQ822" s="40"/>
      <c r="AR822" s="40"/>
      <c r="AS822" s="40"/>
      <c r="AT822" s="29"/>
      <c r="AU822" s="56"/>
      <c r="AV822" s="56"/>
      <c r="AW822" s="56"/>
      <c r="AX822" s="250" t="str">
        <f>IF(V822="","",EOMONTH(EDATE(Tabla1[[#This Row],[Fecha Finalización]],2),0))</f>
        <v/>
      </c>
      <c r="AY822" s="40"/>
      <c r="AZ822" s="251" t="str">
        <f>IF(V822="","",EOMONTH(EDATE(Tabla1[[#This Row],[Fecha Finalización]],3),0))</f>
        <v/>
      </c>
      <c r="BA822" s="40"/>
      <c r="BB822" s="40"/>
      <c r="BC822" s="237"/>
      <c r="BD822" s="235" t="str">
        <f>IF(F822="","",Tabla1[[#This Row],[sem 01]]&amp;Tabla1[[#This Row],[sem 02]]&amp;Tabla1[[#This Row],[sem 03]])</f>
        <v/>
      </c>
      <c r="BE822" s="236" t="str">
        <f>IF(TRIM(F822)="","",$B$1&amp;"-"&amp;SUBSTITUTE(Tabla1[[#This Row],[Mes Inscrito]]," ","")&amp;"-"&amp;SUBSTITUTE(Tabla1[[#This Row],[Dia de clases Inscrito]]," ","")&amp;"-"&amp;SUBSTITUTE(Tabla1[[#This Row],[Horario Inscrito]]," ","")&amp;"-"&amp;Tabla1[[#This Row],[Fecha Inicio grupo]])</f>
        <v/>
      </c>
      <c r="BF822" s="253" t="str">
        <f>IF(F822="","",Tabla1[[#This Row],[Curso]])</f>
        <v/>
      </c>
      <c r="BG822" s="254" t="str">
        <f>+IF(TRIM(F822)="","",$B$1&amp;"-"&amp;TRIM(Tabla1[[#This Row],[Mes Inscrito]])&amp;"-"&amp;TRIM(Tabla1[[#This Row],[Dia de clases Inscrito]])&amp;"-"&amp;TRIM(Tabla1[[#This Row],[Horario Inscrito]])&amp;"-"&amp;TRIM(Tabla1[[#This Row],[Fecha Inicio grupo]])&amp;"-"&amp;TRIM(Tabla1[[#This Row],[Tipo Incrito]]))</f>
        <v/>
      </c>
      <c r="BH822" s="319" t="str">
        <f>IF(F822="","",OR(IFERROR(SEARCH("CG",Tabla1[[#This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2" s="320" t="str">
        <f>IF(F822&lt;&gt;"",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2" s="320" t="str">
        <f>IF(F822&lt;&gt;"",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2" s="320" t="str">
        <f>IF(Tabla1[[#This Row],[Fecha Inicio grupo]]="","",IFERROR(VLOOKUP(Tabla1[[#This Row],[Mes de Alta como miembro]],Parámetros!$AM$2:$AN$16,2,0),"01/01/1900"))</f>
        <v/>
      </c>
    </row>
    <row r="823" spans="1:63" ht="14.45" hidden="1">
      <c r="A823" s="69">
        <v>818</v>
      </c>
      <c r="B823" s="30"/>
      <c r="C823" s="35"/>
      <c r="D823" s="43"/>
      <c r="E823" s="65"/>
      <c r="F823" s="46"/>
      <c r="G823" s="46"/>
      <c r="H823" s="165"/>
      <c r="I823" s="43"/>
      <c r="J823" s="29"/>
      <c r="K823" s="70"/>
      <c r="L823" s="69"/>
      <c r="M823" s="47"/>
      <c r="N823" s="240" t="str">
        <f ca="1">IF(Tabla1[[#This Row],[Fecha de nac]]="","",IF(Tabla1[[#This Row],[Fecha Finalización]] &gt;=TODAY(), DATEDIF(Tabla1[[#This Row],[Fecha de nac]],TODAY(),"y"), ROUNDDOWN((Tabla1[[#This Row],[Fecha Finalización]] -Tabla1[[#This Row],[Fecha de nac]])/365,0)))</f>
        <v/>
      </c>
      <c r="O823" s="171"/>
      <c r="P823" s="35"/>
      <c r="Q823" s="68"/>
      <c r="R823" s="68"/>
      <c r="S823" s="68"/>
      <c r="T823" s="68"/>
      <c r="U823" s="245" t="str">
        <f>IF(F823="","",Tabla1[[#This Row],[Fecha Inicio grupo]]+3*7-7)</f>
        <v/>
      </c>
      <c r="V823" s="246" t="str">
        <f>IF(F823="","",EDATE(Tabla1[[#This Row],[Fecha Inicio grupo]],3))</f>
        <v/>
      </c>
      <c r="W823" s="30"/>
      <c r="X823" s="30"/>
      <c r="Y823" s="77"/>
      <c r="Z823" s="77"/>
      <c r="AA823" s="77"/>
      <c r="AB823" s="77"/>
      <c r="AC823" s="77"/>
      <c r="AD823" s="77"/>
      <c r="AE823" s="77"/>
      <c r="AF823" s="77"/>
      <c r="AG823" s="77"/>
      <c r="AH823" s="77"/>
      <c r="AI823" s="77"/>
      <c r="AJ823" s="77"/>
      <c r="AK823" s="77"/>
      <c r="AL823" s="77"/>
      <c r="AM823" s="77"/>
      <c r="AN823" s="77"/>
      <c r="AO823" s="146"/>
      <c r="AP823" s="248" t="str">
        <f>IF(F823="","",IFERROR(VLOOKUP(SUBSTITUTE(SUBSTITUTE(Tabla1[[#This Row],[Uso Sistemas]],"T","P"),"N","F"),Parámetros!$M$2:$N$17,2,0),"Completar hasta 3ra sem. para evaluar a Probacionista"))</f>
        <v/>
      </c>
      <c r="AQ823" s="40"/>
      <c r="AR823" s="40"/>
      <c r="AS823" s="40"/>
      <c r="AT823" s="29"/>
      <c r="AU823" s="56"/>
      <c r="AV823" s="56"/>
      <c r="AW823" s="56"/>
      <c r="AX823" s="250" t="str">
        <f>IF(V823="","",EOMONTH(EDATE(Tabla1[[#This Row],[Fecha Finalización]],2),0))</f>
        <v/>
      </c>
      <c r="AY823" s="40"/>
      <c r="AZ823" s="251" t="str">
        <f>IF(V823="","",EOMONTH(EDATE(Tabla1[[#This Row],[Fecha Finalización]],3),0))</f>
        <v/>
      </c>
      <c r="BA823" s="40"/>
      <c r="BB823" s="40"/>
      <c r="BC823" s="237"/>
      <c r="BD823" s="235" t="str">
        <f>IF(F823="","",Tabla1[[#This Row],[sem 01]]&amp;Tabla1[[#This Row],[sem 02]]&amp;Tabla1[[#This Row],[sem 03]])</f>
        <v/>
      </c>
      <c r="BE823" s="236" t="str">
        <f>IF(TRIM(F823)="","",$B$1&amp;"-"&amp;SUBSTITUTE(Tabla1[[#This Row],[Mes Inscrito]]," ","")&amp;"-"&amp;SUBSTITUTE(Tabla1[[#This Row],[Dia de clases Inscrito]]," ","")&amp;"-"&amp;SUBSTITUTE(Tabla1[[#This Row],[Horario Inscrito]]," ","")&amp;"-"&amp;Tabla1[[#This Row],[Fecha Inicio grupo]])</f>
        <v/>
      </c>
      <c r="BF823" s="253" t="str">
        <f>IF(F823="","",Tabla1[[#This Row],[Curso]])</f>
        <v/>
      </c>
      <c r="BG823" s="254" t="str">
        <f>+IF(TRIM(F823)="","",$B$1&amp;"-"&amp;TRIM(Tabla1[[#This Row],[Mes Inscrito]])&amp;"-"&amp;TRIM(Tabla1[[#This Row],[Dia de clases Inscrito]])&amp;"-"&amp;TRIM(Tabla1[[#This Row],[Horario Inscrito]])&amp;"-"&amp;TRIM(Tabla1[[#This Row],[Fecha Inicio grupo]])&amp;"-"&amp;TRIM(Tabla1[[#This Row],[Tipo Incrito]]))</f>
        <v/>
      </c>
      <c r="BH823" s="319" t="str">
        <f>IF(F823="","",OR(IFERROR(SEARCH("CG",Tabla1[[#This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3" s="320" t="str">
        <f>IF(F823&lt;&gt;"",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3" s="320" t="str">
        <f>IF(F823&lt;&gt;"",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3" s="320" t="str">
        <f>IF(Tabla1[[#This Row],[Fecha Inicio grupo]]="","",IFERROR(VLOOKUP(Tabla1[[#This Row],[Mes de Alta como miembro]],Parámetros!$AM$2:$AN$16,2,0),"01/01/1900"))</f>
        <v/>
      </c>
    </row>
    <row r="824" spans="1:63" ht="14.45" hidden="1">
      <c r="A824" s="69">
        <v>819</v>
      </c>
      <c r="B824" s="30"/>
      <c r="C824" s="35"/>
      <c r="D824" s="43"/>
      <c r="E824" s="65"/>
      <c r="F824" s="46"/>
      <c r="G824" s="46"/>
      <c r="H824" s="165"/>
      <c r="I824" s="43"/>
      <c r="J824" s="29"/>
      <c r="K824" s="70"/>
      <c r="L824" s="69"/>
      <c r="M824" s="47"/>
      <c r="N824" s="240" t="str">
        <f ca="1">IF(Tabla1[[#This Row],[Fecha de nac]]="","",IF(Tabla1[[#This Row],[Fecha Finalización]] &gt;=TODAY(), DATEDIF(Tabla1[[#This Row],[Fecha de nac]],TODAY(),"y"), ROUNDDOWN((Tabla1[[#This Row],[Fecha Finalización]] -Tabla1[[#This Row],[Fecha de nac]])/365,0)))</f>
        <v/>
      </c>
      <c r="O824" s="171"/>
      <c r="P824" s="35"/>
      <c r="Q824" s="68"/>
      <c r="R824" s="68"/>
      <c r="S824" s="68"/>
      <c r="T824" s="68"/>
      <c r="U824" s="245" t="str">
        <f>IF(F824="","",Tabla1[[#This Row],[Fecha Inicio grupo]]+3*7-7)</f>
        <v/>
      </c>
      <c r="V824" s="246" t="str">
        <f>IF(F824="","",EDATE(Tabla1[[#This Row],[Fecha Inicio grupo]],3))</f>
        <v/>
      </c>
      <c r="W824" s="30"/>
      <c r="X824" s="30"/>
      <c r="Y824" s="77"/>
      <c r="Z824" s="77"/>
      <c r="AA824" s="77"/>
      <c r="AB824" s="77"/>
      <c r="AC824" s="77"/>
      <c r="AD824" s="77"/>
      <c r="AE824" s="77"/>
      <c r="AF824" s="77"/>
      <c r="AG824" s="77"/>
      <c r="AH824" s="77"/>
      <c r="AI824" s="77"/>
      <c r="AJ824" s="77"/>
      <c r="AK824" s="77"/>
      <c r="AL824" s="77"/>
      <c r="AM824" s="77"/>
      <c r="AN824" s="77"/>
      <c r="AO824" s="146"/>
      <c r="AP824" s="248" t="str">
        <f>IF(F824="","",IFERROR(VLOOKUP(SUBSTITUTE(SUBSTITUTE(Tabla1[[#This Row],[Uso Sistemas]],"T","P"),"N","F"),Parámetros!$M$2:$N$17,2,0),"Completar hasta 3ra sem. para evaluar a Probacionista"))</f>
        <v/>
      </c>
      <c r="AQ824" s="40"/>
      <c r="AR824" s="40"/>
      <c r="AS824" s="40"/>
      <c r="AT824" s="29"/>
      <c r="AU824" s="56"/>
      <c r="AV824" s="56"/>
      <c r="AW824" s="56"/>
      <c r="AX824" s="250" t="str">
        <f>IF(V824="","",EOMONTH(EDATE(Tabla1[[#This Row],[Fecha Finalización]],2),0))</f>
        <v/>
      </c>
      <c r="AY824" s="40"/>
      <c r="AZ824" s="251" t="str">
        <f>IF(V824="","",EOMONTH(EDATE(Tabla1[[#This Row],[Fecha Finalización]],3),0))</f>
        <v/>
      </c>
      <c r="BA824" s="40"/>
      <c r="BB824" s="40"/>
      <c r="BC824" s="237"/>
      <c r="BD824" s="235" t="str">
        <f>IF(F824="","",Tabla1[[#This Row],[sem 01]]&amp;Tabla1[[#This Row],[sem 02]]&amp;Tabla1[[#This Row],[sem 03]])</f>
        <v/>
      </c>
      <c r="BE824" s="236" t="str">
        <f>IF(TRIM(F824)="","",$B$1&amp;"-"&amp;SUBSTITUTE(Tabla1[[#This Row],[Mes Inscrito]]," ","")&amp;"-"&amp;SUBSTITUTE(Tabla1[[#This Row],[Dia de clases Inscrito]]," ","")&amp;"-"&amp;SUBSTITUTE(Tabla1[[#This Row],[Horario Inscrito]]," ","")&amp;"-"&amp;Tabla1[[#This Row],[Fecha Inicio grupo]])</f>
        <v/>
      </c>
      <c r="BF824" s="253" t="str">
        <f>IF(F824="","",Tabla1[[#This Row],[Curso]])</f>
        <v/>
      </c>
      <c r="BG824" s="254" t="str">
        <f>+IF(TRIM(F824)="","",$B$1&amp;"-"&amp;TRIM(Tabla1[[#This Row],[Mes Inscrito]])&amp;"-"&amp;TRIM(Tabla1[[#This Row],[Dia de clases Inscrito]])&amp;"-"&amp;TRIM(Tabla1[[#This Row],[Horario Inscrito]])&amp;"-"&amp;TRIM(Tabla1[[#This Row],[Fecha Inicio grupo]])&amp;"-"&amp;TRIM(Tabla1[[#This Row],[Tipo Incrito]]))</f>
        <v/>
      </c>
      <c r="BH824" s="319" t="str">
        <f>IF(F824="","",OR(IFERROR(SEARCH("CG",Tabla1[[#This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4" s="320" t="str">
        <f>IF(F824&lt;&gt;"",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4" s="320" t="str">
        <f>IF(F824&lt;&gt;"",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4" s="320" t="str">
        <f>IF(Tabla1[[#This Row],[Fecha Inicio grupo]]="","",IFERROR(VLOOKUP(Tabla1[[#This Row],[Mes de Alta como miembro]],Parámetros!$AM$2:$AN$16,2,0),"01/01/1900"))</f>
        <v/>
      </c>
    </row>
    <row r="825" spans="1:63" ht="14.45" hidden="1">
      <c r="A825" s="69">
        <v>820</v>
      </c>
      <c r="B825" s="30"/>
      <c r="C825" s="35"/>
      <c r="D825" s="43"/>
      <c r="E825" s="65"/>
      <c r="F825" s="46"/>
      <c r="G825" s="46"/>
      <c r="H825" s="165"/>
      <c r="I825" s="43"/>
      <c r="J825" s="29"/>
      <c r="K825" s="70"/>
      <c r="L825" s="69"/>
      <c r="M825" s="47"/>
      <c r="N825" s="240" t="str">
        <f ca="1">IF(Tabla1[[#This Row],[Fecha de nac]]="","",IF(Tabla1[[#This Row],[Fecha Finalización]] &gt;=TODAY(), DATEDIF(Tabla1[[#This Row],[Fecha de nac]],TODAY(),"y"), ROUNDDOWN((Tabla1[[#This Row],[Fecha Finalización]] -Tabla1[[#This Row],[Fecha de nac]])/365,0)))</f>
        <v/>
      </c>
      <c r="O825" s="171"/>
      <c r="P825" s="35"/>
      <c r="Q825" s="68"/>
      <c r="R825" s="68"/>
      <c r="S825" s="68"/>
      <c r="T825" s="68"/>
      <c r="U825" s="245" t="str">
        <f>IF(F825="","",Tabla1[[#This Row],[Fecha Inicio grupo]]+3*7-7)</f>
        <v/>
      </c>
      <c r="V825" s="246" t="str">
        <f>IF(F825="","",EDATE(Tabla1[[#This Row],[Fecha Inicio grupo]],3))</f>
        <v/>
      </c>
      <c r="W825" s="30"/>
      <c r="X825" s="30"/>
      <c r="Y825" s="77"/>
      <c r="Z825" s="77"/>
      <c r="AA825" s="77"/>
      <c r="AB825" s="77"/>
      <c r="AC825" s="77"/>
      <c r="AD825" s="77"/>
      <c r="AE825" s="77"/>
      <c r="AF825" s="77"/>
      <c r="AG825" s="77"/>
      <c r="AH825" s="77"/>
      <c r="AI825" s="77"/>
      <c r="AJ825" s="77"/>
      <c r="AK825" s="77"/>
      <c r="AL825" s="77"/>
      <c r="AM825" s="77"/>
      <c r="AN825" s="77"/>
      <c r="AO825" s="146"/>
      <c r="AP825" s="248" t="str">
        <f>IF(F825="","",IFERROR(VLOOKUP(SUBSTITUTE(SUBSTITUTE(Tabla1[[#This Row],[Uso Sistemas]],"T","P"),"N","F"),Parámetros!$M$2:$N$17,2,0),"Completar hasta 3ra sem. para evaluar a Probacionista"))</f>
        <v/>
      </c>
      <c r="AQ825" s="40"/>
      <c r="AR825" s="40"/>
      <c r="AS825" s="40"/>
      <c r="AT825" s="29"/>
      <c r="AU825" s="56"/>
      <c r="AV825" s="56"/>
      <c r="AW825" s="56"/>
      <c r="AX825" s="250" t="str">
        <f>IF(V825="","",EOMONTH(EDATE(Tabla1[[#This Row],[Fecha Finalización]],2),0))</f>
        <v/>
      </c>
      <c r="AY825" s="40"/>
      <c r="AZ825" s="251" t="str">
        <f>IF(V825="","",EOMONTH(EDATE(Tabla1[[#This Row],[Fecha Finalización]],3),0))</f>
        <v/>
      </c>
      <c r="BA825" s="40"/>
      <c r="BB825" s="40"/>
      <c r="BC825" s="237"/>
      <c r="BD825" s="235" t="str">
        <f>IF(F825="","",Tabla1[[#This Row],[sem 01]]&amp;Tabla1[[#This Row],[sem 02]]&amp;Tabla1[[#This Row],[sem 03]])</f>
        <v/>
      </c>
      <c r="BE825" s="236" t="str">
        <f>IF(TRIM(F825)="","",$B$1&amp;"-"&amp;SUBSTITUTE(Tabla1[[#This Row],[Mes Inscrito]]," ","")&amp;"-"&amp;SUBSTITUTE(Tabla1[[#This Row],[Dia de clases Inscrito]]," ","")&amp;"-"&amp;SUBSTITUTE(Tabla1[[#This Row],[Horario Inscrito]]," ","")&amp;"-"&amp;Tabla1[[#This Row],[Fecha Inicio grupo]])</f>
        <v/>
      </c>
      <c r="BF825" s="253" t="str">
        <f>IF(F825="","",Tabla1[[#This Row],[Curso]])</f>
        <v/>
      </c>
      <c r="BG825" s="254" t="str">
        <f>+IF(TRIM(F825)="","",$B$1&amp;"-"&amp;TRIM(Tabla1[[#This Row],[Mes Inscrito]])&amp;"-"&amp;TRIM(Tabla1[[#This Row],[Dia de clases Inscrito]])&amp;"-"&amp;TRIM(Tabla1[[#This Row],[Horario Inscrito]])&amp;"-"&amp;TRIM(Tabla1[[#This Row],[Fecha Inicio grupo]])&amp;"-"&amp;TRIM(Tabla1[[#This Row],[Tipo Incrito]]))</f>
        <v/>
      </c>
      <c r="BH825" s="319" t="str">
        <f>IF(F825="","",OR(IFERROR(SEARCH("CG",Tabla1[[#This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5" s="320" t="str">
        <f>IF(F825&lt;&gt;"",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5" s="320" t="str">
        <f>IF(F825&lt;&gt;"",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5" s="320" t="str">
        <f>IF(Tabla1[[#This Row],[Fecha Inicio grupo]]="","",IFERROR(VLOOKUP(Tabla1[[#This Row],[Mes de Alta como miembro]],Parámetros!$AM$2:$AN$16,2,0),"01/01/1900"))</f>
        <v/>
      </c>
    </row>
    <row r="826" spans="1:63" ht="14.45" hidden="1">
      <c r="A826" s="69">
        <v>821</v>
      </c>
      <c r="B826" s="30"/>
      <c r="C826" s="35"/>
      <c r="D826" s="43"/>
      <c r="E826" s="65"/>
      <c r="F826" s="46"/>
      <c r="G826" s="46"/>
      <c r="H826" s="165"/>
      <c r="I826" s="43"/>
      <c r="J826" s="29"/>
      <c r="K826" s="70"/>
      <c r="L826" s="69"/>
      <c r="M826" s="47"/>
      <c r="N826" s="240" t="str">
        <f ca="1">IF(Tabla1[[#This Row],[Fecha de nac]]="","",IF(Tabla1[[#This Row],[Fecha Finalización]] &gt;=TODAY(), DATEDIF(Tabla1[[#This Row],[Fecha de nac]],TODAY(),"y"), ROUNDDOWN((Tabla1[[#This Row],[Fecha Finalización]] -Tabla1[[#This Row],[Fecha de nac]])/365,0)))</f>
        <v/>
      </c>
      <c r="O826" s="171"/>
      <c r="P826" s="35"/>
      <c r="Q826" s="68"/>
      <c r="R826" s="68"/>
      <c r="S826" s="68"/>
      <c r="T826" s="68"/>
      <c r="U826" s="245" t="str">
        <f>IF(F826="","",Tabla1[[#This Row],[Fecha Inicio grupo]]+3*7-7)</f>
        <v/>
      </c>
      <c r="V826" s="246" t="str">
        <f>IF(F826="","",EDATE(Tabla1[[#This Row],[Fecha Inicio grupo]],3))</f>
        <v/>
      </c>
      <c r="W826" s="30"/>
      <c r="X826" s="30"/>
      <c r="Y826" s="77"/>
      <c r="Z826" s="77"/>
      <c r="AA826" s="77"/>
      <c r="AB826" s="77"/>
      <c r="AC826" s="77"/>
      <c r="AD826" s="77"/>
      <c r="AE826" s="77"/>
      <c r="AF826" s="77"/>
      <c r="AG826" s="77"/>
      <c r="AH826" s="77"/>
      <c r="AI826" s="77"/>
      <c r="AJ826" s="77"/>
      <c r="AK826" s="77"/>
      <c r="AL826" s="77"/>
      <c r="AM826" s="77"/>
      <c r="AN826" s="77"/>
      <c r="AO826" s="146"/>
      <c r="AP826" s="248" t="str">
        <f>IF(F826="","",IFERROR(VLOOKUP(SUBSTITUTE(SUBSTITUTE(Tabla1[[#This Row],[Uso Sistemas]],"T","P"),"N","F"),Parámetros!$M$2:$N$17,2,0),"Completar hasta 3ra sem. para evaluar a Probacionista"))</f>
        <v/>
      </c>
      <c r="AQ826" s="40"/>
      <c r="AR826" s="40"/>
      <c r="AS826" s="40"/>
      <c r="AT826" s="29"/>
      <c r="AU826" s="56"/>
      <c r="AV826" s="56"/>
      <c r="AW826" s="56"/>
      <c r="AX826" s="250" t="str">
        <f>IF(V826="","",EOMONTH(EDATE(Tabla1[[#This Row],[Fecha Finalización]],2),0))</f>
        <v/>
      </c>
      <c r="AY826" s="40"/>
      <c r="AZ826" s="251" t="str">
        <f>IF(V826="","",EOMONTH(EDATE(Tabla1[[#This Row],[Fecha Finalización]],3),0))</f>
        <v/>
      </c>
      <c r="BA826" s="40"/>
      <c r="BB826" s="40"/>
      <c r="BC826" s="237"/>
      <c r="BD826" s="235" t="str">
        <f>IF(F826="","",Tabla1[[#This Row],[sem 01]]&amp;Tabla1[[#This Row],[sem 02]]&amp;Tabla1[[#This Row],[sem 03]])</f>
        <v/>
      </c>
      <c r="BE826" s="236" t="str">
        <f>IF(TRIM(F826)="","",$B$1&amp;"-"&amp;SUBSTITUTE(Tabla1[[#This Row],[Mes Inscrito]]," ","")&amp;"-"&amp;SUBSTITUTE(Tabla1[[#This Row],[Dia de clases Inscrito]]," ","")&amp;"-"&amp;SUBSTITUTE(Tabla1[[#This Row],[Horario Inscrito]]," ","")&amp;"-"&amp;Tabla1[[#This Row],[Fecha Inicio grupo]])</f>
        <v/>
      </c>
      <c r="BF826" s="253" t="str">
        <f>IF(F826="","",Tabla1[[#This Row],[Curso]])</f>
        <v/>
      </c>
      <c r="BG826" s="254" t="str">
        <f>+IF(TRIM(F826)="","",$B$1&amp;"-"&amp;TRIM(Tabla1[[#This Row],[Mes Inscrito]])&amp;"-"&amp;TRIM(Tabla1[[#This Row],[Dia de clases Inscrito]])&amp;"-"&amp;TRIM(Tabla1[[#This Row],[Horario Inscrito]])&amp;"-"&amp;TRIM(Tabla1[[#This Row],[Fecha Inicio grupo]])&amp;"-"&amp;TRIM(Tabla1[[#This Row],[Tipo Incrito]]))</f>
        <v/>
      </c>
      <c r="BH826" s="319" t="str">
        <f>IF(F826="","",OR(IFERROR(SEARCH("CG",Tabla1[[#This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6" s="320" t="str">
        <f>IF(F826&lt;&gt;"",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6" s="320" t="str">
        <f>IF(F826&lt;&gt;"",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6" s="320" t="str">
        <f>IF(Tabla1[[#This Row],[Fecha Inicio grupo]]="","",IFERROR(VLOOKUP(Tabla1[[#This Row],[Mes de Alta como miembro]],Parámetros!$AM$2:$AN$16,2,0),"01/01/1900"))</f>
        <v/>
      </c>
    </row>
    <row r="827" spans="1:63" ht="14.45" hidden="1">
      <c r="A827" s="69">
        <v>822</v>
      </c>
      <c r="B827" s="30"/>
      <c r="C827" s="35"/>
      <c r="D827" s="43"/>
      <c r="E827" s="65"/>
      <c r="F827" s="46"/>
      <c r="G827" s="46"/>
      <c r="H827" s="165"/>
      <c r="I827" s="43"/>
      <c r="J827" s="29"/>
      <c r="K827" s="70"/>
      <c r="L827" s="69"/>
      <c r="M827" s="47"/>
      <c r="N827" s="240" t="str">
        <f ca="1">IF(Tabla1[[#This Row],[Fecha de nac]]="","",IF(Tabla1[[#This Row],[Fecha Finalización]] &gt;=TODAY(), DATEDIF(Tabla1[[#This Row],[Fecha de nac]],TODAY(),"y"), ROUNDDOWN((Tabla1[[#This Row],[Fecha Finalización]] -Tabla1[[#This Row],[Fecha de nac]])/365,0)))</f>
        <v/>
      </c>
      <c r="O827" s="171"/>
      <c r="P827" s="35"/>
      <c r="Q827" s="68"/>
      <c r="R827" s="68"/>
      <c r="S827" s="68"/>
      <c r="T827" s="68"/>
      <c r="U827" s="245" t="str">
        <f>IF(F827="","",Tabla1[[#This Row],[Fecha Inicio grupo]]+3*7-7)</f>
        <v/>
      </c>
      <c r="V827" s="246" t="str">
        <f>IF(F827="","",EDATE(Tabla1[[#This Row],[Fecha Inicio grupo]],3))</f>
        <v/>
      </c>
      <c r="W827" s="30"/>
      <c r="X827" s="30"/>
      <c r="Y827" s="77"/>
      <c r="Z827" s="77"/>
      <c r="AA827" s="77"/>
      <c r="AB827" s="77"/>
      <c r="AC827" s="77"/>
      <c r="AD827" s="77"/>
      <c r="AE827" s="77"/>
      <c r="AF827" s="77"/>
      <c r="AG827" s="77"/>
      <c r="AH827" s="77"/>
      <c r="AI827" s="77"/>
      <c r="AJ827" s="77"/>
      <c r="AK827" s="77"/>
      <c r="AL827" s="77"/>
      <c r="AM827" s="77"/>
      <c r="AN827" s="77"/>
      <c r="AO827" s="146"/>
      <c r="AP827" s="248" t="str">
        <f>IF(F827="","",IFERROR(VLOOKUP(SUBSTITUTE(SUBSTITUTE(Tabla1[[#This Row],[Uso Sistemas]],"T","P"),"N","F"),Parámetros!$M$2:$N$17,2,0),"Completar hasta 3ra sem. para evaluar a Probacionista"))</f>
        <v/>
      </c>
      <c r="AQ827" s="40"/>
      <c r="AR827" s="40"/>
      <c r="AS827" s="40"/>
      <c r="AT827" s="29"/>
      <c r="AU827" s="56"/>
      <c r="AV827" s="56"/>
      <c r="AW827" s="56"/>
      <c r="AX827" s="250" t="str">
        <f>IF(V827="","",EOMONTH(EDATE(Tabla1[[#This Row],[Fecha Finalización]],2),0))</f>
        <v/>
      </c>
      <c r="AY827" s="40"/>
      <c r="AZ827" s="251" t="str">
        <f>IF(V827="","",EOMONTH(EDATE(Tabla1[[#This Row],[Fecha Finalización]],3),0))</f>
        <v/>
      </c>
      <c r="BA827" s="40"/>
      <c r="BB827" s="40"/>
      <c r="BC827" s="237"/>
      <c r="BD827" s="235" t="str">
        <f>IF(F827="","",Tabla1[[#This Row],[sem 01]]&amp;Tabla1[[#This Row],[sem 02]]&amp;Tabla1[[#This Row],[sem 03]])</f>
        <v/>
      </c>
      <c r="BE827" s="236" t="str">
        <f>IF(TRIM(F827)="","",$B$1&amp;"-"&amp;SUBSTITUTE(Tabla1[[#This Row],[Mes Inscrito]]," ","")&amp;"-"&amp;SUBSTITUTE(Tabla1[[#This Row],[Dia de clases Inscrito]]," ","")&amp;"-"&amp;SUBSTITUTE(Tabla1[[#This Row],[Horario Inscrito]]," ","")&amp;"-"&amp;Tabla1[[#This Row],[Fecha Inicio grupo]])</f>
        <v/>
      </c>
      <c r="BF827" s="253" t="str">
        <f>IF(F827="","",Tabla1[[#This Row],[Curso]])</f>
        <v/>
      </c>
      <c r="BG827" s="254" t="str">
        <f>+IF(TRIM(F827)="","",$B$1&amp;"-"&amp;TRIM(Tabla1[[#This Row],[Mes Inscrito]])&amp;"-"&amp;TRIM(Tabla1[[#This Row],[Dia de clases Inscrito]])&amp;"-"&amp;TRIM(Tabla1[[#This Row],[Horario Inscrito]])&amp;"-"&amp;TRIM(Tabla1[[#This Row],[Fecha Inicio grupo]])&amp;"-"&amp;TRIM(Tabla1[[#This Row],[Tipo Incrito]]))</f>
        <v/>
      </c>
      <c r="BH827" s="319" t="str">
        <f>IF(F827="","",OR(IFERROR(SEARCH("CG",Tabla1[[#This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7" s="320" t="str">
        <f>IF(F827&lt;&gt;"",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7" s="320" t="str">
        <f>IF(F827&lt;&gt;"",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7" s="320" t="str">
        <f>IF(Tabla1[[#This Row],[Fecha Inicio grupo]]="","",IFERROR(VLOOKUP(Tabla1[[#This Row],[Mes de Alta como miembro]],Parámetros!$AM$2:$AN$16,2,0),"01/01/1900"))</f>
        <v/>
      </c>
    </row>
    <row r="828" spans="1:63" ht="14.45" hidden="1">
      <c r="A828" s="69">
        <v>823</v>
      </c>
      <c r="B828" s="30"/>
      <c r="C828" s="35"/>
      <c r="D828" s="43"/>
      <c r="E828" s="65"/>
      <c r="F828" s="46"/>
      <c r="G828" s="46"/>
      <c r="H828" s="165"/>
      <c r="I828" s="43"/>
      <c r="J828" s="29"/>
      <c r="K828" s="70"/>
      <c r="L828" s="69"/>
      <c r="M828" s="47"/>
      <c r="N828" s="240" t="str">
        <f ca="1">IF(Tabla1[[#This Row],[Fecha de nac]]="","",IF(Tabla1[[#This Row],[Fecha Finalización]] &gt;=TODAY(), DATEDIF(Tabla1[[#This Row],[Fecha de nac]],TODAY(),"y"), ROUNDDOWN((Tabla1[[#This Row],[Fecha Finalización]] -Tabla1[[#This Row],[Fecha de nac]])/365,0)))</f>
        <v/>
      </c>
      <c r="O828" s="171"/>
      <c r="P828" s="35"/>
      <c r="Q828" s="68"/>
      <c r="R828" s="68"/>
      <c r="S828" s="68"/>
      <c r="T828" s="68"/>
      <c r="U828" s="245" t="str">
        <f>IF(F828="","",Tabla1[[#This Row],[Fecha Inicio grupo]]+3*7-7)</f>
        <v/>
      </c>
      <c r="V828" s="246" t="str">
        <f>IF(F828="","",EDATE(Tabla1[[#This Row],[Fecha Inicio grupo]],3))</f>
        <v/>
      </c>
      <c r="W828" s="30"/>
      <c r="X828" s="30"/>
      <c r="Y828" s="77"/>
      <c r="Z828" s="77"/>
      <c r="AA828" s="77"/>
      <c r="AB828" s="77"/>
      <c r="AC828" s="77"/>
      <c r="AD828" s="77"/>
      <c r="AE828" s="77"/>
      <c r="AF828" s="77"/>
      <c r="AG828" s="77"/>
      <c r="AH828" s="77"/>
      <c r="AI828" s="77"/>
      <c r="AJ828" s="77"/>
      <c r="AK828" s="77"/>
      <c r="AL828" s="77"/>
      <c r="AM828" s="77"/>
      <c r="AN828" s="77"/>
      <c r="AO828" s="146"/>
      <c r="AP828" s="248" t="str">
        <f>IF(F828="","",IFERROR(VLOOKUP(SUBSTITUTE(SUBSTITUTE(Tabla1[[#This Row],[Uso Sistemas]],"T","P"),"N","F"),Parámetros!$M$2:$N$17,2,0),"Completar hasta 3ra sem. para evaluar a Probacionista"))</f>
        <v/>
      </c>
      <c r="AQ828" s="40"/>
      <c r="AR828" s="40"/>
      <c r="AS828" s="40"/>
      <c r="AT828" s="29"/>
      <c r="AU828" s="56"/>
      <c r="AV828" s="56"/>
      <c r="AW828" s="56"/>
      <c r="AX828" s="250" t="str">
        <f>IF(V828="","",EOMONTH(EDATE(Tabla1[[#This Row],[Fecha Finalización]],2),0))</f>
        <v/>
      </c>
      <c r="AY828" s="40"/>
      <c r="AZ828" s="251" t="str">
        <f>IF(V828="","",EOMONTH(EDATE(Tabla1[[#This Row],[Fecha Finalización]],3),0))</f>
        <v/>
      </c>
      <c r="BA828" s="40"/>
      <c r="BB828" s="40"/>
      <c r="BC828" s="237"/>
      <c r="BD828" s="235" t="str">
        <f>IF(F828="","",Tabla1[[#This Row],[sem 01]]&amp;Tabla1[[#This Row],[sem 02]]&amp;Tabla1[[#This Row],[sem 03]])</f>
        <v/>
      </c>
      <c r="BE828" s="236" t="str">
        <f>IF(TRIM(F828)="","",$B$1&amp;"-"&amp;SUBSTITUTE(Tabla1[[#This Row],[Mes Inscrito]]," ","")&amp;"-"&amp;SUBSTITUTE(Tabla1[[#This Row],[Dia de clases Inscrito]]," ","")&amp;"-"&amp;SUBSTITUTE(Tabla1[[#This Row],[Horario Inscrito]]," ","")&amp;"-"&amp;Tabla1[[#This Row],[Fecha Inicio grupo]])</f>
        <v/>
      </c>
      <c r="BF828" s="253" t="str">
        <f>IF(F828="","",Tabla1[[#This Row],[Curso]])</f>
        <v/>
      </c>
      <c r="BG828" s="254" t="str">
        <f>+IF(TRIM(F828)="","",$B$1&amp;"-"&amp;TRIM(Tabla1[[#This Row],[Mes Inscrito]])&amp;"-"&amp;TRIM(Tabla1[[#This Row],[Dia de clases Inscrito]])&amp;"-"&amp;TRIM(Tabla1[[#This Row],[Horario Inscrito]])&amp;"-"&amp;TRIM(Tabla1[[#This Row],[Fecha Inicio grupo]])&amp;"-"&amp;TRIM(Tabla1[[#This Row],[Tipo Incrito]]))</f>
        <v/>
      </c>
      <c r="BH828" s="319" t="str">
        <f>IF(F828="","",OR(IFERROR(SEARCH("CG",Tabla1[[#This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8" s="320" t="str">
        <f>IF(F828&lt;&gt;"",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8" s="320" t="str">
        <f>IF(F828&lt;&gt;"",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8" s="320" t="str">
        <f>IF(Tabla1[[#This Row],[Fecha Inicio grupo]]="","",IFERROR(VLOOKUP(Tabla1[[#This Row],[Mes de Alta como miembro]],Parámetros!$AM$2:$AN$16,2,0),"01/01/1900"))</f>
        <v/>
      </c>
    </row>
    <row r="829" spans="1:63" ht="14.45" hidden="1">
      <c r="A829" s="69">
        <v>824</v>
      </c>
      <c r="B829" s="30"/>
      <c r="C829" s="35"/>
      <c r="D829" s="43"/>
      <c r="E829" s="65"/>
      <c r="F829" s="46"/>
      <c r="G829" s="46"/>
      <c r="H829" s="165"/>
      <c r="I829" s="43"/>
      <c r="J829" s="29"/>
      <c r="K829" s="70"/>
      <c r="L829" s="69"/>
      <c r="M829" s="47"/>
      <c r="N829" s="240" t="str">
        <f ca="1">IF(Tabla1[[#This Row],[Fecha de nac]]="","",IF(Tabla1[[#This Row],[Fecha Finalización]] &gt;=TODAY(), DATEDIF(Tabla1[[#This Row],[Fecha de nac]],TODAY(),"y"), ROUNDDOWN((Tabla1[[#This Row],[Fecha Finalización]] -Tabla1[[#This Row],[Fecha de nac]])/365,0)))</f>
        <v/>
      </c>
      <c r="O829" s="171"/>
      <c r="P829" s="35"/>
      <c r="Q829" s="68"/>
      <c r="R829" s="68"/>
      <c r="S829" s="68"/>
      <c r="T829" s="68"/>
      <c r="U829" s="245" t="str">
        <f>IF(F829="","",Tabla1[[#This Row],[Fecha Inicio grupo]]+3*7-7)</f>
        <v/>
      </c>
      <c r="V829" s="246" t="str">
        <f>IF(F829="","",EDATE(Tabla1[[#This Row],[Fecha Inicio grupo]],3))</f>
        <v/>
      </c>
      <c r="W829" s="30"/>
      <c r="X829" s="30"/>
      <c r="Y829" s="77"/>
      <c r="Z829" s="77"/>
      <c r="AA829" s="77"/>
      <c r="AB829" s="77"/>
      <c r="AC829" s="77"/>
      <c r="AD829" s="77"/>
      <c r="AE829" s="77"/>
      <c r="AF829" s="77"/>
      <c r="AG829" s="77"/>
      <c r="AH829" s="77"/>
      <c r="AI829" s="77"/>
      <c r="AJ829" s="77"/>
      <c r="AK829" s="77"/>
      <c r="AL829" s="77"/>
      <c r="AM829" s="77"/>
      <c r="AN829" s="77"/>
      <c r="AO829" s="146"/>
      <c r="AP829" s="248" t="str">
        <f>IF(F829="","",IFERROR(VLOOKUP(SUBSTITUTE(SUBSTITUTE(Tabla1[[#This Row],[Uso Sistemas]],"T","P"),"N","F"),Parámetros!$M$2:$N$17,2,0),"Completar hasta 3ra sem. para evaluar a Probacionista"))</f>
        <v/>
      </c>
      <c r="AQ829" s="40"/>
      <c r="AR829" s="40"/>
      <c r="AS829" s="40"/>
      <c r="AT829" s="29"/>
      <c r="AU829" s="56"/>
      <c r="AV829" s="56"/>
      <c r="AW829" s="56"/>
      <c r="AX829" s="250" t="str">
        <f>IF(V829="","",EOMONTH(EDATE(Tabla1[[#This Row],[Fecha Finalización]],2),0))</f>
        <v/>
      </c>
      <c r="AY829" s="40"/>
      <c r="AZ829" s="251" t="str">
        <f>IF(V829="","",EOMONTH(EDATE(Tabla1[[#This Row],[Fecha Finalización]],3),0))</f>
        <v/>
      </c>
      <c r="BA829" s="40"/>
      <c r="BB829" s="40"/>
      <c r="BC829" s="237"/>
      <c r="BD829" s="235" t="str">
        <f>IF(F829="","",Tabla1[[#This Row],[sem 01]]&amp;Tabla1[[#This Row],[sem 02]]&amp;Tabla1[[#This Row],[sem 03]])</f>
        <v/>
      </c>
      <c r="BE829" s="236" t="str">
        <f>IF(TRIM(F829)="","",$B$1&amp;"-"&amp;SUBSTITUTE(Tabla1[[#This Row],[Mes Inscrito]]," ","")&amp;"-"&amp;SUBSTITUTE(Tabla1[[#This Row],[Dia de clases Inscrito]]," ","")&amp;"-"&amp;SUBSTITUTE(Tabla1[[#This Row],[Horario Inscrito]]," ","")&amp;"-"&amp;Tabla1[[#This Row],[Fecha Inicio grupo]])</f>
        <v/>
      </c>
      <c r="BF829" s="253" t="str">
        <f>IF(F829="","",Tabla1[[#This Row],[Curso]])</f>
        <v/>
      </c>
      <c r="BG829" s="254" t="str">
        <f>+IF(TRIM(F829)="","",$B$1&amp;"-"&amp;TRIM(Tabla1[[#This Row],[Mes Inscrito]])&amp;"-"&amp;TRIM(Tabla1[[#This Row],[Dia de clases Inscrito]])&amp;"-"&amp;TRIM(Tabla1[[#This Row],[Horario Inscrito]])&amp;"-"&amp;TRIM(Tabla1[[#This Row],[Fecha Inicio grupo]])&amp;"-"&amp;TRIM(Tabla1[[#This Row],[Tipo Incrito]]))</f>
        <v/>
      </c>
      <c r="BH829" s="319" t="str">
        <f>IF(F829="","",OR(IFERROR(SEARCH("CG",Tabla1[[#This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9" s="320" t="str">
        <f>IF(F829&lt;&gt;"",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9" s="320" t="str">
        <f>IF(F829&lt;&gt;"",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9" s="320" t="str">
        <f>IF(Tabla1[[#This Row],[Fecha Inicio grupo]]="","",IFERROR(VLOOKUP(Tabla1[[#This Row],[Mes de Alta como miembro]],Parámetros!$AM$2:$AN$16,2,0),"01/01/1900"))</f>
        <v/>
      </c>
    </row>
    <row r="830" spans="1:63" ht="14.45" hidden="1">
      <c r="A830" s="69">
        <v>825</v>
      </c>
      <c r="B830" s="30"/>
      <c r="C830" s="35"/>
      <c r="D830" s="43"/>
      <c r="E830" s="65"/>
      <c r="F830" s="46"/>
      <c r="G830" s="46"/>
      <c r="H830" s="165"/>
      <c r="I830" s="43"/>
      <c r="J830" s="29"/>
      <c r="K830" s="70"/>
      <c r="L830" s="69"/>
      <c r="M830" s="47"/>
      <c r="N830" s="240" t="str">
        <f ca="1">IF(Tabla1[[#This Row],[Fecha de nac]]="","",IF(Tabla1[[#This Row],[Fecha Finalización]] &gt;=TODAY(), DATEDIF(Tabla1[[#This Row],[Fecha de nac]],TODAY(),"y"), ROUNDDOWN((Tabla1[[#This Row],[Fecha Finalización]] -Tabla1[[#This Row],[Fecha de nac]])/365,0)))</f>
        <v/>
      </c>
      <c r="O830" s="171"/>
      <c r="P830" s="35"/>
      <c r="Q830" s="68"/>
      <c r="R830" s="68"/>
      <c r="S830" s="68"/>
      <c r="T830" s="68"/>
      <c r="U830" s="245" t="str">
        <f>IF(F830="","",Tabla1[[#This Row],[Fecha Inicio grupo]]+3*7-7)</f>
        <v/>
      </c>
      <c r="V830" s="246" t="str">
        <f>IF(F830="","",EDATE(Tabla1[[#This Row],[Fecha Inicio grupo]],3))</f>
        <v/>
      </c>
      <c r="W830" s="30"/>
      <c r="X830" s="30"/>
      <c r="Y830" s="77"/>
      <c r="Z830" s="77"/>
      <c r="AA830" s="77"/>
      <c r="AB830" s="77"/>
      <c r="AC830" s="77"/>
      <c r="AD830" s="77"/>
      <c r="AE830" s="77"/>
      <c r="AF830" s="77"/>
      <c r="AG830" s="77"/>
      <c r="AH830" s="77"/>
      <c r="AI830" s="77"/>
      <c r="AJ830" s="77"/>
      <c r="AK830" s="77"/>
      <c r="AL830" s="77"/>
      <c r="AM830" s="77"/>
      <c r="AN830" s="77"/>
      <c r="AO830" s="146"/>
      <c r="AP830" s="248" t="str">
        <f>IF(F830="","",IFERROR(VLOOKUP(SUBSTITUTE(SUBSTITUTE(Tabla1[[#This Row],[Uso Sistemas]],"T","P"),"N","F"),Parámetros!$M$2:$N$17,2,0),"Completar hasta 3ra sem. para evaluar a Probacionista"))</f>
        <v/>
      </c>
      <c r="AQ830" s="40"/>
      <c r="AR830" s="40"/>
      <c r="AS830" s="40"/>
      <c r="AT830" s="29"/>
      <c r="AU830" s="56"/>
      <c r="AV830" s="56"/>
      <c r="AW830" s="56"/>
      <c r="AX830" s="250" t="str">
        <f>IF(V830="","",EOMONTH(EDATE(Tabla1[[#This Row],[Fecha Finalización]],2),0))</f>
        <v/>
      </c>
      <c r="AY830" s="40"/>
      <c r="AZ830" s="251" t="str">
        <f>IF(V830="","",EOMONTH(EDATE(Tabla1[[#This Row],[Fecha Finalización]],3),0))</f>
        <v/>
      </c>
      <c r="BA830" s="40"/>
      <c r="BB830" s="40"/>
      <c r="BC830" s="237"/>
      <c r="BD830" s="235" t="str">
        <f>IF(F830="","",Tabla1[[#This Row],[sem 01]]&amp;Tabla1[[#This Row],[sem 02]]&amp;Tabla1[[#This Row],[sem 03]])</f>
        <v/>
      </c>
      <c r="BE830" s="236" t="str">
        <f>IF(TRIM(F830)="","",$B$1&amp;"-"&amp;SUBSTITUTE(Tabla1[[#This Row],[Mes Inscrito]]," ","")&amp;"-"&amp;SUBSTITUTE(Tabla1[[#This Row],[Dia de clases Inscrito]]," ","")&amp;"-"&amp;SUBSTITUTE(Tabla1[[#This Row],[Horario Inscrito]]," ","")&amp;"-"&amp;Tabla1[[#This Row],[Fecha Inicio grupo]])</f>
        <v/>
      </c>
      <c r="BF830" s="253" t="str">
        <f>IF(F830="","",Tabla1[[#This Row],[Curso]])</f>
        <v/>
      </c>
      <c r="BG830" s="254" t="str">
        <f>+IF(TRIM(F830)="","",$B$1&amp;"-"&amp;TRIM(Tabla1[[#This Row],[Mes Inscrito]])&amp;"-"&amp;TRIM(Tabla1[[#This Row],[Dia de clases Inscrito]])&amp;"-"&amp;TRIM(Tabla1[[#This Row],[Horario Inscrito]])&amp;"-"&amp;TRIM(Tabla1[[#This Row],[Fecha Inicio grupo]])&amp;"-"&amp;TRIM(Tabla1[[#This Row],[Tipo Incrito]]))</f>
        <v/>
      </c>
      <c r="BH830" s="319" t="str">
        <f>IF(F830="","",OR(IFERROR(SEARCH("CG",Tabla1[[#This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0" s="320" t="str">
        <f>IF(F830&lt;&gt;"",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0" s="320" t="str">
        <f>IF(F830&lt;&gt;"",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0" s="320" t="str">
        <f>IF(Tabla1[[#This Row],[Fecha Inicio grupo]]="","",IFERROR(VLOOKUP(Tabla1[[#This Row],[Mes de Alta como miembro]],Parámetros!$AM$2:$AN$16,2,0),"01/01/1900"))</f>
        <v/>
      </c>
    </row>
    <row r="831" spans="1:63" ht="14.45" hidden="1">
      <c r="A831" s="69">
        <v>826</v>
      </c>
      <c r="B831" s="30"/>
      <c r="C831" s="35"/>
      <c r="D831" s="43"/>
      <c r="E831" s="65"/>
      <c r="F831" s="46"/>
      <c r="G831" s="46"/>
      <c r="H831" s="165"/>
      <c r="I831" s="43"/>
      <c r="J831" s="29"/>
      <c r="K831" s="70"/>
      <c r="L831" s="69"/>
      <c r="M831" s="47"/>
      <c r="N831" s="240" t="str">
        <f ca="1">IF(Tabla1[[#This Row],[Fecha de nac]]="","",IF(Tabla1[[#This Row],[Fecha Finalización]] &gt;=TODAY(), DATEDIF(Tabla1[[#This Row],[Fecha de nac]],TODAY(),"y"), ROUNDDOWN((Tabla1[[#This Row],[Fecha Finalización]] -Tabla1[[#This Row],[Fecha de nac]])/365,0)))</f>
        <v/>
      </c>
      <c r="O831" s="171"/>
      <c r="P831" s="35"/>
      <c r="Q831" s="68"/>
      <c r="R831" s="68"/>
      <c r="S831" s="68"/>
      <c r="T831" s="68"/>
      <c r="U831" s="245" t="str">
        <f>IF(F831="","",Tabla1[[#This Row],[Fecha Inicio grupo]]+3*7-7)</f>
        <v/>
      </c>
      <c r="V831" s="246" t="str">
        <f>IF(F831="","",EDATE(Tabla1[[#This Row],[Fecha Inicio grupo]],3))</f>
        <v/>
      </c>
      <c r="W831" s="30"/>
      <c r="X831" s="30"/>
      <c r="Y831" s="77"/>
      <c r="Z831" s="77"/>
      <c r="AA831" s="77"/>
      <c r="AB831" s="77"/>
      <c r="AC831" s="77"/>
      <c r="AD831" s="77"/>
      <c r="AE831" s="77"/>
      <c r="AF831" s="77"/>
      <c r="AG831" s="77"/>
      <c r="AH831" s="77"/>
      <c r="AI831" s="77"/>
      <c r="AJ831" s="77"/>
      <c r="AK831" s="77"/>
      <c r="AL831" s="77"/>
      <c r="AM831" s="77"/>
      <c r="AN831" s="77"/>
      <c r="AO831" s="146"/>
      <c r="AP831" s="248" t="str">
        <f>IF(F831="","",IFERROR(VLOOKUP(SUBSTITUTE(SUBSTITUTE(Tabla1[[#This Row],[Uso Sistemas]],"T","P"),"N","F"),Parámetros!$M$2:$N$17,2,0),"Completar hasta 3ra sem. para evaluar a Probacionista"))</f>
        <v/>
      </c>
      <c r="AQ831" s="40"/>
      <c r="AR831" s="40"/>
      <c r="AS831" s="40"/>
      <c r="AT831" s="29"/>
      <c r="AU831" s="56"/>
      <c r="AV831" s="56"/>
      <c r="AW831" s="56"/>
      <c r="AX831" s="250" t="str">
        <f>IF(V831="","",EOMONTH(EDATE(Tabla1[[#This Row],[Fecha Finalización]],2),0))</f>
        <v/>
      </c>
      <c r="AY831" s="40"/>
      <c r="AZ831" s="251" t="str">
        <f>IF(V831="","",EOMONTH(EDATE(Tabla1[[#This Row],[Fecha Finalización]],3),0))</f>
        <v/>
      </c>
      <c r="BA831" s="40"/>
      <c r="BB831" s="40"/>
      <c r="BC831" s="237"/>
      <c r="BD831" s="235" t="str">
        <f>IF(F831="","",Tabla1[[#This Row],[sem 01]]&amp;Tabla1[[#This Row],[sem 02]]&amp;Tabla1[[#This Row],[sem 03]])</f>
        <v/>
      </c>
      <c r="BE831" s="236" t="str">
        <f>IF(TRIM(F831)="","",$B$1&amp;"-"&amp;SUBSTITUTE(Tabla1[[#This Row],[Mes Inscrito]]," ","")&amp;"-"&amp;SUBSTITUTE(Tabla1[[#This Row],[Dia de clases Inscrito]]," ","")&amp;"-"&amp;SUBSTITUTE(Tabla1[[#This Row],[Horario Inscrito]]," ","")&amp;"-"&amp;Tabla1[[#This Row],[Fecha Inicio grupo]])</f>
        <v/>
      </c>
      <c r="BF831" s="253" t="str">
        <f>IF(F831="","",Tabla1[[#This Row],[Curso]])</f>
        <v/>
      </c>
      <c r="BG831" s="254" t="str">
        <f>+IF(TRIM(F831)="","",$B$1&amp;"-"&amp;TRIM(Tabla1[[#This Row],[Mes Inscrito]])&amp;"-"&amp;TRIM(Tabla1[[#This Row],[Dia de clases Inscrito]])&amp;"-"&amp;TRIM(Tabla1[[#This Row],[Horario Inscrito]])&amp;"-"&amp;TRIM(Tabla1[[#This Row],[Fecha Inicio grupo]])&amp;"-"&amp;TRIM(Tabla1[[#This Row],[Tipo Incrito]]))</f>
        <v/>
      </c>
      <c r="BH831" s="319" t="str">
        <f>IF(F831="","",OR(IFERROR(SEARCH("CG",Tabla1[[#This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1" s="320" t="str">
        <f>IF(F831&lt;&gt;"",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1" s="320" t="str">
        <f>IF(F831&lt;&gt;"",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1" s="320" t="str">
        <f>IF(Tabla1[[#This Row],[Fecha Inicio grupo]]="","",IFERROR(VLOOKUP(Tabla1[[#This Row],[Mes de Alta como miembro]],Parámetros!$AM$2:$AN$16,2,0),"01/01/1900"))</f>
        <v/>
      </c>
    </row>
    <row r="832" spans="1:63" ht="14.45" hidden="1">
      <c r="A832" s="69">
        <v>827</v>
      </c>
      <c r="B832" s="30"/>
      <c r="C832" s="35"/>
      <c r="D832" s="43"/>
      <c r="E832" s="65"/>
      <c r="F832" s="46"/>
      <c r="G832" s="46"/>
      <c r="H832" s="165"/>
      <c r="I832" s="43"/>
      <c r="J832" s="29"/>
      <c r="K832" s="70"/>
      <c r="L832" s="69"/>
      <c r="M832" s="47"/>
      <c r="N832" s="240" t="str">
        <f ca="1">IF(Tabla1[[#This Row],[Fecha de nac]]="","",IF(Tabla1[[#This Row],[Fecha Finalización]] &gt;=TODAY(), DATEDIF(Tabla1[[#This Row],[Fecha de nac]],TODAY(),"y"), ROUNDDOWN((Tabla1[[#This Row],[Fecha Finalización]] -Tabla1[[#This Row],[Fecha de nac]])/365,0)))</f>
        <v/>
      </c>
      <c r="O832" s="171"/>
      <c r="P832" s="35"/>
      <c r="Q832" s="68"/>
      <c r="R832" s="68"/>
      <c r="S832" s="68"/>
      <c r="T832" s="68"/>
      <c r="U832" s="245" t="str">
        <f>IF(F832="","",Tabla1[[#This Row],[Fecha Inicio grupo]]+3*7-7)</f>
        <v/>
      </c>
      <c r="V832" s="246" t="str">
        <f>IF(F832="","",EDATE(Tabla1[[#This Row],[Fecha Inicio grupo]],3))</f>
        <v/>
      </c>
      <c r="W832" s="30"/>
      <c r="X832" s="30"/>
      <c r="Y832" s="77"/>
      <c r="Z832" s="77"/>
      <c r="AA832" s="77"/>
      <c r="AB832" s="77"/>
      <c r="AC832" s="77"/>
      <c r="AD832" s="77"/>
      <c r="AE832" s="77"/>
      <c r="AF832" s="77"/>
      <c r="AG832" s="77"/>
      <c r="AH832" s="77"/>
      <c r="AI832" s="77"/>
      <c r="AJ832" s="77"/>
      <c r="AK832" s="77"/>
      <c r="AL832" s="77"/>
      <c r="AM832" s="77"/>
      <c r="AN832" s="77"/>
      <c r="AO832" s="146"/>
      <c r="AP832" s="248" t="str">
        <f>IF(F832="","",IFERROR(VLOOKUP(SUBSTITUTE(SUBSTITUTE(Tabla1[[#This Row],[Uso Sistemas]],"T","P"),"N","F"),Parámetros!$M$2:$N$17,2,0),"Completar hasta 3ra sem. para evaluar a Probacionista"))</f>
        <v/>
      </c>
      <c r="AQ832" s="40"/>
      <c r="AR832" s="40"/>
      <c r="AS832" s="40"/>
      <c r="AT832" s="29"/>
      <c r="AU832" s="56"/>
      <c r="AV832" s="56"/>
      <c r="AW832" s="56"/>
      <c r="AX832" s="250" t="str">
        <f>IF(V832="","",EOMONTH(EDATE(Tabla1[[#This Row],[Fecha Finalización]],2),0))</f>
        <v/>
      </c>
      <c r="AY832" s="40"/>
      <c r="AZ832" s="251" t="str">
        <f>IF(V832="","",EOMONTH(EDATE(Tabla1[[#This Row],[Fecha Finalización]],3),0))</f>
        <v/>
      </c>
      <c r="BA832" s="40"/>
      <c r="BB832" s="40"/>
      <c r="BC832" s="237"/>
      <c r="BD832" s="235" t="str">
        <f>IF(F832="","",Tabla1[[#This Row],[sem 01]]&amp;Tabla1[[#This Row],[sem 02]]&amp;Tabla1[[#This Row],[sem 03]])</f>
        <v/>
      </c>
      <c r="BE832" s="236" t="str">
        <f>IF(TRIM(F832)="","",$B$1&amp;"-"&amp;SUBSTITUTE(Tabla1[[#This Row],[Mes Inscrito]]," ","")&amp;"-"&amp;SUBSTITUTE(Tabla1[[#This Row],[Dia de clases Inscrito]]," ","")&amp;"-"&amp;SUBSTITUTE(Tabla1[[#This Row],[Horario Inscrito]]," ","")&amp;"-"&amp;Tabla1[[#This Row],[Fecha Inicio grupo]])</f>
        <v/>
      </c>
      <c r="BF832" s="253" t="str">
        <f>IF(F832="","",Tabla1[[#This Row],[Curso]])</f>
        <v/>
      </c>
      <c r="BG832" s="254" t="str">
        <f>+IF(TRIM(F832)="","",$B$1&amp;"-"&amp;TRIM(Tabla1[[#This Row],[Mes Inscrito]])&amp;"-"&amp;TRIM(Tabla1[[#This Row],[Dia de clases Inscrito]])&amp;"-"&amp;TRIM(Tabla1[[#This Row],[Horario Inscrito]])&amp;"-"&amp;TRIM(Tabla1[[#This Row],[Fecha Inicio grupo]])&amp;"-"&amp;TRIM(Tabla1[[#This Row],[Tipo Incrito]]))</f>
        <v/>
      </c>
      <c r="BH832" s="319" t="str">
        <f>IF(F832="","",OR(IFERROR(SEARCH("CG",Tabla1[[#This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2" s="320" t="str">
        <f>IF(F832&lt;&gt;"",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2" s="320" t="str">
        <f>IF(F832&lt;&gt;"",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2" s="320" t="str">
        <f>IF(Tabla1[[#This Row],[Fecha Inicio grupo]]="","",IFERROR(VLOOKUP(Tabla1[[#This Row],[Mes de Alta como miembro]],Parámetros!$AM$2:$AN$16,2,0),"01/01/1900"))</f>
        <v/>
      </c>
    </row>
    <row r="833" spans="1:63" ht="14.45" hidden="1">
      <c r="A833" s="69">
        <v>828</v>
      </c>
      <c r="B833" s="30"/>
      <c r="C833" s="35"/>
      <c r="D833" s="43"/>
      <c r="E833" s="65"/>
      <c r="F833" s="46"/>
      <c r="G833" s="46"/>
      <c r="H833" s="165"/>
      <c r="I833" s="43"/>
      <c r="J833" s="29"/>
      <c r="K833" s="70"/>
      <c r="L833" s="69"/>
      <c r="M833" s="47"/>
      <c r="N833" s="240" t="str">
        <f ca="1">IF(Tabla1[[#This Row],[Fecha de nac]]="","",IF(Tabla1[[#This Row],[Fecha Finalización]] &gt;=TODAY(), DATEDIF(Tabla1[[#This Row],[Fecha de nac]],TODAY(),"y"), ROUNDDOWN((Tabla1[[#This Row],[Fecha Finalización]] -Tabla1[[#This Row],[Fecha de nac]])/365,0)))</f>
        <v/>
      </c>
      <c r="O833" s="171"/>
      <c r="P833" s="35"/>
      <c r="Q833" s="68"/>
      <c r="R833" s="68"/>
      <c r="S833" s="68"/>
      <c r="T833" s="68"/>
      <c r="U833" s="245" t="str">
        <f>IF(F833="","",Tabla1[[#This Row],[Fecha Inicio grupo]]+3*7-7)</f>
        <v/>
      </c>
      <c r="V833" s="246" t="str">
        <f>IF(F833="","",EDATE(Tabla1[[#This Row],[Fecha Inicio grupo]],3))</f>
        <v/>
      </c>
      <c r="W833" s="30"/>
      <c r="X833" s="30"/>
      <c r="Y833" s="77"/>
      <c r="Z833" s="77"/>
      <c r="AA833" s="77"/>
      <c r="AB833" s="77"/>
      <c r="AC833" s="77"/>
      <c r="AD833" s="77"/>
      <c r="AE833" s="77"/>
      <c r="AF833" s="77"/>
      <c r="AG833" s="77"/>
      <c r="AH833" s="77"/>
      <c r="AI833" s="77"/>
      <c r="AJ833" s="77"/>
      <c r="AK833" s="77"/>
      <c r="AL833" s="77"/>
      <c r="AM833" s="77"/>
      <c r="AN833" s="77"/>
      <c r="AO833" s="146"/>
      <c r="AP833" s="248" t="str">
        <f>IF(F833="","",IFERROR(VLOOKUP(SUBSTITUTE(SUBSTITUTE(Tabla1[[#This Row],[Uso Sistemas]],"T","P"),"N","F"),Parámetros!$M$2:$N$17,2,0),"Completar hasta 3ra sem. para evaluar a Probacionista"))</f>
        <v/>
      </c>
      <c r="AQ833" s="40"/>
      <c r="AR833" s="40"/>
      <c r="AS833" s="40"/>
      <c r="AT833" s="29"/>
      <c r="AU833" s="56"/>
      <c r="AV833" s="56"/>
      <c r="AW833" s="56"/>
      <c r="AX833" s="250" t="str">
        <f>IF(V833="","",EOMONTH(EDATE(Tabla1[[#This Row],[Fecha Finalización]],2),0))</f>
        <v/>
      </c>
      <c r="AY833" s="40"/>
      <c r="AZ833" s="251" t="str">
        <f>IF(V833="","",EOMONTH(EDATE(Tabla1[[#This Row],[Fecha Finalización]],3),0))</f>
        <v/>
      </c>
      <c r="BA833" s="40"/>
      <c r="BB833" s="40"/>
      <c r="BC833" s="237"/>
      <c r="BD833" s="235" t="str">
        <f>IF(F833="","",Tabla1[[#This Row],[sem 01]]&amp;Tabla1[[#This Row],[sem 02]]&amp;Tabla1[[#This Row],[sem 03]])</f>
        <v/>
      </c>
      <c r="BE833" s="236" t="str">
        <f>IF(TRIM(F833)="","",$B$1&amp;"-"&amp;SUBSTITUTE(Tabla1[[#This Row],[Mes Inscrito]]," ","")&amp;"-"&amp;SUBSTITUTE(Tabla1[[#This Row],[Dia de clases Inscrito]]," ","")&amp;"-"&amp;SUBSTITUTE(Tabla1[[#This Row],[Horario Inscrito]]," ","")&amp;"-"&amp;Tabla1[[#This Row],[Fecha Inicio grupo]])</f>
        <v/>
      </c>
      <c r="BF833" s="253" t="str">
        <f>IF(F833="","",Tabla1[[#This Row],[Curso]])</f>
        <v/>
      </c>
      <c r="BG833" s="254" t="str">
        <f>+IF(TRIM(F833)="","",$B$1&amp;"-"&amp;TRIM(Tabla1[[#This Row],[Mes Inscrito]])&amp;"-"&amp;TRIM(Tabla1[[#This Row],[Dia de clases Inscrito]])&amp;"-"&amp;TRIM(Tabla1[[#This Row],[Horario Inscrito]])&amp;"-"&amp;TRIM(Tabla1[[#This Row],[Fecha Inicio grupo]])&amp;"-"&amp;TRIM(Tabla1[[#This Row],[Tipo Incrito]]))</f>
        <v/>
      </c>
      <c r="BH833" s="319" t="str">
        <f>IF(F833="","",OR(IFERROR(SEARCH("CG",Tabla1[[#This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3" s="320" t="str">
        <f>IF(F833&lt;&gt;"",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3" s="320" t="str">
        <f>IF(F833&lt;&gt;"",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3" s="320" t="str">
        <f>IF(Tabla1[[#This Row],[Fecha Inicio grupo]]="","",IFERROR(VLOOKUP(Tabla1[[#This Row],[Mes de Alta como miembro]],Parámetros!$AM$2:$AN$16,2,0),"01/01/1900"))</f>
        <v/>
      </c>
    </row>
    <row r="834" spans="1:63" ht="14.45" hidden="1">
      <c r="A834" s="69">
        <v>829</v>
      </c>
      <c r="B834" s="30"/>
      <c r="C834" s="35"/>
      <c r="D834" s="43"/>
      <c r="E834" s="65"/>
      <c r="F834" s="46"/>
      <c r="G834" s="46"/>
      <c r="H834" s="165"/>
      <c r="I834" s="43"/>
      <c r="J834" s="29"/>
      <c r="K834" s="70"/>
      <c r="L834" s="69"/>
      <c r="M834" s="47"/>
      <c r="N834" s="240" t="str">
        <f ca="1">IF(Tabla1[[#This Row],[Fecha de nac]]="","",IF(Tabla1[[#This Row],[Fecha Finalización]] &gt;=TODAY(), DATEDIF(Tabla1[[#This Row],[Fecha de nac]],TODAY(),"y"), ROUNDDOWN((Tabla1[[#This Row],[Fecha Finalización]] -Tabla1[[#This Row],[Fecha de nac]])/365,0)))</f>
        <v/>
      </c>
      <c r="O834" s="171"/>
      <c r="P834" s="35"/>
      <c r="Q834" s="68"/>
      <c r="R834" s="68"/>
      <c r="S834" s="68"/>
      <c r="T834" s="68"/>
      <c r="U834" s="245" t="str">
        <f>IF(F834="","",Tabla1[[#This Row],[Fecha Inicio grupo]]+3*7-7)</f>
        <v/>
      </c>
      <c r="V834" s="246" t="str">
        <f>IF(F834="","",EDATE(Tabla1[[#This Row],[Fecha Inicio grupo]],3))</f>
        <v/>
      </c>
      <c r="W834" s="30"/>
      <c r="X834" s="30"/>
      <c r="Y834" s="77"/>
      <c r="Z834" s="77"/>
      <c r="AA834" s="77"/>
      <c r="AB834" s="77"/>
      <c r="AC834" s="77"/>
      <c r="AD834" s="77"/>
      <c r="AE834" s="77"/>
      <c r="AF834" s="77"/>
      <c r="AG834" s="77"/>
      <c r="AH834" s="77"/>
      <c r="AI834" s="77"/>
      <c r="AJ834" s="77"/>
      <c r="AK834" s="77"/>
      <c r="AL834" s="77"/>
      <c r="AM834" s="77"/>
      <c r="AN834" s="77"/>
      <c r="AO834" s="146"/>
      <c r="AP834" s="248" t="str">
        <f>IF(F834="","",IFERROR(VLOOKUP(SUBSTITUTE(SUBSTITUTE(Tabla1[[#This Row],[Uso Sistemas]],"T","P"),"N","F"),Parámetros!$M$2:$N$17,2,0),"Completar hasta 3ra sem. para evaluar a Probacionista"))</f>
        <v/>
      </c>
      <c r="AQ834" s="40"/>
      <c r="AR834" s="40"/>
      <c r="AS834" s="40"/>
      <c r="AT834" s="29"/>
      <c r="AU834" s="56"/>
      <c r="AV834" s="56"/>
      <c r="AW834" s="56"/>
      <c r="AX834" s="250" t="str">
        <f>IF(V834="","",EOMONTH(EDATE(Tabla1[[#This Row],[Fecha Finalización]],2),0))</f>
        <v/>
      </c>
      <c r="AY834" s="40"/>
      <c r="AZ834" s="251" t="str">
        <f>IF(V834="","",EOMONTH(EDATE(Tabla1[[#This Row],[Fecha Finalización]],3),0))</f>
        <v/>
      </c>
      <c r="BA834" s="40"/>
      <c r="BB834" s="40"/>
      <c r="BC834" s="237"/>
      <c r="BD834" s="235" t="str">
        <f>IF(F834="","",Tabla1[[#This Row],[sem 01]]&amp;Tabla1[[#This Row],[sem 02]]&amp;Tabla1[[#This Row],[sem 03]])</f>
        <v/>
      </c>
      <c r="BE834" s="236" t="str">
        <f>IF(TRIM(F834)="","",$B$1&amp;"-"&amp;SUBSTITUTE(Tabla1[[#This Row],[Mes Inscrito]]," ","")&amp;"-"&amp;SUBSTITUTE(Tabla1[[#This Row],[Dia de clases Inscrito]]," ","")&amp;"-"&amp;SUBSTITUTE(Tabla1[[#This Row],[Horario Inscrito]]," ","")&amp;"-"&amp;Tabla1[[#This Row],[Fecha Inicio grupo]])</f>
        <v/>
      </c>
      <c r="BF834" s="253" t="str">
        <f>IF(F834="","",Tabla1[[#This Row],[Curso]])</f>
        <v/>
      </c>
      <c r="BG834" s="254" t="str">
        <f>+IF(TRIM(F834)="","",$B$1&amp;"-"&amp;TRIM(Tabla1[[#This Row],[Mes Inscrito]])&amp;"-"&amp;TRIM(Tabla1[[#This Row],[Dia de clases Inscrito]])&amp;"-"&amp;TRIM(Tabla1[[#This Row],[Horario Inscrito]])&amp;"-"&amp;TRIM(Tabla1[[#This Row],[Fecha Inicio grupo]])&amp;"-"&amp;TRIM(Tabla1[[#This Row],[Tipo Incrito]]))</f>
        <v/>
      </c>
      <c r="BH834" s="319" t="str">
        <f>IF(F834="","",OR(IFERROR(SEARCH("CG",Tabla1[[#This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4" s="320" t="str">
        <f>IF(F834&lt;&gt;"",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4" s="320" t="str">
        <f>IF(F834&lt;&gt;"",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4" s="320" t="str">
        <f>IF(Tabla1[[#This Row],[Fecha Inicio grupo]]="","",IFERROR(VLOOKUP(Tabla1[[#This Row],[Mes de Alta como miembro]],Parámetros!$AM$2:$AN$16,2,0),"01/01/1900"))</f>
        <v/>
      </c>
    </row>
    <row r="835" spans="1:63" ht="14.45" hidden="1">
      <c r="A835" s="69">
        <v>830</v>
      </c>
      <c r="B835" s="30"/>
      <c r="C835" s="35"/>
      <c r="D835" s="43"/>
      <c r="E835" s="65"/>
      <c r="F835" s="46"/>
      <c r="G835" s="46"/>
      <c r="H835" s="165"/>
      <c r="I835" s="43"/>
      <c r="J835" s="29"/>
      <c r="K835" s="70"/>
      <c r="L835" s="69"/>
      <c r="M835" s="47"/>
      <c r="N835" s="240" t="str">
        <f ca="1">IF(Tabla1[[#This Row],[Fecha de nac]]="","",IF(Tabla1[[#This Row],[Fecha Finalización]] &gt;=TODAY(), DATEDIF(Tabla1[[#This Row],[Fecha de nac]],TODAY(),"y"), ROUNDDOWN((Tabla1[[#This Row],[Fecha Finalización]] -Tabla1[[#This Row],[Fecha de nac]])/365,0)))</f>
        <v/>
      </c>
      <c r="O835" s="171"/>
      <c r="P835" s="35"/>
      <c r="Q835" s="68"/>
      <c r="R835" s="68"/>
      <c r="S835" s="68"/>
      <c r="T835" s="68"/>
      <c r="U835" s="245" t="str">
        <f>IF(F835="","",Tabla1[[#This Row],[Fecha Inicio grupo]]+3*7-7)</f>
        <v/>
      </c>
      <c r="V835" s="246" t="str">
        <f>IF(F835="","",EDATE(Tabla1[[#This Row],[Fecha Inicio grupo]],3))</f>
        <v/>
      </c>
      <c r="W835" s="30"/>
      <c r="X835" s="30"/>
      <c r="Y835" s="77"/>
      <c r="Z835" s="77"/>
      <c r="AA835" s="77"/>
      <c r="AB835" s="77"/>
      <c r="AC835" s="77"/>
      <c r="AD835" s="77"/>
      <c r="AE835" s="77"/>
      <c r="AF835" s="77"/>
      <c r="AG835" s="77"/>
      <c r="AH835" s="77"/>
      <c r="AI835" s="77"/>
      <c r="AJ835" s="77"/>
      <c r="AK835" s="77"/>
      <c r="AL835" s="77"/>
      <c r="AM835" s="77"/>
      <c r="AN835" s="77"/>
      <c r="AO835" s="146"/>
      <c r="AP835" s="248" t="str">
        <f>IF(F835="","",IFERROR(VLOOKUP(SUBSTITUTE(SUBSTITUTE(Tabla1[[#This Row],[Uso Sistemas]],"T","P"),"N","F"),Parámetros!$M$2:$N$17,2,0),"Completar hasta 3ra sem. para evaluar a Probacionista"))</f>
        <v/>
      </c>
      <c r="AQ835" s="40"/>
      <c r="AR835" s="40"/>
      <c r="AS835" s="40"/>
      <c r="AT835" s="29"/>
      <c r="AU835" s="56"/>
      <c r="AV835" s="56"/>
      <c r="AW835" s="56"/>
      <c r="AX835" s="250" t="str">
        <f>IF(V835="","",EOMONTH(EDATE(Tabla1[[#This Row],[Fecha Finalización]],2),0))</f>
        <v/>
      </c>
      <c r="AY835" s="40"/>
      <c r="AZ835" s="251" t="str">
        <f>IF(V835="","",EOMONTH(EDATE(Tabla1[[#This Row],[Fecha Finalización]],3),0))</f>
        <v/>
      </c>
      <c r="BA835" s="40"/>
      <c r="BB835" s="40"/>
      <c r="BC835" s="237"/>
      <c r="BD835" s="235" t="str">
        <f>IF(F835="","",Tabla1[[#This Row],[sem 01]]&amp;Tabla1[[#This Row],[sem 02]]&amp;Tabla1[[#This Row],[sem 03]])</f>
        <v/>
      </c>
      <c r="BE835" s="236" t="str">
        <f>IF(TRIM(F835)="","",$B$1&amp;"-"&amp;SUBSTITUTE(Tabla1[[#This Row],[Mes Inscrito]]," ","")&amp;"-"&amp;SUBSTITUTE(Tabla1[[#This Row],[Dia de clases Inscrito]]," ","")&amp;"-"&amp;SUBSTITUTE(Tabla1[[#This Row],[Horario Inscrito]]," ","")&amp;"-"&amp;Tabla1[[#This Row],[Fecha Inicio grupo]])</f>
        <v/>
      </c>
      <c r="BF835" s="253" t="str">
        <f>IF(F835="","",Tabla1[[#This Row],[Curso]])</f>
        <v/>
      </c>
      <c r="BG835" s="254" t="str">
        <f>+IF(TRIM(F835)="","",$B$1&amp;"-"&amp;TRIM(Tabla1[[#This Row],[Mes Inscrito]])&amp;"-"&amp;TRIM(Tabla1[[#This Row],[Dia de clases Inscrito]])&amp;"-"&amp;TRIM(Tabla1[[#This Row],[Horario Inscrito]])&amp;"-"&amp;TRIM(Tabla1[[#This Row],[Fecha Inicio grupo]])&amp;"-"&amp;TRIM(Tabla1[[#This Row],[Tipo Incrito]]))</f>
        <v/>
      </c>
      <c r="BH835" s="319" t="str">
        <f>IF(F835="","",OR(IFERROR(SEARCH("CG",Tabla1[[#This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5" s="320" t="str">
        <f>IF(F835&lt;&gt;"",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5" s="320" t="str">
        <f>IF(F835&lt;&gt;"",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5" s="320" t="str">
        <f>IF(Tabla1[[#This Row],[Fecha Inicio grupo]]="","",IFERROR(VLOOKUP(Tabla1[[#This Row],[Mes de Alta como miembro]],Parámetros!$AM$2:$AN$16,2,0),"01/01/1900"))</f>
        <v/>
      </c>
    </row>
    <row r="836" spans="1:63" ht="14.45" hidden="1">
      <c r="A836" s="69">
        <v>831</v>
      </c>
      <c r="B836" s="30"/>
      <c r="C836" s="35"/>
      <c r="D836" s="43"/>
      <c r="E836" s="65"/>
      <c r="F836" s="46"/>
      <c r="G836" s="46"/>
      <c r="H836" s="165"/>
      <c r="I836" s="43"/>
      <c r="J836" s="29"/>
      <c r="K836" s="70"/>
      <c r="L836" s="69"/>
      <c r="M836" s="47"/>
      <c r="N836" s="240" t="str">
        <f ca="1">IF(Tabla1[[#This Row],[Fecha de nac]]="","",IF(Tabla1[[#This Row],[Fecha Finalización]] &gt;=TODAY(), DATEDIF(Tabla1[[#This Row],[Fecha de nac]],TODAY(),"y"), ROUNDDOWN((Tabla1[[#This Row],[Fecha Finalización]] -Tabla1[[#This Row],[Fecha de nac]])/365,0)))</f>
        <v/>
      </c>
      <c r="O836" s="171"/>
      <c r="P836" s="35"/>
      <c r="Q836" s="68"/>
      <c r="R836" s="68"/>
      <c r="S836" s="68"/>
      <c r="T836" s="68"/>
      <c r="U836" s="245" t="str">
        <f>IF(F836="","",Tabla1[[#This Row],[Fecha Inicio grupo]]+3*7-7)</f>
        <v/>
      </c>
      <c r="V836" s="246" t="str">
        <f>IF(F836="","",EDATE(Tabla1[[#This Row],[Fecha Inicio grupo]],3))</f>
        <v/>
      </c>
      <c r="W836" s="30"/>
      <c r="X836" s="30"/>
      <c r="Y836" s="77"/>
      <c r="Z836" s="77"/>
      <c r="AA836" s="77"/>
      <c r="AB836" s="77"/>
      <c r="AC836" s="77"/>
      <c r="AD836" s="77"/>
      <c r="AE836" s="77"/>
      <c r="AF836" s="77"/>
      <c r="AG836" s="77"/>
      <c r="AH836" s="77"/>
      <c r="AI836" s="77"/>
      <c r="AJ836" s="77"/>
      <c r="AK836" s="77"/>
      <c r="AL836" s="77"/>
      <c r="AM836" s="77"/>
      <c r="AN836" s="77"/>
      <c r="AO836" s="146"/>
      <c r="AP836" s="248" t="str">
        <f>IF(F836="","",IFERROR(VLOOKUP(SUBSTITUTE(SUBSTITUTE(Tabla1[[#This Row],[Uso Sistemas]],"T","P"),"N","F"),Parámetros!$M$2:$N$17,2,0),"Completar hasta 3ra sem. para evaluar a Probacionista"))</f>
        <v/>
      </c>
      <c r="AQ836" s="40"/>
      <c r="AR836" s="40"/>
      <c r="AS836" s="40"/>
      <c r="AT836" s="29"/>
      <c r="AU836" s="56"/>
      <c r="AV836" s="56"/>
      <c r="AW836" s="56"/>
      <c r="AX836" s="250" t="str">
        <f>IF(V836="","",EOMONTH(EDATE(Tabla1[[#This Row],[Fecha Finalización]],2),0))</f>
        <v/>
      </c>
      <c r="AY836" s="40"/>
      <c r="AZ836" s="251" t="str">
        <f>IF(V836="","",EOMONTH(EDATE(Tabla1[[#This Row],[Fecha Finalización]],3),0))</f>
        <v/>
      </c>
      <c r="BA836" s="40"/>
      <c r="BB836" s="40"/>
      <c r="BC836" s="237"/>
      <c r="BD836" s="235" t="str">
        <f>IF(F836="","",Tabla1[[#This Row],[sem 01]]&amp;Tabla1[[#This Row],[sem 02]]&amp;Tabla1[[#This Row],[sem 03]])</f>
        <v/>
      </c>
      <c r="BE836" s="236" t="str">
        <f>IF(TRIM(F836)="","",$B$1&amp;"-"&amp;SUBSTITUTE(Tabla1[[#This Row],[Mes Inscrito]]," ","")&amp;"-"&amp;SUBSTITUTE(Tabla1[[#This Row],[Dia de clases Inscrito]]," ","")&amp;"-"&amp;SUBSTITUTE(Tabla1[[#This Row],[Horario Inscrito]]," ","")&amp;"-"&amp;Tabla1[[#This Row],[Fecha Inicio grupo]])</f>
        <v/>
      </c>
      <c r="BF836" s="253" t="str">
        <f>IF(F836="","",Tabla1[[#This Row],[Curso]])</f>
        <v/>
      </c>
      <c r="BG836" s="254" t="str">
        <f>+IF(TRIM(F836)="","",$B$1&amp;"-"&amp;TRIM(Tabla1[[#This Row],[Mes Inscrito]])&amp;"-"&amp;TRIM(Tabla1[[#This Row],[Dia de clases Inscrito]])&amp;"-"&amp;TRIM(Tabla1[[#This Row],[Horario Inscrito]])&amp;"-"&amp;TRIM(Tabla1[[#This Row],[Fecha Inicio grupo]])&amp;"-"&amp;TRIM(Tabla1[[#This Row],[Tipo Incrito]]))</f>
        <v/>
      </c>
      <c r="BH836" s="319" t="str">
        <f>IF(F836="","",OR(IFERROR(SEARCH("CG",Tabla1[[#This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6" s="320" t="str">
        <f>IF(F836&lt;&gt;"",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6" s="320" t="str">
        <f>IF(F836&lt;&gt;"",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6" s="320" t="str">
        <f>IF(Tabla1[[#This Row],[Fecha Inicio grupo]]="","",IFERROR(VLOOKUP(Tabla1[[#This Row],[Mes de Alta como miembro]],Parámetros!$AM$2:$AN$16,2,0),"01/01/1900"))</f>
        <v/>
      </c>
    </row>
    <row r="837" spans="1:63" ht="14.45" hidden="1">
      <c r="A837" s="69">
        <v>832</v>
      </c>
      <c r="B837" s="30"/>
      <c r="C837" s="35"/>
      <c r="D837" s="43"/>
      <c r="E837" s="65"/>
      <c r="F837" s="46"/>
      <c r="G837" s="46"/>
      <c r="H837" s="165"/>
      <c r="I837" s="43"/>
      <c r="J837" s="29"/>
      <c r="K837" s="70"/>
      <c r="L837" s="69"/>
      <c r="M837" s="47"/>
      <c r="N837" s="240" t="str">
        <f ca="1">IF(Tabla1[[#This Row],[Fecha de nac]]="","",IF(Tabla1[[#This Row],[Fecha Finalización]] &gt;=TODAY(), DATEDIF(Tabla1[[#This Row],[Fecha de nac]],TODAY(),"y"), ROUNDDOWN((Tabla1[[#This Row],[Fecha Finalización]] -Tabla1[[#This Row],[Fecha de nac]])/365,0)))</f>
        <v/>
      </c>
      <c r="O837" s="171"/>
      <c r="P837" s="35"/>
      <c r="Q837" s="68"/>
      <c r="R837" s="68"/>
      <c r="S837" s="68"/>
      <c r="T837" s="68"/>
      <c r="U837" s="245" t="str">
        <f>IF(F837="","",Tabla1[[#This Row],[Fecha Inicio grupo]]+3*7-7)</f>
        <v/>
      </c>
      <c r="V837" s="246" t="str">
        <f>IF(F837="","",EDATE(Tabla1[[#This Row],[Fecha Inicio grupo]],3))</f>
        <v/>
      </c>
      <c r="W837" s="30"/>
      <c r="X837" s="30"/>
      <c r="Y837" s="77"/>
      <c r="Z837" s="77"/>
      <c r="AA837" s="77"/>
      <c r="AB837" s="77"/>
      <c r="AC837" s="77"/>
      <c r="AD837" s="77"/>
      <c r="AE837" s="77"/>
      <c r="AF837" s="77"/>
      <c r="AG837" s="77"/>
      <c r="AH837" s="77"/>
      <c r="AI837" s="77"/>
      <c r="AJ837" s="77"/>
      <c r="AK837" s="77"/>
      <c r="AL837" s="77"/>
      <c r="AM837" s="77"/>
      <c r="AN837" s="77"/>
      <c r="AO837" s="146"/>
      <c r="AP837" s="248" t="str">
        <f>IF(F837="","",IFERROR(VLOOKUP(SUBSTITUTE(SUBSTITUTE(Tabla1[[#This Row],[Uso Sistemas]],"T","P"),"N","F"),Parámetros!$M$2:$N$17,2,0),"Completar hasta 3ra sem. para evaluar a Probacionista"))</f>
        <v/>
      </c>
      <c r="AQ837" s="40"/>
      <c r="AR837" s="40"/>
      <c r="AS837" s="40"/>
      <c r="AT837" s="29"/>
      <c r="AU837" s="56"/>
      <c r="AV837" s="56"/>
      <c r="AW837" s="56"/>
      <c r="AX837" s="250" t="str">
        <f>IF(V837="","",EOMONTH(EDATE(Tabla1[[#This Row],[Fecha Finalización]],2),0))</f>
        <v/>
      </c>
      <c r="AY837" s="40"/>
      <c r="AZ837" s="251" t="str">
        <f>IF(V837="","",EOMONTH(EDATE(Tabla1[[#This Row],[Fecha Finalización]],3),0))</f>
        <v/>
      </c>
      <c r="BA837" s="40"/>
      <c r="BB837" s="40"/>
      <c r="BC837" s="237"/>
      <c r="BD837" s="235" t="str">
        <f>IF(F837="","",Tabla1[[#This Row],[sem 01]]&amp;Tabla1[[#This Row],[sem 02]]&amp;Tabla1[[#This Row],[sem 03]])</f>
        <v/>
      </c>
      <c r="BE837" s="236" t="str">
        <f>IF(TRIM(F837)="","",$B$1&amp;"-"&amp;SUBSTITUTE(Tabla1[[#This Row],[Mes Inscrito]]," ","")&amp;"-"&amp;SUBSTITUTE(Tabla1[[#This Row],[Dia de clases Inscrito]]," ","")&amp;"-"&amp;SUBSTITUTE(Tabla1[[#This Row],[Horario Inscrito]]," ","")&amp;"-"&amp;Tabla1[[#This Row],[Fecha Inicio grupo]])</f>
        <v/>
      </c>
      <c r="BF837" s="253" t="str">
        <f>IF(F837="","",Tabla1[[#This Row],[Curso]])</f>
        <v/>
      </c>
      <c r="BG837" s="254" t="str">
        <f>+IF(TRIM(F837)="","",$B$1&amp;"-"&amp;TRIM(Tabla1[[#This Row],[Mes Inscrito]])&amp;"-"&amp;TRIM(Tabla1[[#This Row],[Dia de clases Inscrito]])&amp;"-"&amp;TRIM(Tabla1[[#This Row],[Horario Inscrito]])&amp;"-"&amp;TRIM(Tabla1[[#This Row],[Fecha Inicio grupo]])&amp;"-"&amp;TRIM(Tabla1[[#This Row],[Tipo Incrito]]))</f>
        <v/>
      </c>
      <c r="BH837" s="319" t="str">
        <f>IF(F837="","",OR(IFERROR(SEARCH("CG",Tabla1[[#This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7" s="320" t="str">
        <f>IF(F837&lt;&gt;"",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7" s="320" t="str">
        <f>IF(F837&lt;&gt;"",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7" s="320" t="str">
        <f>IF(Tabla1[[#This Row],[Fecha Inicio grupo]]="","",IFERROR(VLOOKUP(Tabla1[[#This Row],[Mes de Alta como miembro]],Parámetros!$AM$2:$AN$16,2,0),"01/01/1900"))</f>
        <v/>
      </c>
    </row>
    <row r="838" spans="1:63" ht="14.45" hidden="1">
      <c r="A838" s="69">
        <v>833</v>
      </c>
      <c r="B838" s="30"/>
      <c r="C838" s="35"/>
      <c r="D838" s="43"/>
      <c r="E838" s="65"/>
      <c r="F838" s="46"/>
      <c r="G838" s="46"/>
      <c r="H838" s="165"/>
      <c r="I838" s="43"/>
      <c r="J838" s="29"/>
      <c r="K838" s="70"/>
      <c r="L838" s="69"/>
      <c r="M838" s="47"/>
      <c r="N838" s="240" t="str">
        <f ca="1">IF(Tabla1[[#This Row],[Fecha de nac]]="","",IF(Tabla1[[#This Row],[Fecha Finalización]] &gt;=TODAY(), DATEDIF(Tabla1[[#This Row],[Fecha de nac]],TODAY(),"y"), ROUNDDOWN((Tabla1[[#This Row],[Fecha Finalización]] -Tabla1[[#This Row],[Fecha de nac]])/365,0)))</f>
        <v/>
      </c>
      <c r="O838" s="171"/>
      <c r="P838" s="35"/>
      <c r="Q838" s="68"/>
      <c r="R838" s="68"/>
      <c r="S838" s="68"/>
      <c r="T838" s="68"/>
      <c r="U838" s="245" t="str">
        <f>IF(F838="","",Tabla1[[#This Row],[Fecha Inicio grupo]]+3*7-7)</f>
        <v/>
      </c>
      <c r="V838" s="246" t="str">
        <f>IF(F838="","",EDATE(Tabla1[[#This Row],[Fecha Inicio grupo]],3))</f>
        <v/>
      </c>
      <c r="W838" s="30"/>
      <c r="X838" s="30"/>
      <c r="Y838" s="77"/>
      <c r="Z838" s="77"/>
      <c r="AA838" s="77"/>
      <c r="AB838" s="77"/>
      <c r="AC838" s="77"/>
      <c r="AD838" s="77"/>
      <c r="AE838" s="77"/>
      <c r="AF838" s="77"/>
      <c r="AG838" s="77"/>
      <c r="AH838" s="77"/>
      <c r="AI838" s="77"/>
      <c r="AJ838" s="77"/>
      <c r="AK838" s="77"/>
      <c r="AL838" s="77"/>
      <c r="AM838" s="77"/>
      <c r="AN838" s="77"/>
      <c r="AO838" s="146"/>
      <c r="AP838" s="248" t="str">
        <f>IF(F838="","",IFERROR(VLOOKUP(SUBSTITUTE(SUBSTITUTE(Tabla1[[#This Row],[Uso Sistemas]],"T","P"),"N","F"),Parámetros!$M$2:$N$17,2,0),"Completar hasta 3ra sem. para evaluar a Probacionista"))</f>
        <v/>
      </c>
      <c r="AQ838" s="40"/>
      <c r="AR838" s="40"/>
      <c r="AS838" s="40"/>
      <c r="AT838" s="29"/>
      <c r="AU838" s="56"/>
      <c r="AV838" s="56"/>
      <c r="AW838" s="56"/>
      <c r="AX838" s="250" t="str">
        <f>IF(V838="","",EOMONTH(EDATE(Tabla1[[#This Row],[Fecha Finalización]],2),0))</f>
        <v/>
      </c>
      <c r="AY838" s="40"/>
      <c r="AZ838" s="251" t="str">
        <f>IF(V838="","",EOMONTH(EDATE(Tabla1[[#This Row],[Fecha Finalización]],3),0))</f>
        <v/>
      </c>
      <c r="BA838" s="40"/>
      <c r="BB838" s="40"/>
      <c r="BC838" s="237"/>
      <c r="BD838" s="235" t="str">
        <f>IF(F838="","",Tabla1[[#This Row],[sem 01]]&amp;Tabla1[[#This Row],[sem 02]]&amp;Tabla1[[#This Row],[sem 03]])</f>
        <v/>
      </c>
      <c r="BE838" s="236" t="str">
        <f>IF(TRIM(F838)="","",$B$1&amp;"-"&amp;SUBSTITUTE(Tabla1[[#This Row],[Mes Inscrito]]," ","")&amp;"-"&amp;SUBSTITUTE(Tabla1[[#This Row],[Dia de clases Inscrito]]," ","")&amp;"-"&amp;SUBSTITUTE(Tabla1[[#This Row],[Horario Inscrito]]," ","")&amp;"-"&amp;Tabla1[[#This Row],[Fecha Inicio grupo]])</f>
        <v/>
      </c>
      <c r="BF838" s="253" t="str">
        <f>IF(F838="","",Tabla1[[#This Row],[Curso]])</f>
        <v/>
      </c>
      <c r="BG838" s="254" t="str">
        <f>+IF(TRIM(F838)="","",$B$1&amp;"-"&amp;TRIM(Tabla1[[#This Row],[Mes Inscrito]])&amp;"-"&amp;TRIM(Tabla1[[#This Row],[Dia de clases Inscrito]])&amp;"-"&amp;TRIM(Tabla1[[#This Row],[Horario Inscrito]])&amp;"-"&amp;TRIM(Tabla1[[#This Row],[Fecha Inicio grupo]])&amp;"-"&amp;TRIM(Tabla1[[#This Row],[Tipo Incrito]]))</f>
        <v/>
      </c>
      <c r="BH838" s="319" t="str">
        <f>IF(F838="","",OR(IFERROR(SEARCH("CG",Tabla1[[#This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8" s="320" t="str">
        <f>IF(F838&lt;&gt;"",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8" s="320" t="str">
        <f>IF(F838&lt;&gt;"",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8" s="320" t="str">
        <f>IF(Tabla1[[#This Row],[Fecha Inicio grupo]]="","",IFERROR(VLOOKUP(Tabla1[[#This Row],[Mes de Alta como miembro]],Parámetros!$AM$2:$AN$16,2,0),"01/01/1900"))</f>
        <v/>
      </c>
    </row>
    <row r="839" spans="1:63" ht="14.45" hidden="1">
      <c r="A839" s="69">
        <v>834</v>
      </c>
      <c r="B839" s="30"/>
      <c r="C839" s="35"/>
      <c r="D839" s="43"/>
      <c r="E839" s="65"/>
      <c r="F839" s="46"/>
      <c r="G839" s="46"/>
      <c r="H839" s="165"/>
      <c r="I839" s="43"/>
      <c r="J839" s="29"/>
      <c r="K839" s="70"/>
      <c r="L839" s="69"/>
      <c r="M839" s="47"/>
      <c r="N839" s="240" t="str">
        <f ca="1">IF(Tabla1[[#This Row],[Fecha de nac]]="","",IF(Tabla1[[#This Row],[Fecha Finalización]] &gt;=TODAY(), DATEDIF(Tabla1[[#This Row],[Fecha de nac]],TODAY(),"y"), ROUNDDOWN((Tabla1[[#This Row],[Fecha Finalización]] -Tabla1[[#This Row],[Fecha de nac]])/365,0)))</f>
        <v/>
      </c>
      <c r="O839" s="171"/>
      <c r="P839" s="35"/>
      <c r="Q839" s="68"/>
      <c r="R839" s="68"/>
      <c r="S839" s="68"/>
      <c r="T839" s="68"/>
      <c r="U839" s="245" t="str">
        <f>IF(F839="","",Tabla1[[#This Row],[Fecha Inicio grupo]]+3*7-7)</f>
        <v/>
      </c>
      <c r="V839" s="246" t="str">
        <f>IF(F839="","",EDATE(Tabla1[[#This Row],[Fecha Inicio grupo]],3))</f>
        <v/>
      </c>
      <c r="W839" s="30"/>
      <c r="X839" s="30"/>
      <c r="Y839" s="77"/>
      <c r="Z839" s="77"/>
      <c r="AA839" s="77"/>
      <c r="AB839" s="77"/>
      <c r="AC839" s="77"/>
      <c r="AD839" s="77"/>
      <c r="AE839" s="77"/>
      <c r="AF839" s="77"/>
      <c r="AG839" s="77"/>
      <c r="AH839" s="77"/>
      <c r="AI839" s="77"/>
      <c r="AJ839" s="77"/>
      <c r="AK839" s="77"/>
      <c r="AL839" s="77"/>
      <c r="AM839" s="77"/>
      <c r="AN839" s="77"/>
      <c r="AO839" s="146"/>
      <c r="AP839" s="248" t="str">
        <f>IF(F839="","",IFERROR(VLOOKUP(SUBSTITUTE(SUBSTITUTE(Tabla1[[#This Row],[Uso Sistemas]],"T","P"),"N","F"),Parámetros!$M$2:$N$17,2,0),"Completar hasta 3ra sem. para evaluar a Probacionista"))</f>
        <v/>
      </c>
      <c r="AQ839" s="40"/>
      <c r="AR839" s="40"/>
      <c r="AS839" s="40"/>
      <c r="AT839" s="29"/>
      <c r="AU839" s="56"/>
      <c r="AV839" s="56"/>
      <c r="AW839" s="56"/>
      <c r="AX839" s="250" t="str">
        <f>IF(V839="","",EOMONTH(EDATE(Tabla1[[#This Row],[Fecha Finalización]],2),0))</f>
        <v/>
      </c>
      <c r="AY839" s="40"/>
      <c r="AZ839" s="251" t="str">
        <f>IF(V839="","",EOMONTH(EDATE(Tabla1[[#This Row],[Fecha Finalización]],3),0))</f>
        <v/>
      </c>
      <c r="BA839" s="40"/>
      <c r="BB839" s="40"/>
      <c r="BC839" s="237"/>
      <c r="BD839" s="235" t="str">
        <f>IF(F839="","",Tabla1[[#This Row],[sem 01]]&amp;Tabla1[[#This Row],[sem 02]]&amp;Tabla1[[#This Row],[sem 03]])</f>
        <v/>
      </c>
      <c r="BE839" s="236" t="str">
        <f>IF(TRIM(F839)="","",$B$1&amp;"-"&amp;SUBSTITUTE(Tabla1[[#This Row],[Mes Inscrito]]," ","")&amp;"-"&amp;SUBSTITUTE(Tabla1[[#This Row],[Dia de clases Inscrito]]," ","")&amp;"-"&amp;SUBSTITUTE(Tabla1[[#This Row],[Horario Inscrito]]," ","")&amp;"-"&amp;Tabla1[[#This Row],[Fecha Inicio grupo]])</f>
        <v/>
      </c>
      <c r="BF839" s="253" t="str">
        <f>IF(F839="","",Tabla1[[#This Row],[Curso]])</f>
        <v/>
      </c>
      <c r="BG839" s="254" t="str">
        <f>+IF(TRIM(F839)="","",$B$1&amp;"-"&amp;TRIM(Tabla1[[#This Row],[Mes Inscrito]])&amp;"-"&amp;TRIM(Tabla1[[#This Row],[Dia de clases Inscrito]])&amp;"-"&amp;TRIM(Tabla1[[#This Row],[Horario Inscrito]])&amp;"-"&amp;TRIM(Tabla1[[#This Row],[Fecha Inicio grupo]])&amp;"-"&amp;TRIM(Tabla1[[#This Row],[Tipo Incrito]]))</f>
        <v/>
      </c>
      <c r="BH839" s="319" t="str">
        <f>IF(F839="","",OR(IFERROR(SEARCH("CG",Tabla1[[#This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9" s="320" t="str">
        <f>IF(F839&lt;&gt;"",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9" s="320" t="str">
        <f>IF(F839&lt;&gt;"",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9" s="320" t="str">
        <f>IF(Tabla1[[#This Row],[Fecha Inicio grupo]]="","",IFERROR(VLOOKUP(Tabla1[[#This Row],[Mes de Alta como miembro]],Parámetros!$AM$2:$AN$16,2,0),"01/01/1900"))</f>
        <v/>
      </c>
    </row>
    <row r="840" spans="1:63" ht="14.45" hidden="1">
      <c r="A840" s="69">
        <v>835</v>
      </c>
      <c r="B840" s="30"/>
      <c r="C840" s="35"/>
      <c r="D840" s="43"/>
      <c r="E840" s="65"/>
      <c r="F840" s="46"/>
      <c r="G840" s="46"/>
      <c r="H840" s="165"/>
      <c r="I840" s="43"/>
      <c r="J840" s="29"/>
      <c r="K840" s="70"/>
      <c r="L840" s="69"/>
      <c r="M840" s="47"/>
      <c r="N840" s="240" t="str">
        <f ca="1">IF(Tabla1[[#This Row],[Fecha de nac]]="","",IF(Tabla1[[#This Row],[Fecha Finalización]] &gt;=TODAY(), DATEDIF(Tabla1[[#This Row],[Fecha de nac]],TODAY(),"y"), ROUNDDOWN((Tabla1[[#This Row],[Fecha Finalización]] -Tabla1[[#This Row],[Fecha de nac]])/365,0)))</f>
        <v/>
      </c>
      <c r="O840" s="171"/>
      <c r="P840" s="35"/>
      <c r="Q840" s="68"/>
      <c r="R840" s="68"/>
      <c r="S840" s="68"/>
      <c r="T840" s="68"/>
      <c r="U840" s="245" t="str">
        <f>IF(F840="","",Tabla1[[#This Row],[Fecha Inicio grupo]]+3*7-7)</f>
        <v/>
      </c>
      <c r="V840" s="246" t="str">
        <f>IF(F840="","",EDATE(Tabla1[[#This Row],[Fecha Inicio grupo]],3))</f>
        <v/>
      </c>
      <c r="W840" s="30"/>
      <c r="X840" s="30"/>
      <c r="Y840" s="77"/>
      <c r="Z840" s="77"/>
      <c r="AA840" s="77"/>
      <c r="AB840" s="77"/>
      <c r="AC840" s="77"/>
      <c r="AD840" s="77"/>
      <c r="AE840" s="77"/>
      <c r="AF840" s="77"/>
      <c r="AG840" s="77"/>
      <c r="AH840" s="77"/>
      <c r="AI840" s="77"/>
      <c r="AJ840" s="77"/>
      <c r="AK840" s="77"/>
      <c r="AL840" s="77"/>
      <c r="AM840" s="77"/>
      <c r="AN840" s="77"/>
      <c r="AO840" s="146"/>
      <c r="AP840" s="248" t="str">
        <f>IF(F840="","",IFERROR(VLOOKUP(SUBSTITUTE(SUBSTITUTE(Tabla1[[#This Row],[Uso Sistemas]],"T","P"),"N","F"),Parámetros!$M$2:$N$17,2,0),"Completar hasta 3ra sem. para evaluar a Probacionista"))</f>
        <v/>
      </c>
      <c r="AQ840" s="40"/>
      <c r="AR840" s="40"/>
      <c r="AS840" s="40"/>
      <c r="AT840" s="29"/>
      <c r="AU840" s="56"/>
      <c r="AV840" s="56"/>
      <c r="AW840" s="56"/>
      <c r="AX840" s="250" t="str">
        <f>IF(V840="","",EOMONTH(EDATE(Tabla1[[#This Row],[Fecha Finalización]],2),0))</f>
        <v/>
      </c>
      <c r="AY840" s="40"/>
      <c r="AZ840" s="251" t="str">
        <f>IF(V840="","",EOMONTH(EDATE(Tabla1[[#This Row],[Fecha Finalización]],3),0))</f>
        <v/>
      </c>
      <c r="BA840" s="40"/>
      <c r="BB840" s="40"/>
      <c r="BC840" s="237"/>
      <c r="BD840" s="235" t="str">
        <f>IF(F840="","",Tabla1[[#This Row],[sem 01]]&amp;Tabla1[[#This Row],[sem 02]]&amp;Tabla1[[#This Row],[sem 03]])</f>
        <v/>
      </c>
      <c r="BE840" s="236" t="str">
        <f>IF(TRIM(F840)="","",$B$1&amp;"-"&amp;SUBSTITUTE(Tabla1[[#This Row],[Mes Inscrito]]," ","")&amp;"-"&amp;SUBSTITUTE(Tabla1[[#This Row],[Dia de clases Inscrito]]," ","")&amp;"-"&amp;SUBSTITUTE(Tabla1[[#This Row],[Horario Inscrito]]," ","")&amp;"-"&amp;Tabla1[[#This Row],[Fecha Inicio grupo]])</f>
        <v/>
      </c>
      <c r="BF840" s="253" t="str">
        <f>IF(F840="","",Tabla1[[#This Row],[Curso]])</f>
        <v/>
      </c>
      <c r="BG840" s="254" t="str">
        <f>+IF(TRIM(F840)="","",$B$1&amp;"-"&amp;TRIM(Tabla1[[#This Row],[Mes Inscrito]])&amp;"-"&amp;TRIM(Tabla1[[#This Row],[Dia de clases Inscrito]])&amp;"-"&amp;TRIM(Tabla1[[#This Row],[Horario Inscrito]])&amp;"-"&amp;TRIM(Tabla1[[#This Row],[Fecha Inicio grupo]])&amp;"-"&amp;TRIM(Tabla1[[#This Row],[Tipo Incrito]]))</f>
        <v/>
      </c>
      <c r="BH840" s="319" t="str">
        <f>IF(F840="","",OR(IFERROR(SEARCH("CG",Tabla1[[#This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0" s="320" t="str">
        <f>IF(F840&lt;&gt;"",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0" s="320" t="str">
        <f>IF(F840&lt;&gt;"",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0" s="320" t="str">
        <f>IF(Tabla1[[#This Row],[Fecha Inicio grupo]]="","",IFERROR(VLOOKUP(Tabla1[[#This Row],[Mes de Alta como miembro]],Parámetros!$AM$2:$AN$16,2,0),"01/01/1900"))</f>
        <v/>
      </c>
    </row>
    <row r="841" spans="1:63" ht="14.45" hidden="1">
      <c r="A841" s="69">
        <v>836</v>
      </c>
      <c r="B841" s="30"/>
      <c r="C841" s="35"/>
      <c r="D841" s="43"/>
      <c r="E841" s="65"/>
      <c r="F841" s="46"/>
      <c r="G841" s="46"/>
      <c r="H841" s="165"/>
      <c r="I841" s="43"/>
      <c r="J841" s="29"/>
      <c r="K841" s="70"/>
      <c r="L841" s="69"/>
      <c r="M841" s="47"/>
      <c r="N841" s="240" t="str">
        <f ca="1">IF(Tabla1[[#This Row],[Fecha de nac]]="","",IF(Tabla1[[#This Row],[Fecha Finalización]] &gt;=TODAY(), DATEDIF(Tabla1[[#This Row],[Fecha de nac]],TODAY(),"y"), ROUNDDOWN((Tabla1[[#This Row],[Fecha Finalización]] -Tabla1[[#This Row],[Fecha de nac]])/365,0)))</f>
        <v/>
      </c>
      <c r="O841" s="171"/>
      <c r="P841" s="35"/>
      <c r="Q841" s="68"/>
      <c r="R841" s="68"/>
      <c r="S841" s="68"/>
      <c r="T841" s="68"/>
      <c r="U841" s="245" t="str">
        <f>IF(F841="","",Tabla1[[#This Row],[Fecha Inicio grupo]]+3*7-7)</f>
        <v/>
      </c>
      <c r="V841" s="246" t="str">
        <f>IF(F841="","",EDATE(Tabla1[[#This Row],[Fecha Inicio grupo]],3))</f>
        <v/>
      </c>
      <c r="W841" s="30"/>
      <c r="X841" s="30"/>
      <c r="Y841" s="77"/>
      <c r="Z841" s="77"/>
      <c r="AA841" s="77"/>
      <c r="AB841" s="77"/>
      <c r="AC841" s="77"/>
      <c r="AD841" s="77"/>
      <c r="AE841" s="77"/>
      <c r="AF841" s="77"/>
      <c r="AG841" s="77"/>
      <c r="AH841" s="77"/>
      <c r="AI841" s="77"/>
      <c r="AJ841" s="77"/>
      <c r="AK841" s="77"/>
      <c r="AL841" s="77"/>
      <c r="AM841" s="77"/>
      <c r="AN841" s="77"/>
      <c r="AO841" s="146"/>
      <c r="AP841" s="248" t="str">
        <f>IF(F841="","",IFERROR(VLOOKUP(SUBSTITUTE(SUBSTITUTE(Tabla1[[#This Row],[Uso Sistemas]],"T","P"),"N","F"),Parámetros!$M$2:$N$17,2,0),"Completar hasta 3ra sem. para evaluar a Probacionista"))</f>
        <v/>
      </c>
      <c r="AQ841" s="40"/>
      <c r="AR841" s="40"/>
      <c r="AS841" s="40"/>
      <c r="AT841" s="29"/>
      <c r="AU841" s="56"/>
      <c r="AV841" s="56"/>
      <c r="AW841" s="56"/>
      <c r="AX841" s="250" t="str">
        <f>IF(V841="","",EOMONTH(EDATE(Tabla1[[#This Row],[Fecha Finalización]],2),0))</f>
        <v/>
      </c>
      <c r="AY841" s="40"/>
      <c r="AZ841" s="251" t="str">
        <f>IF(V841="","",EOMONTH(EDATE(Tabla1[[#This Row],[Fecha Finalización]],3),0))</f>
        <v/>
      </c>
      <c r="BA841" s="40"/>
      <c r="BB841" s="40"/>
      <c r="BC841" s="237"/>
      <c r="BD841" s="235" t="str">
        <f>IF(F841="","",Tabla1[[#This Row],[sem 01]]&amp;Tabla1[[#This Row],[sem 02]]&amp;Tabla1[[#This Row],[sem 03]])</f>
        <v/>
      </c>
      <c r="BE841" s="236" t="str">
        <f>IF(TRIM(F841)="","",$B$1&amp;"-"&amp;SUBSTITUTE(Tabla1[[#This Row],[Mes Inscrito]]," ","")&amp;"-"&amp;SUBSTITUTE(Tabla1[[#This Row],[Dia de clases Inscrito]]," ","")&amp;"-"&amp;SUBSTITUTE(Tabla1[[#This Row],[Horario Inscrito]]," ","")&amp;"-"&amp;Tabla1[[#This Row],[Fecha Inicio grupo]])</f>
        <v/>
      </c>
      <c r="BF841" s="253" t="str">
        <f>IF(F841="","",Tabla1[[#This Row],[Curso]])</f>
        <v/>
      </c>
      <c r="BG841" s="254" t="str">
        <f>+IF(TRIM(F841)="","",$B$1&amp;"-"&amp;TRIM(Tabla1[[#This Row],[Mes Inscrito]])&amp;"-"&amp;TRIM(Tabla1[[#This Row],[Dia de clases Inscrito]])&amp;"-"&amp;TRIM(Tabla1[[#This Row],[Horario Inscrito]])&amp;"-"&amp;TRIM(Tabla1[[#This Row],[Fecha Inicio grupo]])&amp;"-"&amp;TRIM(Tabla1[[#This Row],[Tipo Incrito]]))</f>
        <v/>
      </c>
      <c r="BH841" s="319" t="str">
        <f>IF(F841="","",OR(IFERROR(SEARCH("CG",Tabla1[[#This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1" s="320" t="str">
        <f>IF(F841&lt;&gt;"",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1" s="320" t="str">
        <f>IF(F841&lt;&gt;"",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1" s="320" t="str">
        <f>IF(Tabla1[[#This Row],[Fecha Inicio grupo]]="","",IFERROR(VLOOKUP(Tabla1[[#This Row],[Mes de Alta como miembro]],Parámetros!$AM$2:$AN$16,2,0),"01/01/1900"))</f>
        <v/>
      </c>
    </row>
    <row r="842" spans="1:63" ht="14.45" hidden="1">
      <c r="A842" s="69">
        <v>837</v>
      </c>
      <c r="B842" s="30"/>
      <c r="C842" s="35"/>
      <c r="D842" s="43"/>
      <c r="E842" s="65"/>
      <c r="F842" s="46"/>
      <c r="G842" s="46"/>
      <c r="H842" s="165"/>
      <c r="I842" s="43"/>
      <c r="J842" s="29"/>
      <c r="K842" s="70"/>
      <c r="L842" s="69"/>
      <c r="M842" s="47"/>
      <c r="N842" s="240" t="str">
        <f ca="1">IF(Tabla1[[#This Row],[Fecha de nac]]="","",IF(Tabla1[[#This Row],[Fecha Finalización]] &gt;=TODAY(), DATEDIF(Tabla1[[#This Row],[Fecha de nac]],TODAY(),"y"), ROUNDDOWN((Tabla1[[#This Row],[Fecha Finalización]] -Tabla1[[#This Row],[Fecha de nac]])/365,0)))</f>
        <v/>
      </c>
      <c r="O842" s="171"/>
      <c r="P842" s="35"/>
      <c r="Q842" s="68"/>
      <c r="R842" s="68"/>
      <c r="S842" s="68"/>
      <c r="T842" s="68"/>
      <c r="U842" s="245" t="str">
        <f>IF(F842="","",Tabla1[[#This Row],[Fecha Inicio grupo]]+3*7-7)</f>
        <v/>
      </c>
      <c r="V842" s="246" t="str">
        <f>IF(F842="","",EDATE(Tabla1[[#This Row],[Fecha Inicio grupo]],3))</f>
        <v/>
      </c>
      <c r="W842" s="30"/>
      <c r="X842" s="30"/>
      <c r="Y842" s="77"/>
      <c r="Z842" s="77"/>
      <c r="AA842" s="77"/>
      <c r="AB842" s="77"/>
      <c r="AC842" s="77"/>
      <c r="AD842" s="77"/>
      <c r="AE842" s="77"/>
      <c r="AF842" s="77"/>
      <c r="AG842" s="77"/>
      <c r="AH842" s="77"/>
      <c r="AI842" s="77"/>
      <c r="AJ842" s="77"/>
      <c r="AK842" s="77"/>
      <c r="AL842" s="77"/>
      <c r="AM842" s="77"/>
      <c r="AN842" s="77"/>
      <c r="AO842" s="146"/>
      <c r="AP842" s="248" t="str">
        <f>IF(F842="","",IFERROR(VLOOKUP(SUBSTITUTE(SUBSTITUTE(Tabla1[[#This Row],[Uso Sistemas]],"T","P"),"N","F"),Parámetros!$M$2:$N$17,2,0),"Completar hasta 3ra sem. para evaluar a Probacionista"))</f>
        <v/>
      </c>
      <c r="AQ842" s="40"/>
      <c r="AR842" s="40"/>
      <c r="AS842" s="40"/>
      <c r="AT842" s="29"/>
      <c r="AU842" s="56"/>
      <c r="AV842" s="56"/>
      <c r="AW842" s="56"/>
      <c r="AX842" s="250" t="str">
        <f>IF(V842="","",EOMONTH(EDATE(Tabla1[[#This Row],[Fecha Finalización]],2),0))</f>
        <v/>
      </c>
      <c r="AY842" s="40"/>
      <c r="AZ842" s="251" t="str">
        <f>IF(V842="","",EOMONTH(EDATE(Tabla1[[#This Row],[Fecha Finalización]],3),0))</f>
        <v/>
      </c>
      <c r="BA842" s="40"/>
      <c r="BB842" s="40"/>
      <c r="BC842" s="237"/>
      <c r="BD842" s="235" t="str">
        <f>IF(F842="","",Tabla1[[#This Row],[sem 01]]&amp;Tabla1[[#This Row],[sem 02]]&amp;Tabla1[[#This Row],[sem 03]])</f>
        <v/>
      </c>
      <c r="BE842" s="236" t="str">
        <f>IF(TRIM(F842)="","",$B$1&amp;"-"&amp;SUBSTITUTE(Tabla1[[#This Row],[Mes Inscrito]]," ","")&amp;"-"&amp;SUBSTITUTE(Tabla1[[#This Row],[Dia de clases Inscrito]]," ","")&amp;"-"&amp;SUBSTITUTE(Tabla1[[#This Row],[Horario Inscrito]]," ","")&amp;"-"&amp;Tabla1[[#This Row],[Fecha Inicio grupo]])</f>
        <v/>
      </c>
      <c r="BF842" s="253" t="str">
        <f>IF(F842="","",Tabla1[[#This Row],[Curso]])</f>
        <v/>
      </c>
      <c r="BG842" s="254" t="str">
        <f>+IF(TRIM(F842)="","",$B$1&amp;"-"&amp;TRIM(Tabla1[[#This Row],[Mes Inscrito]])&amp;"-"&amp;TRIM(Tabla1[[#This Row],[Dia de clases Inscrito]])&amp;"-"&amp;TRIM(Tabla1[[#This Row],[Horario Inscrito]])&amp;"-"&amp;TRIM(Tabla1[[#This Row],[Fecha Inicio grupo]])&amp;"-"&amp;TRIM(Tabla1[[#This Row],[Tipo Incrito]]))</f>
        <v/>
      </c>
      <c r="BH842" s="319" t="str">
        <f>IF(F842="","",OR(IFERROR(SEARCH("CG",Tabla1[[#This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2" s="320" t="str">
        <f>IF(F842&lt;&gt;"",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2" s="320" t="str">
        <f>IF(F842&lt;&gt;"",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2" s="320" t="str">
        <f>IF(Tabla1[[#This Row],[Fecha Inicio grupo]]="","",IFERROR(VLOOKUP(Tabla1[[#This Row],[Mes de Alta como miembro]],Parámetros!$AM$2:$AN$16,2,0),"01/01/1900"))</f>
        <v/>
      </c>
    </row>
    <row r="843" spans="1:63" ht="14.45" hidden="1">
      <c r="A843" s="69">
        <v>838</v>
      </c>
      <c r="B843" s="30"/>
      <c r="C843" s="35"/>
      <c r="D843" s="43"/>
      <c r="E843" s="65"/>
      <c r="F843" s="46"/>
      <c r="G843" s="46"/>
      <c r="H843" s="165"/>
      <c r="I843" s="43"/>
      <c r="J843" s="29"/>
      <c r="K843" s="70"/>
      <c r="L843" s="69"/>
      <c r="M843" s="47"/>
      <c r="N843" s="240" t="str">
        <f ca="1">IF(Tabla1[[#This Row],[Fecha de nac]]="","",IF(Tabla1[[#This Row],[Fecha Finalización]] &gt;=TODAY(), DATEDIF(Tabla1[[#This Row],[Fecha de nac]],TODAY(),"y"), ROUNDDOWN((Tabla1[[#This Row],[Fecha Finalización]] -Tabla1[[#This Row],[Fecha de nac]])/365,0)))</f>
        <v/>
      </c>
      <c r="O843" s="171"/>
      <c r="P843" s="35"/>
      <c r="Q843" s="68"/>
      <c r="R843" s="68"/>
      <c r="S843" s="68"/>
      <c r="T843" s="68"/>
      <c r="U843" s="245" t="str">
        <f>IF(F843="","",Tabla1[[#This Row],[Fecha Inicio grupo]]+3*7-7)</f>
        <v/>
      </c>
      <c r="V843" s="246" t="str">
        <f>IF(F843="","",EDATE(Tabla1[[#This Row],[Fecha Inicio grupo]],3))</f>
        <v/>
      </c>
      <c r="W843" s="30"/>
      <c r="X843" s="30"/>
      <c r="Y843" s="77"/>
      <c r="Z843" s="77"/>
      <c r="AA843" s="77"/>
      <c r="AB843" s="77"/>
      <c r="AC843" s="77"/>
      <c r="AD843" s="77"/>
      <c r="AE843" s="77"/>
      <c r="AF843" s="77"/>
      <c r="AG843" s="77"/>
      <c r="AH843" s="77"/>
      <c r="AI843" s="77"/>
      <c r="AJ843" s="77"/>
      <c r="AK843" s="77"/>
      <c r="AL843" s="77"/>
      <c r="AM843" s="77"/>
      <c r="AN843" s="77"/>
      <c r="AO843" s="146"/>
      <c r="AP843" s="248" t="str">
        <f>IF(F843="","",IFERROR(VLOOKUP(SUBSTITUTE(SUBSTITUTE(Tabla1[[#This Row],[Uso Sistemas]],"T","P"),"N","F"),Parámetros!$M$2:$N$17,2,0),"Completar hasta 3ra sem. para evaluar a Probacionista"))</f>
        <v/>
      </c>
      <c r="AQ843" s="40"/>
      <c r="AR843" s="40"/>
      <c r="AS843" s="40"/>
      <c r="AT843" s="29"/>
      <c r="AU843" s="56"/>
      <c r="AV843" s="56"/>
      <c r="AW843" s="56"/>
      <c r="AX843" s="250" t="str">
        <f>IF(V843="","",EOMONTH(EDATE(Tabla1[[#This Row],[Fecha Finalización]],2),0))</f>
        <v/>
      </c>
      <c r="AY843" s="40"/>
      <c r="AZ843" s="251" t="str">
        <f>IF(V843="","",EOMONTH(EDATE(Tabla1[[#This Row],[Fecha Finalización]],3),0))</f>
        <v/>
      </c>
      <c r="BA843" s="40"/>
      <c r="BB843" s="40"/>
      <c r="BC843" s="237"/>
      <c r="BD843" s="235" t="str">
        <f>IF(F843="","",Tabla1[[#This Row],[sem 01]]&amp;Tabla1[[#This Row],[sem 02]]&amp;Tabla1[[#This Row],[sem 03]])</f>
        <v/>
      </c>
      <c r="BE843" s="236" t="str">
        <f>IF(TRIM(F843)="","",$B$1&amp;"-"&amp;SUBSTITUTE(Tabla1[[#This Row],[Mes Inscrito]]," ","")&amp;"-"&amp;SUBSTITUTE(Tabla1[[#This Row],[Dia de clases Inscrito]]," ","")&amp;"-"&amp;SUBSTITUTE(Tabla1[[#This Row],[Horario Inscrito]]," ","")&amp;"-"&amp;Tabla1[[#This Row],[Fecha Inicio grupo]])</f>
        <v/>
      </c>
      <c r="BF843" s="253" t="str">
        <f>IF(F843="","",Tabla1[[#This Row],[Curso]])</f>
        <v/>
      </c>
      <c r="BG843" s="254" t="str">
        <f>+IF(TRIM(F843)="","",$B$1&amp;"-"&amp;TRIM(Tabla1[[#This Row],[Mes Inscrito]])&amp;"-"&amp;TRIM(Tabla1[[#This Row],[Dia de clases Inscrito]])&amp;"-"&amp;TRIM(Tabla1[[#This Row],[Horario Inscrito]])&amp;"-"&amp;TRIM(Tabla1[[#This Row],[Fecha Inicio grupo]])&amp;"-"&amp;TRIM(Tabla1[[#This Row],[Tipo Incrito]]))</f>
        <v/>
      </c>
      <c r="BH843" s="319" t="str">
        <f>IF(F843="","",OR(IFERROR(SEARCH("CG",Tabla1[[#This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3" s="320" t="str">
        <f>IF(F843&lt;&gt;"",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3" s="320" t="str">
        <f>IF(F843&lt;&gt;"",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3" s="320" t="str">
        <f>IF(Tabla1[[#This Row],[Fecha Inicio grupo]]="","",IFERROR(VLOOKUP(Tabla1[[#This Row],[Mes de Alta como miembro]],Parámetros!$AM$2:$AN$16,2,0),"01/01/1900"))</f>
        <v/>
      </c>
    </row>
    <row r="844" spans="1:63" ht="14.45" hidden="1">
      <c r="A844" s="69">
        <v>839</v>
      </c>
      <c r="B844" s="30"/>
      <c r="C844" s="35"/>
      <c r="D844" s="43"/>
      <c r="E844" s="65"/>
      <c r="F844" s="46"/>
      <c r="G844" s="46"/>
      <c r="H844" s="165"/>
      <c r="I844" s="43"/>
      <c r="J844" s="29"/>
      <c r="K844" s="70"/>
      <c r="L844" s="69"/>
      <c r="M844" s="47"/>
      <c r="N844" s="240" t="str">
        <f ca="1">IF(Tabla1[[#This Row],[Fecha de nac]]="","",IF(Tabla1[[#This Row],[Fecha Finalización]] &gt;=TODAY(), DATEDIF(Tabla1[[#This Row],[Fecha de nac]],TODAY(),"y"), ROUNDDOWN((Tabla1[[#This Row],[Fecha Finalización]] -Tabla1[[#This Row],[Fecha de nac]])/365,0)))</f>
        <v/>
      </c>
      <c r="O844" s="171"/>
      <c r="P844" s="35"/>
      <c r="Q844" s="68"/>
      <c r="R844" s="68"/>
      <c r="S844" s="68"/>
      <c r="T844" s="68"/>
      <c r="U844" s="245" t="str">
        <f>IF(F844="","",Tabla1[[#This Row],[Fecha Inicio grupo]]+3*7-7)</f>
        <v/>
      </c>
      <c r="V844" s="246" t="str">
        <f>IF(F844="","",EDATE(Tabla1[[#This Row],[Fecha Inicio grupo]],3))</f>
        <v/>
      </c>
      <c r="W844" s="30"/>
      <c r="X844" s="30"/>
      <c r="Y844" s="77"/>
      <c r="Z844" s="77"/>
      <c r="AA844" s="77"/>
      <c r="AB844" s="77"/>
      <c r="AC844" s="77"/>
      <c r="AD844" s="77"/>
      <c r="AE844" s="77"/>
      <c r="AF844" s="77"/>
      <c r="AG844" s="77"/>
      <c r="AH844" s="77"/>
      <c r="AI844" s="77"/>
      <c r="AJ844" s="77"/>
      <c r="AK844" s="77"/>
      <c r="AL844" s="77"/>
      <c r="AM844" s="77"/>
      <c r="AN844" s="77"/>
      <c r="AO844" s="146"/>
      <c r="AP844" s="248" t="str">
        <f>IF(F844="","",IFERROR(VLOOKUP(SUBSTITUTE(SUBSTITUTE(Tabla1[[#This Row],[Uso Sistemas]],"T","P"),"N","F"),Parámetros!$M$2:$N$17,2,0),"Completar hasta 3ra sem. para evaluar a Probacionista"))</f>
        <v/>
      </c>
      <c r="AQ844" s="40"/>
      <c r="AR844" s="40"/>
      <c r="AS844" s="40"/>
      <c r="AT844" s="29"/>
      <c r="AU844" s="56"/>
      <c r="AV844" s="56"/>
      <c r="AW844" s="56"/>
      <c r="AX844" s="250" t="str">
        <f>IF(V844="","",EOMONTH(EDATE(Tabla1[[#This Row],[Fecha Finalización]],2),0))</f>
        <v/>
      </c>
      <c r="AY844" s="40"/>
      <c r="AZ844" s="251" t="str">
        <f>IF(V844="","",EOMONTH(EDATE(Tabla1[[#This Row],[Fecha Finalización]],3),0))</f>
        <v/>
      </c>
      <c r="BA844" s="40"/>
      <c r="BB844" s="40"/>
      <c r="BC844" s="237"/>
      <c r="BD844" s="235" t="str">
        <f>IF(F844="","",Tabla1[[#This Row],[sem 01]]&amp;Tabla1[[#This Row],[sem 02]]&amp;Tabla1[[#This Row],[sem 03]])</f>
        <v/>
      </c>
      <c r="BE844" s="236" t="str">
        <f>IF(TRIM(F844)="","",$B$1&amp;"-"&amp;SUBSTITUTE(Tabla1[[#This Row],[Mes Inscrito]]," ","")&amp;"-"&amp;SUBSTITUTE(Tabla1[[#This Row],[Dia de clases Inscrito]]," ","")&amp;"-"&amp;SUBSTITUTE(Tabla1[[#This Row],[Horario Inscrito]]," ","")&amp;"-"&amp;Tabla1[[#This Row],[Fecha Inicio grupo]])</f>
        <v/>
      </c>
      <c r="BF844" s="253" t="str">
        <f>IF(F844="","",Tabla1[[#This Row],[Curso]])</f>
        <v/>
      </c>
      <c r="BG844" s="254" t="str">
        <f>+IF(TRIM(F844)="","",$B$1&amp;"-"&amp;TRIM(Tabla1[[#This Row],[Mes Inscrito]])&amp;"-"&amp;TRIM(Tabla1[[#This Row],[Dia de clases Inscrito]])&amp;"-"&amp;TRIM(Tabla1[[#This Row],[Horario Inscrito]])&amp;"-"&amp;TRIM(Tabla1[[#This Row],[Fecha Inicio grupo]])&amp;"-"&amp;TRIM(Tabla1[[#This Row],[Tipo Incrito]]))</f>
        <v/>
      </c>
      <c r="BH844" s="319" t="str">
        <f>IF(F844="","",OR(IFERROR(SEARCH("CG",Tabla1[[#This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4" s="320" t="str">
        <f>IF(F844&lt;&gt;"",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4" s="320" t="str">
        <f>IF(F844&lt;&gt;"",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4" s="320" t="str">
        <f>IF(Tabla1[[#This Row],[Fecha Inicio grupo]]="","",IFERROR(VLOOKUP(Tabla1[[#This Row],[Mes de Alta como miembro]],Parámetros!$AM$2:$AN$16,2,0),"01/01/1900"))</f>
        <v/>
      </c>
    </row>
    <row r="845" spans="1:63" ht="14.45" hidden="1">
      <c r="A845" s="69">
        <v>840</v>
      </c>
      <c r="B845" s="30"/>
      <c r="C845" s="35"/>
      <c r="D845" s="43"/>
      <c r="E845" s="65"/>
      <c r="F845" s="46"/>
      <c r="G845" s="46"/>
      <c r="H845" s="165"/>
      <c r="I845" s="43"/>
      <c r="J845" s="29"/>
      <c r="K845" s="70"/>
      <c r="L845" s="69"/>
      <c r="M845" s="47"/>
      <c r="N845" s="240" t="str">
        <f ca="1">IF(Tabla1[[#This Row],[Fecha de nac]]="","",IF(Tabla1[[#This Row],[Fecha Finalización]] &gt;=TODAY(), DATEDIF(Tabla1[[#This Row],[Fecha de nac]],TODAY(),"y"), ROUNDDOWN((Tabla1[[#This Row],[Fecha Finalización]] -Tabla1[[#This Row],[Fecha de nac]])/365,0)))</f>
        <v/>
      </c>
      <c r="O845" s="171"/>
      <c r="P845" s="35"/>
      <c r="Q845" s="68"/>
      <c r="R845" s="68"/>
      <c r="S845" s="68"/>
      <c r="T845" s="68"/>
      <c r="U845" s="245" t="str">
        <f>IF(F845="","",Tabla1[[#This Row],[Fecha Inicio grupo]]+3*7-7)</f>
        <v/>
      </c>
      <c r="V845" s="246" t="str">
        <f>IF(F845="","",EDATE(Tabla1[[#This Row],[Fecha Inicio grupo]],3))</f>
        <v/>
      </c>
      <c r="W845" s="30"/>
      <c r="X845" s="30"/>
      <c r="Y845" s="77"/>
      <c r="Z845" s="77"/>
      <c r="AA845" s="77"/>
      <c r="AB845" s="77"/>
      <c r="AC845" s="77"/>
      <c r="AD845" s="77"/>
      <c r="AE845" s="77"/>
      <c r="AF845" s="77"/>
      <c r="AG845" s="77"/>
      <c r="AH845" s="77"/>
      <c r="AI845" s="77"/>
      <c r="AJ845" s="77"/>
      <c r="AK845" s="77"/>
      <c r="AL845" s="77"/>
      <c r="AM845" s="77"/>
      <c r="AN845" s="77"/>
      <c r="AO845" s="146"/>
      <c r="AP845" s="248" t="str">
        <f>IF(F845="","",IFERROR(VLOOKUP(SUBSTITUTE(SUBSTITUTE(Tabla1[[#This Row],[Uso Sistemas]],"T","P"),"N","F"),Parámetros!$M$2:$N$17,2,0),"Completar hasta 3ra sem. para evaluar a Probacionista"))</f>
        <v/>
      </c>
      <c r="AQ845" s="40"/>
      <c r="AR845" s="40"/>
      <c r="AS845" s="40"/>
      <c r="AT845" s="29"/>
      <c r="AU845" s="56"/>
      <c r="AV845" s="56"/>
      <c r="AW845" s="56"/>
      <c r="AX845" s="250" t="str">
        <f>IF(V845="","",EOMONTH(EDATE(Tabla1[[#This Row],[Fecha Finalización]],2),0))</f>
        <v/>
      </c>
      <c r="AY845" s="40"/>
      <c r="AZ845" s="251" t="str">
        <f>IF(V845="","",EOMONTH(EDATE(Tabla1[[#This Row],[Fecha Finalización]],3),0))</f>
        <v/>
      </c>
      <c r="BA845" s="40"/>
      <c r="BB845" s="40"/>
      <c r="BC845" s="237"/>
      <c r="BD845" s="235" t="str">
        <f>IF(F845="","",Tabla1[[#This Row],[sem 01]]&amp;Tabla1[[#This Row],[sem 02]]&amp;Tabla1[[#This Row],[sem 03]])</f>
        <v/>
      </c>
      <c r="BE845" s="236" t="str">
        <f>IF(TRIM(F845)="","",$B$1&amp;"-"&amp;SUBSTITUTE(Tabla1[[#This Row],[Mes Inscrito]]," ","")&amp;"-"&amp;SUBSTITUTE(Tabla1[[#This Row],[Dia de clases Inscrito]]," ","")&amp;"-"&amp;SUBSTITUTE(Tabla1[[#This Row],[Horario Inscrito]]," ","")&amp;"-"&amp;Tabla1[[#This Row],[Fecha Inicio grupo]])</f>
        <v/>
      </c>
      <c r="BF845" s="253" t="str">
        <f>IF(F845="","",Tabla1[[#This Row],[Curso]])</f>
        <v/>
      </c>
      <c r="BG845" s="254" t="str">
        <f>+IF(TRIM(F845)="","",$B$1&amp;"-"&amp;TRIM(Tabla1[[#This Row],[Mes Inscrito]])&amp;"-"&amp;TRIM(Tabla1[[#This Row],[Dia de clases Inscrito]])&amp;"-"&amp;TRIM(Tabla1[[#This Row],[Horario Inscrito]])&amp;"-"&amp;TRIM(Tabla1[[#This Row],[Fecha Inicio grupo]])&amp;"-"&amp;TRIM(Tabla1[[#This Row],[Tipo Incrito]]))</f>
        <v/>
      </c>
      <c r="BH845" s="319" t="str">
        <f>IF(F845="","",OR(IFERROR(SEARCH("CG",Tabla1[[#This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5" s="320" t="str">
        <f>IF(F845&lt;&gt;"",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5" s="320" t="str">
        <f>IF(F845&lt;&gt;"",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5" s="320" t="str">
        <f>IF(Tabla1[[#This Row],[Fecha Inicio grupo]]="","",IFERROR(VLOOKUP(Tabla1[[#This Row],[Mes de Alta como miembro]],Parámetros!$AM$2:$AN$16,2,0),"01/01/1900"))</f>
        <v/>
      </c>
    </row>
    <row r="846" spans="1:63" ht="14.45" hidden="1">
      <c r="A846" s="69">
        <v>841</v>
      </c>
      <c r="B846" s="30"/>
      <c r="C846" s="35"/>
      <c r="D846" s="43"/>
      <c r="E846" s="65"/>
      <c r="F846" s="46"/>
      <c r="G846" s="46"/>
      <c r="H846" s="165"/>
      <c r="I846" s="43"/>
      <c r="J846" s="29"/>
      <c r="K846" s="70"/>
      <c r="L846" s="69"/>
      <c r="M846" s="47"/>
      <c r="N846" s="240" t="str">
        <f ca="1">IF(Tabla1[[#This Row],[Fecha de nac]]="","",IF(Tabla1[[#This Row],[Fecha Finalización]] &gt;=TODAY(), DATEDIF(Tabla1[[#This Row],[Fecha de nac]],TODAY(),"y"), ROUNDDOWN((Tabla1[[#This Row],[Fecha Finalización]] -Tabla1[[#This Row],[Fecha de nac]])/365,0)))</f>
        <v/>
      </c>
      <c r="O846" s="171"/>
      <c r="P846" s="35"/>
      <c r="Q846" s="68"/>
      <c r="R846" s="68"/>
      <c r="S846" s="68"/>
      <c r="T846" s="68"/>
      <c r="U846" s="245" t="str">
        <f>IF(F846="","",Tabla1[[#This Row],[Fecha Inicio grupo]]+3*7-7)</f>
        <v/>
      </c>
      <c r="V846" s="246" t="str">
        <f>IF(F846="","",EDATE(Tabla1[[#This Row],[Fecha Inicio grupo]],3))</f>
        <v/>
      </c>
      <c r="W846" s="30"/>
      <c r="X846" s="30"/>
      <c r="Y846" s="77"/>
      <c r="Z846" s="77"/>
      <c r="AA846" s="77"/>
      <c r="AB846" s="77"/>
      <c r="AC846" s="77"/>
      <c r="AD846" s="77"/>
      <c r="AE846" s="77"/>
      <c r="AF846" s="77"/>
      <c r="AG846" s="77"/>
      <c r="AH846" s="77"/>
      <c r="AI846" s="77"/>
      <c r="AJ846" s="77"/>
      <c r="AK846" s="77"/>
      <c r="AL846" s="77"/>
      <c r="AM846" s="77"/>
      <c r="AN846" s="77"/>
      <c r="AO846" s="146"/>
      <c r="AP846" s="248" t="str">
        <f>IF(F846="","",IFERROR(VLOOKUP(SUBSTITUTE(SUBSTITUTE(Tabla1[[#This Row],[Uso Sistemas]],"T","P"),"N","F"),Parámetros!$M$2:$N$17,2,0),"Completar hasta 3ra sem. para evaluar a Probacionista"))</f>
        <v/>
      </c>
      <c r="AQ846" s="40"/>
      <c r="AR846" s="40"/>
      <c r="AS846" s="40"/>
      <c r="AT846" s="29"/>
      <c r="AU846" s="56"/>
      <c r="AV846" s="56"/>
      <c r="AW846" s="56"/>
      <c r="AX846" s="250" t="str">
        <f>IF(V846="","",EOMONTH(EDATE(Tabla1[[#This Row],[Fecha Finalización]],2),0))</f>
        <v/>
      </c>
      <c r="AY846" s="40"/>
      <c r="AZ846" s="251" t="str">
        <f>IF(V846="","",EOMONTH(EDATE(Tabla1[[#This Row],[Fecha Finalización]],3),0))</f>
        <v/>
      </c>
      <c r="BA846" s="40"/>
      <c r="BB846" s="40"/>
      <c r="BC846" s="237"/>
      <c r="BD846" s="235" t="str">
        <f>IF(F846="","",Tabla1[[#This Row],[sem 01]]&amp;Tabla1[[#This Row],[sem 02]]&amp;Tabla1[[#This Row],[sem 03]])</f>
        <v/>
      </c>
      <c r="BE846" s="236" t="str">
        <f>IF(TRIM(F846)="","",$B$1&amp;"-"&amp;SUBSTITUTE(Tabla1[[#This Row],[Mes Inscrito]]," ","")&amp;"-"&amp;SUBSTITUTE(Tabla1[[#This Row],[Dia de clases Inscrito]]," ","")&amp;"-"&amp;SUBSTITUTE(Tabla1[[#This Row],[Horario Inscrito]]," ","")&amp;"-"&amp;Tabla1[[#This Row],[Fecha Inicio grupo]])</f>
        <v/>
      </c>
      <c r="BF846" s="253" t="str">
        <f>IF(F846="","",Tabla1[[#This Row],[Curso]])</f>
        <v/>
      </c>
      <c r="BG846" s="254" t="str">
        <f>+IF(TRIM(F846)="","",$B$1&amp;"-"&amp;TRIM(Tabla1[[#This Row],[Mes Inscrito]])&amp;"-"&amp;TRIM(Tabla1[[#This Row],[Dia de clases Inscrito]])&amp;"-"&amp;TRIM(Tabla1[[#This Row],[Horario Inscrito]])&amp;"-"&amp;TRIM(Tabla1[[#This Row],[Fecha Inicio grupo]])&amp;"-"&amp;TRIM(Tabla1[[#This Row],[Tipo Incrito]]))</f>
        <v/>
      </c>
      <c r="BH846" s="319" t="str">
        <f>IF(F846="","",OR(IFERROR(SEARCH("CG",Tabla1[[#This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6" s="320" t="str">
        <f>IF(F846&lt;&gt;"",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6" s="320" t="str">
        <f>IF(F846&lt;&gt;"",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6" s="320" t="str">
        <f>IF(Tabla1[[#This Row],[Fecha Inicio grupo]]="","",IFERROR(VLOOKUP(Tabla1[[#This Row],[Mes de Alta como miembro]],Parámetros!$AM$2:$AN$16,2,0),"01/01/1900"))</f>
        <v/>
      </c>
    </row>
    <row r="847" spans="1:63" ht="14.45" hidden="1">
      <c r="A847" s="69">
        <v>842</v>
      </c>
      <c r="B847" s="30"/>
      <c r="C847" s="35"/>
      <c r="D847" s="43"/>
      <c r="E847" s="65"/>
      <c r="F847" s="46"/>
      <c r="G847" s="46"/>
      <c r="H847" s="165"/>
      <c r="I847" s="43"/>
      <c r="J847" s="29"/>
      <c r="K847" s="70"/>
      <c r="L847" s="69"/>
      <c r="M847" s="47"/>
      <c r="N847" s="240" t="str">
        <f ca="1">IF(Tabla1[[#This Row],[Fecha de nac]]="","",IF(Tabla1[[#This Row],[Fecha Finalización]] &gt;=TODAY(), DATEDIF(Tabla1[[#This Row],[Fecha de nac]],TODAY(),"y"), ROUNDDOWN((Tabla1[[#This Row],[Fecha Finalización]] -Tabla1[[#This Row],[Fecha de nac]])/365,0)))</f>
        <v/>
      </c>
      <c r="O847" s="171"/>
      <c r="P847" s="35"/>
      <c r="Q847" s="68"/>
      <c r="R847" s="68"/>
      <c r="S847" s="68"/>
      <c r="T847" s="68"/>
      <c r="U847" s="245" t="str">
        <f>IF(F847="","",Tabla1[[#This Row],[Fecha Inicio grupo]]+3*7-7)</f>
        <v/>
      </c>
      <c r="V847" s="246" t="str">
        <f>IF(F847="","",EDATE(Tabla1[[#This Row],[Fecha Inicio grupo]],3))</f>
        <v/>
      </c>
      <c r="W847" s="30"/>
      <c r="X847" s="30"/>
      <c r="Y847" s="77"/>
      <c r="Z847" s="77"/>
      <c r="AA847" s="77"/>
      <c r="AB847" s="77"/>
      <c r="AC847" s="77"/>
      <c r="AD847" s="77"/>
      <c r="AE847" s="77"/>
      <c r="AF847" s="77"/>
      <c r="AG847" s="77"/>
      <c r="AH847" s="77"/>
      <c r="AI847" s="77"/>
      <c r="AJ847" s="77"/>
      <c r="AK847" s="77"/>
      <c r="AL847" s="77"/>
      <c r="AM847" s="77"/>
      <c r="AN847" s="77"/>
      <c r="AO847" s="146"/>
      <c r="AP847" s="248" t="str">
        <f>IF(F847="","",IFERROR(VLOOKUP(SUBSTITUTE(SUBSTITUTE(Tabla1[[#This Row],[Uso Sistemas]],"T","P"),"N","F"),Parámetros!$M$2:$N$17,2,0),"Completar hasta 3ra sem. para evaluar a Probacionista"))</f>
        <v/>
      </c>
      <c r="AQ847" s="40"/>
      <c r="AR847" s="40"/>
      <c r="AS847" s="40"/>
      <c r="AT847" s="29"/>
      <c r="AU847" s="56"/>
      <c r="AV847" s="56"/>
      <c r="AW847" s="56"/>
      <c r="AX847" s="250" t="str">
        <f>IF(V847="","",EOMONTH(EDATE(Tabla1[[#This Row],[Fecha Finalización]],2),0))</f>
        <v/>
      </c>
      <c r="AY847" s="40"/>
      <c r="AZ847" s="251" t="str">
        <f>IF(V847="","",EOMONTH(EDATE(Tabla1[[#This Row],[Fecha Finalización]],3),0))</f>
        <v/>
      </c>
      <c r="BA847" s="40"/>
      <c r="BB847" s="40"/>
      <c r="BC847" s="237"/>
      <c r="BD847" s="235" t="str">
        <f>IF(F847="","",Tabla1[[#This Row],[sem 01]]&amp;Tabla1[[#This Row],[sem 02]]&amp;Tabla1[[#This Row],[sem 03]])</f>
        <v/>
      </c>
      <c r="BE847" s="236" t="str">
        <f>IF(TRIM(F847)="","",$B$1&amp;"-"&amp;SUBSTITUTE(Tabla1[[#This Row],[Mes Inscrito]]," ","")&amp;"-"&amp;SUBSTITUTE(Tabla1[[#This Row],[Dia de clases Inscrito]]," ","")&amp;"-"&amp;SUBSTITUTE(Tabla1[[#This Row],[Horario Inscrito]]," ","")&amp;"-"&amp;Tabla1[[#This Row],[Fecha Inicio grupo]])</f>
        <v/>
      </c>
      <c r="BF847" s="253" t="str">
        <f>IF(F847="","",Tabla1[[#This Row],[Curso]])</f>
        <v/>
      </c>
      <c r="BG847" s="254" t="str">
        <f>+IF(TRIM(F847)="","",$B$1&amp;"-"&amp;TRIM(Tabla1[[#This Row],[Mes Inscrito]])&amp;"-"&amp;TRIM(Tabla1[[#This Row],[Dia de clases Inscrito]])&amp;"-"&amp;TRIM(Tabla1[[#This Row],[Horario Inscrito]])&amp;"-"&amp;TRIM(Tabla1[[#This Row],[Fecha Inicio grupo]])&amp;"-"&amp;TRIM(Tabla1[[#This Row],[Tipo Incrito]]))</f>
        <v/>
      </c>
      <c r="BH847" s="319" t="str">
        <f>IF(F847="","",OR(IFERROR(SEARCH("CG",Tabla1[[#This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7" s="320" t="str">
        <f>IF(F847&lt;&gt;"",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7" s="320" t="str">
        <f>IF(F847&lt;&gt;"",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7" s="320" t="str">
        <f>IF(Tabla1[[#This Row],[Fecha Inicio grupo]]="","",IFERROR(VLOOKUP(Tabla1[[#This Row],[Mes de Alta como miembro]],Parámetros!$AM$2:$AN$16,2,0),"01/01/1900"))</f>
        <v/>
      </c>
    </row>
    <row r="848" spans="1:63" ht="14.45" hidden="1">
      <c r="A848" s="69">
        <v>843</v>
      </c>
      <c r="B848" s="30"/>
      <c r="C848" s="35"/>
      <c r="D848" s="43"/>
      <c r="E848" s="65"/>
      <c r="F848" s="46"/>
      <c r="G848" s="46"/>
      <c r="H848" s="165"/>
      <c r="I848" s="43"/>
      <c r="J848" s="29"/>
      <c r="K848" s="70"/>
      <c r="L848" s="69"/>
      <c r="M848" s="47"/>
      <c r="N848" s="240" t="str">
        <f ca="1">IF(Tabla1[[#This Row],[Fecha de nac]]="","",IF(Tabla1[[#This Row],[Fecha Finalización]] &gt;=TODAY(), DATEDIF(Tabla1[[#This Row],[Fecha de nac]],TODAY(),"y"), ROUNDDOWN((Tabla1[[#This Row],[Fecha Finalización]] -Tabla1[[#This Row],[Fecha de nac]])/365,0)))</f>
        <v/>
      </c>
      <c r="O848" s="171"/>
      <c r="P848" s="35"/>
      <c r="Q848" s="68"/>
      <c r="R848" s="68"/>
      <c r="S848" s="68"/>
      <c r="T848" s="68"/>
      <c r="U848" s="245" t="str">
        <f>IF(F848="","",Tabla1[[#This Row],[Fecha Inicio grupo]]+3*7-7)</f>
        <v/>
      </c>
      <c r="V848" s="246" t="str">
        <f>IF(F848="","",EDATE(Tabla1[[#This Row],[Fecha Inicio grupo]],3))</f>
        <v/>
      </c>
      <c r="W848" s="30"/>
      <c r="X848" s="30"/>
      <c r="Y848" s="77"/>
      <c r="Z848" s="77"/>
      <c r="AA848" s="77"/>
      <c r="AB848" s="77"/>
      <c r="AC848" s="77"/>
      <c r="AD848" s="77"/>
      <c r="AE848" s="77"/>
      <c r="AF848" s="77"/>
      <c r="AG848" s="77"/>
      <c r="AH848" s="77"/>
      <c r="AI848" s="77"/>
      <c r="AJ848" s="77"/>
      <c r="AK848" s="77"/>
      <c r="AL848" s="77"/>
      <c r="AM848" s="77"/>
      <c r="AN848" s="77"/>
      <c r="AO848" s="146"/>
      <c r="AP848" s="248" t="str">
        <f>IF(F848="","",IFERROR(VLOOKUP(SUBSTITUTE(SUBSTITUTE(Tabla1[[#This Row],[Uso Sistemas]],"T","P"),"N","F"),Parámetros!$M$2:$N$17,2,0),"Completar hasta 3ra sem. para evaluar a Probacionista"))</f>
        <v/>
      </c>
      <c r="AQ848" s="40"/>
      <c r="AR848" s="40"/>
      <c r="AS848" s="40"/>
      <c r="AT848" s="29"/>
      <c r="AU848" s="56"/>
      <c r="AV848" s="56"/>
      <c r="AW848" s="56"/>
      <c r="AX848" s="250" t="str">
        <f>IF(V848="","",EOMONTH(EDATE(Tabla1[[#This Row],[Fecha Finalización]],2),0))</f>
        <v/>
      </c>
      <c r="AY848" s="40"/>
      <c r="AZ848" s="251" t="str">
        <f>IF(V848="","",EOMONTH(EDATE(Tabla1[[#This Row],[Fecha Finalización]],3),0))</f>
        <v/>
      </c>
      <c r="BA848" s="40"/>
      <c r="BB848" s="40"/>
      <c r="BC848" s="237"/>
      <c r="BD848" s="235" t="str">
        <f>IF(F848="","",Tabla1[[#This Row],[sem 01]]&amp;Tabla1[[#This Row],[sem 02]]&amp;Tabla1[[#This Row],[sem 03]])</f>
        <v/>
      </c>
      <c r="BE848" s="236" t="str">
        <f>IF(TRIM(F848)="","",$B$1&amp;"-"&amp;SUBSTITUTE(Tabla1[[#This Row],[Mes Inscrito]]," ","")&amp;"-"&amp;SUBSTITUTE(Tabla1[[#This Row],[Dia de clases Inscrito]]," ","")&amp;"-"&amp;SUBSTITUTE(Tabla1[[#This Row],[Horario Inscrito]]," ","")&amp;"-"&amp;Tabla1[[#This Row],[Fecha Inicio grupo]])</f>
        <v/>
      </c>
      <c r="BF848" s="253" t="str">
        <f>IF(F848="","",Tabla1[[#This Row],[Curso]])</f>
        <v/>
      </c>
      <c r="BG848" s="254" t="str">
        <f>+IF(TRIM(F848)="","",$B$1&amp;"-"&amp;TRIM(Tabla1[[#This Row],[Mes Inscrito]])&amp;"-"&amp;TRIM(Tabla1[[#This Row],[Dia de clases Inscrito]])&amp;"-"&amp;TRIM(Tabla1[[#This Row],[Horario Inscrito]])&amp;"-"&amp;TRIM(Tabla1[[#This Row],[Fecha Inicio grupo]])&amp;"-"&amp;TRIM(Tabla1[[#This Row],[Tipo Incrito]]))</f>
        <v/>
      </c>
      <c r="BH848" s="319" t="str">
        <f>IF(F848="","",OR(IFERROR(SEARCH("CG",Tabla1[[#This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8" s="320" t="str">
        <f>IF(F848&lt;&gt;"",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8" s="320" t="str">
        <f>IF(F848&lt;&gt;"",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8" s="320" t="str">
        <f>IF(Tabla1[[#This Row],[Fecha Inicio grupo]]="","",IFERROR(VLOOKUP(Tabla1[[#This Row],[Mes de Alta como miembro]],Parámetros!$AM$2:$AN$16,2,0),"01/01/1900"))</f>
        <v/>
      </c>
    </row>
    <row r="849" spans="1:63" ht="14.45" hidden="1">
      <c r="A849" s="69">
        <v>844</v>
      </c>
      <c r="B849" s="30"/>
      <c r="C849" s="35"/>
      <c r="D849" s="43"/>
      <c r="E849" s="65"/>
      <c r="F849" s="46"/>
      <c r="G849" s="46"/>
      <c r="H849" s="165"/>
      <c r="I849" s="43"/>
      <c r="J849" s="29"/>
      <c r="K849" s="70"/>
      <c r="L849" s="69"/>
      <c r="M849" s="47"/>
      <c r="N849" s="240" t="str">
        <f ca="1">IF(Tabla1[[#This Row],[Fecha de nac]]="","",IF(Tabla1[[#This Row],[Fecha Finalización]] &gt;=TODAY(), DATEDIF(Tabla1[[#This Row],[Fecha de nac]],TODAY(),"y"), ROUNDDOWN((Tabla1[[#This Row],[Fecha Finalización]] -Tabla1[[#This Row],[Fecha de nac]])/365,0)))</f>
        <v/>
      </c>
      <c r="O849" s="171"/>
      <c r="P849" s="35"/>
      <c r="Q849" s="68"/>
      <c r="R849" s="68"/>
      <c r="S849" s="68"/>
      <c r="T849" s="68"/>
      <c r="U849" s="245" t="str">
        <f>IF(F849="","",Tabla1[[#This Row],[Fecha Inicio grupo]]+3*7-7)</f>
        <v/>
      </c>
      <c r="V849" s="246" t="str">
        <f>IF(F849="","",EDATE(Tabla1[[#This Row],[Fecha Inicio grupo]],3))</f>
        <v/>
      </c>
      <c r="W849" s="30"/>
      <c r="X849" s="30"/>
      <c r="Y849" s="77"/>
      <c r="Z849" s="77"/>
      <c r="AA849" s="77"/>
      <c r="AB849" s="77"/>
      <c r="AC849" s="77"/>
      <c r="AD849" s="77"/>
      <c r="AE849" s="77"/>
      <c r="AF849" s="77"/>
      <c r="AG849" s="77"/>
      <c r="AH849" s="77"/>
      <c r="AI849" s="77"/>
      <c r="AJ849" s="77"/>
      <c r="AK849" s="77"/>
      <c r="AL849" s="77"/>
      <c r="AM849" s="77"/>
      <c r="AN849" s="77"/>
      <c r="AO849" s="146"/>
      <c r="AP849" s="248" t="str">
        <f>IF(F849="","",IFERROR(VLOOKUP(SUBSTITUTE(SUBSTITUTE(Tabla1[[#This Row],[Uso Sistemas]],"T","P"),"N","F"),Parámetros!$M$2:$N$17,2,0),"Completar hasta 3ra sem. para evaluar a Probacionista"))</f>
        <v/>
      </c>
      <c r="AQ849" s="40"/>
      <c r="AR849" s="40"/>
      <c r="AS849" s="40"/>
      <c r="AT849" s="29"/>
      <c r="AU849" s="56"/>
      <c r="AV849" s="56"/>
      <c r="AW849" s="56"/>
      <c r="AX849" s="250" t="str">
        <f>IF(V849="","",EOMONTH(EDATE(Tabla1[[#This Row],[Fecha Finalización]],2),0))</f>
        <v/>
      </c>
      <c r="AY849" s="40"/>
      <c r="AZ849" s="251" t="str">
        <f>IF(V849="","",EOMONTH(EDATE(Tabla1[[#This Row],[Fecha Finalización]],3),0))</f>
        <v/>
      </c>
      <c r="BA849" s="40"/>
      <c r="BB849" s="40"/>
      <c r="BC849" s="237"/>
      <c r="BD849" s="235" t="str">
        <f>IF(F849="","",Tabla1[[#This Row],[sem 01]]&amp;Tabla1[[#This Row],[sem 02]]&amp;Tabla1[[#This Row],[sem 03]])</f>
        <v/>
      </c>
      <c r="BE849" s="236" t="str">
        <f>IF(TRIM(F849)="","",$B$1&amp;"-"&amp;SUBSTITUTE(Tabla1[[#This Row],[Mes Inscrito]]," ","")&amp;"-"&amp;SUBSTITUTE(Tabla1[[#This Row],[Dia de clases Inscrito]]," ","")&amp;"-"&amp;SUBSTITUTE(Tabla1[[#This Row],[Horario Inscrito]]," ","")&amp;"-"&amp;Tabla1[[#This Row],[Fecha Inicio grupo]])</f>
        <v/>
      </c>
      <c r="BF849" s="253" t="str">
        <f>IF(F849="","",Tabla1[[#This Row],[Curso]])</f>
        <v/>
      </c>
      <c r="BG849" s="254" t="str">
        <f>+IF(TRIM(F849)="","",$B$1&amp;"-"&amp;TRIM(Tabla1[[#This Row],[Mes Inscrito]])&amp;"-"&amp;TRIM(Tabla1[[#This Row],[Dia de clases Inscrito]])&amp;"-"&amp;TRIM(Tabla1[[#This Row],[Horario Inscrito]])&amp;"-"&amp;TRIM(Tabla1[[#This Row],[Fecha Inicio grupo]])&amp;"-"&amp;TRIM(Tabla1[[#This Row],[Tipo Incrito]]))</f>
        <v/>
      </c>
      <c r="BH849" s="319" t="str">
        <f>IF(F849="","",OR(IFERROR(SEARCH("CG",Tabla1[[#This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9" s="320" t="str">
        <f>IF(F849&lt;&gt;"",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9" s="320" t="str">
        <f>IF(F849&lt;&gt;"",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9" s="320" t="str">
        <f>IF(Tabla1[[#This Row],[Fecha Inicio grupo]]="","",IFERROR(VLOOKUP(Tabla1[[#This Row],[Mes de Alta como miembro]],Parámetros!$AM$2:$AN$16,2,0),"01/01/1900"))</f>
        <v/>
      </c>
    </row>
    <row r="850" spans="1:63" ht="14.45" hidden="1">
      <c r="A850" s="69">
        <v>845</v>
      </c>
      <c r="B850" s="30"/>
      <c r="C850" s="35"/>
      <c r="D850" s="43"/>
      <c r="E850" s="65"/>
      <c r="F850" s="46"/>
      <c r="G850" s="46"/>
      <c r="H850" s="165"/>
      <c r="I850" s="43"/>
      <c r="J850" s="29"/>
      <c r="K850" s="70"/>
      <c r="L850" s="69"/>
      <c r="M850" s="47"/>
      <c r="N850" s="240" t="str">
        <f ca="1">IF(Tabla1[[#This Row],[Fecha de nac]]="","",IF(Tabla1[[#This Row],[Fecha Finalización]] &gt;=TODAY(), DATEDIF(Tabla1[[#This Row],[Fecha de nac]],TODAY(),"y"), ROUNDDOWN((Tabla1[[#This Row],[Fecha Finalización]] -Tabla1[[#This Row],[Fecha de nac]])/365,0)))</f>
        <v/>
      </c>
      <c r="O850" s="171"/>
      <c r="P850" s="35"/>
      <c r="Q850" s="68"/>
      <c r="R850" s="68"/>
      <c r="S850" s="68"/>
      <c r="T850" s="68"/>
      <c r="U850" s="245" t="str">
        <f>IF(F850="","",Tabla1[[#This Row],[Fecha Inicio grupo]]+3*7-7)</f>
        <v/>
      </c>
      <c r="V850" s="246" t="str">
        <f>IF(F850="","",EDATE(Tabla1[[#This Row],[Fecha Inicio grupo]],3))</f>
        <v/>
      </c>
      <c r="W850" s="30"/>
      <c r="X850" s="30"/>
      <c r="Y850" s="77"/>
      <c r="Z850" s="77"/>
      <c r="AA850" s="77"/>
      <c r="AB850" s="77"/>
      <c r="AC850" s="77"/>
      <c r="AD850" s="77"/>
      <c r="AE850" s="77"/>
      <c r="AF850" s="77"/>
      <c r="AG850" s="77"/>
      <c r="AH850" s="77"/>
      <c r="AI850" s="77"/>
      <c r="AJ850" s="77"/>
      <c r="AK850" s="77"/>
      <c r="AL850" s="77"/>
      <c r="AM850" s="77"/>
      <c r="AN850" s="77"/>
      <c r="AO850" s="146"/>
      <c r="AP850" s="248" t="str">
        <f>IF(F850="","",IFERROR(VLOOKUP(SUBSTITUTE(SUBSTITUTE(Tabla1[[#This Row],[Uso Sistemas]],"T","P"),"N","F"),Parámetros!$M$2:$N$17,2,0),"Completar hasta 3ra sem. para evaluar a Probacionista"))</f>
        <v/>
      </c>
      <c r="AQ850" s="40"/>
      <c r="AR850" s="40"/>
      <c r="AS850" s="40"/>
      <c r="AT850" s="29"/>
      <c r="AU850" s="56"/>
      <c r="AV850" s="56"/>
      <c r="AW850" s="56"/>
      <c r="AX850" s="250" t="str">
        <f>IF(V850="","",EOMONTH(EDATE(Tabla1[[#This Row],[Fecha Finalización]],2),0))</f>
        <v/>
      </c>
      <c r="AY850" s="40"/>
      <c r="AZ850" s="251" t="str">
        <f>IF(V850="","",EOMONTH(EDATE(Tabla1[[#This Row],[Fecha Finalización]],3),0))</f>
        <v/>
      </c>
      <c r="BA850" s="40"/>
      <c r="BB850" s="40"/>
      <c r="BC850" s="237"/>
      <c r="BD850" s="235" t="str">
        <f>IF(F850="","",Tabla1[[#This Row],[sem 01]]&amp;Tabla1[[#This Row],[sem 02]]&amp;Tabla1[[#This Row],[sem 03]])</f>
        <v/>
      </c>
      <c r="BE850" s="236" t="str">
        <f>IF(TRIM(F850)="","",$B$1&amp;"-"&amp;SUBSTITUTE(Tabla1[[#This Row],[Mes Inscrito]]," ","")&amp;"-"&amp;SUBSTITUTE(Tabla1[[#This Row],[Dia de clases Inscrito]]," ","")&amp;"-"&amp;SUBSTITUTE(Tabla1[[#This Row],[Horario Inscrito]]," ","")&amp;"-"&amp;Tabla1[[#This Row],[Fecha Inicio grupo]])</f>
        <v/>
      </c>
      <c r="BF850" s="253" t="str">
        <f>IF(F850="","",Tabla1[[#This Row],[Curso]])</f>
        <v/>
      </c>
      <c r="BG850" s="254" t="str">
        <f>+IF(TRIM(F850)="","",$B$1&amp;"-"&amp;TRIM(Tabla1[[#This Row],[Mes Inscrito]])&amp;"-"&amp;TRIM(Tabla1[[#This Row],[Dia de clases Inscrito]])&amp;"-"&amp;TRIM(Tabla1[[#This Row],[Horario Inscrito]])&amp;"-"&amp;TRIM(Tabla1[[#This Row],[Fecha Inicio grupo]])&amp;"-"&amp;TRIM(Tabla1[[#This Row],[Tipo Incrito]]))</f>
        <v/>
      </c>
      <c r="BH850" s="319" t="str">
        <f>IF(F850="","",OR(IFERROR(SEARCH("CG",Tabla1[[#This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0" s="320" t="str">
        <f>IF(F850&lt;&gt;"",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0" s="320" t="str">
        <f>IF(F850&lt;&gt;"",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0" s="320" t="str">
        <f>IF(Tabla1[[#This Row],[Fecha Inicio grupo]]="","",IFERROR(VLOOKUP(Tabla1[[#This Row],[Mes de Alta como miembro]],Parámetros!$AM$2:$AN$16,2,0),"01/01/1900"))</f>
        <v/>
      </c>
    </row>
    <row r="851" spans="1:63" ht="14.45" hidden="1">
      <c r="A851" s="69">
        <v>846</v>
      </c>
      <c r="B851" s="30"/>
      <c r="C851" s="35"/>
      <c r="D851" s="43"/>
      <c r="E851" s="65"/>
      <c r="F851" s="46"/>
      <c r="G851" s="46"/>
      <c r="H851" s="165"/>
      <c r="I851" s="43"/>
      <c r="J851" s="29"/>
      <c r="K851" s="70"/>
      <c r="L851" s="69"/>
      <c r="M851" s="47"/>
      <c r="N851" s="240" t="str">
        <f ca="1">IF(Tabla1[[#This Row],[Fecha de nac]]="","",IF(Tabla1[[#This Row],[Fecha Finalización]] &gt;=TODAY(), DATEDIF(Tabla1[[#This Row],[Fecha de nac]],TODAY(),"y"), ROUNDDOWN((Tabla1[[#This Row],[Fecha Finalización]] -Tabla1[[#This Row],[Fecha de nac]])/365,0)))</f>
        <v/>
      </c>
      <c r="O851" s="171"/>
      <c r="P851" s="35"/>
      <c r="Q851" s="68"/>
      <c r="R851" s="68"/>
      <c r="S851" s="68"/>
      <c r="T851" s="68"/>
      <c r="U851" s="245" t="str">
        <f>IF(F851="","",Tabla1[[#This Row],[Fecha Inicio grupo]]+3*7-7)</f>
        <v/>
      </c>
      <c r="V851" s="246" t="str">
        <f>IF(F851="","",EDATE(Tabla1[[#This Row],[Fecha Inicio grupo]],3))</f>
        <v/>
      </c>
      <c r="W851" s="30"/>
      <c r="X851" s="30"/>
      <c r="Y851" s="77"/>
      <c r="Z851" s="77"/>
      <c r="AA851" s="77"/>
      <c r="AB851" s="77"/>
      <c r="AC851" s="77"/>
      <c r="AD851" s="77"/>
      <c r="AE851" s="77"/>
      <c r="AF851" s="77"/>
      <c r="AG851" s="77"/>
      <c r="AH851" s="77"/>
      <c r="AI851" s="77"/>
      <c r="AJ851" s="77"/>
      <c r="AK851" s="77"/>
      <c r="AL851" s="77"/>
      <c r="AM851" s="77"/>
      <c r="AN851" s="77"/>
      <c r="AO851" s="146"/>
      <c r="AP851" s="248" t="str">
        <f>IF(F851="","",IFERROR(VLOOKUP(SUBSTITUTE(SUBSTITUTE(Tabla1[[#This Row],[Uso Sistemas]],"T","P"),"N","F"),Parámetros!$M$2:$N$17,2,0),"Completar hasta 3ra sem. para evaluar a Probacionista"))</f>
        <v/>
      </c>
      <c r="AQ851" s="40"/>
      <c r="AR851" s="40"/>
      <c r="AS851" s="40"/>
      <c r="AT851" s="29"/>
      <c r="AU851" s="56"/>
      <c r="AV851" s="56"/>
      <c r="AW851" s="56"/>
      <c r="AX851" s="250" t="str">
        <f>IF(V851="","",EOMONTH(EDATE(Tabla1[[#This Row],[Fecha Finalización]],2),0))</f>
        <v/>
      </c>
      <c r="AY851" s="40"/>
      <c r="AZ851" s="251" t="str">
        <f>IF(V851="","",EOMONTH(EDATE(Tabla1[[#This Row],[Fecha Finalización]],3),0))</f>
        <v/>
      </c>
      <c r="BA851" s="40"/>
      <c r="BB851" s="40"/>
      <c r="BC851" s="237"/>
      <c r="BD851" s="235" t="str">
        <f>IF(F851="","",Tabla1[[#This Row],[sem 01]]&amp;Tabla1[[#This Row],[sem 02]]&amp;Tabla1[[#This Row],[sem 03]])</f>
        <v/>
      </c>
      <c r="BE851" s="236" t="str">
        <f>IF(TRIM(F851)="","",$B$1&amp;"-"&amp;SUBSTITUTE(Tabla1[[#This Row],[Mes Inscrito]]," ","")&amp;"-"&amp;SUBSTITUTE(Tabla1[[#This Row],[Dia de clases Inscrito]]," ","")&amp;"-"&amp;SUBSTITUTE(Tabla1[[#This Row],[Horario Inscrito]]," ","")&amp;"-"&amp;Tabla1[[#This Row],[Fecha Inicio grupo]])</f>
        <v/>
      </c>
      <c r="BF851" s="253" t="str">
        <f>IF(F851="","",Tabla1[[#This Row],[Curso]])</f>
        <v/>
      </c>
      <c r="BG851" s="254" t="str">
        <f>+IF(TRIM(F851)="","",$B$1&amp;"-"&amp;TRIM(Tabla1[[#This Row],[Mes Inscrito]])&amp;"-"&amp;TRIM(Tabla1[[#This Row],[Dia de clases Inscrito]])&amp;"-"&amp;TRIM(Tabla1[[#This Row],[Horario Inscrito]])&amp;"-"&amp;TRIM(Tabla1[[#This Row],[Fecha Inicio grupo]])&amp;"-"&amp;TRIM(Tabla1[[#This Row],[Tipo Incrito]]))</f>
        <v/>
      </c>
      <c r="BH851" s="319" t="str">
        <f>IF(F851="","",OR(IFERROR(SEARCH("CG",Tabla1[[#This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1" s="320" t="str">
        <f>IF(F851&lt;&gt;"",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1" s="320" t="str">
        <f>IF(F851&lt;&gt;"",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1" s="320" t="str">
        <f>IF(Tabla1[[#This Row],[Fecha Inicio grupo]]="","",IFERROR(VLOOKUP(Tabla1[[#This Row],[Mes de Alta como miembro]],Parámetros!$AM$2:$AN$16,2,0),"01/01/1900"))</f>
        <v/>
      </c>
    </row>
    <row r="852" spans="1:63" ht="14.45" hidden="1">
      <c r="A852" s="69">
        <v>847</v>
      </c>
      <c r="B852" s="30"/>
      <c r="C852" s="35"/>
      <c r="D852" s="43"/>
      <c r="E852" s="65"/>
      <c r="F852" s="46"/>
      <c r="G852" s="46"/>
      <c r="H852" s="165"/>
      <c r="I852" s="43"/>
      <c r="J852" s="29"/>
      <c r="K852" s="70"/>
      <c r="L852" s="69"/>
      <c r="M852" s="47"/>
      <c r="N852" s="240" t="str">
        <f ca="1">IF(Tabla1[[#This Row],[Fecha de nac]]="","",IF(Tabla1[[#This Row],[Fecha Finalización]] &gt;=TODAY(), DATEDIF(Tabla1[[#This Row],[Fecha de nac]],TODAY(),"y"), ROUNDDOWN((Tabla1[[#This Row],[Fecha Finalización]] -Tabla1[[#This Row],[Fecha de nac]])/365,0)))</f>
        <v/>
      </c>
      <c r="O852" s="171"/>
      <c r="P852" s="35"/>
      <c r="Q852" s="68"/>
      <c r="R852" s="68"/>
      <c r="S852" s="68"/>
      <c r="T852" s="68"/>
      <c r="U852" s="245" t="str">
        <f>IF(F852="","",Tabla1[[#This Row],[Fecha Inicio grupo]]+3*7-7)</f>
        <v/>
      </c>
      <c r="V852" s="246" t="str">
        <f>IF(F852="","",EDATE(Tabla1[[#This Row],[Fecha Inicio grupo]],3))</f>
        <v/>
      </c>
      <c r="W852" s="30"/>
      <c r="X852" s="30"/>
      <c r="Y852" s="77"/>
      <c r="Z852" s="77"/>
      <c r="AA852" s="77"/>
      <c r="AB852" s="77"/>
      <c r="AC852" s="77"/>
      <c r="AD852" s="77"/>
      <c r="AE852" s="77"/>
      <c r="AF852" s="77"/>
      <c r="AG852" s="77"/>
      <c r="AH852" s="77"/>
      <c r="AI852" s="77"/>
      <c r="AJ852" s="77"/>
      <c r="AK852" s="77"/>
      <c r="AL852" s="77"/>
      <c r="AM852" s="77"/>
      <c r="AN852" s="77"/>
      <c r="AO852" s="146"/>
      <c r="AP852" s="248" t="str">
        <f>IF(F852="","",IFERROR(VLOOKUP(SUBSTITUTE(SUBSTITUTE(Tabla1[[#This Row],[Uso Sistemas]],"T","P"),"N","F"),Parámetros!$M$2:$N$17,2,0),"Completar hasta 3ra sem. para evaluar a Probacionista"))</f>
        <v/>
      </c>
      <c r="AQ852" s="40"/>
      <c r="AR852" s="40"/>
      <c r="AS852" s="40"/>
      <c r="AT852" s="29"/>
      <c r="AU852" s="56"/>
      <c r="AV852" s="56"/>
      <c r="AW852" s="56"/>
      <c r="AX852" s="250" t="str">
        <f>IF(V852="","",EOMONTH(EDATE(Tabla1[[#This Row],[Fecha Finalización]],2),0))</f>
        <v/>
      </c>
      <c r="AY852" s="40"/>
      <c r="AZ852" s="251" t="str">
        <f>IF(V852="","",EOMONTH(EDATE(Tabla1[[#This Row],[Fecha Finalización]],3),0))</f>
        <v/>
      </c>
      <c r="BA852" s="40"/>
      <c r="BB852" s="40"/>
      <c r="BC852" s="237"/>
      <c r="BD852" s="235" t="str">
        <f>IF(F852="","",Tabla1[[#This Row],[sem 01]]&amp;Tabla1[[#This Row],[sem 02]]&amp;Tabla1[[#This Row],[sem 03]])</f>
        <v/>
      </c>
      <c r="BE852" s="236" t="str">
        <f>IF(TRIM(F852)="","",$B$1&amp;"-"&amp;SUBSTITUTE(Tabla1[[#This Row],[Mes Inscrito]]," ","")&amp;"-"&amp;SUBSTITUTE(Tabla1[[#This Row],[Dia de clases Inscrito]]," ","")&amp;"-"&amp;SUBSTITUTE(Tabla1[[#This Row],[Horario Inscrito]]," ","")&amp;"-"&amp;Tabla1[[#This Row],[Fecha Inicio grupo]])</f>
        <v/>
      </c>
      <c r="BF852" s="253" t="str">
        <f>IF(F852="","",Tabla1[[#This Row],[Curso]])</f>
        <v/>
      </c>
      <c r="BG852" s="254" t="str">
        <f>+IF(TRIM(F852)="","",$B$1&amp;"-"&amp;TRIM(Tabla1[[#This Row],[Mes Inscrito]])&amp;"-"&amp;TRIM(Tabla1[[#This Row],[Dia de clases Inscrito]])&amp;"-"&amp;TRIM(Tabla1[[#This Row],[Horario Inscrito]])&amp;"-"&amp;TRIM(Tabla1[[#This Row],[Fecha Inicio grupo]])&amp;"-"&amp;TRIM(Tabla1[[#This Row],[Tipo Incrito]]))</f>
        <v/>
      </c>
      <c r="BH852" s="319" t="str">
        <f>IF(F852="","",OR(IFERROR(SEARCH("CG",Tabla1[[#This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2" s="320" t="str">
        <f>IF(F852&lt;&gt;"",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2" s="320" t="str">
        <f>IF(F852&lt;&gt;"",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2" s="320" t="str">
        <f>IF(Tabla1[[#This Row],[Fecha Inicio grupo]]="","",IFERROR(VLOOKUP(Tabla1[[#This Row],[Mes de Alta como miembro]],Parámetros!$AM$2:$AN$16,2,0),"01/01/1900"))</f>
        <v/>
      </c>
    </row>
    <row r="853" spans="1:63" ht="14.45" hidden="1">
      <c r="A853" s="69">
        <v>848</v>
      </c>
      <c r="B853" s="30"/>
      <c r="C853" s="35"/>
      <c r="D853" s="43"/>
      <c r="E853" s="65"/>
      <c r="F853" s="46"/>
      <c r="G853" s="46"/>
      <c r="H853" s="165"/>
      <c r="I853" s="43"/>
      <c r="J853" s="29"/>
      <c r="K853" s="70"/>
      <c r="L853" s="69"/>
      <c r="M853" s="47"/>
      <c r="N853" s="240" t="str">
        <f ca="1">IF(Tabla1[[#This Row],[Fecha de nac]]="","",IF(Tabla1[[#This Row],[Fecha Finalización]] &gt;=TODAY(), DATEDIF(Tabla1[[#This Row],[Fecha de nac]],TODAY(),"y"), ROUNDDOWN((Tabla1[[#This Row],[Fecha Finalización]] -Tabla1[[#This Row],[Fecha de nac]])/365,0)))</f>
        <v/>
      </c>
      <c r="O853" s="171"/>
      <c r="P853" s="35"/>
      <c r="Q853" s="68"/>
      <c r="R853" s="68"/>
      <c r="S853" s="68"/>
      <c r="T853" s="68"/>
      <c r="U853" s="245" t="str">
        <f>IF(F853="","",Tabla1[[#This Row],[Fecha Inicio grupo]]+3*7-7)</f>
        <v/>
      </c>
      <c r="V853" s="246" t="str">
        <f>IF(F853="","",EDATE(Tabla1[[#This Row],[Fecha Inicio grupo]],3))</f>
        <v/>
      </c>
      <c r="W853" s="30"/>
      <c r="X853" s="30"/>
      <c r="Y853" s="77"/>
      <c r="Z853" s="77"/>
      <c r="AA853" s="77"/>
      <c r="AB853" s="77"/>
      <c r="AC853" s="77"/>
      <c r="AD853" s="77"/>
      <c r="AE853" s="77"/>
      <c r="AF853" s="77"/>
      <c r="AG853" s="77"/>
      <c r="AH853" s="77"/>
      <c r="AI853" s="77"/>
      <c r="AJ853" s="77"/>
      <c r="AK853" s="77"/>
      <c r="AL853" s="77"/>
      <c r="AM853" s="77"/>
      <c r="AN853" s="77"/>
      <c r="AO853" s="146"/>
      <c r="AP853" s="248" t="str">
        <f>IF(F853="","",IFERROR(VLOOKUP(SUBSTITUTE(SUBSTITUTE(Tabla1[[#This Row],[Uso Sistemas]],"T","P"),"N","F"),Parámetros!$M$2:$N$17,2,0),"Completar hasta 3ra sem. para evaluar a Probacionista"))</f>
        <v/>
      </c>
      <c r="AQ853" s="40"/>
      <c r="AR853" s="40"/>
      <c r="AS853" s="40"/>
      <c r="AT853" s="29"/>
      <c r="AU853" s="56"/>
      <c r="AV853" s="56"/>
      <c r="AW853" s="56"/>
      <c r="AX853" s="250" t="str">
        <f>IF(V853="","",EOMONTH(EDATE(Tabla1[[#This Row],[Fecha Finalización]],2),0))</f>
        <v/>
      </c>
      <c r="AY853" s="40"/>
      <c r="AZ853" s="251" t="str">
        <f>IF(V853="","",EOMONTH(EDATE(Tabla1[[#This Row],[Fecha Finalización]],3),0))</f>
        <v/>
      </c>
      <c r="BA853" s="40"/>
      <c r="BB853" s="40"/>
      <c r="BC853" s="237"/>
      <c r="BD853" s="235" t="str">
        <f>IF(F853="","",Tabla1[[#This Row],[sem 01]]&amp;Tabla1[[#This Row],[sem 02]]&amp;Tabla1[[#This Row],[sem 03]])</f>
        <v/>
      </c>
      <c r="BE853" s="236" t="str">
        <f>IF(TRIM(F853)="","",$B$1&amp;"-"&amp;SUBSTITUTE(Tabla1[[#This Row],[Mes Inscrito]]," ","")&amp;"-"&amp;SUBSTITUTE(Tabla1[[#This Row],[Dia de clases Inscrito]]," ","")&amp;"-"&amp;SUBSTITUTE(Tabla1[[#This Row],[Horario Inscrito]]," ","")&amp;"-"&amp;Tabla1[[#This Row],[Fecha Inicio grupo]])</f>
        <v/>
      </c>
      <c r="BF853" s="253" t="str">
        <f>IF(F853="","",Tabla1[[#This Row],[Curso]])</f>
        <v/>
      </c>
      <c r="BG853" s="254" t="str">
        <f>+IF(TRIM(F853)="","",$B$1&amp;"-"&amp;TRIM(Tabla1[[#This Row],[Mes Inscrito]])&amp;"-"&amp;TRIM(Tabla1[[#This Row],[Dia de clases Inscrito]])&amp;"-"&amp;TRIM(Tabla1[[#This Row],[Horario Inscrito]])&amp;"-"&amp;TRIM(Tabla1[[#This Row],[Fecha Inicio grupo]])&amp;"-"&amp;TRIM(Tabla1[[#This Row],[Tipo Incrito]]))</f>
        <v/>
      </c>
      <c r="BH853" s="319" t="str">
        <f>IF(F853="","",OR(IFERROR(SEARCH("CG",Tabla1[[#This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3" s="320" t="str">
        <f>IF(F853&lt;&gt;"",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3" s="320" t="str">
        <f>IF(F853&lt;&gt;"",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3" s="320" t="str">
        <f>IF(Tabla1[[#This Row],[Fecha Inicio grupo]]="","",IFERROR(VLOOKUP(Tabla1[[#This Row],[Mes de Alta como miembro]],Parámetros!$AM$2:$AN$16,2,0),"01/01/1900"))</f>
        <v/>
      </c>
    </row>
    <row r="854" spans="1:63" ht="14.45" hidden="1">
      <c r="A854" s="69">
        <v>849</v>
      </c>
      <c r="B854" s="30"/>
      <c r="C854" s="35"/>
      <c r="D854" s="43"/>
      <c r="E854" s="65"/>
      <c r="F854" s="46"/>
      <c r="G854" s="46"/>
      <c r="H854" s="165"/>
      <c r="I854" s="43"/>
      <c r="J854" s="29"/>
      <c r="K854" s="70"/>
      <c r="L854" s="69"/>
      <c r="M854" s="47"/>
      <c r="N854" s="240" t="str">
        <f ca="1">IF(Tabla1[[#This Row],[Fecha de nac]]="","",IF(Tabla1[[#This Row],[Fecha Finalización]] &gt;=TODAY(), DATEDIF(Tabla1[[#This Row],[Fecha de nac]],TODAY(),"y"), ROUNDDOWN((Tabla1[[#This Row],[Fecha Finalización]] -Tabla1[[#This Row],[Fecha de nac]])/365,0)))</f>
        <v/>
      </c>
      <c r="O854" s="171"/>
      <c r="P854" s="35"/>
      <c r="Q854" s="68"/>
      <c r="R854" s="68"/>
      <c r="S854" s="68"/>
      <c r="T854" s="68"/>
      <c r="U854" s="245" t="str">
        <f>IF(F854="","",Tabla1[[#This Row],[Fecha Inicio grupo]]+3*7-7)</f>
        <v/>
      </c>
      <c r="V854" s="246" t="str">
        <f>IF(F854="","",EDATE(Tabla1[[#This Row],[Fecha Inicio grupo]],3))</f>
        <v/>
      </c>
      <c r="W854" s="30"/>
      <c r="X854" s="30"/>
      <c r="Y854" s="77"/>
      <c r="Z854" s="77"/>
      <c r="AA854" s="77"/>
      <c r="AB854" s="77"/>
      <c r="AC854" s="77"/>
      <c r="AD854" s="77"/>
      <c r="AE854" s="77"/>
      <c r="AF854" s="77"/>
      <c r="AG854" s="77"/>
      <c r="AH854" s="77"/>
      <c r="AI854" s="77"/>
      <c r="AJ854" s="77"/>
      <c r="AK854" s="77"/>
      <c r="AL854" s="77"/>
      <c r="AM854" s="77"/>
      <c r="AN854" s="77"/>
      <c r="AO854" s="146"/>
      <c r="AP854" s="248" t="str">
        <f>IF(F854="","",IFERROR(VLOOKUP(SUBSTITUTE(SUBSTITUTE(Tabla1[[#This Row],[Uso Sistemas]],"T","P"),"N","F"),Parámetros!$M$2:$N$17,2,0),"Completar hasta 3ra sem. para evaluar a Probacionista"))</f>
        <v/>
      </c>
      <c r="AQ854" s="40"/>
      <c r="AR854" s="40"/>
      <c r="AS854" s="40"/>
      <c r="AT854" s="29"/>
      <c r="AU854" s="56"/>
      <c r="AV854" s="56"/>
      <c r="AW854" s="56"/>
      <c r="AX854" s="250" t="str">
        <f>IF(V854="","",EOMONTH(EDATE(Tabla1[[#This Row],[Fecha Finalización]],2),0))</f>
        <v/>
      </c>
      <c r="AY854" s="40"/>
      <c r="AZ854" s="251" t="str">
        <f>IF(V854="","",EOMONTH(EDATE(Tabla1[[#This Row],[Fecha Finalización]],3),0))</f>
        <v/>
      </c>
      <c r="BA854" s="40"/>
      <c r="BB854" s="40"/>
      <c r="BC854" s="237"/>
      <c r="BD854" s="235" t="str">
        <f>IF(F854="","",Tabla1[[#This Row],[sem 01]]&amp;Tabla1[[#This Row],[sem 02]]&amp;Tabla1[[#This Row],[sem 03]])</f>
        <v/>
      </c>
      <c r="BE854" s="236" t="str">
        <f>IF(TRIM(F854)="","",$B$1&amp;"-"&amp;SUBSTITUTE(Tabla1[[#This Row],[Mes Inscrito]]," ","")&amp;"-"&amp;SUBSTITUTE(Tabla1[[#This Row],[Dia de clases Inscrito]]," ","")&amp;"-"&amp;SUBSTITUTE(Tabla1[[#This Row],[Horario Inscrito]]," ","")&amp;"-"&amp;Tabla1[[#This Row],[Fecha Inicio grupo]])</f>
        <v/>
      </c>
      <c r="BF854" s="253" t="str">
        <f>IF(F854="","",Tabla1[[#This Row],[Curso]])</f>
        <v/>
      </c>
      <c r="BG854" s="254" t="str">
        <f>+IF(TRIM(F854)="","",$B$1&amp;"-"&amp;TRIM(Tabla1[[#This Row],[Mes Inscrito]])&amp;"-"&amp;TRIM(Tabla1[[#This Row],[Dia de clases Inscrito]])&amp;"-"&amp;TRIM(Tabla1[[#This Row],[Horario Inscrito]])&amp;"-"&amp;TRIM(Tabla1[[#This Row],[Fecha Inicio grupo]])&amp;"-"&amp;TRIM(Tabla1[[#This Row],[Tipo Incrito]]))</f>
        <v/>
      </c>
      <c r="BH854" s="319" t="str">
        <f>IF(F854="","",OR(IFERROR(SEARCH("CG",Tabla1[[#This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4" s="320" t="str">
        <f>IF(F854&lt;&gt;"",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4" s="320" t="str">
        <f>IF(F854&lt;&gt;"",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4" s="320" t="str">
        <f>IF(Tabla1[[#This Row],[Fecha Inicio grupo]]="","",IFERROR(VLOOKUP(Tabla1[[#This Row],[Mes de Alta como miembro]],Parámetros!$AM$2:$AN$16,2,0),"01/01/1900"))</f>
        <v/>
      </c>
    </row>
    <row r="855" spans="1:63" ht="14.45" hidden="1">
      <c r="A855" s="69">
        <v>850</v>
      </c>
      <c r="B855" s="30"/>
      <c r="C855" s="35"/>
      <c r="D855" s="43"/>
      <c r="E855" s="65"/>
      <c r="F855" s="46"/>
      <c r="G855" s="46"/>
      <c r="H855" s="165"/>
      <c r="I855" s="43"/>
      <c r="J855" s="29"/>
      <c r="K855" s="70"/>
      <c r="L855" s="69"/>
      <c r="M855" s="47"/>
      <c r="N855" s="240" t="str">
        <f ca="1">IF(Tabla1[[#This Row],[Fecha de nac]]="","",IF(Tabla1[[#This Row],[Fecha Finalización]] &gt;=TODAY(), DATEDIF(Tabla1[[#This Row],[Fecha de nac]],TODAY(),"y"), ROUNDDOWN((Tabla1[[#This Row],[Fecha Finalización]] -Tabla1[[#This Row],[Fecha de nac]])/365,0)))</f>
        <v/>
      </c>
      <c r="O855" s="171"/>
      <c r="P855" s="35"/>
      <c r="Q855" s="68"/>
      <c r="R855" s="68"/>
      <c r="S855" s="68"/>
      <c r="T855" s="68"/>
      <c r="U855" s="245" t="str">
        <f>IF(F855="","",Tabla1[[#This Row],[Fecha Inicio grupo]]+3*7-7)</f>
        <v/>
      </c>
      <c r="V855" s="246" t="str">
        <f>IF(F855="","",EDATE(Tabla1[[#This Row],[Fecha Inicio grupo]],3))</f>
        <v/>
      </c>
      <c r="W855" s="30"/>
      <c r="X855" s="30"/>
      <c r="Y855" s="77"/>
      <c r="Z855" s="77"/>
      <c r="AA855" s="77"/>
      <c r="AB855" s="77"/>
      <c r="AC855" s="77"/>
      <c r="AD855" s="77"/>
      <c r="AE855" s="77"/>
      <c r="AF855" s="77"/>
      <c r="AG855" s="77"/>
      <c r="AH855" s="77"/>
      <c r="AI855" s="77"/>
      <c r="AJ855" s="77"/>
      <c r="AK855" s="77"/>
      <c r="AL855" s="77"/>
      <c r="AM855" s="77"/>
      <c r="AN855" s="77"/>
      <c r="AO855" s="146"/>
      <c r="AP855" s="248" t="str">
        <f>IF(F855="","",IFERROR(VLOOKUP(SUBSTITUTE(SUBSTITUTE(Tabla1[[#This Row],[Uso Sistemas]],"T","P"),"N","F"),Parámetros!$M$2:$N$17,2,0),"Completar hasta 3ra sem. para evaluar a Probacionista"))</f>
        <v/>
      </c>
      <c r="AQ855" s="40"/>
      <c r="AR855" s="40"/>
      <c r="AS855" s="40"/>
      <c r="AT855" s="29"/>
      <c r="AU855" s="56"/>
      <c r="AV855" s="56"/>
      <c r="AW855" s="56"/>
      <c r="AX855" s="250" t="str">
        <f>IF(V855="","",EOMONTH(EDATE(Tabla1[[#This Row],[Fecha Finalización]],2),0))</f>
        <v/>
      </c>
      <c r="AY855" s="40"/>
      <c r="AZ855" s="251" t="str">
        <f>IF(V855="","",EOMONTH(EDATE(Tabla1[[#This Row],[Fecha Finalización]],3),0))</f>
        <v/>
      </c>
      <c r="BA855" s="40"/>
      <c r="BB855" s="40"/>
      <c r="BC855" s="237"/>
      <c r="BD855" s="235" t="str">
        <f>IF(F855="","",Tabla1[[#This Row],[sem 01]]&amp;Tabla1[[#This Row],[sem 02]]&amp;Tabla1[[#This Row],[sem 03]])</f>
        <v/>
      </c>
      <c r="BE855" s="236" t="str">
        <f>IF(TRIM(F855)="","",$B$1&amp;"-"&amp;SUBSTITUTE(Tabla1[[#This Row],[Mes Inscrito]]," ","")&amp;"-"&amp;SUBSTITUTE(Tabla1[[#This Row],[Dia de clases Inscrito]]," ","")&amp;"-"&amp;SUBSTITUTE(Tabla1[[#This Row],[Horario Inscrito]]," ","")&amp;"-"&amp;Tabla1[[#This Row],[Fecha Inicio grupo]])</f>
        <v/>
      </c>
      <c r="BF855" s="253" t="str">
        <f>IF(F855="","",Tabla1[[#This Row],[Curso]])</f>
        <v/>
      </c>
      <c r="BG855" s="254" t="str">
        <f>+IF(TRIM(F855)="","",$B$1&amp;"-"&amp;TRIM(Tabla1[[#This Row],[Mes Inscrito]])&amp;"-"&amp;TRIM(Tabla1[[#This Row],[Dia de clases Inscrito]])&amp;"-"&amp;TRIM(Tabla1[[#This Row],[Horario Inscrito]])&amp;"-"&amp;TRIM(Tabla1[[#This Row],[Fecha Inicio grupo]])&amp;"-"&amp;TRIM(Tabla1[[#This Row],[Tipo Incrito]]))</f>
        <v/>
      </c>
      <c r="BH855" s="319" t="str">
        <f>IF(F855="","",OR(IFERROR(SEARCH("CG",Tabla1[[#This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5" s="320" t="str">
        <f>IF(F855&lt;&gt;"",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5" s="320" t="str">
        <f>IF(F855&lt;&gt;"",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5" s="320" t="str">
        <f>IF(Tabla1[[#This Row],[Fecha Inicio grupo]]="","",IFERROR(VLOOKUP(Tabla1[[#This Row],[Mes de Alta como miembro]],Parámetros!$AM$2:$AN$16,2,0),"01/01/1900"))</f>
        <v/>
      </c>
    </row>
    <row r="856" spans="1:63" ht="14.45" hidden="1">
      <c r="A856" s="69">
        <v>851</v>
      </c>
      <c r="B856" s="30"/>
      <c r="C856" s="35"/>
      <c r="D856" s="43"/>
      <c r="E856" s="65"/>
      <c r="F856" s="46"/>
      <c r="G856" s="46"/>
      <c r="H856" s="165"/>
      <c r="I856" s="43"/>
      <c r="J856" s="29"/>
      <c r="K856" s="70"/>
      <c r="L856" s="69"/>
      <c r="M856" s="47"/>
      <c r="N856" s="240" t="str">
        <f ca="1">IF(Tabla1[[#This Row],[Fecha de nac]]="","",IF(Tabla1[[#This Row],[Fecha Finalización]] &gt;=TODAY(), DATEDIF(Tabla1[[#This Row],[Fecha de nac]],TODAY(),"y"), ROUNDDOWN((Tabla1[[#This Row],[Fecha Finalización]] -Tabla1[[#This Row],[Fecha de nac]])/365,0)))</f>
        <v/>
      </c>
      <c r="O856" s="171"/>
      <c r="P856" s="35"/>
      <c r="Q856" s="68"/>
      <c r="R856" s="68"/>
      <c r="S856" s="68"/>
      <c r="T856" s="68"/>
      <c r="U856" s="245" t="str">
        <f>IF(F856="","",Tabla1[[#This Row],[Fecha Inicio grupo]]+3*7-7)</f>
        <v/>
      </c>
      <c r="V856" s="246" t="str">
        <f>IF(F856="","",EDATE(Tabla1[[#This Row],[Fecha Inicio grupo]],3))</f>
        <v/>
      </c>
      <c r="W856" s="30"/>
      <c r="X856" s="30"/>
      <c r="Y856" s="77"/>
      <c r="Z856" s="77"/>
      <c r="AA856" s="77"/>
      <c r="AB856" s="77"/>
      <c r="AC856" s="77"/>
      <c r="AD856" s="77"/>
      <c r="AE856" s="77"/>
      <c r="AF856" s="77"/>
      <c r="AG856" s="77"/>
      <c r="AH856" s="77"/>
      <c r="AI856" s="77"/>
      <c r="AJ856" s="77"/>
      <c r="AK856" s="77"/>
      <c r="AL856" s="77"/>
      <c r="AM856" s="77"/>
      <c r="AN856" s="77"/>
      <c r="AO856" s="146"/>
      <c r="AP856" s="248" t="str">
        <f>IF(F856="","",IFERROR(VLOOKUP(SUBSTITUTE(SUBSTITUTE(Tabla1[[#This Row],[Uso Sistemas]],"T","P"),"N","F"),Parámetros!$M$2:$N$17,2,0),"Completar hasta 3ra sem. para evaluar a Probacionista"))</f>
        <v/>
      </c>
      <c r="AQ856" s="40"/>
      <c r="AR856" s="40"/>
      <c r="AS856" s="40"/>
      <c r="AT856" s="29"/>
      <c r="AU856" s="56"/>
      <c r="AV856" s="56"/>
      <c r="AW856" s="56"/>
      <c r="AX856" s="250" t="str">
        <f>IF(V856="","",EOMONTH(EDATE(Tabla1[[#This Row],[Fecha Finalización]],2),0))</f>
        <v/>
      </c>
      <c r="AY856" s="40"/>
      <c r="AZ856" s="251" t="str">
        <f>IF(V856="","",EOMONTH(EDATE(Tabla1[[#This Row],[Fecha Finalización]],3),0))</f>
        <v/>
      </c>
      <c r="BA856" s="40"/>
      <c r="BB856" s="40"/>
      <c r="BC856" s="237"/>
      <c r="BD856" s="235" t="str">
        <f>IF(F856="","",Tabla1[[#This Row],[sem 01]]&amp;Tabla1[[#This Row],[sem 02]]&amp;Tabla1[[#This Row],[sem 03]])</f>
        <v/>
      </c>
      <c r="BE856" s="236" t="str">
        <f>IF(TRIM(F856)="","",$B$1&amp;"-"&amp;SUBSTITUTE(Tabla1[[#This Row],[Mes Inscrito]]," ","")&amp;"-"&amp;SUBSTITUTE(Tabla1[[#This Row],[Dia de clases Inscrito]]," ","")&amp;"-"&amp;SUBSTITUTE(Tabla1[[#This Row],[Horario Inscrito]]," ","")&amp;"-"&amp;Tabla1[[#This Row],[Fecha Inicio grupo]])</f>
        <v/>
      </c>
      <c r="BF856" s="253" t="str">
        <f>IF(F856="","",Tabla1[[#This Row],[Curso]])</f>
        <v/>
      </c>
      <c r="BG856" s="254" t="str">
        <f>+IF(TRIM(F856)="","",$B$1&amp;"-"&amp;TRIM(Tabla1[[#This Row],[Mes Inscrito]])&amp;"-"&amp;TRIM(Tabla1[[#This Row],[Dia de clases Inscrito]])&amp;"-"&amp;TRIM(Tabla1[[#This Row],[Horario Inscrito]])&amp;"-"&amp;TRIM(Tabla1[[#This Row],[Fecha Inicio grupo]])&amp;"-"&amp;TRIM(Tabla1[[#This Row],[Tipo Incrito]]))</f>
        <v/>
      </c>
      <c r="BH856" s="319" t="str">
        <f>IF(F856="","",OR(IFERROR(SEARCH("CG",Tabla1[[#This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6" s="320" t="str">
        <f>IF(F856&lt;&gt;"",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6" s="320" t="str">
        <f>IF(F856&lt;&gt;"",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6" s="320" t="str">
        <f>IF(Tabla1[[#This Row],[Fecha Inicio grupo]]="","",IFERROR(VLOOKUP(Tabla1[[#This Row],[Mes de Alta como miembro]],Parámetros!$AM$2:$AN$16,2,0),"01/01/1900"))</f>
        <v/>
      </c>
    </row>
    <row r="857" spans="1:63" ht="14.45" hidden="1">
      <c r="A857" s="69">
        <v>852</v>
      </c>
      <c r="B857" s="30"/>
      <c r="C857" s="35"/>
      <c r="D857" s="43"/>
      <c r="E857" s="65"/>
      <c r="F857" s="46"/>
      <c r="G857" s="46"/>
      <c r="H857" s="165"/>
      <c r="I857" s="43"/>
      <c r="J857" s="29"/>
      <c r="K857" s="70"/>
      <c r="L857" s="69"/>
      <c r="M857" s="47"/>
      <c r="N857" s="240" t="str">
        <f ca="1">IF(Tabla1[[#This Row],[Fecha de nac]]="","",IF(Tabla1[[#This Row],[Fecha Finalización]] &gt;=TODAY(), DATEDIF(Tabla1[[#This Row],[Fecha de nac]],TODAY(),"y"), ROUNDDOWN((Tabla1[[#This Row],[Fecha Finalización]] -Tabla1[[#This Row],[Fecha de nac]])/365,0)))</f>
        <v/>
      </c>
      <c r="O857" s="171"/>
      <c r="P857" s="35"/>
      <c r="Q857" s="68"/>
      <c r="R857" s="68"/>
      <c r="S857" s="68"/>
      <c r="T857" s="68"/>
      <c r="U857" s="245" t="str">
        <f>IF(F857="","",Tabla1[[#This Row],[Fecha Inicio grupo]]+3*7-7)</f>
        <v/>
      </c>
      <c r="V857" s="246" t="str">
        <f>IF(F857="","",EDATE(Tabla1[[#This Row],[Fecha Inicio grupo]],3))</f>
        <v/>
      </c>
      <c r="W857" s="30"/>
      <c r="X857" s="30"/>
      <c r="Y857" s="77"/>
      <c r="Z857" s="77"/>
      <c r="AA857" s="77"/>
      <c r="AB857" s="77"/>
      <c r="AC857" s="77"/>
      <c r="AD857" s="77"/>
      <c r="AE857" s="77"/>
      <c r="AF857" s="77"/>
      <c r="AG857" s="77"/>
      <c r="AH857" s="77"/>
      <c r="AI857" s="77"/>
      <c r="AJ857" s="77"/>
      <c r="AK857" s="77"/>
      <c r="AL857" s="77"/>
      <c r="AM857" s="77"/>
      <c r="AN857" s="77"/>
      <c r="AO857" s="146"/>
      <c r="AP857" s="248" t="str">
        <f>IF(F857="","",IFERROR(VLOOKUP(SUBSTITUTE(SUBSTITUTE(Tabla1[[#This Row],[Uso Sistemas]],"T","P"),"N","F"),Parámetros!$M$2:$N$17,2,0),"Completar hasta 3ra sem. para evaluar a Probacionista"))</f>
        <v/>
      </c>
      <c r="AQ857" s="40"/>
      <c r="AR857" s="40"/>
      <c r="AS857" s="40"/>
      <c r="AT857" s="29"/>
      <c r="AU857" s="56"/>
      <c r="AV857" s="56"/>
      <c r="AW857" s="56"/>
      <c r="AX857" s="250" t="str">
        <f>IF(V857="","",EOMONTH(EDATE(Tabla1[[#This Row],[Fecha Finalización]],2),0))</f>
        <v/>
      </c>
      <c r="AY857" s="40"/>
      <c r="AZ857" s="251" t="str">
        <f>IF(V857="","",EOMONTH(EDATE(Tabla1[[#This Row],[Fecha Finalización]],3),0))</f>
        <v/>
      </c>
      <c r="BA857" s="40"/>
      <c r="BB857" s="40"/>
      <c r="BC857" s="237"/>
      <c r="BD857" s="235" t="str">
        <f>IF(F857="","",Tabla1[[#This Row],[sem 01]]&amp;Tabla1[[#This Row],[sem 02]]&amp;Tabla1[[#This Row],[sem 03]])</f>
        <v/>
      </c>
      <c r="BE857" s="236" t="str">
        <f>IF(TRIM(F857)="","",$B$1&amp;"-"&amp;SUBSTITUTE(Tabla1[[#This Row],[Mes Inscrito]]," ","")&amp;"-"&amp;SUBSTITUTE(Tabla1[[#This Row],[Dia de clases Inscrito]]," ","")&amp;"-"&amp;SUBSTITUTE(Tabla1[[#This Row],[Horario Inscrito]]," ","")&amp;"-"&amp;Tabla1[[#This Row],[Fecha Inicio grupo]])</f>
        <v/>
      </c>
      <c r="BF857" s="253" t="str">
        <f>IF(F857="","",Tabla1[[#This Row],[Curso]])</f>
        <v/>
      </c>
      <c r="BG857" s="254" t="str">
        <f>+IF(TRIM(F857)="","",$B$1&amp;"-"&amp;TRIM(Tabla1[[#This Row],[Mes Inscrito]])&amp;"-"&amp;TRIM(Tabla1[[#This Row],[Dia de clases Inscrito]])&amp;"-"&amp;TRIM(Tabla1[[#This Row],[Horario Inscrito]])&amp;"-"&amp;TRIM(Tabla1[[#This Row],[Fecha Inicio grupo]])&amp;"-"&amp;TRIM(Tabla1[[#This Row],[Tipo Incrito]]))</f>
        <v/>
      </c>
      <c r="BH857" s="319" t="str">
        <f>IF(F857="","",OR(IFERROR(SEARCH("CG",Tabla1[[#This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7" s="320" t="str">
        <f>IF(F857&lt;&gt;"",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7" s="320" t="str">
        <f>IF(F857&lt;&gt;"",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7" s="320" t="str">
        <f>IF(Tabla1[[#This Row],[Fecha Inicio grupo]]="","",IFERROR(VLOOKUP(Tabla1[[#This Row],[Mes de Alta como miembro]],Parámetros!$AM$2:$AN$16,2,0),"01/01/1900"))</f>
        <v/>
      </c>
    </row>
    <row r="858" spans="1:63" ht="14.45" hidden="1">
      <c r="A858" s="69">
        <v>853</v>
      </c>
      <c r="B858" s="30"/>
      <c r="C858" s="35"/>
      <c r="D858" s="43"/>
      <c r="E858" s="65"/>
      <c r="F858" s="46"/>
      <c r="G858" s="46"/>
      <c r="H858" s="165"/>
      <c r="I858" s="43"/>
      <c r="J858" s="29"/>
      <c r="K858" s="70"/>
      <c r="L858" s="69"/>
      <c r="M858" s="47"/>
      <c r="N858" s="240" t="str">
        <f ca="1">IF(Tabla1[[#This Row],[Fecha de nac]]="","",IF(Tabla1[[#This Row],[Fecha Finalización]] &gt;=TODAY(), DATEDIF(Tabla1[[#This Row],[Fecha de nac]],TODAY(),"y"), ROUNDDOWN((Tabla1[[#This Row],[Fecha Finalización]] -Tabla1[[#This Row],[Fecha de nac]])/365,0)))</f>
        <v/>
      </c>
      <c r="O858" s="171"/>
      <c r="P858" s="35"/>
      <c r="Q858" s="68"/>
      <c r="R858" s="68"/>
      <c r="S858" s="68"/>
      <c r="T858" s="68"/>
      <c r="U858" s="245" t="str">
        <f>IF(F858="","",Tabla1[[#This Row],[Fecha Inicio grupo]]+3*7-7)</f>
        <v/>
      </c>
      <c r="V858" s="246" t="str">
        <f>IF(F858="","",EDATE(Tabla1[[#This Row],[Fecha Inicio grupo]],3))</f>
        <v/>
      </c>
      <c r="W858" s="30"/>
      <c r="X858" s="30"/>
      <c r="Y858" s="77"/>
      <c r="Z858" s="77"/>
      <c r="AA858" s="77"/>
      <c r="AB858" s="77"/>
      <c r="AC858" s="77"/>
      <c r="AD858" s="77"/>
      <c r="AE858" s="77"/>
      <c r="AF858" s="77"/>
      <c r="AG858" s="77"/>
      <c r="AH858" s="77"/>
      <c r="AI858" s="77"/>
      <c r="AJ858" s="77"/>
      <c r="AK858" s="77"/>
      <c r="AL858" s="77"/>
      <c r="AM858" s="77"/>
      <c r="AN858" s="77"/>
      <c r="AO858" s="146"/>
      <c r="AP858" s="248" t="str">
        <f>IF(F858="","",IFERROR(VLOOKUP(SUBSTITUTE(SUBSTITUTE(Tabla1[[#This Row],[Uso Sistemas]],"T","P"),"N","F"),Parámetros!$M$2:$N$17,2,0),"Completar hasta 3ra sem. para evaluar a Probacionista"))</f>
        <v/>
      </c>
      <c r="AQ858" s="40"/>
      <c r="AR858" s="40"/>
      <c r="AS858" s="40"/>
      <c r="AT858" s="29"/>
      <c r="AU858" s="56"/>
      <c r="AV858" s="56"/>
      <c r="AW858" s="56"/>
      <c r="AX858" s="250" t="str">
        <f>IF(V858="","",EOMONTH(EDATE(Tabla1[[#This Row],[Fecha Finalización]],2),0))</f>
        <v/>
      </c>
      <c r="AY858" s="40"/>
      <c r="AZ858" s="251" t="str">
        <f>IF(V858="","",EOMONTH(EDATE(Tabla1[[#This Row],[Fecha Finalización]],3),0))</f>
        <v/>
      </c>
      <c r="BA858" s="40"/>
      <c r="BB858" s="40"/>
      <c r="BC858" s="237"/>
      <c r="BD858" s="235" t="str">
        <f>IF(F858="","",Tabla1[[#This Row],[sem 01]]&amp;Tabla1[[#This Row],[sem 02]]&amp;Tabla1[[#This Row],[sem 03]])</f>
        <v/>
      </c>
      <c r="BE858" s="236" t="str">
        <f>IF(TRIM(F858)="","",$B$1&amp;"-"&amp;SUBSTITUTE(Tabla1[[#This Row],[Mes Inscrito]]," ","")&amp;"-"&amp;SUBSTITUTE(Tabla1[[#This Row],[Dia de clases Inscrito]]," ","")&amp;"-"&amp;SUBSTITUTE(Tabla1[[#This Row],[Horario Inscrito]]," ","")&amp;"-"&amp;Tabla1[[#This Row],[Fecha Inicio grupo]])</f>
        <v/>
      </c>
      <c r="BF858" s="253" t="str">
        <f>IF(F858="","",Tabla1[[#This Row],[Curso]])</f>
        <v/>
      </c>
      <c r="BG858" s="254" t="str">
        <f>+IF(TRIM(F858)="","",$B$1&amp;"-"&amp;TRIM(Tabla1[[#This Row],[Mes Inscrito]])&amp;"-"&amp;TRIM(Tabla1[[#This Row],[Dia de clases Inscrito]])&amp;"-"&amp;TRIM(Tabla1[[#This Row],[Horario Inscrito]])&amp;"-"&amp;TRIM(Tabla1[[#This Row],[Fecha Inicio grupo]])&amp;"-"&amp;TRIM(Tabla1[[#This Row],[Tipo Incrito]]))</f>
        <v/>
      </c>
      <c r="BH858" s="319" t="str">
        <f>IF(F858="","",OR(IFERROR(SEARCH("CG",Tabla1[[#This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8" s="320" t="str">
        <f>IF(F858&lt;&gt;"",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8" s="320" t="str">
        <f>IF(F858&lt;&gt;"",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8" s="320" t="str">
        <f>IF(Tabla1[[#This Row],[Fecha Inicio grupo]]="","",IFERROR(VLOOKUP(Tabla1[[#This Row],[Mes de Alta como miembro]],Parámetros!$AM$2:$AN$16,2,0),"01/01/1900"))</f>
        <v/>
      </c>
    </row>
    <row r="859" spans="1:63" ht="14.45" hidden="1">
      <c r="A859" s="69">
        <v>854</v>
      </c>
      <c r="B859" s="30"/>
      <c r="C859" s="35"/>
      <c r="D859" s="43"/>
      <c r="E859" s="65"/>
      <c r="F859" s="46"/>
      <c r="G859" s="46"/>
      <c r="H859" s="165"/>
      <c r="I859" s="43"/>
      <c r="J859" s="29"/>
      <c r="K859" s="70"/>
      <c r="L859" s="69"/>
      <c r="M859" s="47"/>
      <c r="N859" s="240" t="str">
        <f ca="1">IF(Tabla1[[#This Row],[Fecha de nac]]="","",IF(Tabla1[[#This Row],[Fecha Finalización]] &gt;=TODAY(), DATEDIF(Tabla1[[#This Row],[Fecha de nac]],TODAY(),"y"), ROUNDDOWN((Tabla1[[#This Row],[Fecha Finalización]] -Tabla1[[#This Row],[Fecha de nac]])/365,0)))</f>
        <v/>
      </c>
      <c r="O859" s="171"/>
      <c r="P859" s="35"/>
      <c r="Q859" s="68"/>
      <c r="R859" s="68"/>
      <c r="S859" s="68"/>
      <c r="T859" s="68"/>
      <c r="U859" s="245" t="str">
        <f>IF(F859="","",Tabla1[[#This Row],[Fecha Inicio grupo]]+3*7-7)</f>
        <v/>
      </c>
      <c r="V859" s="246" t="str">
        <f>IF(F859="","",EDATE(Tabla1[[#This Row],[Fecha Inicio grupo]],3))</f>
        <v/>
      </c>
      <c r="W859" s="30"/>
      <c r="X859" s="30"/>
      <c r="Y859" s="77"/>
      <c r="Z859" s="77"/>
      <c r="AA859" s="77"/>
      <c r="AB859" s="77"/>
      <c r="AC859" s="77"/>
      <c r="AD859" s="77"/>
      <c r="AE859" s="77"/>
      <c r="AF859" s="77"/>
      <c r="AG859" s="77"/>
      <c r="AH859" s="77"/>
      <c r="AI859" s="77"/>
      <c r="AJ859" s="77"/>
      <c r="AK859" s="77"/>
      <c r="AL859" s="77"/>
      <c r="AM859" s="77"/>
      <c r="AN859" s="77"/>
      <c r="AO859" s="146"/>
      <c r="AP859" s="248" t="str">
        <f>IF(F859="","",IFERROR(VLOOKUP(SUBSTITUTE(SUBSTITUTE(Tabla1[[#This Row],[Uso Sistemas]],"T","P"),"N","F"),Parámetros!$M$2:$N$17,2,0),"Completar hasta 3ra sem. para evaluar a Probacionista"))</f>
        <v/>
      </c>
      <c r="AQ859" s="40"/>
      <c r="AR859" s="40"/>
      <c r="AS859" s="40"/>
      <c r="AT859" s="29"/>
      <c r="AU859" s="56"/>
      <c r="AV859" s="56"/>
      <c r="AW859" s="56"/>
      <c r="AX859" s="250" t="str">
        <f>IF(V859="","",EOMONTH(EDATE(Tabla1[[#This Row],[Fecha Finalización]],2),0))</f>
        <v/>
      </c>
      <c r="AY859" s="40"/>
      <c r="AZ859" s="251" t="str">
        <f>IF(V859="","",EOMONTH(EDATE(Tabla1[[#This Row],[Fecha Finalización]],3),0))</f>
        <v/>
      </c>
      <c r="BA859" s="40"/>
      <c r="BB859" s="40"/>
      <c r="BC859" s="237"/>
      <c r="BD859" s="235" t="str">
        <f>IF(F859="","",Tabla1[[#This Row],[sem 01]]&amp;Tabla1[[#This Row],[sem 02]]&amp;Tabla1[[#This Row],[sem 03]])</f>
        <v/>
      </c>
      <c r="BE859" s="236" t="str">
        <f>IF(TRIM(F859)="","",$B$1&amp;"-"&amp;SUBSTITUTE(Tabla1[[#This Row],[Mes Inscrito]]," ","")&amp;"-"&amp;SUBSTITUTE(Tabla1[[#This Row],[Dia de clases Inscrito]]," ","")&amp;"-"&amp;SUBSTITUTE(Tabla1[[#This Row],[Horario Inscrito]]," ","")&amp;"-"&amp;Tabla1[[#This Row],[Fecha Inicio grupo]])</f>
        <v/>
      </c>
      <c r="BF859" s="253" t="str">
        <f>IF(F859="","",Tabla1[[#This Row],[Curso]])</f>
        <v/>
      </c>
      <c r="BG859" s="254" t="str">
        <f>+IF(TRIM(F859)="","",$B$1&amp;"-"&amp;TRIM(Tabla1[[#This Row],[Mes Inscrito]])&amp;"-"&amp;TRIM(Tabla1[[#This Row],[Dia de clases Inscrito]])&amp;"-"&amp;TRIM(Tabla1[[#This Row],[Horario Inscrito]])&amp;"-"&amp;TRIM(Tabla1[[#This Row],[Fecha Inicio grupo]])&amp;"-"&amp;TRIM(Tabla1[[#This Row],[Tipo Incrito]]))</f>
        <v/>
      </c>
      <c r="BH859" s="319" t="str">
        <f>IF(F859="","",OR(IFERROR(SEARCH("CG",Tabla1[[#This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9" s="320" t="str">
        <f>IF(F859&lt;&gt;"",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9" s="320" t="str">
        <f>IF(F859&lt;&gt;"",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9" s="320" t="str">
        <f>IF(Tabla1[[#This Row],[Fecha Inicio grupo]]="","",IFERROR(VLOOKUP(Tabla1[[#This Row],[Mes de Alta como miembro]],Parámetros!$AM$2:$AN$16,2,0),"01/01/1900"))</f>
        <v/>
      </c>
    </row>
    <row r="860" spans="1:63" ht="14.45" hidden="1">
      <c r="A860" s="69">
        <v>855</v>
      </c>
      <c r="B860" s="30"/>
      <c r="C860" s="35"/>
      <c r="D860" s="43"/>
      <c r="E860" s="65"/>
      <c r="F860" s="46"/>
      <c r="G860" s="46"/>
      <c r="H860" s="165"/>
      <c r="I860" s="43"/>
      <c r="J860" s="29"/>
      <c r="K860" s="70"/>
      <c r="L860" s="69"/>
      <c r="M860" s="47"/>
      <c r="N860" s="240" t="str">
        <f ca="1">IF(Tabla1[[#This Row],[Fecha de nac]]="","",IF(Tabla1[[#This Row],[Fecha Finalización]] &gt;=TODAY(), DATEDIF(Tabla1[[#This Row],[Fecha de nac]],TODAY(),"y"), ROUNDDOWN((Tabla1[[#This Row],[Fecha Finalización]] -Tabla1[[#This Row],[Fecha de nac]])/365,0)))</f>
        <v/>
      </c>
      <c r="O860" s="171"/>
      <c r="P860" s="35"/>
      <c r="Q860" s="68"/>
      <c r="R860" s="68"/>
      <c r="S860" s="68"/>
      <c r="T860" s="68"/>
      <c r="U860" s="245" t="str">
        <f>IF(F860="","",Tabla1[[#This Row],[Fecha Inicio grupo]]+3*7-7)</f>
        <v/>
      </c>
      <c r="V860" s="246" t="str">
        <f>IF(F860="","",EDATE(Tabla1[[#This Row],[Fecha Inicio grupo]],3))</f>
        <v/>
      </c>
      <c r="W860" s="30"/>
      <c r="X860" s="30"/>
      <c r="Y860" s="77"/>
      <c r="Z860" s="77"/>
      <c r="AA860" s="77"/>
      <c r="AB860" s="77"/>
      <c r="AC860" s="77"/>
      <c r="AD860" s="77"/>
      <c r="AE860" s="77"/>
      <c r="AF860" s="77"/>
      <c r="AG860" s="77"/>
      <c r="AH860" s="77"/>
      <c r="AI860" s="77"/>
      <c r="AJ860" s="77"/>
      <c r="AK860" s="77"/>
      <c r="AL860" s="77"/>
      <c r="AM860" s="77"/>
      <c r="AN860" s="77"/>
      <c r="AO860" s="146"/>
      <c r="AP860" s="248" t="str">
        <f>IF(F860="","",IFERROR(VLOOKUP(SUBSTITUTE(SUBSTITUTE(Tabla1[[#This Row],[Uso Sistemas]],"T","P"),"N","F"),Parámetros!$M$2:$N$17,2,0),"Completar hasta 3ra sem. para evaluar a Probacionista"))</f>
        <v/>
      </c>
      <c r="AQ860" s="40"/>
      <c r="AR860" s="40"/>
      <c r="AS860" s="40"/>
      <c r="AT860" s="29"/>
      <c r="AU860" s="56"/>
      <c r="AV860" s="56"/>
      <c r="AW860" s="56"/>
      <c r="AX860" s="250" t="str">
        <f>IF(V860="","",EOMONTH(EDATE(Tabla1[[#This Row],[Fecha Finalización]],2),0))</f>
        <v/>
      </c>
      <c r="AY860" s="40"/>
      <c r="AZ860" s="251" t="str">
        <f>IF(V860="","",EOMONTH(EDATE(Tabla1[[#This Row],[Fecha Finalización]],3),0))</f>
        <v/>
      </c>
      <c r="BA860" s="40"/>
      <c r="BB860" s="40"/>
      <c r="BC860" s="237"/>
      <c r="BD860" s="235" t="str">
        <f>IF(F860="","",Tabla1[[#This Row],[sem 01]]&amp;Tabla1[[#This Row],[sem 02]]&amp;Tabla1[[#This Row],[sem 03]])</f>
        <v/>
      </c>
      <c r="BE860" s="236" t="str">
        <f>IF(TRIM(F860)="","",$B$1&amp;"-"&amp;SUBSTITUTE(Tabla1[[#This Row],[Mes Inscrito]]," ","")&amp;"-"&amp;SUBSTITUTE(Tabla1[[#This Row],[Dia de clases Inscrito]]," ","")&amp;"-"&amp;SUBSTITUTE(Tabla1[[#This Row],[Horario Inscrito]]," ","")&amp;"-"&amp;Tabla1[[#This Row],[Fecha Inicio grupo]])</f>
        <v/>
      </c>
      <c r="BF860" s="253" t="str">
        <f>IF(F860="","",Tabla1[[#This Row],[Curso]])</f>
        <v/>
      </c>
      <c r="BG860" s="254" t="str">
        <f>+IF(TRIM(F860)="","",$B$1&amp;"-"&amp;TRIM(Tabla1[[#This Row],[Mes Inscrito]])&amp;"-"&amp;TRIM(Tabla1[[#This Row],[Dia de clases Inscrito]])&amp;"-"&amp;TRIM(Tabla1[[#This Row],[Horario Inscrito]])&amp;"-"&amp;TRIM(Tabla1[[#This Row],[Fecha Inicio grupo]])&amp;"-"&amp;TRIM(Tabla1[[#This Row],[Tipo Incrito]]))</f>
        <v/>
      </c>
      <c r="BH860" s="319" t="str">
        <f>IF(F860="","",OR(IFERROR(SEARCH("CG",Tabla1[[#This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0" s="320" t="str">
        <f>IF(F860&lt;&gt;"",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0" s="320" t="str">
        <f>IF(F860&lt;&gt;"",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0" s="320" t="str">
        <f>IF(Tabla1[[#This Row],[Fecha Inicio grupo]]="","",IFERROR(VLOOKUP(Tabla1[[#This Row],[Mes de Alta como miembro]],Parámetros!$AM$2:$AN$16,2,0),"01/01/1900"))</f>
        <v/>
      </c>
    </row>
    <row r="861" spans="1:63" ht="14.45" hidden="1">
      <c r="A861" s="69">
        <v>856</v>
      </c>
      <c r="B861" s="30"/>
      <c r="C861" s="35"/>
      <c r="D861" s="43"/>
      <c r="E861" s="65"/>
      <c r="F861" s="46"/>
      <c r="G861" s="46"/>
      <c r="H861" s="165"/>
      <c r="I861" s="43"/>
      <c r="J861" s="29"/>
      <c r="K861" s="70"/>
      <c r="L861" s="69"/>
      <c r="M861" s="47"/>
      <c r="N861" s="240" t="str">
        <f ca="1">IF(Tabla1[[#This Row],[Fecha de nac]]="","",IF(Tabla1[[#This Row],[Fecha Finalización]] &gt;=TODAY(), DATEDIF(Tabla1[[#This Row],[Fecha de nac]],TODAY(),"y"), ROUNDDOWN((Tabla1[[#This Row],[Fecha Finalización]] -Tabla1[[#This Row],[Fecha de nac]])/365,0)))</f>
        <v/>
      </c>
      <c r="O861" s="171"/>
      <c r="P861" s="35"/>
      <c r="Q861" s="68"/>
      <c r="R861" s="68"/>
      <c r="S861" s="68"/>
      <c r="T861" s="68"/>
      <c r="U861" s="245" t="str">
        <f>IF(F861="","",Tabla1[[#This Row],[Fecha Inicio grupo]]+3*7-7)</f>
        <v/>
      </c>
      <c r="V861" s="246" t="str">
        <f>IF(F861="","",EDATE(Tabla1[[#This Row],[Fecha Inicio grupo]],3))</f>
        <v/>
      </c>
      <c r="W861" s="30"/>
      <c r="X861" s="30"/>
      <c r="Y861" s="77"/>
      <c r="Z861" s="77"/>
      <c r="AA861" s="77"/>
      <c r="AB861" s="77"/>
      <c r="AC861" s="77"/>
      <c r="AD861" s="77"/>
      <c r="AE861" s="77"/>
      <c r="AF861" s="77"/>
      <c r="AG861" s="77"/>
      <c r="AH861" s="77"/>
      <c r="AI861" s="77"/>
      <c r="AJ861" s="77"/>
      <c r="AK861" s="77"/>
      <c r="AL861" s="77"/>
      <c r="AM861" s="77"/>
      <c r="AN861" s="77"/>
      <c r="AO861" s="146"/>
      <c r="AP861" s="248" t="str">
        <f>IF(F861="","",IFERROR(VLOOKUP(SUBSTITUTE(SUBSTITUTE(Tabla1[[#This Row],[Uso Sistemas]],"T","P"),"N","F"),Parámetros!$M$2:$N$17,2,0),"Completar hasta 3ra sem. para evaluar a Probacionista"))</f>
        <v/>
      </c>
      <c r="AQ861" s="40"/>
      <c r="AR861" s="40"/>
      <c r="AS861" s="40"/>
      <c r="AT861" s="29"/>
      <c r="AU861" s="56"/>
      <c r="AV861" s="56"/>
      <c r="AW861" s="56"/>
      <c r="AX861" s="250" t="str">
        <f>IF(V861="","",EOMONTH(EDATE(Tabla1[[#This Row],[Fecha Finalización]],2),0))</f>
        <v/>
      </c>
      <c r="AY861" s="40"/>
      <c r="AZ861" s="251" t="str">
        <f>IF(V861="","",EOMONTH(EDATE(Tabla1[[#This Row],[Fecha Finalización]],3),0))</f>
        <v/>
      </c>
      <c r="BA861" s="40"/>
      <c r="BB861" s="40"/>
      <c r="BC861" s="237"/>
      <c r="BD861" s="235" t="str">
        <f>IF(F861="","",Tabla1[[#This Row],[sem 01]]&amp;Tabla1[[#This Row],[sem 02]]&amp;Tabla1[[#This Row],[sem 03]])</f>
        <v/>
      </c>
      <c r="BE861" s="236" t="str">
        <f>IF(TRIM(F861)="","",$B$1&amp;"-"&amp;SUBSTITUTE(Tabla1[[#This Row],[Mes Inscrito]]," ","")&amp;"-"&amp;SUBSTITUTE(Tabla1[[#This Row],[Dia de clases Inscrito]]," ","")&amp;"-"&amp;SUBSTITUTE(Tabla1[[#This Row],[Horario Inscrito]]," ","")&amp;"-"&amp;Tabla1[[#This Row],[Fecha Inicio grupo]])</f>
        <v/>
      </c>
      <c r="BF861" s="253" t="str">
        <f>IF(F861="","",Tabla1[[#This Row],[Curso]])</f>
        <v/>
      </c>
      <c r="BG861" s="254" t="str">
        <f>+IF(TRIM(F861)="","",$B$1&amp;"-"&amp;TRIM(Tabla1[[#This Row],[Mes Inscrito]])&amp;"-"&amp;TRIM(Tabla1[[#This Row],[Dia de clases Inscrito]])&amp;"-"&amp;TRIM(Tabla1[[#This Row],[Horario Inscrito]])&amp;"-"&amp;TRIM(Tabla1[[#This Row],[Fecha Inicio grupo]])&amp;"-"&amp;TRIM(Tabla1[[#This Row],[Tipo Incrito]]))</f>
        <v/>
      </c>
      <c r="BH861" s="319" t="str">
        <f>IF(F861="","",OR(IFERROR(SEARCH("CG",Tabla1[[#This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1" s="320" t="str">
        <f>IF(F861&lt;&gt;"",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1" s="320" t="str">
        <f>IF(F861&lt;&gt;"",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1" s="320" t="str">
        <f>IF(Tabla1[[#This Row],[Fecha Inicio grupo]]="","",IFERROR(VLOOKUP(Tabla1[[#This Row],[Mes de Alta como miembro]],Parámetros!$AM$2:$AN$16,2,0),"01/01/1900"))</f>
        <v/>
      </c>
    </row>
    <row r="862" spans="1:63" ht="14.45" hidden="1">
      <c r="A862" s="69">
        <v>857</v>
      </c>
      <c r="B862" s="30"/>
      <c r="C862" s="35"/>
      <c r="D862" s="43"/>
      <c r="E862" s="65"/>
      <c r="F862" s="46"/>
      <c r="G862" s="46"/>
      <c r="H862" s="165"/>
      <c r="I862" s="43"/>
      <c r="J862" s="29"/>
      <c r="K862" s="70"/>
      <c r="L862" s="69"/>
      <c r="M862" s="47"/>
      <c r="N862" s="240" t="str">
        <f ca="1">IF(Tabla1[[#This Row],[Fecha de nac]]="","",IF(Tabla1[[#This Row],[Fecha Finalización]] &gt;=TODAY(), DATEDIF(Tabla1[[#This Row],[Fecha de nac]],TODAY(),"y"), ROUNDDOWN((Tabla1[[#This Row],[Fecha Finalización]] -Tabla1[[#This Row],[Fecha de nac]])/365,0)))</f>
        <v/>
      </c>
      <c r="O862" s="171"/>
      <c r="P862" s="35"/>
      <c r="Q862" s="68"/>
      <c r="R862" s="68"/>
      <c r="S862" s="68"/>
      <c r="T862" s="68"/>
      <c r="U862" s="245" t="str">
        <f>IF(F862="","",Tabla1[[#This Row],[Fecha Inicio grupo]]+3*7-7)</f>
        <v/>
      </c>
      <c r="V862" s="246" t="str">
        <f>IF(F862="","",EDATE(Tabla1[[#This Row],[Fecha Inicio grupo]],3))</f>
        <v/>
      </c>
      <c r="W862" s="30"/>
      <c r="X862" s="30"/>
      <c r="Y862" s="77"/>
      <c r="Z862" s="77"/>
      <c r="AA862" s="77"/>
      <c r="AB862" s="77"/>
      <c r="AC862" s="77"/>
      <c r="AD862" s="77"/>
      <c r="AE862" s="77"/>
      <c r="AF862" s="77"/>
      <c r="AG862" s="77"/>
      <c r="AH862" s="77"/>
      <c r="AI862" s="77"/>
      <c r="AJ862" s="77"/>
      <c r="AK862" s="77"/>
      <c r="AL862" s="77"/>
      <c r="AM862" s="77"/>
      <c r="AN862" s="77"/>
      <c r="AO862" s="146"/>
      <c r="AP862" s="248" t="str">
        <f>IF(F862="","",IFERROR(VLOOKUP(SUBSTITUTE(SUBSTITUTE(Tabla1[[#This Row],[Uso Sistemas]],"T","P"),"N","F"),Parámetros!$M$2:$N$17,2,0),"Completar hasta 3ra sem. para evaluar a Probacionista"))</f>
        <v/>
      </c>
      <c r="AQ862" s="40"/>
      <c r="AR862" s="40"/>
      <c r="AS862" s="40"/>
      <c r="AT862" s="29"/>
      <c r="AU862" s="56"/>
      <c r="AV862" s="56"/>
      <c r="AW862" s="56"/>
      <c r="AX862" s="250" t="str">
        <f>IF(V862="","",EOMONTH(EDATE(Tabla1[[#This Row],[Fecha Finalización]],2),0))</f>
        <v/>
      </c>
      <c r="AY862" s="40"/>
      <c r="AZ862" s="251" t="str">
        <f>IF(V862="","",EOMONTH(EDATE(Tabla1[[#This Row],[Fecha Finalización]],3),0))</f>
        <v/>
      </c>
      <c r="BA862" s="40"/>
      <c r="BB862" s="40"/>
      <c r="BC862" s="237"/>
      <c r="BD862" s="235" t="str">
        <f>IF(F862="","",Tabla1[[#This Row],[sem 01]]&amp;Tabla1[[#This Row],[sem 02]]&amp;Tabla1[[#This Row],[sem 03]])</f>
        <v/>
      </c>
      <c r="BE862" s="236" t="str">
        <f>IF(TRIM(F862)="","",$B$1&amp;"-"&amp;SUBSTITUTE(Tabla1[[#This Row],[Mes Inscrito]]," ","")&amp;"-"&amp;SUBSTITUTE(Tabla1[[#This Row],[Dia de clases Inscrito]]," ","")&amp;"-"&amp;SUBSTITUTE(Tabla1[[#This Row],[Horario Inscrito]]," ","")&amp;"-"&amp;Tabla1[[#This Row],[Fecha Inicio grupo]])</f>
        <v/>
      </c>
      <c r="BF862" s="253" t="str">
        <f>IF(F862="","",Tabla1[[#This Row],[Curso]])</f>
        <v/>
      </c>
      <c r="BG862" s="254" t="str">
        <f>+IF(TRIM(F862)="","",$B$1&amp;"-"&amp;TRIM(Tabla1[[#This Row],[Mes Inscrito]])&amp;"-"&amp;TRIM(Tabla1[[#This Row],[Dia de clases Inscrito]])&amp;"-"&amp;TRIM(Tabla1[[#This Row],[Horario Inscrito]])&amp;"-"&amp;TRIM(Tabla1[[#This Row],[Fecha Inicio grupo]])&amp;"-"&amp;TRIM(Tabla1[[#This Row],[Tipo Incrito]]))</f>
        <v/>
      </c>
      <c r="BH862" s="319" t="str">
        <f>IF(F862="","",OR(IFERROR(SEARCH("CG",Tabla1[[#This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2" s="320" t="str">
        <f>IF(F862&lt;&gt;"",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2" s="320" t="str">
        <f>IF(F862&lt;&gt;"",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2" s="320" t="str">
        <f>IF(Tabla1[[#This Row],[Fecha Inicio grupo]]="","",IFERROR(VLOOKUP(Tabla1[[#This Row],[Mes de Alta como miembro]],Parámetros!$AM$2:$AN$16,2,0),"01/01/1900"))</f>
        <v/>
      </c>
    </row>
    <row r="863" spans="1:63" ht="14.45" hidden="1">
      <c r="A863" s="69">
        <v>858</v>
      </c>
      <c r="B863" s="30"/>
      <c r="C863" s="35"/>
      <c r="D863" s="43"/>
      <c r="E863" s="65"/>
      <c r="F863" s="46"/>
      <c r="G863" s="46"/>
      <c r="H863" s="165"/>
      <c r="I863" s="43"/>
      <c r="J863" s="29"/>
      <c r="K863" s="70"/>
      <c r="L863" s="69"/>
      <c r="M863" s="47"/>
      <c r="N863" s="240" t="str">
        <f ca="1">IF(Tabla1[[#This Row],[Fecha de nac]]="","",IF(Tabla1[[#This Row],[Fecha Finalización]] &gt;=TODAY(), DATEDIF(Tabla1[[#This Row],[Fecha de nac]],TODAY(),"y"), ROUNDDOWN((Tabla1[[#This Row],[Fecha Finalización]] -Tabla1[[#This Row],[Fecha de nac]])/365,0)))</f>
        <v/>
      </c>
      <c r="O863" s="171"/>
      <c r="P863" s="35"/>
      <c r="Q863" s="68"/>
      <c r="R863" s="68"/>
      <c r="S863" s="68"/>
      <c r="T863" s="68"/>
      <c r="U863" s="245" t="str">
        <f>IF(F863="","",Tabla1[[#This Row],[Fecha Inicio grupo]]+3*7-7)</f>
        <v/>
      </c>
      <c r="V863" s="246" t="str">
        <f>IF(F863="","",EDATE(Tabla1[[#This Row],[Fecha Inicio grupo]],3))</f>
        <v/>
      </c>
      <c r="W863" s="30"/>
      <c r="X863" s="30"/>
      <c r="Y863" s="77"/>
      <c r="Z863" s="77"/>
      <c r="AA863" s="77"/>
      <c r="AB863" s="77"/>
      <c r="AC863" s="77"/>
      <c r="AD863" s="77"/>
      <c r="AE863" s="77"/>
      <c r="AF863" s="77"/>
      <c r="AG863" s="77"/>
      <c r="AH863" s="77"/>
      <c r="AI863" s="77"/>
      <c r="AJ863" s="77"/>
      <c r="AK863" s="77"/>
      <c r="AL863" s="77"/>
      <c r="AM863" s="77"/>
      <c r="AN863" s="77"/>
      <c r="AO863" s="146"/>
      <c r="AP863" s="248" t="str">
        <f>IF(F863="","",IFERROR(VLOOKUP(SUBSTITUTE(SUBSTITUTE(Tabla1[[#This Row],[Uso Sistemas]],"T","P"),"N","F"),Parámetros!$M$2:$N$17,2,0),"Completar hasta 3ra sem. para evaluar a Probacionista"))</f>
        <v/>
      </c>
      <c r="AQ863" s="40"/>
      <c r="AR863" s="40"/>
      <c r="AS863" s="40"/>
      <c r="AT863" s="29"/>
      <c r="AU863" s="56"/>
      <c r="AV863" s="56"/>
      <c r="AW863" s="56"/>
      <c r="AX863" s="250" t="str">
        <f>IF(V863="","",EOMONTH(EDATE(Tabla1[[#This Row],[Fecha Finalización]],2),0))</f>
        <v/>
      </c>
      <c r="AY863" s="40"/>
      <c r="AZ863" s="251" t="str">
        <f>IF(V863="","",EOMONTH(EDATE(Tabla1[[#This Row],[Fecha Finalización]],3),0))</f>
        <v/>
      </c>
      <c r="BA863" s="40"/>
      <c r="BB863" s="40"/>
      <c r="BC863" s="237"/>
      <c r="BD863" s="235" t="str">
        <f>IF(F863="","",Tabla1[[#This Row],[sem 01]]&amp;Tabla1[[#This Row],[sem 02]]&amp;Tabla1[[#This Row],[sem 03]])</f>
        <v/>
      </c>
      <c r="BE863" s="236" t="str">
        <f>IF(TRIM(F863)="","",$B$1&amp;"-"&amp;SUBSTITUTE(Tabla1[[#This Row],[Mes Inscrito]]," ","")&amp;"-"&amp;SUBSTITUTE(Tabla1[[#This Row],[Dia de clases Inscrito]]," ","")&amp;"-"&amp;SUBSTITUTE(Tabla1[[#This Row],[Horario Inscrito]]," ","")&amp;"-"&amp;Tabla1[[#This Row],[Fecha Inicio grupo]])</f>
        <v/>
      </c>
      <c r="BF863" s="253" t="str">
        <f>IF(F863="","",Tabla1[[#This Row],[Curso]])</f>
        <v/>
      </c>
      <c r="BG863" s="254" t="str">
        <f>+IF(TRIM(F863)="","",$B$1&amp;"-"&amp;TRIM(Tabla1[[#This Row],[Mes Inscrito]])&amp;"-"&amp;TRIM(Tabla1[[#This Row],[Dia de clases Inscrito]])&amp;"-"&amp;TRIM(Tabla1[[#This Row],[Horario Inscrito]])&amp;"-"&amp;TRIM(Tabla1[[#This Row],[Fecha Inicio grupo]])&amp;"-"&amp;TRIM(Tabla1[[#This Row],[Tipo Incrito]]))</f>
        <v/>
      </c>
      <c r="BH863" s="319" t="str">
        <f>IF(F863="","",OR(IFERROR(SEARCH("CG",Tabla1[[#This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3" s="320" t="str">
        <f>IF(F863&lt;&gt;"",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3" s="320" t="str">
        <f>IF(F863&lt;&gt;"",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3" s="320" t="str">
        <f>IF(Tabla1[[#This Row],[Fecha Inicio grupo]]="","",IFERROR(VLOOKUP(Tabla1[[#This Row],[Mes de Alta como miembro]],Parámetros!$AM$2:$AN$16,2,0),"01/01/1900"))</f>
        <v/>
      </c>
    </row>
    <row r="864" spans="1:63" ht="14.45" hidden="1">
      <c r="A864" s="69">
        <v>859</v>
      </c>
      <c r="B864" s="30"/>
      <c r="C864" s="35"/>
      <c r="D864" s="43"/>
      <c r="E864" s="65"/>
      <c r="F864" s="46"/>
      <c r="G864" s="46"/>
      <c r="H864" s="165"/>
      <c r="I864" s="43"/>
      <c r="J864" s="29"/>
      <c r="K864" s="70"/>
      <c r="L864" s="69"/>
      <c r="M864" s="47"/>
      <c r="N864" s="240" t="str">
        <f ca="1">IF(Tabla1[[#This Row],[Fecha de nac]]="","",IF(Tabla1[[#This Row],[Fecha Finalización]] &gt;=TODAY(), DATEDIF(Tabla1[[#This Row],[Fecha de nac]],TODAY(),"y"), ROUNDDOWN((Tabla1[[#This Row],[Fecha Finalización]] -Tabla1[[#This Row],[Fecha de nac]])/365,0)))</f>
        <v/>
      </c>
      <c r="O864" s="171"/>
      <c r="P864" s="35"/>
      <c r="Q864" s="68"/>
      <c r="R864" s="68"/>
      <c r="S864" s="68"/>
      <c r="T864" s="68"/>
      <c r="U864" s="245" t="str">
        <f>IF(F864="","",Tabla1[[#This Row],[Fecha Inicio grupo]]+3*7-7)</f>
        <v/>
      </c>
      <c r="V864" s="246" t="str">
        <f>IF(F864="","",EDATE(Tabla1[[#This Row],[Fecha Inicio grupo]],3))</f>
        <v/>
      </c>
      <c r="W864" s="30"/>
      <c r="X864" s="30"/>
      <c r="Y864" s="77"/>
      <c r="Z864" s="77"/>
      <c r="AA864" s="77"/>
      <c r="AB864" s="77"/>
      <c r="AC864" s="77"/>
      <c r="AD864" s="77"/>
      <c r="AE864" s="77"/>
      <c r="AF864" s="77"/>
      <c r="AG864" s="77"/>
      <c r="AH864" s="77"/>
      <c r="AI864" s="77"/>
      <c r="AJ864" s="77"/>
      <c r="AK864" s="77"/>
      <c r="AL864" s="77"/>
      <c r="AM864" s="77"/>
      <c r="AN864" s="77"/>
      <c r="AO864" s="146"/>
      <c r="AP864" s="248" t="str">
        <f>IF(F864="","",IFERROR(VLOOKUP(SUBSTITUTE(SUBSTITUTE(Tabla1[[#This Row],[Uso Sistemas]],"T","P"),"N","F"),Parámetros!$M$2:$N$17,2,0),"Completar hasta 3ra sem. para evaluar a Probacionista"))</f>
        <v/>
      </c>
      <c r="AQ864" s="40"/>
      <c r="AR864" s="40"/>
      <c r="AS864" s="40"/>
      <c r="AT864" s="29"/>
      <c r="AU864" s="56"/>
      <c r="AV864" s="56"/>
      <c r="AW864" s="56"/>
      <c r="AX864" s="250" t="str">
        <f>IF(V864="","",EOMONTH(EDATE(Tabla1[[#This Row],[Fecha Finalización]],2),0))</f>
        <v/>
      </c>
      <c r="AY864" s="40"/>
      <c r="AZ864" s="251" t="str">
        <f>IF(V864="","",EOMONTH(EDATE(Tabla1[[#This Row],[Fecha Finalización]],3),0))</f>
        <v/>
      </c>
      <c r="BA864" s="40"/>
      <c r="BB864" s="40"/>
      <c r="BC864" s="237"/>
      <c r="BD864" s="235" t="str">
        <f>IF(F864="","",Tabla1[[#This Row],[sem 01]]&amp;Tabla1[[#This Row],[sem 02]]&amp;Tabla1[[#This Row],[sem 03]])</f>
        <v/>
      </c>
      <c r="BE864" s="236" t="str">
        <f>IF(TRIM(F864)="","",$B$1&amp;"-"&amp;SUBSTITUTE(Tabla1[[#This Row],[Mes Inscrito]]," ","")&amp;"-"&amp;SUBSTITUTE(Tabla1[[#This Row],[Dia de clases Inscrito]]," ","")&amp;"-"&amp;SUBSTITUTE(Tabla1[[#This Row],[Horario Inscrito]]," ","")&amp;"-"&amp;Tabla1[[#This Row],[Fecha Inicio grupo]])</f>
        <v/>
      </c>
      <c r="BF864" s="253" t="str">
        <f>IF(F864="","",Tabla1[[#This Row],[Curso]])</f>
        <v/>
      </c>
      <c r="BG864" s="254" t="str">
        <f>+IF(TRIM(F864)="","",$B$1&amp;"-"&amp;TRIM(Tabla1[[#This Row],[Mes Inscrito]])&amp;"-"&amp;TRIM(Tabla1[[#This Row],[Dia de clases Inscrito]])&amp;"-"&amp;TRIM(Tabla1[[#This Row],[Horario Inscrito]])&amp;"-"&amp;TRIM(Tabla1[[#This Row],[Fecha Inicio grupo]])&amp;"-"&amp;TRIM(Tabla1[[#This Row],[Tipo Incrito]]))</f>
        <v/>
      </c>
      <c r="BH864" s="319" t="str">
        <f>IF(F864="","",OR(IFERROR(SEARCH("CG",Tabla1[[#This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4" s="320" t="str">
        <f>IF(F864&lt;&gt;"",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4" s="320" t="str">
        <f>IF(F864&lt;&gt;"",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4" s="320" t="str">
        <f>IF(Tabla1[[#This Row],[Fecha Inicio grupo]]="","",IFERROR(VLOOKUP(Tabla1[[#This Row],[Mes de Alta como miembro]],Parámetros!$AM$2:$AN$16,2,0),"01/01/1900"))</f>
        <v/>
      </c>
    </row>
    <row r="865" spans="1:63" ht="14.45" hidden="1">
      <c r="A865" s="69">
        <v>860</v>
      </c>
      <c r="B865" s="30"/>
      <c r="C865" s="35"/>
      <c r="D865" s="43"/>
      <c r="E865" s="65"/>
      <c r="F865" s="46"/>
      <c r="G865" s="46"/>
      <c r="H865" s="165"/>
      <c r="I865" s="43"/>
      <c r="J865" s="29"/>
      <c r="K865" s="70"/>
      <c r="L865" s="69"/>
      <c r="M865" s="47"/>
      <c r="N865" s="240" t="str">
        <f ca="1">IF(Tabla1[[#This Row],[Fecha de nac]]="","",IF(Tabla1[[#This Row],[Fecha Finalización]] &gt;=TODAY(), DATEDIF(Tabla1[[#This Row],[Fecha de nac]],TODAY(),"y"), ROUNDDOWN((Tabla1[[#This Row],[Fecha Finalización]] -Tabla1[[#This Row],[Fecha de nac]])/365,0)))</f>
        <v/>
      </c>
      <c r="O865" s="171"/>
      <c r="P865" s="35"/>
      <c r="Q865" s="68"/>
      <c r="R865" s="68"/>
      <c r="S865" s="68"/>
      <c r="T865" s="68"/>
      <c r="U865" s="245" t="str">
        <f>IF(F865="","",Tabla1[[#This Row],[Fecha Inicio grupo]]+3*7-7)</f>
        <v/>
      </c>
      <c r="V865" s="246" t="str">
        <f>IF(F865="","",EDATE(Tabla1[[#This Row],[Fecha Inicio grupo]],3))</f>
        <v/>
      </c>
      <c r="W865" s="30"/>
      <c r="X865" s="30"/>
      <c r="Y865" s="77"/>
      <c r="Z865" s="77"/>
      <c r="AA865" s="77"/>
      <c r="AB865" s="77"/>
      <c r="AC865" s="77"/>
      <c r="AD865" s="77"/>
      <c r="AE865" s="77"/>
      <c r="AF865" s="77"/>
      <c r="AG865" s="77"/>
      <c r="AH865" s="77"/>
      <c r="AI865" s="77"/>
      <c r="AJ865" s="77"/>
      <c r="AK865" s="77"/>
      <c r="AL865" s="77"/>
      <c r="AM865" s="77"/>
      <c r="AN865" s="77"/>
      <c r="AO865" s="146"/>
      <c r="AP865" s="248" t="str">
        <f>IF(F865="","",IFERROR(VLOOKUP(SUBSTITUTE(SUBSTITUTE(Tabla1[[#This Row],[Uso Sistemas]],"T","P"),"N","F"),Parámetros!$M$2:$N$17,2,0),"Completar hasta 3ra sem. para evaluar a Probacionista"))</f>
        <v/>
      </c>
      <c r="AQ865" s="40"/>
      <c r="AR865" s="40"/>
      <c r="AS865" s="40"/>
      <c r="AT865" s="29"/>
      <c r="AU865" s="56"/>
      <c r="AV865" s="56"/>
      <c r="AW865" s="56"/>
      <c r="AX865" s="250" t="str">
        <f>IF(V865="","",EOMONTH(EDATE(Tabla1[[#This Row],[Fecha Finalización]],2),0))</f>
        <v/>
      </c>
      <c r="AY865" s="40"/>
      <c r="AZ865" s="251" t="str">
        <f>IF(V865="","",EOMONTH(EDATE(Tabla1[[#This Row],[Fecha Finalización]],3),0))</f>
        <v/>
      </c>
      <c r="BA865" s="40"/>
      <c r="BB865" s="40"/>
      <c r="BC865" s="237"/>
      <c r="BD865" s="235" t="str">
        <f>IF(F865="","",Tabla1[[#This Row],[sem 01]]&amp;Tabla1[[#This Row],[sem 02]]&amp;Tabla1[[#This Row],[sem 03]])</f>
        <v/>
      </c>
      <c r="BE865" s="236" t="str">
        <f>IF(TRIM(F865)="","",$B$1&amp;"-"&amp;SUBSTITUTE(Tabla1[[#This Row],[Mes Inscrito]]," ","")&amp;"-"&amp;SUBSTITUTE(Tabla1[[#This Row],[Dia de clases Inscrito]]," ","")&amp;"-"&amp;SUBSTITUTE(Tabla1[[#This Row],[Horario Inscrito]]," ","")&amp;"-"&amp;Tabla1[[#This Row],[Fecha Inicio grupo]])</f>
        <v/>
      </c>
      <c r="BF865" s="253" t="str">
        <f>IF(F865="","",Tabla1[[#This Row],[Curso]])</f>
        <v/>
      </c>
      <c r="BG865" s="254" t="str">
        <f>+IF(TRIM(F865)="","",$B$1&amp;"-"&amp;TRIM(Tabla1[[#This Row],[Mes Inscrito]])&amp;"-"&amp;TRIM(Tabla1[[#This Row],[Dia de clases Inscrito]])&amp;"-"&amp;TRIM(Tabla1[[#This Row],[Horario Inscrito]])&amp;"-"&amp;TRIM(Tabla1[[#This Row],[Fecha Inicio grupo]])&amp;"-"&amp;TRIM(Tabla1[[#This Row],[Tipo Incrito]]))</f>
        <v/>
      </c>
      <c r="BH865" s="319" t="str">
        <f>IF(F865="","",OR(IFERROR(SEARCH("CG",Tabla1[[#This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5" s="320" t="str">
        <f>IF(F865&lt;&gt;"",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5" s="320" t="str">
        <f>IF(F865&lt;&gt;"",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5" s="320" t="str">
        <f>IF(Tabla1[[#This Row],[Fecha Inicio grupo]]="","",IFERROR(VLOOKUP(Tabla1[[#This Row],[Mes de Alta como miembro]],Parámetros!$AM$2:$AN$16,2,0),"01/01/1900"))</f>
        <v/>
      </c>
    </row>
    <row r="866" spans="1:63" ht="14.45" hidden="1">
      <c r="A866" s="69">
        <v>861</v>
      </c>
      <c r="B866" s="30"/>
      <c r="C866" s="35"/>
      <c r="D866" s="43"/>
      <c r="E866" s="65"/>
      <c r="F866" s="46"/>
      <c r="G866" s="46"/>
      <c r="H866" s="165"/>
      <c r="I866" s="43"/>
      <c r="J866" s="29"/>
      <c r="K866" s="70"/>
      <c r="L866" s="69"/>
      <c r="M866" s="47"/>
      <c r="N866" s="240" t="str">
        <f ca="1">IF(Tabla1[[#This Row],[Fecha de nac]]="","",IF(Tabla1[[#This Row],[Fecha Finalización]] &gt;=TODAY(), DATEDIF(Tabla1[[#This Row],[Fecha de nac]],TODAY(),"y"), ROUNDDOWN((Tabla1[[#This Row],[Fecha Finalización]] -Tabla1[[#This Row],[Fecha de nac]])/365,0)))</f>
        <v/>
      </c>
      <c r="O866" s="171"/>
      <c r="P866" s="35"/>
      <c r="Q866" s="68"/>
      <c r="R866" s="68"/>
      <c r="S866" s="68"/>
      <c r="T866" s="68"/>
      <c r="U866" s="245" t="str">
        <f>IF(F866="","",Tabla1[[#This Row],[Fecha Inicio grupo]]+3*7-7)</f>
        <v/>
      </c>
      <c r="V866" s="246" t="str">
        <f>IF(F866="","",EDATE(Tabla1[[#This Row],[Fecha Inicio grupo]],3))</f>
        <v/>
      </c>
      <c r="W866" s="30"/>
      <c r="X866" s="30"/>
      <c r="Y866" s="77"/>
      <c r="Z866" s="77"/>
      <c r="AA866" s="77"/>
      <c r="AB866" s="77"/>
      <c r="AC866" s="77"/>
      <c r="AD866" s="77"/>
      <c r="AE866" s="77"/>
      <c r="AF866" s="77"/>
      <c r="AG866" s="77"/>
      <c r="AH866" s="77"/>
      <c r="AI866" s="77"/>
      <c r="AJ866" s="77"/>
      <c r="AK866" s="77"/>
      <c r="AL866" s="77"/>
      <c r="AM866" s="77"/>
      <c r="AN866" s="77"/>
      <c r="AO866" s="146"/>
      <c r="AP866" s="248" t="str">
        <f>IF(F866="","",IFERROR(VLOOKUP(SUBSTITUTE(SUBSTITUTE(Tabla1[[#This Row],[Uso Sistemas]],"T","P"),"N","F"),Parámetros!$M$2:$N$17,2,0),"Completar hasta 3ra sem. para evaluar a Probacionista"))</f>
        <v/>
      </c>
      <c r="AQ866" s="40"/>
      <c r="AR866" s="40"/>
      <c r="AS866" s="40"/>
      <c r="AT866" s="29"/>
      <c r="AU866" s="56"/>
      <c r="AV866" s="56"/>
      <c r="AW866" s="56"/>
      <c r="AX866" s="250" t="str">
        <f>IF(V866="","",EOMONTH(EDATE(Tabla1[[#This Row],[Fecha Finalización]],2),0))</f>
        <v/>
      </c>
      <c r="AY866" s="40"/>
      <c r="AZ866" s="251" t="str">
        <f>IF(V866="","",EOMONTH(EDATE(Tabla1[[#This Row],[Fecha Finalización]],3),0))</f>
        <v/>
      </c>
      <c r="BA866" s="40"/>
      <c r="BB866" s="40"/>
      <c r="BC866" s="237"/>
      <c r="BD866" s="235" t="str">
        <f>IF(F866="","",Tabla1[[#This Row],[sem 01]]&amp;Tabla1[[#This Row],[sem 02]]&amp;Tabla1[[#This Row],[sem 03]])</f>
        <v/>
      </c>
      <c r="BE866" s="236" t="str">
        <f>IF(TRIM(F866)="","",$B$1&amp;"-"&amp;SUBSTITUTE(Tabla1[[#This Row],[Mes Inscrito]]," ","")&amp;"-"&amp;SUBSTITUTE(Tabla1[[#This Row],[Dia de clases Inscrito]]," ","")&amp;"-"&amp;SUBSTITUTE(Tabla1[[#This Row],[Horario Inscrito]]," ","")&amp;"-"&amp;Tabla1[[#This Row],[Fecha Inicio grupo]])</f>
        <v/>
      </c>
      <c r="BF866" s="253" t="str">
        <f>IF(F866="","",Tabla1[[#This Row],[Curso]])</f>
        <v/>
      </c>
      <c r="BG866" s="254" t="str">
        <f>+IF(TRIM(F866)="","",$B$1&amp;"-"&amp;TRIM(Tabla1[[#This Row],[Mes Inscrito]])&amp;"-"&amp;TRIM(Tabla1[[#This Row],[Dia de clases Inscrito]])&amp;"-"&amp;TRIM(Tabla1[[#This Row],[Horario Inscrito]])&amp;"-"&amp;TRIM(Tabla1[[#This Row],[Fecha Inicio grupo]])&amp;"-"&amp;TRIM(Tabla1[[#This Row],[Tipo Incrito]]))</f>
        <v/>
      </c>
      <c r="BH866" s="319" t="str">
        <f>IF(F866="","",OR(IFERROR(SEARCH("CG",Tabla1[[#This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6" s="320" t="str">
        <f>IF(F866&lt;&gt;"",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6" s="320" t="str">
        <f>IF(F866&lt;&gt;"",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6" s="320" t="str">
        <f>IF(Tabla1[[#This Row],[Fecha Inicio grupo]]="","",IFERROR(VLOOKUP(Tabla1[[#This Row],[Mes de Alta como miembro]],Parámetros!$AM$2:$AN$16,2,0),"01/01/1900"))</f>
        <v/>
      </c>
    </row>
    <row r="867" spans="1:63" ht="14.45" hidden="1">
      <c r="A867" s="69">
        <v>862</v>
      </c>
      <c r="B867" s="30"/>
      <c r="C867" s="35"/>
      <c r="D867" s="43"/>
      <c r="E867" s="65"/>
      <c r="F867" s="46"/>
      <c r="G867" s="46"/>
      <c r="H867" s="165"/>
      <c r="I867" s="43"/>
      <c r="J867" s="29"/>
      <c r="K867" s="70"/>
      <c r="L867" s="69"/>
      <c r="M867" s="47"/>
      <c r="N867" s="240" t="str">
        <f ca="1">IF(Tabla1[[#This Row],[Fecha de nac]]="","",IF(Tabla1[[#This Row],[Fecha Finalización]] &gt;=TODAY(), DATEDIF(Tabla1[[#This Row],[Fecha de nac]],TODAY(),"y"), ROUNDDOWN((Tabla1[[#This Row],[Fecha Finalización]] -Tabla1[[#This Row],[Fecha de nac]])/365,0)))</f>
        <v/>
      </c>
      <c r="O867" s="171"/>
      <c r="P867" s="35"/>
      <c r="Q867" s="68"/>
      <c r="R867" s="68"/>
      <c r="S867" s="68"/>
      <c r="T867" s="68"/>
      <c r="U867" s="245" t="str">
        <f>IF(F867="","",Tabla1[[#This Row],[Fecha Inicio grupo]]+3*7-7)</f>
        <v/>
      </c>
      <c r="V867" s="246" t="str">
        <f>IF(F867="","",EDATE(Tabla1[[#This Row],[Fecha Inicio grupo]],3))</f>
        <v/>
      </c>
      <c r="W867" s="30"/>
      <c r="X867" s="30"/>
      <c r="Y867" s="77"/>
      <c r="Z867" s="77"/>
      <c r="AA867" s="77"/>
      <c r="AB867" s="77"/>
      <c r="AC867" s="77"/>
      <c r="AD867" s="77"/>
      <c r="AE867" s="77"/>
      <c r="AF867" s="77"/>
      <c r="AG867" s="77"/>
      <c r="AH867" s="77"/>
      <c r="AI867" s="77"/>
      <c r="AJ867" s="77"/>
      <c r="AK867" s="77"/>
      <c r="AL867" s="77"/>
      <c r="AM867" s="77"/>
      <c r="AN867" s="77"/>
      <c r="AO867" s="146"/>
      <c r="AP867" s="248" t="str">
        <f>IF(F867="","",IFERROR(VLOOKUP(SUBSTITUTE(SUBSTITUTE(Tabla1[[#This Row],[Uso Sistemas]],"T","P"),"N","F"),Parámetros!$M$2:$N$17,2,0),"Completar hasta 3ra sem. para evaluar a Probacionista"))</f>
        <v/>
      </c>
      <c r="AQ867" s="40"/>
      <c r="AR867" s="40"/>
      <c r="AS867" s="40"/>
      <c r="AT867" s="29"/>
      <c r="AU867" s="56"/>
      <c r="AV867" s="56"/>
      <c r="AW867" s="56"/>
      <c r="AX867" s="250" t="str">
        <f>IF(V867="","",EOMONTH(EDATE(Tabla1[[#This Row],[Fecha Finalización]],2),0))</f>
        <v/>
      </c>
      <c r="AY867" s="40"/>
      <c r="AZ867" s="251" t="str">
        <f>IF(V867="","",EOMONTH(EDATE(Tabla1[[#This Row],[Fecha Finalización]],3),0))</f>
        <v/>
      </c>
      <c r="BA867" s="40"/>
      <c r="BB867" s="40"/>
      <c r="BC867" s="237"/>
      <c r="BD867" s="235" t="str">
        <f>IF(F867="","",Tabla1[[#This Row],[sem 01]]&amp;Tabla1[[#This Row],[sem 02]]&amp;Tabla1[[#This Row],[sem 03]])</f>
        <v/>
      </c>
      <c r="BE867" s="236" t="str">
        <f>IF(TRIM(F867)="","",$B$1&amp;"-"&amp;SUBSTITUTE(Tabla1[[#This Row],[Mes Inscrito]]," ","")&amp;"-"&amp;SUBSTITUTE(Tabla1[[#This Row],[Dia de clases Inscrito]]," ","")&amp;"-"&amp;SUBSTITUTE(Tabla1[[#This Row],[Horario Inscrito]]," ","")&amp;"-"&amp;Tabla1[[#This Row],[Fecha Inicio grupo]])</f>
        <v/>
      </c>
      <c r="BF867" s="253" t="str">
        <f>IF(F867="","",Tabla1[[#This Row],[Curso]])</f>
        <v/>
      </c>
      <c r="BG867" s="254" t="str">
        <f>+IF(TRIM(F867)="","",$B$1&amp;"-"&amp;TRIM(Tabla1[[#This Row],[Mes Inscrito]])&amp;"-"&amp;TRIM(Tabla1[[#This Row],[Dia de clases Inscrito]])&amp;"-"&amp;TRIM(Tabla1[[#This Row],[Horario Inscrito]])&amp;"-"&amp;TRIM(Tabla1[[#This Row],[Fecha Inicio grupo]])&amp;"-"&amp;TRIM(Tabla1[[#This Row],[Tipo Incrito]]))</f>
        <v/>
      </c>
      <c r="BH867" s="319" t="str">
        <f>IF(F867="","",OR(IFERROR(SEARCH("CG",Tabla1[[#This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7" s="320" t="str">
        <f>IF(F867&lt;&gt;"",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7" s="320" t="str">
        <f>IF(F867&lt;&gt;"",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7" s="320" t="str">
        <f>IF(Tabla1[[#This Row],[Fecha Inicio grupo]]="","",IFERROR(VLOOKUP(Tabla1[[#This Row],[Mes de Alta como miembro]],Parámetros!$AM$2:$AN$16,2,0),"01/01/1900"))</f>
        <v/>
      </c>
    </row>
    <row r="868" spans="1:63" ht="14.45" hidden="1">
      <c r="A868" s="69">
        <v>863</v>
      </c>
      <c r="B868" s="30"/>
      <c r="C868" s="35"/>
      <c r="D868" s="43"/>
      <c r="E868" s="65"/>
      <c r="F868" s="46"/>
      <c r="G868" s="46"/>
      <c r="H868" s="165"/>
      <c r="I868" s="43"/>
      <c r="J868" s="29"/>
      <c r="K868" s="70"/>
      <c r="L868" s="69"/>
      <c r="M868" s="47"/>
      <c r="N868" s="240" t="str">
        <f ca="1">IF(Tabla1[[#This Row],[Fecha de nac]]="","",IF(Tabla1[[#This Row],[Fecha Finalización]] &gt;=TODAY(), DATEDIF(Tabla1[[#This Row],[Fecha de nac]],TODAY(),"y"), ROUNDDOWN((Tabla1[[#This Row],[Fecha Finalización]] -Tabla1[[#This Row],[Fecha de nac]])/365,0)))</f>
        <v/>
      </c>
      <c r="O868" s="171"/>
      <c r="P868" s="35"/>
      <c r="Q868" s="68"/>
      <c r="R868" s="68"/>
      <c r="S868" s="68"/>
      <c r="T868" s="68"/>
      <c r="U868" s="245" t="str">
        <f>IF(F868="","",Tabla1[[#This Row],[Fecha Inicio grupo]]+3*7-7)</f>
        <v/>
      </c>
      <c r="V868" s="246" t="str">
        <f>IF(F868="","",EDATE(Tabla1[[#This Row],[Fecha Inicio grupo]],3))</f>
        <v/>
      </c>
      <c r="W868" s="30"/>
      <c r="X868" s="30"/>
      <c r="Y868" s="77"/>
      <c r="Z868" s="77"/>
      <c r="AA868" s="77"/>
      <c r="AB868" s="77"/>
      <c r="AC868" s="77"/>
      <c r="AD868" s="77"/>
      <c r="AE868" s="77"/>
      <c r="AF868" s="77"/>
      <c r="AG868" s="77"/>
      <c r="AH868" s="77"/>
      <c r="AI868" s="77"/>
      <c r="AJ868" s="77"/>
      <c r="AK868" s="77"/>
      <c r="AL868" s="77"/>
      <c r="AM868" s="77"/>
      <c r="AN868" s="77"/>
      <c r="AO868" s="146"/>
      <c r="AP868" s="248" t="str">
        <f>IF(F868="","",IFERROR(VLOOKUP(SUBSTITUTE(SUBSTITUTE(Tabla1[[#This Row],[Uso Sistemas]],"T","P"),"N","F"),Parámetros!$M$2:$N$17,2,0),"Completar hasta 3ra sem. para evaluar a Probacionista"))</f>
        <v/>
      </c>
      <c r="AQ868" s="40"/>
      <c r="AR868" s="40"/>
      <c r="AS868" s="40"/>
      <c r="AT868" s="29"/>
      <c r="AU868" s="56"/>
      <c r="AV868" s="56"/>
      <c r="AW868" s="56"/>
      <c r="AX868" s="250" t="str">
        <f>IF(V868="","",EOMONTH(EDATE(Tabla1[[#This Row],[Fecha Finalización]],2),0))</f>
        <v/>
      </c>
      <c r="AY868" s="40"/>
      <c r="AZ868" s="251" t="str">
        <f>IF(V868="","",EOMONTH(EDATE(Tabla1[[#This Row],[Fecha Finalización]],3),0))</f>
        <v/>
      </c>
      <c r="BA868" s="40"/>
      <c r="BB868" s="40"/>
      <c r="BC868" s="237"/>
      <c r="BD868" s="235" t="str">
        <f>IF(F868="","",Tabla1[[#This Row],[sem 01]]&amp;Tabla1[[#This Row],[sem 02]]&amp;Tabla1[[#This Row],[sem 03]])</f>
        <v/>
      </c>
      <c r="BE868" s="236" t="str">
        <f>IF(TRIM(F868)="","",$B$1&amp;"-"&amp;SUBSTITUTE(Tabla1[[#This Row],[Mes Inscrito]]," ","")&amp;"-"&amp;SUBSTITUTE(Tabla1[[#This Row],[Dia de clases Inscrito]]," ","")&amp;"-"&amp;SUBSTITUTE(Tabla1[[#This Row],[Horario Inscrito]]," ","")&amp;"-"&amp;Tabla1[[#This Row],[Fecha Inicio grupo]])</f>
        <v/>
      </c>
      <c r="BF868" s="253" t="str">
        <f>IF(F868="","",Tabla1[[#This Row],[Curso]])</f>
        <v/>
      </c>
      <c r="BG868" s="254" t="str">
        <f>+IF(TRIM(F868)="","",$B$1&amp;"-"&amp;TRIM(Tabla1[[#This Row],[Mes Inscrito]])&amp;"-"&amp;TRIM(Tabla1[[#This Row],[Dia de clases Inscrito]])&amp;"-"&amp;TRIM(Tabla1[[#This Row],[Horario Inscrito]])&amp;"-"&amp;TRIM(Tabla1[[#This Row],[Fecha Inicio grupo]])&amp;"-"&amp;TRIM(Tabla1[[#This Row],[Tipo Incrito]]))</f>
        <v/>
      </c>
      <c r="BH868" s="319" t="str">
        <f>IF(F868="","",OR(IFERROR(SEARCH("CG",Tabla1[[#This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8" s="320" t="str">
        <f>IF(F868&lt;&gt;"",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8" s="320" t="str">
        <f>IF(F868&lt;&gt;"",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8" s="320" t="str">
        <f>IF(Tabla1[[#This Row],[Fecha Inicio grupo]]="","",IFERROR(VLOOKUP(Tabla1[[#This Row],[Mes de Alta como miembro]],Parámetros!$AM$2:$AN$16,2,0),"01/01/1900"))</f>
        <v/>
      </c>
    </row>
    <row r="869" spans="1:63" ht="14.45" hidden="1">
      <c r="A869" s="69">
        <v>864</v>
      </c>
      <c r="B869" s="30"/>
      <c r="C869" s="35"/>
      <c r="D869" s="43"/>
      <c r="E869" s="65"/>
      <c r="F869" s="46"/>
      <c r="G869" s="46"/>
      <c r="H869" s="165"/>
      <c r="I869" s="43"/>
      <c r="J869" s="29"/>
      <c r="K869" s="70"/>
      <c r="L869" s="69"/>
      <c r="M869" s="47"/>
      <c r="N869" s="240" t="str">
        <f ca="1">IF(Tabla1[[#This Row],[Fecha de nac]]="","",IF(Tabla1[[#This Row],[Fecha Finalización]] &gt;=TODAY(), DATEDIF(Tabla1[[#This Row],[Fecha de nac]],TODAY(),"y"), ROUNDDOWN((Tabla1[[#This Row],[Fecha Finalización]] -Tabla1[[#This Row],[Fecha de nac]])/365,0)))</f>
        <v/>
      </c>
      <c r="O869" s="171"/>
      <c r="P869" s="35"/>
      <c r="Q869" s="68"/>
      <c r="R869" s="68"/>
      <c r="S869" s="68"/>
      <c r="T869" s="68"/>
      <c r="U869" s="245" t="str">
        <f>IF(F869="","",Tabla1[[#This Row],[Fecha Inicio grupo]]+3*7-7)</f>
        <v/>
      </c>
      <c r="V869" s="246" t="str">
        <f>IF(F869="","",EDATE(Tabla1[[#This Row],[Fecha Inicio grupo]],3))</f>
        <v/>
      </c>
      <c r="W869" s="30"/>
      <c r="X869" s="30"/>
      <c r="Y869" s="77"/>
      <c r="Z869" s="77"/>
      <c r="AA869" s="77"/>
      <c r="AB869" s="77"/>
      <c r="AC869" s="77"/>
      <c r="AD869" s="77"/>
      <c r="AE869" s="77"/>
      <c r="AF869" s="77"/>
      <c r="AG869" s="77"/>
      <c r="AH869" s="77"/>
      <c r="AI869" s="77"/>
      <c r="AJ869" s="77"/>
      <c r="AK869" s="77"/>
      <c r="AL869" s="77"/>
      <c r="AM869" s="77"/>
      <c r="AN869" s="77"/>
      <c r="AO869" s="146"/>
      <c r="AP869" s="248" t="str">
        <f>IF(F869="","",IFERROR(VLOOKUP(SUBSTITUTE(SUBSTITUTE(Tabla1[[#This Row],[Uso Sistemas]],"T","P"),"N","F"),Parámetros!$M$2:$N$17,2,0),"Completar hasta 3ra sem. para evaluar a Probacionista"))</f>
        <v/>
      </c>
      <c r="AQ869" s="40"/>
      <c r="AR869" s="40"/>
      <c r="AS869" s="40"/>
      <c r="AT869" s="29"/>
      <c r="AU869" s="56"/>
      <c r="AV869" s="56"/>
      <c r="AW869" s="56"/>
      <c r="AX869" s="250" t="str">
        <f>IF(V869="","",EOMONTH(EDATE(Tabla1[[#This Row],[Fecha Finalización]],2),0))</f>
        <v/>
      </c>
      <c r="AY869" s="40"/>
      <c r="AZ869" s="251" t="str">
        <f>IF(V869="","",EOMONTH(EDATE(Tabla1[[#This Row],[Fecha Finalización]],3),0))</f>
        <v/>
      </c>
      <c r="BA869" s="40"/>
      <c r="BB869" s="40"/>
      <c r="BC869" s="237"/>
      <c r="BD869" s="235" t="str">
        <f>IF(F869="","",Tabla1[[#This Row],[sem 01]]&amp;Tabla1[[#This Row],[sem 02]]&amp;Tabla1[[#This Row],[sem 03]])</f>
        <v/>
      </c>
      <c r="BE869" s="236" t="str">
        <f>IF(TRIM(F869)="","",$B$1&amp;"-"&amp;SUBSTITUTE(Tabla1[[#This Row],[Mes Inscrito]]," ","")&amp;"-"&amp;SUBSTITUTE(Tabla1[[#This Row],[Dia de clases Inscrito]]," ","")&amp;"-"&amp;SUBSTITUTE(Tabla1[[#This Row],[Horario Inscrito]]," ","")&amp;"-"&amp;Tabla1[[#This Row],[Fecha Inicio grupo]])</f>
        <v/>
      </c>
      <c r="BF869" s="253" t="str">
        <f>IF(F869="","",Tabla1[[#This Row],[Curso]])</f>
        <v/>
      </c>
      <c r="BG869" s="254" t="str">
        <f>+IF(TRIM(F869)="","",$B$1&amp;"-"&amp;TRIM(Tabla1[[#This Row],[Mes Inscrito]])&amp;"-"&amp;TRIM(Tabla1[[#This Row],[Dia de clases Inscrito]])&amp;"-"&amp;TRIM(Tabla1[[#This Row],[Horario Inscrito]])&amp;"-"&amp;TRIM(Tabla1[[#This Row],[Fecha Inicio grupo]])&amp;"-"&amp;TRIM(Tabla1[[#This Row],[Tipo Incrito]]))</f>
        <v/>
      </c>
      <c r="BH869" s="319" t="str">
        <f>IF(F869="","",OR(IFERROR(SEARCH("CG",Tabla1[[#This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9" s="320" t="str">
        <f>IF(F869&lt;&gt;"",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9" s="320" t="str">
        <f>IF(F869&lt;&gt;"",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9" s="320" t="str">
        <f>IF(Tabla1[[#This Row],[Fecha Inicio grupo]]="","",IFERROR(VLOOKUP(Tabla1[[#This Row],[Mes de Alta como miembro]],Parámetros!$AM$2:$AN$16,2,0),"01/01/1900"))</f>
        <v/>
      </c>
    </row>
    <row r="870" spans="1:63" ht="14.45" hidden="1">
      <c r="A870" s="69">
        <v>865</v>
      </c>
      <c r="B870" s="30"/>
      <c r="C870" s="35"/>
      <c r="D870" s="43"/>
      <c r="E870" s="65"/>
      <c r="F870" s="46"/>
      <c r="G870" s="46"/>
      <c r="H870" s="165"/>
      <c r="I870" s="43"/>
      <c r="J870" s="29"/>
      <c r="K870" s="70"/>
      <c r="L870" s="69"/>
      <c r="M870" s="47"/>
      <c r="N870" s="240" t="str">
        <f ca="1">IF(Tabla1[[#This Row],[Fecha de nac]]="","",IF(Tabla1[[#This Row],[Fecha Finalización]] &gt;=TODAY(), DATEDIF(Tabla1[[#This Row],[Fecha de nac]],TODAY(),"y"), ROUNDDOWN((Tabla1[[#This Row],[Fecha Finalización]] -Tabla1[[#This Row],[Fecha de nac]])/365,0)))</f>
        <v/>
      </c>
      <c r="O870" s="171"/>
      <c r="P870" s="35"/>
      <c r="Q870" s="68"/>
      <c r="R870" s="68"/>
      <c r="S870" s="68"/>
      <c r="T870" s="68"/>
      <c r="U870" s="245" t="str">
        <f>IF(F870="","",Tabla1[[#This Row],[Fecha Inicio grupo]]+3*7-7)</f>
        <v/>
      </c>
      <c r="V870" s="246" t="str">
        <f>IF(F870="","",EDATE(Tabla1[[#This Row],[Fecha Inicio grupo]],3))</f>
        <v/>
      </c>
      <c r="W870" s="30"/>
      <c r="X870" s="30"/>
      <c r="Y870" s="77"/>
      <c r="Z870" s="77"/>
      <c r="AA870" s="77"/>
      <c r="AB870" s="77"/>
      <c r="AC870" s="77"/>
      <c r="AD870" s="77"/>
      <c r="AE870" s="77"/>
      <c r="AF870" s="77"/>
      <c r="AG870" s="77"/>
      <c r="AH870" s="77"/>
      <c r="AI870" s="77"/>
      <c r="AJ870" s="77"/>
      <c r="AK870" s="77"/>
      <c r="AL870" s="77"/>
      <c r="AM870" s="77"/>
      <c r="AN870" s="77"/>
      <c r="AO870" s="146"/>
      <c r="AP870" s="248" t="str">
        <f>IF(F870="","",IFERROR(VLOOKUP(SUBSTITUTE(SUBSTITUTE(Tabla1[[#This Row],[Uso Sistemas]],"T","P"),"N","F"),Parámetros!$M$2:$N$17,2,0),"Completar hasta 3ra sem. para evaluar a Probacionista"))</f>
        <v/>
      </c>
      <c r="AQ870" s="40"/>
      <c r="AR870" s="40"/>
      <c r="AS870" s="40"/>
      <c r="AT870" s="29"/>
      <c r="AU870" s="56"/>
      <c r="AV870" s="56"/>
      <c r="AW870" s="56"/>
      <c r="AX870" s="250" t="str">
        <f>IF(V870="","",EOMONTH(EDATE(Tabla1[[#This Row],[Fecha Finalización]],2),0))</f>
        <v/>
      </c>
      <c r="AY870" s="40"/>
      <c r="AZ870" s="251" t="str">
        <f>IF(V870="","",EOMONTH(EDATE(Tabla1[[#This Row],[Fecha Finalización]],3),0))</f>
        <v/>
      </c>
      <c r="BA870" s="40"/>
      <c r="BB870" s="40"/>
      <c r="BC870" s="237"/>
      <c r="BD870" s="235" t="str">
        <f>IF(F870="","",Tabla1[[#This Row],[sem 01]]&amp;Tabla1[[#This Row],[sem 02]]&amp;Tabla1[[#This Row],[sem 03]])</f>
        <v/>
      </c>
      <c r="BE870" s="236" t="str">
        <f>IF(TRIM(F870)="","",$B$1&amp;"-"&amp;SUBSTITUTE(Tabla1[[#This Row],[Mes Inscrito]]," ","")&amp;"-"&amp;SUBSTITUTE(Tabla1[[#This Row],[Dia de clases Inscrito]]," ","")&amp;"-"&amp;SUBSTITUTE(Tabla1[[#This Row],[Horario Inscrito]]," ","")&amp;"-"&amp;Tabla1[[#This Row],[Fecha Inicio grupo]])</f>
        <v/>
      </c>
      <c r="BF870" s="253" t="str">
        <f>IF(F870="","",Tabla1[[#This Row],[Curso]])</f>
        <v/>
      </c>
      <c r="BG870" s="254" t="str">
        <f>+IF(TRIM(F870)="","",$B$1&amp;"-"&amp;TRIM(Tabla1[[#This Row],[Mes Inscrito]])&amp;"-"&amp;TRIM(Tabla1[[#This Row],[Dia de clases Inscrito]])&amp;"-"&amp;TRIM(Tabla1[[#This Row],[Horario Inscrito]])&amp;"-"&amp;TRIM(Tabla1[[#This Row],[Fecha Inicio grupo]])&amp;"-"&amp;TRIM(Tabla1[[#This Row],[Tipo Incrito]]))</f>
        <v/>
      </c>
      <c r="BH870" s="319" t="str">
        <f>IF(F870="","",OR(IFERROR(SEARCH("CG",Tabla1[[#This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0" s="320" t="str">
        <f>IF(F870&lt;&gt;"",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0" s="320" t="str">
        <f>IF(F870&lt;&gt;"",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0" s="320" t="str">
        <f>IF(Tabla1[[#This Row],[Fecha Inicio grupo]]="","",IFERROR(VLOOKUP(Tabla1[[#This Row],[Mes de Alta como miembro]],Parámetros!$AM$2:$AN$16,2,0),"01/01/1900"))</f>
        <v/>
      </c>
    </row>
    <row r="871" spans="1:63" ht="14.45" hidden="1">
      <c r="A871" s="69">
        <v>866</v>
      </c>
      <c r="B871" s="30"/>
      <c r="C871" s="35"/>
      <c r="D871" s="43"/>
      <c r="E871" s="65"/>
      <c r="F871" s="46"/>
      <c r="G871" s="46"/>
      <c r="H871" s="165"/>
      <c r="I871" s="43"/>
      <c r="J871" s="29"/>
      <c r="K871" s="70"/>
      <c r="L871" s="69"/>
      <c r="M871" s="47"/>
      <c r="N871" s="240" t="str">
        <f ca="1">IF(Tabla1[[#This Row],[Fecha de nac]]="","",IF(Tabla1[[#This Row],[Fecha Finalización]] &gt;=TODAY(), DATEDIF(Tabla1[[#This Row],[Fecha de nac]],TODAY(),"y"), ROUNDDOWN((Tabla1[[#This Row],[Fecha Finalización]] -Tabla1[[#This Row],[Fecha de nac]])/365,0)))</f>
        <v/>
      </c>
      <c r="O871" s="171"/>
      <c r="P871" s="35"/>
      <c r="Q871" s="68"/>
      <c r="R871" s="68"/>
      <c r="S871" s="68"/>
      <c r="T871" s="68"/>
      <c r="U871" s="245" t="str">
        <f>IF(F871="","",Tabla1[[#This Row],[Fecha Inicio grupo]]+3*7-7)</f>
        <v/>
      </c>
      <c r="V871" s="246" t="str">
        <f>IF(F871="","",EDATE(Tabla1[[#This Row],[Fecha Inicio grupo]],3))</f>
        <v/>
      </c>
      <c r="W871" s="30"/>
      <c r="X871" s="30"/>
      <c r="Y871" s="77"/>
      <c r="Z871" s="77"/>
      <c r="AA871" s="77"/>
      <c r="AB871" s="77"/>
      <c r="AC871" s="77"/>
      <c r="AD871" s="77"/>
      <c r="AE871" s="77"/>
      <c r="AF871" s="77"/>
      <c r="AG871" s="77"/>
      <c r="AH871" s="77"/>
      <c r="AI871" s="77"/>
      <c r="AJ871" s="77"/>
      <c r="AK871" s="77"/>
      <c r="AL871" s="77"/>
      <c r="AM871" s="77"/>
      <c r="AN871" s="77"/>
      <c r="AO871" s="146"/>
      <c r="AP871" s="248" t="str">
        <f>IF(F871="","",IFERROR(VLOOKUP(SUBSTITUTE(SUBSTITUTE(Tabla1[[#This Row],[Uso Sistemas]],"T","P"),"N","F"),Parámetros!$M$2:$N$17,2,0),"Completar hasta 3ra sem. para evaluar a Probacionista"))</f>
        <v/>
      </c>
      <c r="AQ871" s="40"/>
      <c r="AR871" s="40"/>
      <c r="AS871" s="40"/>
      <c r="AT871" s="29"/>
      <c r="AU871" s="56"/>
      <c r="AV871" s="56"/>
      <c r="AW871" s="56"/>
      <c r="AX871" s="250" t="str">
        <f>IF(V871="","",EOMONTH(EDATE(Tabla1[[#This Row],[Fecha Finalización]],2),0))</f>
        <v/>
      </c>
      <c r="AY871" s="40"/>
      <c r="AZ871" s="251" t="str">
        <f>IF(V871="","",EOMONTH(EDATE(Tabla1[[#This Row],[Fecha Finalización]],3),0))</f>
        <v/>
      </c>
      <c r="BA871" s="40"/>
      <c r="BB871" s="40"/>
      <c r="BC871" s="237"/>
      <c r="BD871" s="235" t="str">
        <f>IF(F871="","",Tabla1[[#This Row],[sem 01]]&amp;Tabla1[[#This Row],[sem 02]]&amp;Tabla1[[#This Row],[sem 03]])</f>
        <v/>
      </c>
      <c r="BE871" s="236" t="str">
        <f>IF(TRIM(F871)="","",$B$1&amp;"-"&amp;SUBSTITUTE(Tabla1[[#This Row],[Mes Inscrito]]," ","")&amp;"-"&amp;SUBSTITUTE(Tabla1[[#This Row],[Dia de clases Inscrito]]," ","")&amp;"-"&amp;SUBSTITUTE(Tabla1[[#This Row],[Horario Inscrito]]," ","")&amp;"-"&amp;Tabla1[[#This Row],[Fecha Inicio grupo]])</f>
        <v/>
      </c>
      <c r="BF871" s="253" t="str">
        <f>IF(F871="","",Tabla1[[#This Row],[Curso]])</f>
        <v/>
      </c>
      <c r="BG871" s="254" t="str">
        <f>+IF(TRIM(F871)="","",$B$1&amp;"-"&amp;TRIM(Tabla1[[#This Row],[Mes Inscrito]])&amp;"-"&amp;TRIM(Tabla1[[#This Row],[Dia de clases Inscrito]])&amp;"-"&amp;TRIM(Tabla1[[#This Row],[Horario Inscrito]])&amp;"-"&amp;TRIM(Tabla1[[#This Row],[Fecha Inicio grupo]])&amp;"-"&amp;TRIM(Tabla1[[#This Row],[Tipo Incrito]]))</f>
        <v/>
      </c>
      <c r="BH871" s="319" t="str">
        <f>IF(F871="","",OR(IFERROR(SEARCH("CG",Tabla1[[#This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1" s="320" t="str">
        <f>IF(F871&lt;&gt;"",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1" s="320" t="str">
        <f>IF(F871&lt;&gt;"",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1" s="320" t="str">
        <f>IF(Tabla1[[#This Row],[Fecha Inicio grupo]]="","",IFERROR(VLOOKUP(Tabla1[[#This Row],[Mes de Alta como miembro]],Parámetros!$AM$2:$AN$16,2,0),"01/01/1900"))</f>
        <v/>
      </c>
    </row>
    <row r="872" spans="1:63" ht="14.45" hidden="1">
      <c r="A872" s="69">
        <v>867</v>
      </c>
      <c r="B872" s="30"/>
      <c r="C872" s="35"/>
      <c r="D872" s="43"/>
      <c r="E872" s="65"/>
      <c r="F872" s="46"/>
      <c r="G872" s="46"/>
      <c r="H872" s="165"/>
      <c r="I872" s="43"/>
      <c r="J872" s="29"/>
      <c r="K872" s="70"/>
      <c r="L872" s="69"/>
      <c r="M872" s="47"/>
      <c r="N872" s="240" t="str">
        <f ca="1">IF(Tabla1[[#This Row],[Fecha de nac]]="","",IF(Tabla1[[#This Row],[Fecha Finalización]] &gt;=TODAY(), DATEDIF(Tabla1[[#This Row],[Fecha de nac]],TODAY(),"y"), ROUNDDOWN((Tabla1[[#This Row],[Fecha Finalización]] -Tabla1[[#This Row],[Fecha de nac]])/365,0)))</f>
        <v/>
      </c>
      <c r="O872" s="171"/>
      <c r="P872" s="35"/>
      <c r="Q872" s="68"/>
      <c r="R872" s="68"/>
      <c r="S872" s="68"/>
      <c r="T872" s="68"/>
      <c r="U872" s="245" t="str">
        <f>IF(F872="","",Tabla1[[#This Row],[Fecha Inicio grupo]]+3*7-7)</f>
        <v/>
      </c>
      <c r="V872" s="246" t="str">
        <f>IF(F872="","",EDATE(Tabla1[[#This Row],[Fecha Inicio grupo]],3))</f>
        <v/>
      </c>
      <c r="W872" s="30"/>
      <c r="X872" s="30"/>
      <c r="Y872" s="77"/>
      <c r="Z872" s="77"/>
      <c r="AA872" s="77"/>
      <c r="AB872" s="77"/>
      <c r="AC872" s="77"/>
      <c r="AD872" s="77"/>
      <c r="AE872" s="77"/>
      <c r="AF872" s="77"/>
      <c r="AG872" s="77"/>
      <c r="AH872" s="77"/>
      <c r="AI872" s="77"/>
      <c r="AJ872" s="77"/>
      <c r="AK872" s="77"/>
      <c r="AL872" s="77"/>
      <c r="AM872" s="77"/>
      <c r="AN872" s="77"/>
      <c r="AO872" s="146"/>
      <c r="AP872" s="248" t="str">
        <f>IF(F872="","",IFERROR(VLOOKUP(SUBSTITUTE(SUBSTITUTE(Tabla1[[#This Row],[Uso Sistemas]],"T","P"),"N","F"),Parámetros!$M$2:$N$17,2,0),"Completar hasta 3ra sem. para evaluar a Probacionista"))</f>
        <v/>
      </c>
      <c r="AQ872" s="40"/>
      <c r="AR872" s="40"/>
      <c r="AS872" s="40"/>
      <c r="AT872" s="29"/>
      <c r="AU872" s="56"/>
      <c r="AV872" s="56"/>
      <c r="AW872" s="56"/>
      <c r="AX872" s="250" t="str">
        <f>IF(V872="","",EOMONTH(EDATE(Tabla1[[#This Row],[Fecha Finalización]],2),0))</f>
        <v/>
      </c>
      <c r="AY872" s="40"/>
      <c r="AZ872" s="251" t="str">
        <f>IF(V872="","",EOMONTH(EDATE(Tabla1[[#This Row],[Fecha Finalización]],3),0))</f>
        <v/>
      </c>
      <c r="BA872" s="40"/>
      <c r="BB872" s="40"/>
      <c r="BC872" s="237"/>
      <c r="BD872" s="235" t="str">
        <f>IF(F872="","",Tabla1[[#This Row],[sem 01]]&amp;Tabla1[[#This Row],[sem 02]]&amp;Tabla1[[#This Row],[sem 03]])</f>
        <v/>
      </c>
      <c r="BE872" s="236" t="str">
        <f>IF(TRIM(F872)="","",$B$1&amp;"-"&amp;SUBSTITUTE(Tabla1[[#This Row],[Mes Inscrito]]," ","")&amp;"-"&amp;SUBSTITUTE(Tabla1[[#This Row],[Dia de clases Inscrito]]," ","")&amp;"-"&amp;SUBSTITUTE(Tabla1[[#This Row],[Horario Inscrito]]," ","")&amp;"-"&amp;Tabla1[[#This Row],[Fecha Inicio grupo]])</f>
        <v/>
      </c>
      <c r="BF872" s="253" t="str">
        <f>IF(F872="","",Tabla1[[#This Row],[Curso]])</f>
        <v/>
      </c>
      <c r="BG872" s="254" t="str">
        <f>+IF(TRIM(F872)="","",$B$1&amp;"-"&amp;TRIM(Tabla1[[#This Row],[Mes Inscrito]])&amp;"-"&amp;TRIM(Tabla1[[#This Row],[Dia de clases Inscrito]])&amp;"-"&amp;TRIM(Tabla1[[#This Row],[Horario Inscrito]])&amp;"-"&amp;TRIM(Tabla1[[#This Row],[Fecha Inicio grupo]])&amp;"-"&amp;TRIM(Tabla1[[#This Row],[Tipo Incrito]]))</f>
        <v/>
      </c>
      <c r="BH872" s="319" t="str">
        <f>IF(F872="","",OR(IFERROR(SEARCH("CG",Tabla1[[#This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2" s="320" t="str">
        <f>IF(F872&lt;&gt;"",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2" s="320" t="str">
        <f>IF(F872&lt;&gt;"",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2" s="320" t="str">
        <f>IF(Tabla1[[#This Row],[Fecha Inicio grupo]]="","",IFERROR(VLOOKUP(Tabla1[[#This Row],[Mes de Alta como miembro]],Parámetros!$AM$2:$AN$16,2,0),"01/01/1900"))</f>
        <v/>
      </c>
    </row>
    <row r="873" spans="1:63" ht="14.45" hidden="1">
      <c r="A873" s="69">
        <v>868</v>
      </c>
      <c r="B873" s="30"/>
      <c r="C873" s="35"/>
      <c r="D873" s="43"/>
      <c r="E873" s="65"/>
      <c r="F873" s="46"/>
      <c r="G873" s="46"/>
      <c r="H873" s="165"/>
      <c r="I873" s="43"/>
      <c r="J873" s="29"/>
      <c r="K873" s="70"/>
      <c r="L873" s="69"/>
      <c r="M873" s="47"/>
      <c r="N873" s="240" t="str">
        <f ca="1">IF(Tabla1[[#This Row],[Fecha de nac]]="","",IF(Tabla1[[#This Row],[Fecha Finalización]] &gt;=TODAY(), DATEDIF(Tabla1[[#This Row],[Fecha de nac]],TODAY(),"y"), ROUNDDOWN((Tabla1[[#This Row],[Fecha Finalización]] -Tabla1[[#This Row],[Fecha de nac]])/365,0)))</f>
        <v/>
      </c>
      <c r="O873" s="171"/>
      <c r="P873" s="35"/>
      <c r="Q873" s="68"/>
      <c r="R873" s="68"/>
      <c r="S873" s="68"/>
      <c r="T873" s="68"/>
      <c r="U873" s="245" t="str">
        <f>IF(F873="","",Tabla1[[#This Row],[Fecha Inicio grupo]]+3*7-7)</f>
        <v/>
      </c>
      <c r="V873" s="246" t="str">
        <f>IF(F873="","",EDATE(Tabla1[[#This Row],[Fecha Inicio grupo]],3))</f>
        <v/>
      </c>
      <c r="W873" s="30"/>
      <c r="X873" s="30"/>
      <c r="Y873" s="77"/>
      <c r="Z873" s="77"/>
      <c r="AA873" s="77"/>
      <c r="AB873" s="77"/>
      <c r="AC873" s="77"/>
      <c r="AD873" s="77"/>
      <c r="AE873" s="77"/>
      <c r="AF873" s="77"/>
      <c r="AG873" s="77"/>
      <c r="AH873" s="77"/>
      <c r="AI873" s="77"/>
      <c r="AJ873" s="77"/>
      <c r="AK873" s="77"/>
      <c r="AL873" s="77"/>
      <c r="AM873" s="77"/>
      <c r="AN873" s="77"/>
      <c r="AO873" s="146"/>
      <c r="AP873" s="248" t="str">
        <f>IF(F873="","",IFERROR(VLOOKUP(SUBSTITUTE(SUBSTITUTE(Tabla1[[#This Row],[Uso Sistemas]],"T","P"),"N","F"),Parámetros!$M$2:$N$17,2,0),"Completar hasta 3ra sem. para evaluar a Probacionista"))</f>
        <v/>
      </c>
      <c r="AQ873" s="40"/>
      <c r="AR873" s="40"/>
      <c r="AS873" s="40"/>
      <c r="AT873" s="29"/>
      <c r="AU873" s="56"/>
      <c r="AV873" s="56"/>
      <c r="AW873" s="56"/>
      <c r="AX873" s="250" t="str">
        <f>IF(V873="","",EOMONTH(EDATE(Tabla1[[#This Row],[Fecha Finalización]],2),0))</f>
        <v/>
      </c>
      <c r="AY873" s="40"/>
      <c r="AZ873" s="251" t="str">
        <f>IF(V873="","",EOMONTH(EDATE(Tabla1[[#This Row],[Fecha Finalización]],3),0))</f>
        <v/>
      </c>
      <c r="BA873" s="40"/>
      <c r="BB873" s="40"/>
      <c r="BC873" s="237"/>
      <c r="BD873" s="235" t="str">
        <f>IF(F873="","",Tabla1[[#This Row],[sem 01]]&amp;Tabla1[[#This Row],[sem 02]]&amp;Tabla1[[#This Row],[sem 03]])</f>
        <v/>
      </c>
      <c r="BE873" s="236" t="str">
        <f>IF(TRIM(F873)="","",$B$1&amp;"-"&amp;SUBSTITUTE(Tabla1[[#This Row],[Mes Inscrito]]," ","")&amp;"-"&amp;SUBSTITUTE(Tabla1[[#This Row],[Dia de clases Inscrito]]," ","")&amp;"-"&amp;SUBSTITUTE(Tabla1[[#This Row],[Horario Inscrito]]," ","")&amp;"-"&amp;Tabla1[[#This Row],[Fecha Inicio grupo]])</f>
        <v/>
      </c>
      <c r="BF873" s="253" t="str">
        <f>IF(F873="","",Tabla1[[#This Row],[Curso]])</f>
        <v/>
      </c>
      <c r="BG873" s="254" t="str">
        <f>+IF(TRIM(F873)="","",$B$1&amp;"-"&amp;TRIM(Tabla1[[#This Row],[Mes Inscrito]])&amp;"-"&amp;TRIM(Tabla1[[#This Row],[Dia de clases Inscrito]])&amp;"-"&amp;TRIM(Tabla1[[#This Row],[Horario Inscrito]])&amp;"-"&amp;TRIM(Tabla1[[#This Row],[Fecha Inicio grupo]])&amp;"-"&amp;TRIM(Tabla1[[#This Row],[Tipo Incrito]]))</f>
        <v/>
      </c>
      <c r="BH873" s="319" t="str">
        <f>IF(F873="","",OR(IFERROR(SEARCH("CG",Tabla1[[#This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3" s="320" t="str">
        <f>IF(F873&lt;&gt;"",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3" s="320" t="str">
        <f>IF(F873&lt;&gt;"",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3" s="320" t="str">
        <f>IF(Tabla1[[#This Row],[Fecha Inicio grupo]]="","",IFERROR(VLOOKUP(Tabla1[[#This Row],[Mes de Alta como miembro]],Parámetros!$AM$2:$AN$16,2,0),"01/01/1900"))</f>
        <v/>
      </c>
    </row>
    <row r="874" spans="1:63" ht="14.45" hidden="1">
      <c r="A874" s="69">
        <v>869</v>
      </c>
      <c r="B874" s="30"/>
      <c r="C874" s="35"/>
      <c r="D874" s="43"/>
      <c r="E874" s="65"/>
      <c r="F874" s="46"/>
      <c r="G874" s="46"/>
      <c r="H874" s="165"/>
      <c r="I874" s="43"/>
      <c r="J874" s="29"/>
      <c r="K874" s="70"/>
      <c r="L874" s="69"/>
      <c r="M874" s="47"/>
      <c r="N874" s="240" t="str">
        <f ca="1">IF(Tabla1[[#This Row],[Fecha de nac]]="","",IF(Tabla1[[#This Row],[Fecha Finalización]] &gt;=TODAY(), DATEDIF(Tabla1[[#This Row],[Fecha de nac]],TODAY(),"y"), ROUNDDOWN((Tabla1[[#This Row],[Fecha Finalización]] -Tabla1[[#This Row],[Fecha de nac]])/365,0)))</f>
        <v/>
      </c>
      <c r="O874" s="171"/>
      <c r="P874" s="35"/>
      <c r="Q874" s="68"/>
      <c r="R874" s="68"/>
      <c r="S874" s="68"/>
      <c r="T874" s="68"/>
      <c r="U874" s="245" t="str">
        <f>IF(F874="","",Tabla1[[#This Row],[Fecha Inicio grupo]]+3*7-7)</f>
        <v/>
      </c>
      <c r="V874" s="246" t="str">
        <f>IF(F874="","",EDATE(Tabla1[[#This Row],[Fecha Inicio grupo]],3))</f>
        <v/>
      </c>
      <c r="W874" s="30"/>
      <c r="X874" s="30"/>
      <c r="Y874" s="77"/>
      <c r="Z874" s="77"/>
      <c r="AA874" s="77"/>
      <c r="AB874" s="77"/>
      <c r="AC874" s="77"/>
      <c r="AD874" s="77"/>
      <c r="AE874" s="77"/>
      <c r="AF874" s="77"/>
      <c r="AG874" s="77"/>
      <c r="AH874" s="77"/>
      <c r="AI874" s="77"/>
      <c r="AJ874" s="77"/>
      <c r="AK874" s="77"/>
      <c r="AL874" s="77"/>
      <c r="AM874" s="77"/>
      <c r="AN874" s="77"/>
      <c r="AO874" s="146"/>
      <c r="AP874" s="248" t="str">
        <f>IF(F874="","",IFERROR(VLOOKUP(SUBSTITUTE(SUBSTITUTE(Tabla1[[#This Row],[Uso Sistemas]],"T","P"),"N","F"),Parámetros!$M$2:$N$17,2,0),"Completar hasta 3ra sem. para evaluar a Probacionista"))</f>
        <v/>
      </c>
      <c r="AQ874" s="40"/>
      <c r="AR874" s="40"/>
      <c r="AS874" s="40"/>
      <c r="AT874" s="29"/>
      <c r="AU874" s="56"/>
      <c r="AV874" s="56"/>
      <c r="AW874" s="56"/>
      <c r="AX874" s="250" t="str">
        <f>IF(V874="","",EOMONTH(EDATE(Tabla1[[#This Row],[Fecha Finalización]],2),0))</f>
        <v/>
      </c>
      <c r="AY874" s="40"/>
      <c r="AZ874" s="251" t="str">
        <f>IF(V874="","",EOMONTH(EDATE(Tabla1[[#This Row],[Fecha Finalización]],3),0))</f>
        <v/>
      </c>
      <c r="BA874" s="40"/>
      <c r="BB874" s="40"/>
      <c r="BC874" s="237"/>
      <c r="BD874" s="235" t="str">
        <f>IF(F874="","",Tabla1[[#This Row],[sem 01]]&amp;Tabla1[[#This Row],[sem 02]]&amp;Tabla1[[#This Row],[sem 03]])</f>
        <v/>
      </c>
      <c r="BE874" s="236" t="str">
        <f>IF(TRIM(F874)="","",$B$1&amp;"-"&amp;SUBSTITUTE(Tabla1[[#This Row],[Mes Inscrito]]," ","")&amp;"-"&amp;SUBSTITUTE(Tabla1[[#This Row],[Dia de clases Inscrito]]," ","")&amp;"-"&amp;SUBSTITUTE(Tabla1[[#This Row],[Horario Inscrito]]," ","")&amp;"-"&amp;Tabla1[[#This Row],[Fecha Inicio grupo]])</f>
        <v/>
      </c>
      <c r="BF874" s="253" t="str">
        <f>IF(F874="","",Tabla1[[#This Row],[Curso]])</f>
        <v/>
      </c>
      <c r="BG874" s="254" t="str">
        <f>+IF(TRIM(F874)="","",$B$1&amp;"-"&amp;TRIM(Tabla1[[#This Row],[Mes Inscrito]])&amp;"-"&amp;TRIM(Tabla1[[#This Row],[Dia de clases Inscrito]])&amp;"-"&amp;TRIM(Tabla1[[#This Row],[Horario Inscrito]])&amp;"-"&amp;TRIM(Tabla1[[#This Row],[Fecha Inicio grupo]])&amp;"-"&amp;TRIM(Tabla1[[#This Row],[Tipo Incrito]]))</f>
        <v/>
      </c>
      <c r="BH874" s="319" t="str">
        <f>IF(F874="","",OR(IFERROR(SEARCH("CG",Tabla1[[#This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4" s="320" t="str">
        <f>IF(F874&lt;&gt;"",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4" s="320" t="str">
        <f>IF(F874&lt;&gt;"",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4" s="320" t="str">
        <f>IF(Tabla1[[#This Row],[Fecha Inicio grupo]]="","",IFERROR(VLOOKUP(Tabla1[[#This Row],[Mes de Alta como miembro]],Parámetros!$AM$2:$AN$16,2,0),"01/01/1900"))</f>
        <v/>
      </c>
    </row>
    <row r="875" spans="1:63" ht="14.45" hidden="1">
      <c r="A875" s="69">
        <v>870</v>
      </c>
      <c r="B875" s="30"/>
      <c r="C875" s="35"/>
      <c r="D875" s="43"/>
      <c r="E875" s="65"/>
      <c r="F875" s="46"/>
      <c r="G875" s="46"/>
      <c r="H875" s="165"/>
      <c r="I875" s="43"/>
      <c r="J875" s="29"/>
      <c r="K875" s="70"/>
      <c r="L875" s="69"/>
      <c r="M875" s="47"/>
      <c r="N875" s="240" t="str">
        <f ca="1">IF(Tabla1[[#This Row],[Fecha de nac]]="","",IF(Tabla1[[#This Row],[Fecha Finalización]] &gt;=TODAY(), DATEDIF(Tabla1[[#This Row],[Fecha de nac]],TODAY(),"y"), ROUNDDOWN((Tabla1[[#This Row],[Fecha Finalización]] -Tabla1[[#This Row],[Fecha de nac]])/365,0)))</f>
        <v/>
      </c>
      <c r="O875" s="171"/>
      <c r="P875" s="35"/>
      <c r="Q875" s="68"/>
      <c r="R875" s="68"/>
      <c r="S875" s="68"/>
      <c r="T875" s="68"/>
      <c r="U875" s="245" t="str">
        <f>IF(F875="","",Tabla1[[#This Row],[Fecha Inicio grupo]]+3*7-7)</f>
        <v/>
      </c>
      <c r="V875" s="246" t="str">
        <f>IF(F875="","",EDATE(Tabla1[[#This Row],[Fecha Inicio grupo]],3))</f>
        <v/>
      </c>
      <c r="W875" s="30"/>
      <c r="X875" s="30"/>
      <c r="Y875" s="77"/>
      <c r="Z875" s="77"/>
      <c r="AA875" s="77"/>
      <c r="AB875" s="77"/>
      <c r="AC875" s="77"/>
      <c r="AD875" s="77"/>
      <c r="AE875" s="77"/>
      <c r="AF875" s="77"/>
      <c r="AG875" s="77"/>
      <c r="AH875" s="77"/>
      <c r="AI875" s="77"/>
      <c r="AJ875" s="77"/>
      <c r="AK875" s="77"/>
      <c r="AL875" s="77"/>
      <c r="AM875" s="77"/>
      <c r="AN875" s="77"/>
      <c r="AO875" s="146"/>
      <c r="AP875" s="248" t="str">
        <f>IF(F875="","",IFERROR(VLOOKUP(SUBSTITUTE(SUBSTITUTE(Tabla1[[#This Row],[Uso Sistemas]],"T","P"),"N","F"),Parámetros!$M$2:$N$17,2,0),"Completar hasta 3ra sem. para evaluar a Probacionista"))</f>
        <v/>
      </c>
      <c r="AQ875" s="40"/>
      <c r="AR875" s="40"/>
      <c r="AS875" s="40"/>
      <c r="AT875" s="29"/>
      <c r="AU875" s="56"/>
      <c r="AV875" s="56"/>
      <c r="AW875" s="56"/>
      <c r="AX875" s="250" t="str">
        <f>IF(V875="","",EOMONTH(EDATE(Tabla1[[#This Row],[Fecha Finalización]],2),0))</f>
        <v/>
      </c>
      <c r="AY875" s="40"/>
      <c r="AZ875" s="251" t="str">
        <f>IF(V875="","",EOMONTH(EDATE(Tabla1[[#This Row],[Fecha Finalización]],3),0))</f>
        <v/>
      </c>
      <c r="BA875" s="40"/>
      <c r="BB875" s="40"/>
      <c r="BC875" s="237"/>
      <c r="BD875" s="235" t="str">
        <f>IF(F875="","",Tabla1[[#This Row],[sem 01]]&amp;Tabla1[[#This Row],[sem 02]]&amp;Tabla1[[#This Row],[sem 03]])</f>
        <v/>
      </c>
      <c r="BE875" s="236" t="str">
        <f>IF(TRIM(F875)="","",$B$1&amp;"-"&amp;SUBSTITUTE(Tabla1[[#This Row],[Mes Inscrito]]," ","")&amp;"-"&amp;SUBSTITUTE(Tabla1[[#This Row],[Dia de clases Inscrito]]," ","")&amp;"-"&amp;SUBSTITUTE(Tabla1[[#This Row],[Horario Inscrito]]," ","")&amp;"-"&amp;Tabla1[[#This Row],[Fecha Inicio grupo]])</f>
        <v/>
      </c>
      <c r="BF875" s="253" t="str">
        <f>IF(F875="","",Tabla1[[#This Row],[Curso]])</f>
        <v/>
      </c>
      <c r="BG875" s="254" t="str">
        <f>+IF(TRIM(F875)="","",$B$1&amp;"-"&amp;TRIM(Tabla1[[#This Row],[Mes Inscrito]])&amp;"-"&amp;TRIM(Tabla1[[#This Row],[Dia de clases Inscrito]])&amp;"-"&amp;TRIM(Tabla1[[#This Row],[Horario Inscrito]])&amp;"-"&amp;TRIM(Tabla1[[#This Row],[Fecha Inicio grupo]])&amp;"-"&amp;TRIM(Tabla1[[#This Row],[Tipo Incrito]]))</f>
        <v/>
      </c>
      <c r="BH875" s="319" t="str">
        <f>IF(F875="","",OR(IFERROR(SEARCH("CG",Tabla1[[#This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5" s="320" t="str">
        <f>IF(F875&lt;&gt;"",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5" s="320" t="str">
        <f>IF(F875&lt;&gt;"",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5" s="320" t="str">
        <f>IF(Tabla1[[#This Row],[Fecha Inicio grupo]]="","",IFERROR(VLOOKUP(Tabla1[[#This Row],[Mes de Alta como miembro]],Parámetros!$AM$2:$AN$16,2,0),"01/01/1900"))</f>
        <v/>
      </c>
    </row>
    <row r="876" spans="1:63" ht="14.45" hidden="1">
      <c r="A876" s="69">
        <v>871</v>
      </c>
      <c r="B876" s="30"/>
      <c r="C876" s="35"/>
      <c r="D876" s="43"/>
      <c r="E876" s="65"/>
      <c r="F876" s="46"/>
      <c r="G876" s="46"/>
      <c r="H876" s="165"/>
      <c r="I876" s="43"/>
      <c r="J876" s="29"/>
      <c r="K876" s="70"/>
      <c r="L876" s="69"/>
      <c r="M876" s="47"/>
      <c r="N876" s="240" t="str">
        <f ca="1">IF(Tabla1[[#This Row],[Fecha de nac]]="","",IF(Tabla1[[#This Row],[Fecha Finalización]] &gt;=TODAY(), DATEDIF(Tabla1[[#This Row],[Fecha de nac]],TODAY(),"y"), ROUNDDOWN((Tabla1[[#This Row],[Fecha Finalización]] -Tabla1[[#This Row],[Fecha de nac]])/365,0)))</f>
        <v/>
      </c>
      <c r="O876" s="171"/>
      <c r="P876" s="35"/>
      <c r="Q876" s="68"/>
      <c r="R876" s="68"/>
      <c r="S876" s="68"/>
      <c r="T876" s="68"/>
      <c r="U876" s="245" t="str">
        <f>IF(F876="","",Tabla1[[#This Row],[Fecha Inicio grupo]]+3*7-7)</f>
        <v/>
      </c>
      <c r="V876" s="246" t="str">
        <f>IF(F876="","",EDATE(Tabla1[[#This Row],[Fecha Inicio grupo]],3))</f>
        <v/>
      </c>
      <c r="W876" s="30"/>
      <c r="X876" s="30"/>
      <c r="Y876" s="77"/>
      <c r="Z876" s="77"/>
      <c r="AA876" s="77"/>
      <c r="AB876" s="77"/>
      <c r="AC876" s="77"/>
      <c r="AD876" s="77"/>
      <c r="AE876" s="77"/>
      <c r="AF876" s="77"/>
      <c r="AG876" s="77"/>
      <c r="AH876" s="77"/>
      <c r="AI876" s="77"/>
      <c r="AJ876" s="77"/>
      <c r="AK876" s="77"/>
      <c r="AL876" s="77"/>
      <c r="AM876" s="77"/>
      <c r="AN876" s="77"/>
      <c r="AO876" s="146"/>
      <c r="AP876" s="248" t="str">
        <f>IF(F876="","",IFERROR(VLOOKUP(SUBSTITUTE(SUBSTITUTE(Tabla1[[#This Row],[Uso Sistemas]],"T","P"),"N","F"),Parámetros!$M$2:$N$17,2,0),"Completar hasta 3ra sem. para evaluar a Probacionista"))</f>
        <v/>
      </c>
      <c r="AQ876" s="40"/>
      <c r="AR876" s="40"/>
      <c r="AS876" s="40"/>
      <c r="AT876" s="29"/>
      <c r="AU876" s="56"/>
      <c r="AV876" s="56"/>
      <c r="AW876" s="56"/>
      <c r="AX876" s="250" t="str">
        <f>IF(V876="","",EOMONTH(EDATE(Tabla1[[#This Row],[Fecha Finalización]],2),0))</f>
        <v/>
      </c>
      <c r="AY876" s="40"/>
      <c r="AZ876" s="251" t="str">
        <f>IF(V876="","",EOMONTH(EDATE(Tabla1[[#This Row],[Fecha Finalización]],3),0))</f>
        <v/>
      </c>
      <c r="BA876" s="40"/>
      <c r="BB876" s="40"/>
      <c r="BC876" s="237"/>
      <c r="BD876" s="235" t="str">
        <f>IF(F876="","",Tabla1[[#This Row],[sem 01]]&amp;Tabla1[[#This Row],[sem 02]]&amp;Tabla1[[#This Row],[sem 03]])</f>
        <v/>
      </c>
      <c r="BE876" s="236" t="str">
        <f>IF(TRIM(F876)="","",$B$1&amp;"-"&amp;SUBSTITUTE(Tabla1[[#This Row],[Mes Inscrito]]," ","")&amp;"-"&amp;SUBSTITUTE(Tabla1[[#This Row],[Dia de clases Inscrito]]," ","")&amp;"-"&amp;SUBSTITUTE(Tabla1[[#This Row],[Horario Inscrito]]," ","")&amp;"-"&amp;Tabla1[[#This Row],[Fecha Inicio grupo]])</f>
        <v/>
      </c>
      <c r="BF876" s="253" t="str">
        <f>IF(F876="","",Tabla1[[#This Row],[Curso]])</f>
        <v/>
      </c>
      <c r="BG876" s="254" t="str">
        <f>+IF(TRIM(F876)="","",$B$1&amp;"-"&amp;TRIM(Tabla1[[#This Row],[Mes Inscrito]])&amp;"-"&amp;TRIM(Tabla1[[#This Row],[Dia de clases Inscrito]])&amp;"-"&amp;TRIM(Tabla1[[#This Row],[Horario Inscrito]])&amp;"-"&amp;TRIM(Tabla1[[#This Row],[Fecha Inicio grupo]])&amp;"-"&amp;TRIM(Tabla1[[#This Row],[Tipo Incrito]]))</f>
        <v/>
      </c>
      <c r="BH876" s="319" t="str">
        <f>IF(F876="","",OR(IFERROR(SEARCH("CG",Tabla1[[#This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6" s="320" t="str">
        <f>IF(F876&lt;&gt;"",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6" s="320" t="str">
        <f>IF(F876&lt;&gt;"",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6" s="320" t="str">
        <f>IF(Tabla1[[#This Row],[Fecha Inicio grupo]]="","",IFERROR(VLOOKUP(Tabla1[[#This Row],[Mes de Alta como miembro]],Parámetros!$AM$2:$AN$16,2,0),"01/01/1900"))</f>
        <v/>
      </c>
    </row>
    <row r="877" spans="1:63" ht="14.45" hidden="1">
      <c r="A877" s="69">
        <v>872</v>
      </c>
      <c r="B877" s="30"/>
      <c r="C877" s="35"/>
      <c r="D877" s="43"/>
      <c r="E877" s="65"/>
      <c r="F877" s="46"/>
      <c r="G877" s="46"/>
      <c r="H877" s="165"/>
      <c r="I877" s="43"/>
      <c r="J877" s="29"/>
      <c r="K877" s="70"/>
      <c r="L877" s="69"/>
      <c r="M877" s="47"/>
      <c r="N877" s="240" t="str">
        <f ca="1">IF(Tabla1[[#This Row],[Fecha de nac]]="","",IF(Tabla1[[#This Row],[Fecha Finalización]] &gt;=TODAY(), DATEDIF(Tabla1[[#This Row],[Fecha de nac]],TODAY(),"y"), ROUNDDOWN((Tabla1[[#This Row],[Fecha Finalización]] -Tabla1[[#This Row],[Fecha de nac]])/365,0)))</f>
        <v/>
      </c>
      <c r="O877" s="171"/>
      <c r="P877" s="35"/>
      <c r="Q877" s="68"/>
      <c r="R877" s="68"/>
      <c r="S877" s="68"/>
      <c r="T877" s="68"/>
      <c r="U877" s="245" t="str">
        <f>IF(F877="","",Tabla1[[#This Row],[Fecha Inicio grupo]]+3*7-7)</f>
        <v/>
      </c>
      <c r="V877" s="246" t="str">
        <f>IF(F877="","",EDATE(Tabla1[[#This Row],[Fecha Inicio grupo]],3))</f>
        <v/>
      </c>
      <c r="W877" s="30"/>
      <c r="X877" s="30"/>
      <c r="Y877" s="77"/>
      <c r="Z877" s="77"/>
      <c r="AA877" s="77"/>
      <c r="AB877" s="77"/>
      <c r="AC877" s="77"/>
      <c r="AD877" s="77"/>
      <c r="AE877" s="77"/>
      <c r="AF877" s="77"/>
      <c r="AG877" s="77"/>
      <c r="AH877" s="77"/>
      <c r="AI877" s="77"/>
      <c r="AJ877" s="77"/>
      <c r="AK877" s="77"/>
      <c r="AL877" s="77"/>
      <c r="AM877" s="77"/>
      <c r="AN877" s="77"/>
      <c r="AO877" s="146"/>
      <c r="AP877" s="248" t="str">
        <f>IF(F877="","",IFERROR(VLOOKUP(SUBSTITUTE(SUBSTITUTE(Tabla1[[#This Row],[Uso Sistemas]],"T","P"),"N","F"),Parámetros!$M$2:$N$17,2,0),"Completar hasta 3ra sem. para evaluar a Probacionista"))</f>
        <v/>
      </c>
      <c r="AQ877" s="40"/>
      <c r="AR877" s="40"/>
      <c r="AS877" s="40"/>
      <c r="AT877" s="29"/>
      <c r="AU877" s="56"/>
      <c r="AV877" s="56"/>
      <c r="AW877" s="56"/>
      <c r="AX877" s="250" t="str">
        <f>IF(V877="","",EOMONTH(EDATE(Tabla1[[#This Row],[Fecha Finalización]],2),0))</f>
        <v/>
      </c>
      <c r="AY877" s="40"/>
      <c r="AZ877" s="251" t="str">
        <f>IF(V877="","",EOMONTH(EDATE(Tabla1[[#This Row],[Fecha Finalización]],3),0))</f>
        <v/>
      </c>
      <c r="BA877" s="40"/>
      <c r="BB877" s="40"/>
      <c r="BC877" s="237"/>
      <c r="BD877" s="235" t="str">
        <f>IF(F877="","",Tabla1[[#This Row],[sem 01]]&amp;Tabla1[[#This Row],[sem 02]]&amp;Tabla1[[#This Row],[sem 03]])</f>
        <v/>
      </c>
      <c r="BE877" s="236" t="str">
        <f>IF(TRIM(F877)="","",$B$1&amp;"-"&amp;SUBSTITUTE(Tabla1[[#This Row],[Mes Inscrito]]," ","")&amp;"-"&amp;SUBSTITUTE(Tabla1[[#This Row],[Dia de clases Inscrito]]," ","")&amp;"-"&amp;SUBSTITUTE(Tabla1[[#This Row],[Horario Inscrito]]," ","")&amp;"-"&amp;Tabla1[[#This Row],[Fecha Inicio grupo]])</f>
        <v/>
      </c>
      <c r="BF877" s="253" t="str">
        <f>IF(F877="","",Tabla1[[#This Row],[Curso]])</f>
        <v/>
      </c>
      <c r="BG877" s="254" t="str">
        <f>+IF(TRIM(F877)="","",$B$1&amp;"-"&amp;TRIM(Tabla1[[#This Row],[Mes Inscrito]])&amp;"-"&amp;TRIM(Tabla1[[#This Row],[Dia de clases Inscrito]])&amp;"-"&amp;TRIM(Tabla1[[#This Row],[Horario Inscrito]])&amp;"-"&amp;TRIM(Tabla1[[#This Row],[Fecha Inicio grupo]])&amp;"-"&amp;TRIM(Tabla1[[#This Row],[Tipo Incrito]]))</f>
        <v/>
      </c>
      <c r="BH877" s="319" t="str">
        <f>IF(F877="","",OR(IFERROR(SEARCH("CG",Tabla1[[#This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7" s="320" t="str">
        <f>IF(F877&lt;&gt;"",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7" s="320" t="str">
        <f>IF(F877&lt;&gt;"",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7" s="320" t="str">
        <f>IF(Tabla1[[#This Row],[Fecha Inicio grupo]]="","",IFERROR(VLOOKUP(Tabla1[[#This Row],[Mes de Alta como miembro]],Parámetros!$AM$2:$AN$16,2,0),"01/01/1900"))</f>
        <v/>
      </c>
    </row>
    <row r="878" spans="1:63" ht="14.45" hidden="1">
      <c r="A878" s="69">
        <v>873</v>
      </c>
      <c r="B878" s="30"/>
      <c r="C878" s="35"/>
      <c r="D878" s="43"/>
      <c r="E878" s="65"/>
      <c r="F878" s="46"/>
      <c r="G878" s="46"/>
      <c r="H878" s="165"/>
      <c r="I878" s="43"/>
      <c r="J878" s="29"/>
      <c r="K878" s="70"/>
      <c r="L878" s="69"/>
      <c r="M878" s="47"/>
      <c r="N878" s="240" t="str">
        <f ca="1">IF(Tabla1[[#This Row],[Fecha de nac]]="","",IF(Tabla1[[#This Row],[Fecha Finalización]] &gt;=TODAY(), DATEDIF(Tabla1[[#This Row],[Fecha de nac]],TODAY(),"y"), ROUNDDOWN((Tabla1[[#This Row],[Fecha Finalización]] -Tabla1[[#This Row],[Fecha de nac]])/365,0)))</f>
        <v/>
      </c>
      <c r="O878" s="171"/>
      <c r="P878" s="35"/>
      <c r="Q878" s="68"/>
      <c r="R878" s="68"/>
      <c r="S878" s="68"/>
      <c r="T878" s="68"/>
      <c r="U878" s="245" t="str">
        <f>IF(F878="","",Tabla1[[#This Row],[Fecha Inicio grupo]]+3*7-7)</f>
        <v/>
      </c>
      <c r="V878" s="246" t="str">
        <f>IF(F878="","",EDATE(Tabla1[[#This Row],[Fecha Inicio grupo]],3))</f>
        <v/>
      </c>
      <c r="W878" s="30"/>
      <c r="X878" s="30"/>
      <c r="Y878" s="77"/>
      <c r="Z878" s="77"/>
      <c r="AA878" s="77"/>
      <c r="AB878" s="77"/>
      <c r="AC878" s="77"/>
      <c r="AD878" s="77"/>
      <c r="AE878" s="77"/>
      <c r="AF878" s="77"/>
      <c r="AG878" s="77"/>
      <c r="AH878" s="77"/>
      <c r="AI878" s="77"/>
      <c r="AJ878" s="77"/>
      <c r="AK878" s="77"/>
      <c r="AL878" s="77"/>
      <c r="AM878" s="77"/>
      <c r="AN878" s="77"/>
      <c r="AO878" s="146"/>
      <c r="AP878" s="248" t="str">
        <f>IF(F878="","",IFERROR(VLOOKUP(SUBSTITUTE(SUBSTITUTE(Tabla1[[#This Row],[Uso Sistemas]],"T","P"),"N","F"),Parámetros!$M$2:$N$17,2,0),"Completar hasta 3ra sem. para evaluar a Probacionista"))</f>
        <v/>
      </c>
      <c r="AQ878" s="40"/>
      <c r="AR878" s="40"/>
      <c r="AS878" s="40"/>
      <c r="AT878" s="29"/>
      <c r="AU878" s="56"/>
      <c r="AV878" s="56"/>
      <c r="AW878" s="56"/>
      <c r="AX878" s="250" t="str">
        <f>IF(V878="","",EOMONTH(EDATE(Tabla1[[#This Row],[Fecha Finalización]],2),0))</f>
        <v/>
      </c>
      <c r="AY878" s="40"/>
      <c r="AZ878" s="251" t="str">
        <f>IF(V878="","",EOMONTH(EDATE(Tabla1[[#This Row],[Fecha Finalización]],3),0))</f>
        <v/>
      </c>
      <c r="BA878" s="40"/>
      <c r="BB878" s="40"/>
      <c r="BC878" s="237"/>
      <c r="BD878" s="235" t="str">
        <f>IF(F878="","",Tabla1[[#This Row],[sem 01]]&amp;Tabla1[[#This Row],[sem 02]]&amp;Tabla1[[#This Row],[sem 03]])</f>
        <v/>
      </c>
      <c r="BE878" s="236" t="str">
        <f>IF(TRIM(F878)="","",$B$1&amp;"-"&amp;SUBSTITUTE(Tabla1[[#This Row],[Mes Inscrito]]," ","")&amp;"-"&amp;SUBSTITUTE(Tabla1[[#This Row],[Dia de clases Inscrito]]," ","")&amp;"-"&amp;SUBSTITUTE(Tabla1[[#This Row],[Horario Inscrito]]," ","")&amp;"-"&amp;Tabla1[[#This Row],[Fecha Inicio grupo]])</f>
        <v/>
      </c>
      <c r="BF878" s="253" t="str">
        <f>IF(F878="","",Tabla1[[#This Row],[Curso]])</f>
        <v/>
      </c>
      <c r="BG878" s="254" t="str">
        <f>+IF(TRIM(F878)="","",$B$1&amp;"-"&amp;TRIM(Tabla1[[#This Row],[Mes Inscrito]])&amp;"-"&amp;TRIM(Tabla1[[#This Row],[Dia de clases Inscrito]])&amp;"-"&amp;TRIM(Tabla1[[#This Row],[Horario Inscrito]])&amp;"-"&amp;TRIM(Tabla1[[#This Row],[Fecha Inicio grupo]])&amp;"-"&amp;TRIM(Tabla1[[#This Row],[Tipo Incrito]]))</f>
        <v/>
      </c>
      <c r="BH878" s="319" t="str">
        <f>IF(F878="","",OR(IFERROR(SEARCH("CG",Tabla1[[#This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8" s="320" t="str">
        <f>IF(F878&lt;&gt;"",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8" s="320" t="str">
        <f>IF(F878&lt;&gt;"",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8" s="320" t="str">
        <f>IF(Tabla1[[#This Row],[Fecha Inicio grupo]]="","",IFERROR(VLOOKUP(Tabla1[[#This Row],[Mes de Alta como miembro]],Parámetros!$AM$2:$AN$16,2,0),"01/01/1900"))</f>
        <v/>
      </c>
    </row>
    <row r="879" spans="1:63" ht="14.45" hidden="1">
      <c r="A879" s="69">
        <v>874</v>
      </c>
      <c r="B879" s="30"/>
      <c r="C879" s="35"/>
      <c r="D879" s="43"/>
      <c r="E879" s="65"/>
      <c r="F879" s="46"/>
      <c r="G879" s="46"/>
      <c r="H879" s="165"/>
      <c r="I879" s="43"/>
      <c r="J879" s="29"/>
      <c r="K879" s="70"/>
      <c r="L879" s="69"/>
      <c r="M879" s="47"/>
      <c r="N879" s="240" t="str">
        <f ca="1">IF(Tabla1[[#This Row],[Fecha de nac]]="","",IF(Tabla1[[#This Row],[Fecha Finalización]] &gt;=TODAY(), DATEDIF(Tabla1[[#This Row],[Fecha de nac]],TODAY(),"y"), ROUNDDOWN((Tabla1[[#This Row],[Fecha Finalización]] -Tabla1[[#This Row],[Fecha de nac]])/365,0)))</f>
        <v/>
      </c>
      <c r="O879" s="171"/>
      <c r="P879" s="35"/>
      <c r="Q879" s="68"/>
      <c r="R879" s="68"/>
      <c r="S879" s="68"/>
      <c r="T879" s="68"/>
      <c r="U879" s="245" t="str">
        <f>IF(F879="","",Tabla1[[#This Row],[Fecha Inicio grupo]]+3*7-7)</f>
        <v/>
      </c>
      <c r="V879" s="246" t="str">
        <f>IF(F879="","",EDATE(Tabla1[[#This Row],[Fecha Inicio grupo]],3))</f>
        <v/>
      </c>
      <c r="W879" s="30"/>
      <c r="X879" s="30"/>
      <c r="Y879" s="77"/>
      <c r="Z879" s="77"/>
      <c r="AA879" s="77"/>
      <c r="AB879" s="77"/>
      <c r="AC879" s="77"/>
      <c r="AD879" s="77"/>
      <c r="AE879" s="77"/>
      <c r="AF879" s="77"/>
      <c r="AG879" s="77"/>
      <c r="AH879" s="77"/>
      <c r="AI879" s="77"/>
      <c r="AJ879" s="77"/>
      <c r="AK879" s="77"/>
      <c r="AL879" s="77"/>
      <c r="AM879" s="77"/>
      <c r="AN879" s="77"/>
      <c r="AO879" s="146"/>
      <c r="AP879" s="248" t="str">
        <f>IF(F879="","",IFERROR(VLOOKUP(SUBSTITUTE(SUBSTITUTE(Tabla1[[#This Row],[Uso Sistemas]],"T","P"),"N","F"),Parámetros!$M$2:$N$17,2,0),"Completar hasta 3ra sem. para evaluar a Probacionista"))</f>
        <v/>
      </c>
      <c r="AQ879" s="40"/>
      <c r="AR879" s="40"/>
      <c r="AS879" s="40"/>
      <c r="AT879" s="29"/>
      <c r="AU879" s="56"/>
      <c r="AV879" s="56"/>
      <c r="AW879" s="56"/>
      <c r="AX879" s="250" t="str">
        <f>IF(V879="","",EOMONTH(EDATE(Tabla1[[#This Row],[Fecha Finalización]],2),0))</f>
        <v/>
      </c>
      <c r="AY879" s="40"/>
      <c r="AZ879" s="251" t="str">
        <f>IF(V879="","",EOMONTH(EDATE(Tabla1[[#This Row],[Fecha Finalización]],3),0))</f>
        <v/>
      </c>
      <c r="BA879" s="40"/>
      <c r="BB879" s="40"/>
      <c r="BC879" s="237"/>
      <c r="BD879" s="235" t="str">
        <f>IF(F879="","",Tabla1[[#This Row],[sem 01]]&amp;Tabla1[[#This Row],[sem 02]]&amp;Tabla1[[#This Row],[sem 03]])</f>
        <v/>
      </c>
      <c r="BE879" s="236" t="str">
        <f>IF(TRIM(F879)="","",$B$1&amp;"-"&amp;SUBSTITUTE(Tabla1[[#This Row],[Mes Inscrito]]," ","")&amp;"-"&amp;SUBSTITUTE(Tabla1[[#This Row],[Dia de clases Inscrito]]," ","")&amp;"-"&amp;SUBSTITUTE(Tabla1[[#This Row],[Horario Inscrito]]," ","")&amp;"-"&amp;Tabla1[[#This Row],[Fecha Inicio grupo]])</f>
        <v/>
      </c>
      <c r="BF879" s="253" t="str">
        <f>IF(F879="","",Tabla1[[#This Row],[Curso]])</f>
        <v/>
      </c>
      <c r="BG879" s="254" t="str">
        <f>+IF(TRIM(F879)="","",$B$1&amp;"-"&amp;TRIM(Tabla1[[#This Row],[Mes Inscrito]])&amp;"-"&amp;TRIM(Tabla1[[#This Row],[Dia de clases Inscrito]])&amp;"-"&amp;TRIM(Tabla1[[#This Row],[Horario Inscrito]])&amp;"-"&amp;TRIM(Tabla1[[#This Row],[Fecha Inicio grupo]])&amp;"-"&amp;TRIM(Tabla1[[#This Row],[Tipo Incrito]]))</f>
        <v/>
      </c>
      <c r="BH879" s="319" t="str">
        <f>IF(F879="","",OR(IFERROR(SEARCH("CG",Tabla1[[#This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9" s="320" t="str">
        <f>IF(F879&lt;&gt;"",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9" s="320" t="str">
        <f>IF(F879&lt;&gt;"",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9" s="320" t="str">
        <f>IF(Tabla1[[#This Row],[Fecha Inicio grupo]]="","",IFERROR(VLOOKUP(Tabla1[[#This Row],[Mes de Alta como miembro]],Parámetros!$AM$2:$AN$16,2,0),"01/01/1900"))</f>
        <v/>
      </c>
    </row>
    <row r="880" spans="1:63" ht="14.45" hidden="1">
      <c r="A880" s="69">
        <v>875</v>
      </c>
      <c r="B880" s="30"/>
      <c r="C880" s="35"/>
      <c r="D880" s="43"/>
      <c r="E880" s="65"/>
      <c r="F880" s="46"/>
      <c r="G880" s="46"/>
      <c r="H880" s="165"/>
      <c r="I880" s="43"/>
      <c r="J880" s="29"/>
      <c r="K880" s="70"/>
      <c r="L880" s="69"/>
      <c r="M880" s="47"/>
      <c r="N880" s="240" t="str">
        <f ca="1">IF(Tabla1[[#This Row],[Fecha de nac]]="","",IF(Tabla1[[#This Row],[Fecha Finalización]] &gt;=TODAY(), DATEDIF(Tabla1[[#This Row],[Fecha de nac]],TODAY(),"y"), ROUNDDOWN((Tabla1[[#This Row],[Fecha Finalización]] -Tabla1[[#This Row],[Fecha de nac]])/365,0)))</f>
        <v/>
      </c>
      <c r="O880" s="171"/>
      <c r="P880" s="35"/>
      <c r="Q880" s="68"/>
      <c r="R880" s="68"/>
      <c r="S880" s="68"/>
      <c r="T880" s="68"/>
      <c r="U880" s="245" t="str">
        <f>IF(F880="","",Tabla1[[#This Row],[Fecha Inicio grupo]]+3*7-7)</f>
        <v/>
      </c>
      <c r="V880" s="246" t="str">
        <f>IF(F880="","",EDATE(Tabla1[[#This Row],[Fecha Inicio grupo]],3))</f>
        <v/>
      </c>
      <c r="W880" s="30"/>
      <c r="X880" s="30"/>
      <c r="Y880" s="77"/>
      <c r="Z880" s="77"/>
      <c r="AA880" s="77"/>
      <c r="AB880" s="77"/>
      <c r="AC880" s="77"/>
      <c r="AD880" s="77"/>
      <c r="AE880" s="77"/>
      <c r="AF880" s="77"/>
      <c r="AG880" s="77"/>
      <c r="AH880" s="77"/>
      <c r="AI880" s="77"/>
      <c r="AJ880" s="77"/>
      <c r="AK880" s="77"/>
      <c r="AL880" s="77"/>
      <c r="AM880" s="77"/>
      <c r="AN880" s="77"/>
      <c r="AO880" s="146"/>
      <c r="AP880" s="248" t="str">
        <f>IF(F880="","",IFERROR(VLOOKUP(SUBSTITUTE(SUBSTITUTE(Tabla1[[#This Row],[Uso Sistemas]],"T","P"),"N","F"),Parámetros!$M$2:$N$17,2,0),"Completar hasta 3ra sem. para evaluar a Probacionista"))</f>
        <v/>
      </c>
      <c r="AQ880" s="40"/>
      <c r="AR880" s="40"/>
      <c r="AS880" s="40"/>
      <c r="AT880" s="29"/>
      <c r="AU880" s="56"/>
      <c r="AV880" s="56"/>
      <c r="AW880" s="56"/>
      <c r="AX880" s="250" t="str">
        <f>IF(V880="","",EOMONTH(EDATE(Tabla1[[#This Row],[Fecha Finalización]],2),0))</f>
        <v/>
      </c>
      <c r="AY880" s="40"/>
      <c r="AZ880" s="251" t="str">
        <f>IF(V880="","",EOMONTH(EDATE(Tabla1[[#This Row],[Fecha Finalización]],3),0))</f>
        <v/>
      </c>
      <c r="BA880" s="40"/>
      <c r="BB880" s="40"/>
      <c r="BC880" s="237"/>
      <c r="BD880" s="235" t="str">
        <f>IF(F880="","",Tabla1[[#This Row],[sem 01]]&amp;Tabla1[[#This Row],[sem 02]]&amp;Tabla1[[#This Row],[sem 03]])</f>
        <v/>
      </c>
      <c r="BE880" s="236" t="str">
        <f>IF(TRIM(F880)="","",$B$1&amp;"-"&amp;SUBSTITUTE(Tabla1[[#This Row],[Mes Inscrito]]," ","")&amp;"-"&amp;SUBSTITUTE(Tabla1[[#This Row],[Dia de clases Inscrito]]," ","")&amp;"-"&amp;SUBSTITUTE(Tabla1[[#This Row],[Horario Inscrito]]," ","")&amp;"-"&amp;Tabla1[[#This Row],[Fecha Inicio grupo]])</f>
        <v/>
      </c>
      <c r="BF880" s="253" t="str">
        <f>IF(F880="","",Tabla1[[#This Row],[Curso]])</f>
        <v/>
      </c>
      <c r="BG880" s="254" t="str">
        <f>+IF(TRIM(F880)="","",$B$1&amp;"-"&amp;TRIM(Tabla1[[#This Row],[Mes Inscrito]])&amp;"-"&amp;TRIM(Tabla1[[#This Row],[Dia de clases Inscrito]])&amp;"-"&amp;TRIM(Tabla1[[#This Row],[Horario Inscrito]])&amp;"-"&amp;TRIM(Tabla1[[#This Row],[Fecha Inicio grupo]])&amp;"-"&amp;TRIM(Tabla1[[#This Row],[Tipo Incrito]]))</f>
        <v/>
      </c>
      <c r="BH880" s="319" t="str">
        <f>IF(F880="","",OR(IFERROR(SEARCH("CG",Tabla1[[#This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0" s="320" t="str">
        <f>IF(F880&lt;&gt;"",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0" s="320" t="str">
        <f>IF(F880&lt;&gt;"",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0" s="320" t="str">
        <f>IF(Tabla1[[#This Row],[Fecha Inicio grupo]]="","",IFERROR(VLOOKUP(Tabla1[[#This Row],[Mes de Alta como miembro]],Parámetros!$AM$2:$AN$16,2,0),"01/01/1900"))</f>
        <v/>
      </c>
    </row>
    <row r="881" spans="1:63" ht="14.45" hidden="1">
      <c r="A881" s="69">
        <v>876</v>
      </c>
      <c r="B881" s="30"/>
      <c r="C881" s="35"/>
      <c r="D881" s="43"/>
      <c r="E881" s="65"/>
      <c r="F881" s="46"/>
      <c r="G881" s="46"/>
      <c r="H881" s="165"/>
      <c r="I881" s="43"/>
      <c r="J881" s="29"/>
      <c r="K881" s="70"/>
      <c r="L881" s="69"/>
      <c r="M881" s="47"/>
      <c r="N881" s="240" t="str">
        <f ca="1">IF(Tabla1[[#This Row],[Fecha de nac]]="","",IF(Tabla1[[#This Row],[Fecha Finalización]] &gt;=TODAY(), DATEDIF(Tabla1[[#This Row],[Fecha de nac]],TODAY(),"y"), ROUNDDOWN((Tabla1[[#This Row],[Fecha Finalización]] -Tabla1[[#This Row],[Fecha de nac]])/365,0)))</f>
        <v/>
      </c>
      <c r="O881" s="171"/>
      <c r="P881" s="35"/>
      <c r="Q881" s="68"/>
      <c r="R881" s="68"/>
      <c r="S881" s="68"/>
      <c r="T881" s="68"/>
      <c r="U881" s="245" t="str">
        <f>IF(F881="","",Tabla1[[#This Row],[Fecha Inicio grupo]]+3*7-7)</f>
        <v/>
      </c>
      <c r="V881" s="246" t="str">
        <f>IF(F881="","",EDATE(Tabla1[[#This Row],[Fecha Inicio grupo]],3))</f>
        <v/>
      </c>
      <c r="W881" s="30"/>
      <c r="X881" s="30"/>
      <c r="Y881" s="77"/>
      <c r="Z881" s="77"/>
      <c r="AA881" s="77"/>
      <c r="AB881" s="77"/>
      <c r="AC881" s="77"/>
      <c r="AD881" s="77"/>
      <c r="AE881" s="77"/>
      <c r="AF881" s="77"/>
      <c r="AG881" s="77"/>
      <c r="AH881" s="77"/>
      <c r="AI881" s="77"/>
      <c r="AJ881" s="77"/>
      <c r="AK881" s="77"/>
      <c r="AL881" s="77"/>
      <c r="AM881" s="77"/>
      <c r="AN881" s="77"/>
      <c r="AO881" s="146"/>
      <c r="AP881" s="248" t="str">
        <f>IF(F881="","",IFERROR(VLOOKUP(SUBSTITUTE(SUBSTITUTE(Tabla1[[#This Row],[Uso Sistemas]],"T","P"),"N","F"),Parámetros!$M$2:$N$17,2,0),"Completar hasta 3ra sem. para evaluar a Probacionista"))</f>
        <v/>
      </c>
      <c r="AQ881" s="40"/>
      <c r="AR881" s="40"/>
      <c r="AS881" s="40"/>
      <c r="AT881" s="29"/>
      <c r="AU881" s="56"/>
      <c r="AV881" s="56"/>
      <c r="AW881" s="56"/>
      <c r="AX881" s="250" t="str">
        <f>IF(V881="","",EOMONTH(EDATE(Tabla1[[#This Row],[Fecha Finalización]],2),0))</f>
        <v/>
      </c>
      <c r="AY881" s="40"/>
      <c r="AZ881" s="251" t="str">
        <f>IF(V881="","",EOMONTH(EDATE(Tabla1[[#This Row],[Fecha Finalización]],3),0))</f>
        <v/>
      </c>
      <c r="BA881" s="40"/>
      <c r="BB881" s="40"/>
      <c r="BC881" s="237"/>
      <c r="BD881" s="235" t="str">
        <f>IF(F881="","",Tabla1[[#This Row],[sem 01]]&amp;Tabla1[[#This Row],[sem 02]]&amp;Tabla1[[#This Row],[sem 03]])</f>
        <v/>
      </c>
      <c r="BE881" s="236" t="str">
        <f>IF(TRIM(F881)="","",$B$1&amp;"-"&amp;SUBSTITUTE(Tabla1[[#This Row],[Mes Inscrito]]," ","")&amp;"-"&amp;SUBSTITUTE(Tabla1[[#This Row],[Dia de clases Inscrito]]," ","")&amp;"-"&amp;SUBSTITUTE(Tabla1[[#This Row],[Horario Inscrito]]," ","")&amp;"-"&amp;Tabla1[[#This Row],[Fecha Inicio grupo]])</f>
        <v/>
      </c>
      <c r="BF881" s="253" t="str">
        <f>IF(F881="","",Tabla1[[#This Row],[Curso]])</f>
        <v/>
      </c>
      <c r="BG881" s="254" t="str">
        <f>+IF(TRIM(F881)="","",$B$1&amp;"-"&amp;TRIM(Tabla1[[#This Row],[Mes Inscrito]])&amp;"-"&amp;TRIM(Tabla1[[#This Row],[Dia de clases Inscrito]])&amp;"-"&amp;TRIM(Tabla1[[#This Row],[Horario Inscrito]])&amp;"-"&amp;TRIM(Tabla1[[#This Row],[Fecha Inicio grupo]])&amp;"-"&amp;TRIM(Tabla1[[#This Row],[Tipo Incrito]]))</f>
        <v/>
      </c>
      <c r="BH881" s="319" t="str">
        <f>IF(F881="","",OR(IFERROR(SEARCH("CG",Tabla1[[#This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1" s="320" t="str">
        <f>IF(F881&lt;&gt;"",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1" s="320" t="str">
        <f>IF(F881&lt;&gt;"",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1" s="320" t="str">
        <f>IF(Tabla1[[#This Row],[Fecha Inicio grupo]]="","",IFERROR(VLOOKUP(Tabla1[[#This Row],[Mes de Alta como miembro]],Parámetros!$AM$2:$AN$16,2,0),"01/01/1900"))</f>
        <v/>
      </c>
    </row>
    <row r="882" spans="1:63" ht="14.45" hidden="1">
      <c r="A882" s="69">
        <v>877</v>
      </c>
      <c r="B882" s="30"/>
      <c r="C882" s="35"/>
      <c r="D882" s="43"/>
      <c r="E882" s="65"/>
      <c r="F882" s="46"/>
      <c r="G882" s="46"/>
      <c r="H882" s="165"/>
      <c r="I882" s="43"/>
      <c r="J882" s="29"/>
      <c r="K882" s="70"/>
      <c r="L882" s="69"/>
      <c r="M882" s="47"/>
      <c r="N882" s="240" t="str">
        <f ca="1">IF(Tabla1[[#This Row],[Fecha de nac]]="","",IF(Tabla1[[#This Row],[Fecha Finalización]] &gt;=TODAY(), DATEDIF(Tabla1[[#This Row],[Fecha de nac]],TODAY(),"y"), ROUNDDOWN((Tabla1[[#This Row],[Fecha Finalización]] -Tabla1[[#This Row],[Fecha de nac]])/365,0)))</f>
        <v/>
      </c>
      <c r="O882" s="171"/>
      <c r="P882" s="35"/>
      <c r="Q882" s="68"/>
      <c r="R882" s="68"/>
      <c r="S882" s="68"/>
      <c r="T882" s="68"/>
      <c r="U882" s="245" t="str">
        <f>IF(F882="","",Tabla1[[#This Row],[Fecha Inicio grupo]]+3*7-7)</f>
        <v/>
      </c>
      <c r="V882" s="246" t="str">
        <f>IF(F882="","",EDATE(Tabla1[[#This Row],[Fecha Inicio grupo]],3))</f>
        <v/>
      </c>
      <c r="W882" s="30"/>
      <c r="X882" s="30"/>
      <c r="Y882" s="77"/>
      <c r="Z882" s="77"/>
      <c r="AA882" s="77"/>
      <c r="AB882" s="77"/>
      <c r="AC882" s="77"/>
      <c r="AD882" s="77"/>
      <c r="AE882" s="77"/>
      <c r="AF882" s="77"/>
      <c r="AG882" s="77"/>
      <c r="AH882" s="77"/>
      <c r="AI882" s="77"/>
      <c r="AJ882" s="77"/>
      <c r="AK882" s="77"/>
      <c r="AL882" s="77"/>
      <c r="AM882" s="77"/>
      <c r="AN882" s="77"/>
      <c r="AO882" s="146"/>
      <c r="AP882" s="248" t="str">
        <f>IF(F882="","",IFERROR(VLOOKUP(SUBSTITUTE(SUBSTITUTE(Tabla1[[#This Row],[Uso Sistemas]],"T","P"),"N","F"),Parámetros!$M$2:$N$17,2,0),"Completar hasta 3ra sem. para evaluar a Probacionista"))</f>
        <v/>
      </c>
      <c r="AQ882" s="40"/>
      <c r="AR882" s="40"/>
      <c r="AS882" s="40"/>
      <c r="AT882" s="29"/>
      <c r="AU882" s="56"/>
      <c r="AV882" s="56"/>
      <c r="AW882" s="56"/>
      <c r="AX882" s="250" t="str">
        <f>IF(V882="","",EOMONTH(EDATE(Tabla1[[#This Row],[Fecha Finalización]],2),0))</f>
        <v/>
      </c>
      <c r="AY882" s="40"/>
      <c r="AZ882" s="251" t="str">
        <f>IF(V882="","",EOMONTH(EDATE(Tabla1[[#This Row],[Fecha Finalización]],3),0))</f>
        <v/>
      </c>
      <c r="BA882" s="40"/>
      <c r="BB882" s="40"/>
      <c r="BC882" s="237"/>
      <c r="BD882" s="235" t="str">
        <f>IF(F882="","",Tabla1[[#This Row],[sem 01]]&amp;Tabla1[[#This Row],[sem 02]]&amp;Tabla1[[#This Row],[sem 03]])</f>
        <v/>
      </c>
      <c r="BE882" s="236" t="str">
        <f>IF(TRIM(F882)="","",$B$1&amp;"-"&amp;SUBSTITUTE(Tabla1[[#This Row],[Mes Inscrito]]," ","")&amp;"-"&amp;SUBSTITUTE(Tabla1[[#This Row],[Dia de clases Inscrito]]," ","")&amp;"-"&amp;SUBSTITUTE(Tabla1[[#This Row],[Horario Inscrito]]," ","")&amp;"-"&amp;Tabla1[[#This Row],[Fecha Inicio grupo]])</f>
        <v/>
      </c>
      <c r="BF882" s="253" t="str">
        <f>IF(F882="","",Tabla1[[#This Row],[Curso]])</f>
        <v/>
      </c>
      <c r="BG882" s="254" t="str">
        <f>+IF(TRIM(F882)="","",$B$1&amp;"-"&amp;TRIM(Tabla1[[#This Row],[Mes Inscrito]])&amp;"-"&amp;TRIM(Tabla1[[#This Row],[Dia de clases Inscrito]])&amp;"-"&amp;TRIM(Tabla1[[#This Row],[Horario Inscrito]])&amp;"-"&amp;TRIM(Tabla1[[#This Row],[Fecha Inicio grupo]])&amp;"-"&amp;TRIM(Tabla1[[#This Row],[Tipo Incrito]]))</f>
        <v/>
      </c>
      <c r="BH882" s="319" t="str">
        <f>IF(F882="","",OR(IFERROR(SEARCH("CG",Tabla1[[#This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2" s="320" t="str">
        <f>IF(F882&lt;&gt;"",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2" s="320" t="str">
        <f>IF(F882&lt;&gt;"",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2" s="320" t="str">
        <f>IF(Tabla1[[#This Row],[Fecha Inicio grupo]]="","",IFERROR(VLOOKUP(Tabla1[[#This Row],[Mes de Alta como miembro]],Parámetros!$AM$2:$AN$16,2,0),"01/01/1900"))</f>
        <v/>
      </c>
    </row>
    <row r="883" spans="1:63" ht="14.45" hidden="1">
      <c r="A883" s="69">
        <v>878</v>
      </c>
      <c r="B883" s="30"/>
      <c r="C883" s="35"/>
      <c r="D883" s="43"/>
      <c r="E883" s="65"/>
      <c r="F883" s="46"/>
      <c r="G883" s="46"/>
      <c r="H883" s="165"/>
      <c r="I883" s="43"/>
      <c r="J883" s="29"/>
      <c r="K883" s="70"/>
      <c r="L883" s="69"/>
      <c r="M883" s="47"/>
      <c r="N883" s="240" t="str">
        <f ca="1">IF(Tabla1[[#This Row],[Fecha de nac]]="","",IF(Tabla1[[#This Row],[Fecha Finalización]] &gt;=TODAY(), DATEDIF(Tabla1[[#This Row],[Fecha de nac]],TODAY(),"y"), ROUNDDOWN((Tabla1[[#This Row],[Fecha Finalización]] -Tabla1[[#This Row],[Fecha de nac]])/365,0)))</f>
        <v/>
      </c>
      <c r="O883" s="171"/>
      <c r="P883" s="35"/>
      <c r="Q883" s="68"/>
      <c r="R883" s="68"/>
      <c r="S883" s="68"/>
      <c r="T883" s="68"/>
      <c r="U883" s="245" t="str">
        <f>IF(F883="","",Tabla1[[#This Row],[Fecha Inicio grupo]]+3*7-7)</f>
        <v/>
      </c>
      <c r="V883" s="246" t="str">
        <f>IF(F883="","",EDATE(Tabla1[[#This Row],[Fecha Inicio grupo]],3))</f>
        <v/>
      </c>
      <c r="W883" s="30"/>
      <c r="X883" s="30"/>
      <c r="Y883" s="77"/>
      <c r="Z883" s="77"/>
      <c r="AA883" s="77"/>
      <c r="AB883" s="77"/>
      <c r="AC883" s="77"/>
      <c r="AD883" s="77"/>
      <c r="AE883" s="77"/>
      <c r="AF883" s="77"/>
      <c r="AG883" s="77"/>
      <c r="AH883" s="77"/>
      <c r="AI883" s="77"/>
      <c r="AJ883" s="77"/>
      <c r="AK883" s="77"/>
      <c r="AL883" s="77"/>
      <c r="AM883" s="77"/>
      <c r="AN883" s="77"/>
      <c r="AO883" s="146"/>
      <c r="AP883" s="248" t="str">
        <f>IF(F883="","",IFERROR(VLOOKUP(SUBSTITUTE(SUBSTITUTE(Tabla1[[#This Row],[Uso Sistemas]],"T","P"),"N","F"),Parámetros!$M$2:$N$17,2,0),"Completar hasta 3ra sem. para evaluar a Probacionista"))</f>
        <v/>
      </c>
      <c r="AQ883" s="40"/>
      <c r="AR883" s="40"/>
      <c r="AS883" s="40"/>
      <c r="AT883" s="29"/>
      <c r="AU883" s="56"/>
      <c r="AV883" s="56"/>
      <c r="AW883" s="56"/>
      <c r="AX883" s="250" t="str">
        <f>IF(V883="","",EOMONTH(EDATE(Tabla1[[#This Row],[Fecha Finalización]],2),0))</f>
        <v/>
      </c>
      <c r="AY883" s="40"/>
      <c r="AZ883" s="251" t="str">
        <f>IF(V883="","",EOMONTH(EDATE(Tabla1[[#This Row],[Fecha Finalización]],3),0))</f>
        <v/>
      </c>
      <c r="BA883" s="40"/>
      <c r="BB883" s="40"/>
      <c r="BC883" s="237"/>
      <c r="BD883" s="235" t="str">
        <f>IF(F883="","",Tabla1[[#This Row],[sem 01]]&amp;Tabla1[[#This Row],[sem 02]]&amp;Tabla1[[#This Row],[sem 03]])</f>
        <v/>
      </c>
      <c r="BE883" s="236" t="str">
        <f>IF(TRIM(F883)="","",$B$1&amp;"-"&amp;SUBSTITUTE(Tabla1[[#This Row],[Mes Inscrito]]," ","")&amp;"-"&amp;SUBSTITUTE(Tabla1[[#This Row],[Dia de clases Inscrito]]," ","")&amp;"-"&amp;SUBSTITUTE(Tabla1[[#This Row],[Horario Inscrito]]," ","")&amp;"-"&amp;Tabla1[[#This Row],[Fecha Inicio grupo]])</f>
        <v/>
      </c>
      <c r="BF883" s="253" t="str">
        <f>IF(F883="","",Tabla1[[#This Row],[Curso]])</f>
        <v/>
      </c>
      <c r="BG883" s="254" t="str">
        <f>+IF(TRIM(F883)="","",$B$1&amp;"-"&amp;TRIM(Tabla1[[#This Row],[Mes Inscrito]])&amp;"-"&amp;TRIM(Tabla1[[#This Row],[Dia de clases Inscrito]])&amp;"-"&amp;TRIM(Tabla1[[#This Row],[Horario Inscrito]])&amp;"-"&amp;TRIM(Tabla1[[#This Row],[Fecha Inicio grupo]])&amp;"-"&amp;TRIM(Tabla1[[#This Row],[Tipo Incrito]]))</f>
        <v/>
      </c>
      <c r="BH883" s="319" t="str">
        <f>IF(F883="","",OR(IFERROR(SEARCH("CG",Tabla1[[#This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3" s="320" t="str">
        <f>IF(F883&lt;&gt;"",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3" s="320" t="str">
        <f>IF(F883&lt;&gt;"",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3" s="320" t="str">
        <f>IF(Tabla1[[#This Row],[Fecha Inicio grupo]]="","",IFERROR(VLOOKUP(Tabla1[[#This Row],[Mes de Alta como miembro]],Parámetros!$AM$2:$AN$16,2,0),"01/01/1900"))</f>
        <v/>
      </c>
    </row>
    <row r="884" spans="1:63" ht="14.45" hidden="1">
      <c r="A884" s="69">
        <v>879</v>
      </c>
      <c r="B884" s="30"/>
      <c r="C884" s="35"/>
      <c r="D884" s="43"/>
      <c r="E884" s="65"/>
      <c r="F884" s="46"/>
      <c r="G884" s="46"/>
      <c r="H884" s="165"/>
      <c r="I884" s="43"/>
      <c r="J884" s="29"/>
      <c r="K884" s="70"/>
      <c r="L884" s="69"/>
      <c r="M884" s="47"/>
      <c r="N884" s="240" t="str">
        <f ca="1">IF(Tabla1[[#This Row],[Fecha de nac]]="","",IF(Tabla1[[#This Row],[Fecha Finalización]] &gt;=TODAY(), DATEDIF(Tabla1[[#This Row],[Fecha de nac]],TODAY(),"y"), ROUNDDOWN((Tabla1[[#This Row],[Fecha Finalización]] -Tabla1[[#This Row],[Fecha de nac]])/365,0)))</f>
        <v/>
      </c>
      <c r="O884" s="171"/>
      <c r="P884" s="35"/>
      <c r="Q884" s="68"/>
      <c r="R884" s="68"/>
      <c r="S884" s="68"/>
      <c r="T884" s="68"/>
      <c r="U884" s="245" t="str">
        <f>IF(F884="","",Tabla1[[#This Row],[Fecha Inicio grupo]]+3*7-7)</f>
        <v/>
      </c>
      <c r="V884" s="246" t="str">
        <f>IF(F884="","",EDATE(Tabla1[[#This Row],[Fecha Inicio grupo]],3))</f>
        <v/>
      </c>
      <c r="W884" s="30"/>
      <c r="X884" s="30"/>
      <c r="Y884" s="77"/>
      <c r="Z884" s="77"/>
      <c r="AA884" s="77"/>
      <c r="AB884" s="77"/>
      <c r="AC884" s="77"/>
      <c r="AD884" s="77"/>
      <c r="AE884" s="77"/>
      <c r="AF884" s="77"/>
      <c r="AG884" s="77"/>
      <c r="AH884" s="77"/>
      <c r="AI884" s="77"/>
      <c r="AJ884" s="77"/>
      <c r="AK884" s="77"/>
      <c r="AL884" s="77"/>
      <c r="AM884" s="77"/>
      <c r="AN884" s="77"/>
      <c r="AO884" s="146"/>
      <c r="AP884" s="248" t="str">
        <f>IF(F884="","",IFERROR(VLOOKUP(SUBSTITUTE(SUBSTITUTE(Tabla1[[#This Row],[Uso Sistemas]],"T","P"),"N","F"),Parámetros!$M$2:$N$17,2,0),"Completar hasta 3ra sem. para evaluar a Probacionista"))</f>
        <v/>
      </c>
      <c r="AQ884" s="40"/>
      <c r="AR884" s="40"/>
      <c r="AS884" s="40"/>
      <c r="AT884" s="29"/>
      <c r="AU884" s="56"/>
      <c r="AV884" s="56"/>
      <c r="AW884" s="56"/>
      <c r="AX884" s="250" t="str">
        <f>IF(V884="","",EOMONTH(EDATE(Tabla1[[#This Row],[Fecha Finalización]],2),0))</f>
        <v/>
      </c>
      <c r="AY884" s="40"/>
      <c r="AZ884" s="251" t="str">
        <f>IF(V884="","",EOMONTH(EDATE(Tabla1[[#This Row],[Fecha Finalización]],3),0))</f>
        <v/>
      </c>
      <c r="BA884" s="40"/>
      <c r="BB884" s="40"/>
      <c r="BC884" s="237"/>
      <c r="BD884" s="235" t="str">
        <f>IF(F884="","",Tabla1[[#This Row],[sem 01]]&amp;Tabla1[[#This Row],[sem 02]]&amp;Tabla1[[#This Row],[sem 03]])</f>
        <v/>
      </c>
      <c r="BE884" s="236" t="str">
        <f>IF(TRIM(F884)="","",$B$1&amp;"-"&amp;SUBSTITUTE(Tabla1[[#This Row],[Mes Inscrito]]," ","")&amp;"-"&amp;SUBSTITUTE(Tabla1[[#This Row],[Dia de clases Inscrito]]," ","")&amp;"-"&amp;SUBSTITUTE(Tabla1[[#This Row],[Horario Inscrito]]," ","")&amp;"-"&amp;Tabla1[[#This Row],[Fecha Inicio grupo]])</f>
        <v/>
      </c>
      <c r="BF884" s="253" t="str">
        <f>IF(F884="","",Tabla1[[#This Row],[Curso]])</f>
        <v/>
      </c>
      <c r="BG884" s="254" t="str">
        <f>+IF(TRIM(F884)="","",$B$1&amp;"-"&amp;TRIM(Tabla1[[#This Row],[Mes Inscrito]])&amp;"-"&amp;TRIM(Tabla1[[#This Row],[Dia de clases Inscrito]])&amp;"-"&amp;TRIM(Tabla1[[#This Row],[Horario Inscrito]])&amp;"-"&amp;TRIM(Tabla1[[#This Row],[Fecha Inicio grupo]])&amp;"-"&amp;TRIM(Tabla1[[#This Row],[Tipo Incrito]]))</f>
        <v/>
      </c>
      <c r="BH884" s="319" t="str">
        <f>IF(F884="","",OR(IFERROR(SEARCH("CG",Tabla1[[#This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4" s="320" t="str">
        <f>IF(F884&lt;&gt;"",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4" s="320" t="str">
        <f>IF(F884&lt;&gt;"",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4" s="320" t="str">
        <f>IF(Tabla1[[#This Row],[Fecha Inicio grupo]]="","",IFERROR(VLOOKUP(Tabla1[[#This Row],[Mes de Alta como miembro]],Parámetros!$AM$2:$AN$16,2,0),"01/01/1900"))</f>
        <v/>
      </c>
    </row>
    <row r="885" spans="1:63" ht="14.45" hidden="1">
      <c r="A885" s="69">
        <v>880</v>
      </c>
      <c r="B885" s="30"/>
      <c r="C885" s="35"/>
      <c r="D885" s="43"/>
      <c r="E885" s="65"/>
      <c r="F885" s="46"/>
      <c r="G885" s="46"/>
      <c r="H885" s="165"/>
      <c r="I885" s="43"/>
      <c r="J885" s="29"/>
      <c r="K885" s="70"/>
      <c r="L885" s="69"/>
      <c r="M885" s="47"/>
      <c r="N885" s="240" t="str">
        <f ca="1">IF(Tabla1[[#This Row],[Fecha de nac]]="","",IF(Tabla1[[#This Row],[Fecha Finalización]] &gt;=TODAY(), DATEDIF(Tabla1[[#This Row],[Fecha de nac]],TODAY(),"y"), ROUNDDOWN((Tabla1[[#This Row],[Fecha Finalización]] -Tabla1[[#This Row],[Fecha de nac]])/365,0)))</f>
        <v/>
      </c>
      <c r="O885" s="171"/>
      <c r="P885" s="35"/>
      <c r="Q885" s="68"/>
      <c r="R885" s="68"/>
      <c r="S885" s="68"/>
      <c r="T885" s="68"/>
      <c r="U885" s="245" t="str">
        <f>IF(F885="","",Tabla1[[#This Row],[Fecha Inicio grupo]]+3*7-7)</f>
        <v/>
      </c>
      <c r="V885" s="246" t="str">
        <f>IF(F885="","",EDATE(Tabla1[[#This Row],[Fecha Inicio grupo]],3))</f>
        <v/>
      </c>
      <c r="W885" s="30"/>
      <c r="X885" s="30"/>
      <c r="Y885" s="77"/>
      <c r="Z885" s="77"/>
      <c r="AA885" s="77"/>
      <c r="AB885" s="77"/>
      <c r="AC885" s="77"/>
      <c r="AD885" s="77"/>
      <c r="AE885" s="77"/>
      <c r="AF885" s="77"/>
      <c r="AG885" s="77"/>
      <c r="AH885" s="77"/>
      <c r="AI885" s="77"/>
      <c r="AJ885" s="77"/>
      <c r="AK885" s="77"/>
      <c r="AL885" s="77"/>
      <c r="AM885" s="77"/>
      <c r="AN885" s="77"/>
      <c r="AO885" s="146"/>
      <c r="AP885" s="248" t="str">
        <f>IF(F885="","",IFERROR(VLOOKUP(SUBSTITUTE(SUBSTITUTE(Tabla1[[#This Row],[Uso Sistemas]],"T","P"),"N","F"),Parámetros!$M$2:$N$17,2,0),"Completar hasta 3ra sem. para evaluar a Probacionista"))</f>
        <v/>
      </c>
      <c r="AQ885" s="40"/>
      <c r="AR885" s="40"/>
      <c r="AS885" s="40"/>
      <c r="AT885" s="29"/>
      <c r="AU885" s="56"/>
      <c r="AV885" s="56"/>
      <c r="AW885" s="56"/>
      <c r="AX885" s="250" t="str">
        <f>IF(V885="","",EOMONTH(EDATE(Tabla1[[#This Row],[Fecha Finalización]],2),0))</f>
        <v/>
      </c>
      <c r="AY885" s="40"/>
      <c r="AZ885" s="251" t="str">
        <f>IF(V885="","",EOMONTH(EDATE(Tabla1[[#This Row],[Fecha Finalización]],3),0))</f>
        <v/>
      </c>
      <c r="BA885" s="40"/>
      <c r="BB885" s="40"/>
      <c r="BC885" s="237"/>
      <c r="BD885" s="235" t="str">
        <f>IF(F885="","",Tabla1[[#This Row],[sem 01]]&amp;Tabla1[[#This Row],[sem 02]]&amp;Tabla1[[#This Row],[sem 03]])</f>
        <v/>
      </c>
      <c r="BE885" s="236" t="str">
        <f>IF(TRIM(F885)="","",$B$1&amp;"-"&amp;SUBSTITUTE(Tabla1[[#This Row],[Mes Inscrito]]," ","")&amp;"-"&amp;SUBSTITUTE(Tabla1[[#This Row],[Dia de clases Inscrito]]," ","")&amp;"-"&amp;SUBSTITUTE(Tabla1[[#This Row],[Horario Inscrito]]," ","")&amp;"-"&amp;Tabla1[[#This Row],[Fecha Inicio grupo]])</f>
        <v/>
      </c>
      <c r="BF885" s="253" t="str">
        <f>IF(F885="","",Tabla1[[#This Row],[Curso]])</f>
        <v/>
      </c>
      <c r="BG885" s="254" t="str">
        <f>+IF(TRIM(F885)="","",$B$1&amp;"-"&amp;TRIM(Tabla1[[#This Row],[Mes Inscrito]])&amp;"-"&amp;TRIM(Tabla1[[#This Row],[Dia de clases Inscrito]])&amp;"-"&amp;TRIM(Tabla1[[#This Row],[Horario Inscrito]])&amp;"-"&amp;TRIM(Tabla1[[#This Row],[Fecha Inicio grupo]])&amp;"-"&amp;TRIM(Tabla1[[#This Row],[Tipo Incrito]]))</f>
        <v/>
      </c>
      <c r="BH885" s="319" t="str">
        <f>IF(F885="","",OR(IFERROR(SEARCH("CG",Tabla1[[#This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5" s="320" t="str">
        <f>IF(F885&lt;&gt;"",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5" s="320" t="str">
        <f>IF(F885&lt;&gt;"",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5" s="320" t="str">
        <f>IF(Tabla1[[#This Row],[Fecha Inicio grupo]]="","",IFERROR(VLOOKUP(Tabla1[[#This Row],[Mes de Alta como miembro]],Parámetros!$AM$2:$AN$16,2,0),"01/01/1900"))</f>
        <v/>
      </c>
    </row>
    <row r="886" spans="1:63" ht="14.45" hidden="1">
      <c r="A886" s="69">
        <v>881</v>
      </c>
      <c r="B886" s="30"/>
      <c r="C886" s="35"/>
      <c r="D886" s="43"/>
      <c r="E886" s="65"/>
      <c r="F886" s="46"/>
      <c r="G886" s="46"/>
      <c r="H886" s="165"/>
      <c r="I886" s="43"/>
      <c r="J886" s="29"/>
      <c r="K886" s="70"/>
      <c r="L886" s="69"/>
      <c r="M886" s="47"/>
      <c r="N886" s="240" t="str">
        <f ca="1">IF(Tabla1[[#This Row],[Fecha de nac]]="","",IF(Tabla1[[#This Row],[Fecha Finalización]] &gt;=TODAY(), DATEDIF(Tabla1[[#This Row],[Fecha de nac]],TODAY(),"y"), ROUNDDOWN((Tabla1[[#This Row],[Fecha Finalización]] -Tabla1[[#This Row],[Fecha de nac]])/365,0)))</f>
        <v/>
      </c>
      <c r="O886" s="171"/>
      <c r="P886" s="35"/>
      <c r="Q886" s="68"/>
      <c r="R886" s="68"/>
      <c r="S886" s="68"/>
      <c r="T886" s="68"/>
      <c r="U886" s="245" t="str">
        <f>IF(F886="","",Tabla1[[#This Row],[Fecha Inicio grupo]]+3*7-7)</f>
        <v/>
      </c>
      <c r="V886" s="246" t="str">
        <f>IF(F886="","",EDATE(Tabla1[[#This Row],[Fecha Inicio grupo]],3))</f>
        <v/>
      </c>
      <c r="W886" s="30"/>
      <c r="X886" s="30"/>
      <c r="Y886" s="77"/>
      <c r="Z886" s="77"/>
      <c r="AA886" s="77"/>
      <c r="AB886" s="77"/>
      <c r="AC886" s="77"/>
      <c r="AD886" s="77"/>
      <c r="AE886" s="77"/>
      <c r="AF886" s="77"/>
      <c r="AG886" s="77"/>
      <c r="AH886" s="77"/>
      <c r="AI886" s="77"/>
      <c r="AJ886" s="77"/>
      <c r="AK886" s="77"/>
      <c r="AL886" s="77"/>
      <c r="AM886" s="77"/>
      <c r="AN886" s="77"/>
      <c r="AO886" s="146"/>
      <c r="AP886" s="248" t="str">
        <f>IF(F886="","",IFERROR(VLOOKUP(SUBSTITUTE(SUBSTITUTE(Tabla1[[#This Row],[Uso Sistemas]],"T","P"),"N","F"),Parámetros!$M$2:$N$17,2,0),"Completar hasta 3ra sem. para evaluar a Probacionista"))</f>
        <v/>
      </c>
      <c r="AQ886" s="40"/>
      <c r="AR886" s="40"/>
      <c r="AS886" s="40"/>
      <c r="AT886" s="29"/>
      <c r="AU886" s="56"/>
      <c r="AV886" s="56"/>
      <c r="AW886" s="56"/>
      <c r="AX886" s="250" t="str">
        <f>IF(V886="","",EOMONTH(EDATE(Tabla1[[#This Row],[Fecha Finalización]],2),0))</f>
        <v/>
      </c>
      <c r="AY886" s="40"/>
      <c r="AZ886" s="251" t="str">
        <f>IF(V886="","",EOMONTH(EDATE(Tabla1[[#This Row],[Fecha Finalización]],3),0))</f>
        <v/>
      </c>
      <c r="BA886" s="40"/>
      <c r="BB886" s="40"/>
      <c r="BC886" s="237"/>
      <c r="BD886" s="235" t="str">
        <f>IF(F886="","",Tabla1[[#This Row],[sem 01]]&amp;Tabla1[[#This Row],[sem 02]]&amp;Tabla1[[#This Row],[sem 03]])</f>
        <v/>
      </c>
      <c r="BE886" s="236" t="str">
        <f>IF(TRIM(F886)="","",$B$1&amp;"-"&amp;SUBSTITUTE(Tabla1[[#This Row],[Mes Inscrito]]," ","")&amp;"-"&amp;SUBSTITUTE(Tabla1[[#This Row],[Dia de clases Inscrito]]," ","")&amp;"-"&amp;SUBSTITUTE(Tabla1[[#This Row],[Horario Inscrito]]," ","")&amp;"-"&amp;Tabla1[[#This Row],[Fecha Inicio grupo]])</f>
        <v/>
      </c>
      <c r="BF886" s="253" t="str">
        <f>IF(F886="","",Tabla1[[#This Row],[Curso]])</f>
        <v/>
      </c>
      <c r="BG886" s="254" t="str">
        <f>+IF(TRIM(F886)="","",$B$1&amp;"-"&amp;TRIM(Tabla1[[#This Row],[Mes Inscrito]])&amp;"-"&amp;TRIM(Tabla1[[#This Row],[Dia de clases Inscrito]])&amp;"-"&amp;TRIM(Tabla1[[#This Row],[Horario Inscrito]])&amp;"-"&amp;TRIM(Tabla1[[#This Row],[Fecha Inicio grupo]])&amp;"-"&amp;TRIM(Tabla1[[#This Row],[Tipo Incrito]]))</f>
        <v/>
      </c>
      <c r="BH886" s="319" t="str">
        <f>IF(F886="","",OR(IFERROR(SEARCH("CG",Tabla1[[#This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6" s="320" t="str">
        <f>IF(F886&lt;&gt;"",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6" s="320" t="str">
        <f>IF(F886&lt;&gt;"",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6" s="320" t="str">
        <f>IF(Tabla1[[#This Row],[Fecha Inicio grupo]]="","",IFERROR(VLOOKUP(Tabla1[[#This Row],[Mes de Alta como miembro]],Parámetros!$AM$2:$AN$16,2,0),"01/01/1900"))</f>
        <v/>
      </c>
    </row>
    <row r="887" spans="1:63" ht="14.45" hidden="1">
      <c r="A887" s="69">
        <v>882</v>
      </c>
      <c r="B887" s="30"/>
      <c r="C887" s="35"/>
      <c r="D887" s="43"/>
      <c r="E887" s="65"/>
      <c r="F887" s="46"/>
      <c r="G887" s="46"/>
      <c r="H887" s="165"/>
      <c r="I887" s="43"/>
      <c r="J887" s="29"/>
      <c r="K887" s="70"/>
      <c r="L887" s="69"/>
      <c r="M887" s="47"/>
      <c r="N887" s="240" t="str">
        <f ca="1">IF(Tabla1[[#This Row],[Fecha de nac]]="","",IF(Tabla1[[#This Row],[Fecha Finalización]] &gt;=TODAY(), DATEDIF(Tabla1[[#This Row],[Fecha de nac]],TODAY(),"y"), ROUNDDOWN((Tabla1[[#This Row],[Fecha Finalización]] -Tabla1[[#This Row],[Fecha de nac]])/365,0)))</f>
        <v/>
      </c>
      <c r="O887" s="171"/>
      <c r="P887" s="35"/>
      <c r="Q887" s="68"/>
      <c r="R887" s="68"/>
      <c r="S887" s="68"/>
      <c r="T887" s="68"/>
      <c r="U887" s="245" t="str">
        <f>IF(F887="","",Tabla1[[#This Row],[Fecha Inicio grupo]]+3*7-7)</f>
        <v/>
      </c>
      <c r="V887" s="246" t="str">
        <f>IF(F887="","",EDATE(Tabla1[[#This Row],[Fecha Inicio grupo]],3))</f>
        <v/>
      </c>
      <c r="W887" s="30"/>
      <c r="X887" s="30"/>
      <c r="Y887" s="77"/>
      <c r="Z887" s="77"/>
      <c r="AA887" s="77"/>
      <c r="AB887" s="77"/>
      <c r="AC887" s="77"/>
      <c r="AD887" s="77"/>
      <c r="AE887" s="77"/>
      <c r="AF887" s="77"/>
      <c r="AG887" s="77"/>
      <c r="AH887" s="77"/>
      <c r="AI887" s="77"/>
      <c r="AJ887" s="77"/>
      <c r="AK887" s="77"/>
      <c r="AL887" s="77"/>
      <c r="AM887" s="77"/>
      <c r="AN887" s="77"/>
      <c r="AO887" s="146"/>
      <c r="AP887" s="248" t="str">
        <f>IF(F887="","",IFERROR(VLOOKUP(SUBSTITUTE(SUBSTITUTE(Tabla1[[#This Row],[Uso Sistemas]],"T","P"),"N","F"),Parámetros!$M$2:$N$17,2,0),"Completar hasta 3ra sem. para evaluar a Probacionista"))</f>
        <v/>
      </c>
      <c r="AQ887" s="40"/>
      <c r="AR887" s="40"/>
      <c r="AS887" s="40"/>
      <c r="AT887" s="29"/>
      <c r="AU887" s="56"/>
      <c r="AV887" s="56"/>
      <c r="AW887" s="56"/>
      <c r="AX887" s="250" t="str">
        <f>IF(V887="","",EOMONTH(EDATE(Tabla1[[#This Row],[Fecha Finalización]],2),0))</f>
        <v/>
      </c>
      <c r="AY887" s="40"/>
      <c r="AZ887" s="251" t="str">
        <f>IF(V887="","",EOMONTH(EDATE(Tabla1[[#This Row],[Fecha Finalización]],3),0))</f>
        <v/>
      </c>
      <c r="BA887" s="40"/>
      <c r="BB887" s="40"/>
      <c r="BC887" s="237"/>
      <c r="BD887" s="235" t="str">
        <f>IF(F887="","",Tabla1[[#This Row],[sem 01]]&amp;Tabla1[[#This Row],[sem 02]]&amp;Tabla1[[#This Row],[sem 03]])</f>
        <v/>
      </c>
      <c r="BE887" s="236" t="str">
        <f>IF(TRIM(F887)="","",$B$1&amp;"-"&amp;SUBSTITUTE(Tabla1[[#This Row],[Mes Inscrito]]," ","")&amp;"-"&amp;SUBSTITUTE(Tabla1[[#This Row],[Dia de clases Inscrito]]," ","")&amp;"-"&amp;SUBSTITUTE(Tabla1[[#This Row],[Horario Inscrito]]," ","")&amp;"-"&amp;Tabla1[[#This Row],[Fecha Inicio grupo]])</f>
        <v/>
      </c>
      <c r="BF887" s="253" t="str">
        <f>IF(F887="","",Tabla1[[#This Row],[Curso]])</f>
        <v/>
      </c>
      <c r="BG887" s="254" t="str">
        <f>+IF(TRIM(F887)="","",$B$1&amp;"-"&amp;TRIM(Tabla1[[#This Row],[Mes Inscrito]])&amp;"-"&amp;TRIM(Tabla1[[#This Row],[Dia de clases Inscrito]])&amp;"-"&amp;TRIM(Tabla1[[#This Row],[Horario Inscrito]])&amp;"-"&amp;TRIM(Tabla1[[#This Row],[Fecha Inicio grupo]])&amp;"-"&amp;TRIM(Tabla1[[#This Row],[Tipo Incrito]]))</f>
        <v/>
      </c>
      <c r="BH887" s="319" t="str">
        <f>IF(F887="","",OR(IFERROR(SEARCH("CG",Tabla1[[#This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7" s="320" t="str">
        <f>IF(F887&lt;&gt;"",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7" s="320" t="str">
        <f>IF(F887&lt;&gt;"",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7" s="320" t="str">
        <f>IF(Tabla1[[#This Row],[Fecha Inicio grupo]]="","",IFERROR(VLOOKUP(Tabla1[[#This Row],[Mes de Alta como miembro]],Parámetros!$AM$2:$AN$16,2,0),"01/01/1900"))</f>
        <v/>
      </c>
    </row>
    <row r="888" spans="1:63" ht="14.45" hidden="1">
      <c r="A888" s="69">
        <v>883</v>
      </c>
      <c r="B888" s="30"/>
      <c r="C888" s="35"/>
      <c r="D888" s="43"/>
      <c r="E888" s="65"/>
      <c r="F888" s="46"/>
      <c r="G888" s="46"/>
      <c r="H888" s="165"/>
      <c r="I888" s="43"/>
      <c r="J888" s="29"/>
      <c r="K888" s="70"/>
      <c r="L888" s="69"/>
      <c r="M888" s="47"/>
      <c r="N888" s="240" t="str">
        <f ca="1">IF(Tabla1[[#This Row],[Fecha de nac]]="","",IF(Tabla1[[#This Row],[Fecha Finalización]] &gt;=TODAY(), DATEDIF(Tabla1[[#This Row],[Fecha de nac]],TODAY(),"y"), ROUNDDOWN((Tabla1[[#This Row],[Fecha Finalización]] -Tabla1[[#This Row],[Fecha de nac]])/365,0)))</f>
        <v/>
      </c>
      <c r="O888" s="171"/>
      <c r="P888" s="35"/>
      <c r="Q888" s="68"/>
      <c r="R888" s="68"/>
      <c r="S888" s="68"/>
      <c r="T888" s="68"/>
      <c r="U888" s="245" t="str">
        <f>IF(F888="","",Tabla1[[#This Row],[Fecha Inicio grupo]]+3*7-7)</f>
        <v/>
      </c>
      <c r="V888" s="246" t="str">
        <f>IF(F888="","",EDATE(Tabla1[[#This Row],[Fecha Inicio grupo]],3))</f>
        <v/>
      </c>
      <c r="W888" s="30"/>
      <c r="X888" s="30"/>
      <c r="Y888" s="77"/>
      <c r="Z888" s="77"/>
      <c r="AA888" s="77"/>
      <c r="AB888" s="77"/>
      <c r="AC888" s="77"/>
      <c r="AD888" s="77"/>
      <c r="AE888" s="77"/>
      <c r="AF888" s="77"/>
      <c r="AG888" s="77"/>
      <c r="AH888" s="77"/>
      <c r="AI888" s="77"/>
      <c r="AJ888" s="77"/>
      <c r="AK888" s="77"/>
      <c r="AL888" s="77"/>
      <c r="AM888" s="77"/>
      <c r="AN888" s="77"/>
      <c r="AO888" s="146"/>
      <c r="AP888" s="248" t="str">
        <f>IF(F888="","",IFERROR(VLOOKUP(SUBSTITUTE(SUBSTITUTE(Tabla1[[#This Row],[Uso Sistemas]],"T","P"),"N","F"),Parámetros!$M$2:$N$17,2,0),"Completar hasta 3ra sem. para evaluar a Probacionista"))</f>
        <v/>
      </c>
      <c r="AQ888" s="40"/>
      <c r="AR888" s="40"/>
      <c r="AS888" s="40"/>
      <c r="AT888" s="29"/>
      <c r="AU888" s="56"/>
      <c r="AV888" s="56"/>
      <c r="AW888" s="56"/>
      <c r="AX888" s="250" t="str">
        <f>IF(V888="","",EOMONTH(EDATE(Tabla1[[#This Row],[Fecha Finalización]],2),0))</f>
        <v/>
      </c>
      <c r="AY888" s="40"/>
      <c r="AZ888" s="251" t="str">
        <f>IF(V888="","",EOMONTH(EDATE(Tabla1[[#This Row],[Fecha Finalización]],3),0))</f>
        <v/>
      </c>
      <c r="BA888" s="40"/>
      <c r="BB888" s="40"/>
      <c r="BC888" s="237"/>
      <c r="BD888" s="235" t="str">
        <f>IF(F888="","",Tabla1[[#This Row],[sem 01]]&amp;Tabla1[[#This Row],[sem 02]]&amp;Tabla1[[#This Row],[sem 03]])</f>
        <v/>
      </c>
      <c r="BE888" s="236" t="str">
        <f>IF(TRIM(F888)="","",$B$1&amp;"-"&amp;SUBSTITUTE(Tabla1[[#This Row],[Mes Inscrito]]," ","")&amp;"-"&amp;SUBSTITUTE(Tabla1[[#This Row],[Dia de clases Inscrito]]," ","")&amp;"-"&amp;SUBSTITUTE(Tabla1[[#This Row],[Horario Inscrito]]," ","")&amp;"-"&amp;Tabla1[[#This Row],[Fecha Inicio grupo]])</f>
        <v/>
      </c>
      <c r="BF888" s="253" t="str">
        <f>IF(F888="","",Tabla1[[#This Row],[Curso]])</f>
        <v/>
      </c>
      <c r="BG888" s="254" t="str">
        <f>+IF(TRIM(F888)="","",$B$1&amp;"-"&amp;TRIM(Tabla1[[#This Row],[Mes Inscrito]])&amp;"-"&amp;TRIM(Tabla1[[#This Row],[Dia de clases Inscrito]])&amp;"-"&amp;TRIM(Tabla1[[#This Row],[Horario Inscrito]])&amp;"-"&amp;TRIM(Tabla1[[#This Row],[Fecha Inicio grupo]])&amp;"-"&amp;TRIM(Tabla1[[#This Row],[Tipo Incrito]]))</f>
        <v/>
      </c>
      <c r="BH888" s="319" t="str">
        <f>IF(F888="","",OR(IFERROR(SEARCH("CG",Tabla1[[#This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8" s="320" t="str">
        <f>IF(F888&lt;&gt;"",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8" s="320" t="str">
        <f>IF(F888&lt;&gt;"",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8" s="320" t="str">
        <f>IF(Tabla1[[#This Row],[Fecha Inicio grupo]]="","",IFERROR(VLOOKUP(Tabla1[[#This Row],[Mes de Alta como miembro]],Parámetros!$AM$2:$AN$16,2,0),"01/01/1900"))</f>
        <v/>
      </c>
    </row>
    <row r="889" spans="1:63" ht="14.45" hidden="1">
      <c r="A889" s="69">
        <v>884</v>
      </c>
      <c r="B889" s="30"/>
      <c r="C889" s="35"/>
      <c r="D889" s="43"/>
      <c r="E889" s="65"/>
      <c r="F889" s="46"/>
      <c r="G889" s="46"/>
      <c r="H889" s="165"/>
      <c r="I889" s="43"/>
      <c r="J889" s="29"/>
      <c r="K889" s="70"/>
      <c r="L889" s="69"/>
      <c r="M889" s="47"/>
      <c r="N889" s="240" t="str">
        <f ca="1">IF(Tabla1[[#This Row],[Fecha de nac]]="","",IF(Tabla1[[#This Row],[Fecha Finalización]] &gt;=TODAY(), DATEDIF(Tabla1[[#This Row],[Fecha de nac]],TODAY(),"y"), ROUNDDOWN((Tabla1[[#This Row],[Fecha Finalización]] -Tabla1[[#This Row],[Fecha de nac]])/365,0)))</f>
        <v/>
      </c>
      <c r="O889" s="171"/>
      <c r="P889" s="35"/>
      <c r="Q889" s="68"/>
      <c r="R889" s="68"/>
      <c r="S889" s="68"/>
      <c r="T889" s="68"/>
      <c r="U889" s="245" t="str">
        <f>IF(F889="","",Tabla1[[#This Row],[Fecha Inicio grupo]]+3*7-7)</f>
        <v/>
      </c>
      <c r="V889" s="246" t="str">
        <f>IF(F889="","",EDATE(Tabla1[[#This Row],[Fecha Inicio grupo]],3))</f>
        <v/>
      </c>
      <c r="W889" s="30"/>
      <c r="X889" s="30"/>
      <c r="Y889" s="77"/>
      <c r="Z889" s="77"/>
      <c r="AA889" s="77"/>
      <c r="AB889" s="77"/>
      <c r="AC889" s="77"/>
      <c r="AD889" s="77"/>
      <c r="AE889" s="77"/>
      <c r="AF889" s="77"/>
      <c r="AG889" s="77"/>
      <c r="AH889" s="77"/>
      <c r="AI889" s="77"/>
      <c r="AJ889" s="77"/>
      <c r="AK889" s="77"/>
      <c r="AL889" s="77"/>
      <c r="AM889" s="77"/>
      <c r="AN889" s="77"/>
      <c r="AO889" s="146"/>
      <c r="AP889" s="248" t="str">
        <f>IF(F889="","",IFERROR(VLOOKUP(SUBSTITUTE(SUBSTITUTE(Tabla1[[#This Row],[Uso Sistemas]],"T","P"),"N","F"),Parámetros!$M$2:$N$17,2,0),"Completar hasta 3ra sem. para evaluar a Probacionista"))</f>
        <v/>
      </c>
      <c r="AQ889" s="40"/>
      <c r="AR889" s="40"/>
      <c r="AS889" s="40"/>
      <c r="AT889" s="29"/>
      <c r="AU889" s="56"/>
      <c r="AV889" s="56"/>
      <c r="AW889" s="56"/>
      <c r="AX889" s="250" t="str">
        <f>IF(V889="","",EOMONTH(EDATE(Tabla1[[#This Row],[Fecha Finalización]],2),0))</f>
        <v/>
      </c>
      <c r="AY889" s="40"/>
      <c r="AZ889" s="251" t="str">
        <f>IF(V889="","",EOMONTH(EDATE(Tabla1[[#This Row],[Fecha Finalización]],3),0))</f>
        <v/>
      </c>
      <c r="BA889" s="40"/>
      <c r="BB889" s="40"/>
      <c r="BC889" s="237"/>
      <c r="BD889" s="235" t="str">
        <f>IF(F889="","",Tabla1[[#This Row],[sem 01]]&amp;Tabla1[[#This Row],[sem 02]]&amp;Tabla1[[#This Row],[sem 03]])</f>
        <v/>
      </c>
      <c r="BE889" s="236" t="str">
        <f>IF(TRIM(F889)="","",$B$1&amp;"-"&amp;SUBSTITUTE(Tabla1[[#This Row],[Mes Inscrito]]," ","")&amp;"-"&amp;SUBSTITUTE(Tabla1[[#This Row],[Dia de clases Inscrito]]," ","")&amp;"-"&amp;SUBSTITUTE(Tabla1[[#This Row],[Horario Inscrito]]," ","")&amp;"-"&amp;Tabla1[[#This Row],[Fecha Inicio grupo]])</f>
        <v/>
      </c>
      <c r="BF889" s="253" t="str">
        <f>IF(F889="","",Tabla1[[#This Row],[Curso]])</f>
        <v/>
      </c>
      <c r="BG889" s="254" t="str">
        <f>+IF(TRIM(F889)="","",$B$1&amp;"-"&amp;TRIM(Tabla1[[#This Row],[Mes Inscrito]])&amp;"-"&amp;TRIM(Tabla1[[#This Row],[Dia de clases Inscrito]])&amp;"-"&amp;TRIM(Tabla1[[#This Row],[Horario Inscrito]])&amp;"-"&amp;TRIM(Tabla1[[#This Row],[Fecha Inicio grupo]])&amp;"-"&amp;TRIM(Tabla1[[#This Row],[Tipo Incrito]]))</f>
        <v/>
      </c>
      <c r="BH889" s="319" t="str">
        <f>IF(F889="","",OR(IFERROR(SEARCH("CG",Tabla1[[#This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9" s="320" t="str">
        <f>IF(F889&lt;&gt;"",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9" s="320" t="str">
        <f>IF(F889&lt;&gt;"",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9" s="320" t="str">
        <f>IF(Tabla1[[#This Row],[Fecha Inicio grupo]]="","",IFERROR(VLOOKUP(Tabla1[[#This Row],[Mes de Alta como miembro]],Parámetros!$AM$2:$AN$16,2,0),"01/01/1900"))</f>
        <v/>
      </c>
    </row>
    <row r="890" spans="1:63" ht="14.45" hidden="1">
      <c r="A890" s="69">
        <v>885</v>
      </c>
      <c r="B890" s="30"/>
      <c r="C890" s="35"/>
      <c r="D890" s="43"/>
      <c r="E890" s="65"/>
      <c r="F890" s="46"/>
      <c r="G890" s="46"/>
      <c r="H890" s="165"/>
      <c r="I890" s="43"/>
      <c r="J890" s="29"/>
      <c r="K890" s="70"/>
      <c r="L890" s="69"/>
      <c r="M890" s="47"/>
      <c r="N890" s="240" t="str">
        <f ca="1">IF(Tabla1[[#This Row],[Fecha de nac]]="","",IF(Tabla1[[#This Row],[Fecha Finalización]] &gt;=TODAY(), DATEDIF(Tabla1[[#This Row],[Fecha de nac]],TODAY(),"y"), ROUNDDOWN((Tabla1[[#This Row],[Fecha Finalización]] -Tabla1[[#This Row],[Fecha de nac]])/365,0)))</f>
        <v/>
      </c>
      <c r="O890" s="171"/>
      <c r="P890" s="35"/>
      <c r="Q890" s="68"/>
      <c r="R890" s="68"/>
      <c r="S890" s="68"/>
      <c r="T890" s="68"/>
      <c r="U890" s="245" t="str">
        <f>IF(F890="","",Tabla1[[#This Row],[Fecha Inicio grupo]]+3*7-7)</f>
        <v/>
      </c>
      <c r="V890" s="246" t="str">
        <f>IF(F890="","",EDATE(Tabla1[[#This Row],[Fecha Inicio grupo]],3))</f>
        <v/>
      </c>
      <c r="W890" s="30"/>
      <c r="X890" s="30"/>
      <c r="Y890" s="77"/>
      <c r="Z890" s="77"/>
      <c r="AA890" s="77"/>
      <c r="AB890" s="77"/>
      <c r="AC890" s="77"/>
      <c r="AD890" s="77"/>
      <c r="AE890" s="77"/>
      <c r="AF890" s="77"/>
      <c r="AG890" s="77"/>
      <c r="AH890" s="77"/>
      <c r="AI890" s="77"/>
      <c r="AJ890" s="77"/>
      <c r="AK890" s="77"/>
      <c r="AL890" s="77"/>
      <c r="AM890" s="77"/>
      <c r="AN890" s="77"/>
      <c r="AO890" s="146"/>
      <c r="AP890" s="248" t="str">
        <f>IF(F890="","",IFERROR(VLOOKUP(SUBSTITUTE(SUBSTITUTE(Tabla1[[#This Row],[Uso Sistemas]],"T","P"),"N","F"),Parámetros!$M$2:$N$17,2,0),"Completar hasta 3ra sem. para evaluar a Probacionista"))</f>
        <v/>
      </c>
      <c r="AQ890" s="40"/>
      <c r="AR890" s="40"/>
      <c r="AS890" s="40"/>
      <c r="AT890" s="29"/>
      <c r="AU890" s="56"/>
      <c r="AV890" s="56"/>
      <c r="AW890" s="56"/>
      <c r="AX890" s="250" t="str">
        <f>IF(V890="","",EOMONTH(EDATE(Tabla1[[#This Row],[Fecha Finalización]],2),0))</f>
        <v/>
      </c>
      <c r="AY890" s="40"/>
      <c r="AZ890" s="251" t="str">
        <f>IF(V890="","",EOMONTH(EDATE(Tabla1[[#This Row],[Fecha Finalización]],3),0))</f>
        <v/>
      </c>
      <c r="BA890" s="40"/>
      <c r="BB890" s="40"/>
      <c r="BC890" s="237"/>
      <c r="BD890" s="235" t="str">
        <f>IF(F890="","",Tabla1[[#This Row],[sem 01]]&amp;Tabla1[[#This Row],[sem 02]]&amp;Tabla1[[#This Row],[sem 03]])</f>
        <v/>
      </c>
      <c r="BE890" s="236" t="str">
        <f>IF(TRIM(F890)="","",$B$1&amp;"-"&amp;SUBSTITUTE(Tabla1[[#This Row],[Mes Inscrito]]," ","")&amp;"-"&amp;SUBSTITUTE(Tabla1[[#This Row],[Dia de clases Inscrito]]," ","")&amp;"-"&amp;SUBSTITUTE(Tabla1[[#This Row],[Horario Inscrito]]," ","")&amp;"-"&amp;Tabla1[[#This Row],[Fecha Inicio grupo]])</f>
        <v/>
      </c>
      <c r="BF890" s="253" t="str">
        <f>IF(F890="","",Tabla1[[#This Row],[Curso]])</f>
        <v/>
      </c>
      <c r="BG890" s="254" t="str">
        <f>+IF(TRIM(F890)="","",$B$1&amp;"-"&amp;TRIM(Tabla1[[#This Row],[Mes Inscrito]])&amp;"-"&amp;TRIM(Tabla1[[#This Row],[Dia de clases Inscrito]])&amp;"-"&amp;TRIM(Tabla1[[#This Row],[Horario Inscrito]])&amp;"-"&amp;TRIM(Tabla1[[#This Row],[Fecha Inicio grupo]])&amp;"-"&amp;TRIM(Tabla1[[#This Row],[Tipo Incrito]]))</f>
        <v/>
      </c>
      <c r="BH890" s="319" t="str">
        <f>IF(F890="","",OR(IFERROR(SEARCH("CG",Tabla1[[#This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0" s="320" t="str">
        <f>IF(F890&lt;&gt;"",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0" s="320" t="str">
        <f>IF(F890&lt;&gt;"",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0" s="320" t="str">
        <f>IF(Tabla1[[#This Row],[Fecha Inicio grupo]]="","",IFERROR(VLOOKUP(Tabla1[[#This Row],[Mes de Alta como miembro]],Parámetros!$AM$2:$AN$16,2,0),"01/01/1900"))</f>
        <v/>
      </c>
    </row>
    <row r="891" spans="1:63" ht="14.45" hidden="1">
      <c r="A891" s="69">
        <v>886</v>
      </c>
      <c r="B891" s="30"/>
      <c r="C891" s="35"/>
      <c r="D891" s="43"/>
      <c r="E891" s="65"/>
      <c r="F891" s="46"/>
      <c r="G891" s="46"/>
      <c r="H891" s="165"/>
      <c r="I891" s="43"/>
      <c r="J891" s="29"/>
      <c r="K891" s="70"/>
      <c r="L891" s="69"/>
      <c r="M891" s="47"/>
      <c r="N891" s="240" t="str">
        <f ca="1">IF(Tabla1[[#This Row],[Fecha de nac]]="","",IF(Tabla1[[#This Row],[Fecha Finalización]] &gt;=TODAY(), DATEDIF(Tabla1[[#This Row],[Fecha de nac]],TODAY(),"y"), ROUNDDOWN((Tabla1[[#This Row],[Fecha Finalización]] -Tabla1[[#This Row],[Fecha de nac]])/365,0)))</f>
        <v/>
      </c>
      <c r="O891" s="171"/>
      <c r="P891" s="35"/>
      <c r="Q891" s="68"/>
      <c r="R891" s="68"/>
      <c r="S891" s="68"/>
      <c r="T891" s="68"/>
      <c r="U891" s="245" t="str">
        <f>IF(F891="","",Tabla1[[#This Row],[Fecha Inicio grupo]]+3*7-7)</f>
        <v/>
      </c>
      <c r="V891" s="246" t="str">
        <f>IF(F891="","",EDATE(Tabla1[[#This Row],[Fecha Inicio grupo]],3))</f>
        <v/>
      </c>
      <c r="W891" s="30"/>
      <c r="X891" s="30"/>
      <c r="Y891" s="77"/>
      <c r="Z891" s="77"/>
      <c r="AA891" s="77"/>
      <c r="AB891" s="77"/>
      <c r="AC891" s="77"/>
      <c r="AD891" s="77"/>
      <c r="AE891" s="77"/>
      <c r="AF891" s="77"/>
      <c r="AG891" s="77"/>
      <c r="AH891" s="77"/>
      <c r="AI891" s="77"/>
      <c r="AJ891" s="77"/>
      <c r="AK891" s="77"/>
      <c r="AL891" s="77"/>
      <c r="AM891" s="77"/>
      <c r="AN891" s="77"/>
      <c r="AO891" s="146"/>
      <c r="AP891" s="248" t="str">
        <f>IF(F891="","",IFERROR(VLOOKUP(SUBSTITUTE(SUBSTITUTE(Tabla1[[#This Row],[Uso Sistemas]],"T","P"),"N","F"),Parámetros!$M$2:$N$17,2,0),"Completar hasta 3ra sem. para evaluar a Probacionista"))</f>
        <v/>
      </c>
      <c r="AQ891" s="40"/>
      <c r="AR891" s="40"/>
      <c r="AS891" s="40"/>
      <c r="AT891" s="29"/>
      <c r="AU891" s="56"/>
      <c r="AV891" s="56"/>
      <c r="AW891" s="56"/>
      <c r="AX891" s="250" t="str">
        <f>IF(V891="","",EOMONTH(EDATE(Tabla1[[#This Row],[Fecha Finalización]],2),0))</f>
        <v/>
      </c>
      <c r="AY891" s="40"/>
      <c r="AZ891" s="251" t="str">
        <f>IF(V891="","",EOMONTH(EDATE(Tabla1[[#This Row],[Fecha Finalización]],3),0))</f>
        <v/>
      </c>
      <c r="BA891" s="40"/>
      <c r="BB891" s="40"/>
      <c r="BC891" s="237"/>
      <c r="BD891" s="235" t="str">
        <f>IF(F891="","",Tabla1[[#This Row],[sem 01]]&amp;Tabla1[[#This Row],[sem 02]]&amp;Tabla1[[#This Row],[sem 03]])</f>
        <v/>
      </c>
      <c r="BE891" s="236" t="str">
        <f>IF(TRIM(F891)="","",$B$1&amp;"-"&amp;SUBSTITUTE(Tabla1[[#This Row],[Mes Inscrito]]," ","")&amp;"-"&amp;SUBSTITUTE(Tabla1[[#This Row],[Dia de clases Inscrito]]," ","")&amp;"-"&amp;SUBSTITUTE(Tabla1[[#This Row],[Horario Inscrito]]," ","")&amp;"-"&amp;Tabla1[[#This Row],[Fecha Inicio grupo]])</f>
        <v/>
      </c>
      <c r="BF891" s="253" t="str">
        <f>IF(F891="","",Tabla1[[#This Row],[Curso]])</f>
        <v/>
      </c>
      <c r="BG891" s="254" t="str">
        <f>+IF(TRIM(F891)="","",$B$1&amp;"-"&amp;TRIM(Tabla1[[#This Row],[Mes Inscrito]])&amp;"-"&amp;TRIM(Tabla1[[#This Row],[Dia de clases Inscrito]])&amp;"-"&amp;TRIM(Tabla1[[#This Row],[Horario Inscrito]])&amp;"-"&amp;TRIM(Tabla1[[#This Row],[Fecha Inicio grupo]])&amp;"-"&amp;TRIM(Tabla1[[#This Row],[Tipo Incrito]]))</f>
        <v/>
      </c>
      <c r="BH891" s="319" t="str">
        <f>IF(F891="","",OR(IFERROR(SEARCH("CG",Tabla1[[#This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1" s="320" t="str">
        <f>IF(F891&lt;&gt;"",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1" s="320" t="str">
        <f>IF(F891&lt;&gt;"",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1" s="320" t="str">
        <f>IF(Tabla1[[#This Row],[Fecha Inicio grupo]]="","",IFERROR(VLOOKUP(Tabla1[[#This Row],[Mes de Alta como miembro]],Parámetros!$AM$2:$AN$16,2,0),"01/01/1900"))</f>
        <v/>
      </c>
    </row>
    <row r="892" spans="1:63" ht="14.45" hidden="1">
      <c r="A892" s="69">
        <v>887</v>
      </c>
      <c r="B892" s="30"/>
      <c r="C892" s="35"/>
      <c r="D892" s="43"/>
      <c r="E892" s="65"/>
      <c r="F892" s="46"/>
      <c r="G892" s="46"/>
      <c r="H892" s="165"/>
      <c r="I892" s="43"/>
      <c r="J892" s="29"/>
      <c r="K892" s="70"/>
      <c r="L892" s="69"/>
      <c r="M892" s="47"/>
      <c r="N892" s="240" t="str">
        <f ca="1">IF(Tabla1[[#This Row],[Fecha de nac]]="","",IF(Tabla1[[#This Row],[Fecha Finalización]] &gt;=TODAY(), DATEDIF(Tabla1[[#This Row],[Fecha de nac]],TODAY(),"y"), ROUNDDOWN((Tabla1[[#This Row],[Fecha Finalización]] -Tabla1[[#This Row],[Fecha de nac]])/365,0)))</f>
        <v/>
      </c>
      <c r="O892" s="171"/>
      <c r="P892" s="35"/>
      <c r="Q892" s="68"/>
      <c r="R892" s="68"/>
      <c r="S892" s="68"/>
      <c r="T892" s="68"/>
      <c r="U892" s="245" t="str">
        <f>IF(F892="","",Tabla1[[#This Row],[Fecha Inicio grupo]]+3*7-7)</f>
        <v/>
      </c>
      <c r="V892" s="246" t="str">
        <f>IF(F892="","",EDATE(Tabla1[[#This Row],[Fecha Inicio grupo]],3))</f>
        <v/>
      </c>
      <c r="W892" s="30"/>
      <c r="X892" s="30"/>
      <c r="Y892" s="77"/>
      <c r="Z892" s="77"/>
      <c r="AA892" s="77"/>
      <c r="AB892" s="77"/>
      <c r="AC892" s="77"/>
      <c r="AD892" s="77"/>
      <c r="AE892" s="77"/>
      <c r="AF892" s="77"/>
      <c r="AG892" s="77"/>
      <c r="AH892" s="77"/>
      <c r="AI892" s="77"/>
      <c r="AJ892" s="77"/>
      <c r="AK892" s="77"/>
      <c r="AL892" s="77"/>
      <c r="AM892" s="77"/>
      <c r="AN892" s="77"/>
      <c r="AO892" s="146"/>
      <c r="AP892" s="248" t="str">
        <f>IF(F892="","",IFERROR(VLOOKUP(SUBSTITUTE(SUBSTITUTE(Tabla1[[#This Row],[Uso Sistemas]],"T","P"),"N","F"),Parámetros!$M$2:$N$17,2,0),"Completar hasta 3ra sem. para evaluar a Probacionista"))</f>
        <v/>
      </c>
      <c r="AQ892" s="40"/>
      <c r="AR892" s="40"/>
      <c r="AS892" s="40"/>
      <c r="AT892" s="29"/>
      <c r="AU892" s="56"/>
      <c r="AV892" s="56"/>
      <c r="AW892" s="56"/>
      <c r="AX892" s="250" t="str">
        <f>IF(V892="","",EOMONTH(EDATE(Tabla1[[#This Row],[Fecha Finalización]],2),0))</f>
        <v/>
      </c>
      <c r="AY892" s="40"/>
      <c r="AZ892" s="251" t="str">
        <f>IF(V892="","",EOMONTH(EDATE(Tabla1[[#This Row],[Fecha Finalización]],3),0))</f>
        <v/>
      </c>
      <c r="BA892" s="40"/>
      <c r="BB892" s="40"/>
      <c r="BC892" s="237"/>
      <c r="BD892" s="235" t="str">
        <f>IF(F892="","",Tabla1[[#This Row],[sem 01]]&amp;Tabla1[[#This Row],[sem 02]]&amp;Tabla1[[#This Row],[sem 03]])</f>
        <v/>
      </c>
      <c r="BE892" s="236" t="str">
        <f>IF(TRIM(F892)="","",$B$1&amp;"-"&amp;SUBSTITUTE(Tabla1[[#This Row],[Mes Inscrito]]," ","")&amp;"-"&amp;SUBSTITUTE(Tabla1[[#This Row],[Dia de clases Inscrito]]," ","")&amp;"-"&amp;SUBSTITUTE(Tabla1[[#This Row],[Horario Inscrito]]," ","")&amp;"-"&amp;Tabla1[[#This Row],[Fecha Inicio grupo]])</f>
        <v/>
      </c>
      <c r="BF892" s="253" t="str">
        <f>IF(F892="","",Tabla1[[#This Row],[Curso]])</f>
        <v/>
      </c>
      <c r="BG892" s="254" t="str">
        <f>+IF(TRIM(F892)="","",$B$1&amp;"-"&amp;TRIM(Tabla1[[#This Row],[Mes Inscrito]])&amp;"-"&amp;TRIM(Tabla1[[#This Row],[Dia de clases Inscrito]])&amp;"-"&amp;TRIM(Tabla1[[#This Row],[Horario Inscrito]])&amp;"-"&amp;TRIM(Tabla1[[#This Row],[Fecha Inicio grupo]])&amp;"-"&amp;TRIM(Tabla1[[#This Row],[Tipo Incrito]]))</f>
        <v/>
      </c>
      <c r="BH892" s="319" t="str">
        <f>IF(F892="","",OR(IFERROR(SEARCH("CG",Tabla1[[#This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2" s="320" t="str">
        <f>IF(F892&lt;&gt;"",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2" s="320" t="str">
        <f>IF(F892&lt;&gt;"",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2" s="320" t="str">
        <f>IF(Tabla1[[#This Row],[Fecha Inicio grupo]]="","",IFERROR(VLOOKUP(Tabla1[[#This Row],[Mes de Alta como miembro]],Parámetros!$AM$2:$AN$16,2,0),"01/01/1900"))</f>
        <v/>
      </c>
    </row>
    <row r="893" spans="1:63" ht="14.45" hidden="1">
      <c r="A893" s="69">
        <v>888</v>
      </c>
      <c r="B893" s="30"/>
      <c r="C893" s="35"/>
      <c r="D893" s="43"/>
      <c r="E893" s="65"/>
      <c r="F893" s="46"/>
      <c r="G893" s="46"/>
      <c r="H893" s="165"/>
      <c r="I893" s="43"/>
      <c r="J893" s="29"/>
      <c r="K893" s="70"/>
      <c r="L893" s="69"/>
      <c r="M893" s="47"/>
      <c r="N893" s="240" t="str">
        <f ca="1">IF(Tabla1[[#This Row],[Fecha de nac]]="","",IF(Tabla1[[#This Row],[Fecha Finalización]] &gt;=TODAY(), DATEDIF(Tabla1[[#This Row],[Fecha de nac]],TODAY(),"y"), ROUNDDOWN((Tabla1[[#This Row],[Fecha Finalización]] -Tabla1[[#This Row],[Fecha de nac]])/365,0)))</f>
        <v/>
      </c>
      <c r="O893" s="171"/>
      <c r="P893" s="35"/>
      <c r="Q893" s="68"/>
      <c r="R893" s="68"/>
      <c r="S893" s="68"/>
      <c r="T893" s="68"/>
      <c r="U893" s="245" t="str">
        <f>IF(F893="","",Tabla1[[#This Row],[Fecha Inicio grupo]]+3*7-7)</f>
        <v/>
      </c>
      <c r="V893" s="246" t="str">
        <f>IF(F893="","",EDATE(Tabla1[[#This Row],[Fecha Inicio grupo]],3))</f>
        <v/>
      </c>
      <c r="W893" s="30"/>
      <c r="X893" s="30"/>
      <c r="Y893" s="77"/>
      <c r="Z893" s="77"/>
      <c r="AA893" s="77"/>
      <c r="AB893" s="77"/>
      <c r="AC893" s="77"/>
      <c r="AD893" s="77"/>
      <c r="AE893" s="77"/>
      <c r="AF893" s="77"/>
      <c r="AG893" s="77"/>
      <c r="AH893" s="77"/>
      <c r="AI893" s="77"/>
      <c r="AJ893" s="77"/>
      <c r="AK893" s="77"/>
      <c r="AL893" s="77"/>
      <c r="AM893" s="77"/>
      <c r="AN893" s="77"/>
      <c r="AO893" s="146"/>
      <c r="AP893" s="248" t="str">
        <f>IF(F893="","",IFERROR(VLOOKUP(SUBSTITUTE(SUBSTITUTE(Tabla1[[#This Row],[Uso Sistemas]],"T","P"),"N","F"),Parámetros!$M$2:$N$17,2,0),"Completar hasta 3ra sem. para evaluar a Probacionista"))</f>
        <v/>
      </c>
      <c r="AQ893" s="40"/>
      <c r="AR893" s="40"/>
      <c r="AS893" s="40"/>
      <c r="AT893" s="29"/>
      <c r="AU893" s="56"/>
      <c r="AV893" s="56"/>
      <c r="AW893" s="56"/>
      <c r="AX893" s="250" t="str">
        <f>IF(V893="","",EOMONTH(EDATE(Tabla1[[#This Row],[Fecha Finalización]],2),0))</f>
        <v/>
      </c>
      <c r="AY893" s="40"/>
      <c r="AZ893" s="251" t="str">
        <f>IF(V893="","",EOMONTH(EDATE(Tabla1[[#This Row],[Fecha Finalización]],3),0))</f>
        <v/>
      </c>
      <c r="BA893" s="40"/>
      <c r="BB893" s="40"/>
      <c r="BC893" s="237"/>
      <c r="BD893" s="235" t="str">
        <f>IF(F893="","",Tabla1[[#This Row],[sem 01]]&amp;Tabla1[[#This Row],[sem 02]]&amp;Tabla1[[#This Row],[sem 03]])</f>
        <v/>
      </c>
      <c r="BE893" s="236" t="str">
        <f>IF(TRIM(F893)="","",$B$1&amp;"-"&amp;SUBSTITUTE(Tabla1[[#This Row],[Mes Inscrito]]," ","")&amp;"-"&amp;SUBSTITUTE(Tabla1[[#This Row],[Dia de clases Inscrito]]," ","")&amp;"-"&amp;SUBSTITUTE(Tabla1[[#This Row],[Horario Inscrito]]," ","")&amp;"-"&amp;Tabla1[[#This Row],[Fecha Inicio grupo]])</f>
        <v/>
      </c>
      <c r="BF893" s="253" t="str">
        <f>IF(F893="","",Tabla1[[#This Row],[Curso]])</f>
        <v/>
      </c>
      <c r="BG893" s="254" t="str">
        <f>+IF(TRIM(F893)="","",$B$1&amp;"-"&amp;TRIM(Tabla1[[#This Row],[Mes Inscrito]])&amp;"-"&amp;TRIM(Tabla1[[#This Row],[Dia de clases Inscrito]])&amp;"-"&amp;TRIM(Tabla1[[#This Row],[Horario Inscrito]])&amp;"-"&amp;TRIM(Tabla1[[#This Row],[Fecha Inicio grupo]])&amp;"-"&amp;TRIM(Tabla1[[#This Row],[Tipo Incrito]]))</f>
        <v/>
      </c>
      <c r="BH893" s="319" t="str">
        <f>IF(F893="","",OR(IFERROR(SEARCH("CG",Tabla1[[#This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3" s="320" t="str">
        <f>IF(F893&lt;&gt;"",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3" s="320" t="str">
        <f>IF(F893&lt;&gt;"",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3" s="320" t="str">
        <f>IF(Tabla1[[#This Row],[Fecha Inicio grupo]]="","",IFERROR(VLOOKUP(Tabla1[[#This Row],[Mes de Alta como miembro]],Parámetros!$AM$2:$AN$16,2,0),"01/01/1900"))</f>
        <v/>
      </c>
    </row>
    <row r="894" spans="1:63" ht="14.45" hidden="1">
      <c r="A894" s="69">
        <v>889</v>
      </c>
      <c r="B894" s="30"/>
      <c r="C894" s="35"/>
      <c r="D894" s="43"/>
      <c r="E894" s="65"/>
      <c r="F894" s="46"/>
      <c r="G894" s="46"/>
      <c r="H894" s="165"/>
      <c r="I894" s="43"/>
      <c r="J894" s="29"/>
      <c r="K894" s="70"/>
      <c r="L894" s="69"/>
      <c r="M894" s="47"/>
      <c r="N894" s="240" t="str">
        <f ca="1">IF(Tabla1[[#This Row],[Fecha de nac]]="","",IF(Tabla1[[#This Row],[Fecha Finalización]] &gt;=TODAY(), DATEDIF(Tabla1[[#This Row],[Fecha de nac]],TODAY(),"y"), ROUNDDOWN((Tabla1[[#This Row],[Fecha Finalización]] -Tabla1[[#This Row],[Fecha de nac]])/365,0)))</f>
        <v/>
      </c>
      <c r="O894" s="171"/>
      <c r="P894" s="35"/>
      <c r="Q894" s="68"/>
      <c r="R894" s="68"/>
      <c r="S894" s="68"/>
      <c r="T894" s="68"/>
      <c r="U894" s="245" t="str">
        <f>IF(F894="","",Tabla1[[#This Row],[Fecha Inicio grupo]]+3*7-7)</f>
        <v/>
      </c>
      <c r="V894" s="246" t="str">
        <f>IF(F894="","",EDATE(Tabla1[[#This Row],[Fecha Inicio grupo]],3))</f>
        <v/>
      </c>
      <c r="W894" s="30"/>
      <c r="X894" s="30"/>
      <c r="Y894" s="77"/>
      <c r="Z894" s="77"/>
      <c r="AA894" s="77"/>
      <c r="AB894" s="77"/>
      <c r="AC894" s="77"/>
      <c r="AD894" s="77"/>
      <c r="AE894" s="77"/>
      <c r="AF894" s="77"/>
      <c r="AG894" s="77"/>
      <c r="AH894" s="77"/>
      <c r="AI894" s="77"/>
      <c r="AJ894" s="77"/>
      <c r="AK894" s="77"/>
      <c r="AL894" s="77"/>
      <c r="AM894" s="77"/>
      <c r="AN894" s="77"/>
      <c r="AO894" s="146"/>
      <c r="AP894" s="248" t="str">
        <f>IF(F894="","",IFERROR(VLOOKUP(SUBSTITUTE(SUBSTITUTE(Tabla1[[#This Row],[Uso Sistemas]],"T","P"),"N","F"),Parámetros!$M$2:$N$17,2,0),"Completar hasta 3ra sem. para evaluar a Probacionista"))</f>
        <v/>
      </c>
      <c r="AQ894" s="40"/>
      <c r="AR894" s="40"/>
      <c r="AS894" s="40"/>
      <c r="AT894" s="29"/>
      <c r="AU894" s="56"/>
      <c r="AV894" s="56"/>
      <c r="AW894" s="56"/>
      <c r="AX894" s="250" t="str">
        <f>IF(V894="","",EOMONTH(EDATE(Tabla1[[#This Row],[Fecha Finalización]],2),0))</f>
        <v/>
      </c>
      <c r="AY894" s="40"/>
      <c r="AZ894" s="251" t="str">
        <f>IF(V894="","",EOMONTH(EDATE(Tabla1[[#This Row],[Fecha Finalización]],3),0))</f>
        <v/>
      </c>
      <c r="BA894" s="40"/>
      <c r="BB894" s="40"/>
      <c r="BC894" s="237"/>
      <c r="BD894" s="235" t="str">
        <f>IF(F894="","",Tabla1[[#This Row],[sem 01]]&amp;Tabla1[[#This Row],[sem 02]]&amp;Tabla1[[#This Row],[sem 03]])</f>
        <v/>
      </c>
      <c r="BE894" s="236" t="str">
        <f>IF(TRIM(F894)="","",$B$1&amp;"-"&amp;SUBSTITUTE(Tabla1[[#This Row],[Mes Inscrito]]," ","")&amp;"-"&amp;SUBSTITUTE(Tabla1[[#This Row],[Dia de clases Inscrito]]," ","")&amp;"-"&amp;SUBSTITUTE(Tabla1[[#This Row],[Horario Inscrito]]," ","")&amp;"-"&amp;Tabla1[[#This Row],[Fecha Inicio grupo]])</f>
        <v/>
      </c>
      <c r="BF894" s="253" t="str">
        <f>IF(F894="","",Tabla1[[#This Row],[Curso]])</f>
        <v/>
      </c>
      <c r="BG894" s="254" t="str">
        <f>+IF(TRIM(F894)="","",$B$1&amp;"-"&amp;TRIM(Tabla1[[#This Row],[Mes Inscrito]])&amp;"-"&amp;TRIM(Tabla1[[#This Row],[Dia de clases Inscrito]])&amp;"-"&amp;TRIM(Tabla1[[#This Row],[Horario Inscrito]])&amp;"-"&amp;TRIM(Tabla1[[#This Row],[Fecha Inicio grupo]])&amp;"-"&amp;TRIM(Tabla1[[#This Row],[Tipo Incrito]]))</f>
        <v/>
      </c>
      <c r="BH894" s="319" t="str">
        <f>IF(F894="","",OR(IFERROR(SEARCH("CG",Tabla1[[#This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4" s="320" t="str">
        <f>IF(F894&lt;&gt;"",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4" s="320" t="str">
        <f>IF(F894&lt;&gt;"",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4" s="320" t="str">
        <f>IF(Tabla1[[#This Row],[Fecha Inicio grupo]]="","",IFERROR(VLOOKUP(Tabla1[[#This Row],[Mes de Alta como miembro]],Parámetros!$AM$2:$AN$16,2,0),"01/01/1900"))</f>
        <v/>
      </c>
    </row>
    <row r="895" spans="1:63" ht="14.45" hidden="1">
      <c r="A895" s="69">
        <v>890</v>
      </c>
      <c r="B895" s="30"/>
      <c r="C895" s="35"/>
      <c r="D895" s="43"/>
      <c r="E895" s="65"/>
      <c r="F895" s="46"/>
      <c r="G895" s="46"/>
      <c r="H895" s="165"/>
      <c r="I895" s="43"/>
      <c r="J895" s="29"/>
      <c r="K895" s="70"/>
      <c r="L895" s="69"/>
      <c r="M895" s="47"/>
      <c r="N895" s="240" t="str">
        <f ca="1">IF(Tabla1[[#This Row],[Fecha de nac]]="","",IF(Tabla1[[#This Row],[Fecha Finalización]] &gt;=TODAY(), DATEDIF(Tabla1[[#This Row],[Fecha de nac]],TODAY(),"y"), ROUNDDOWN((Tabla1[[#This Row],[Fecha Finalización]] -Tabla1[[#This Row],[Fecha de nac]])/365,0)))</f>
        <v/>
      </c>
      <c r="O895" s="171"/>
      <c r="P895" s="35"/>
      <c r="Q895" s="68"/>
      <c r="R895" s="68"/>
      <c r="S895" s="68"/>
      <c r="T895" s="68"/>
      <c r="U895" s="245" t="str">
        <f>IF(F895="","",Tabla1[[#This Row],[Fecha Inicio grupo]]+3*7-7)</f>
        <v/>
      </c>
      <c r="V895" s="246" t="str">
        <f>IF(F895="","",EDATE(Tabla1[[#This Row],[Fecha Inicio grupo]],3))</f>
        <v/>
      </c>
      <c r="W895" s="30"/>
      <c r="X895" s="30"/>
      <c r="Y895" s="77"/>
      <c r="Z895" s="77"/>
      <c r="AA895" s="77"/>
      <c r="AB895" s="77"/>
      <c r="AC895" s="77"/>
      <c r="AD895" s="77"/>
      <c r="AE895" s="77"/>
      <c r="AF895" s="77"/>
      <c r="AG895" s="77"/>
      <c r="AH895" s="77"/>
      <c r="AI895" s="77"/>
      <c r="AJ895" s="77"/>
      <c r="AK895" s="77"/>
      <c r="AL895" s="77"/>
      <c r="AM895" s="77"/>
      <c r="AN895" s="77"/>
      <c r="AO895" s="146"/>
      <c r="AP895" s="248" t="str">
        <f>IF(F895="","",IFERROR(VLOOKUP(SUBSTITUTE(SUBSTITUTE(Tabla1[[#This Row],[Uso Sistemas]],"T","P"),"N","F"),Parámetros!$M$2:$N$17,2,0),"Completar hasta 3ra sem. para evaluar a Probacionista"))</f>
        <v/>
      </c>
      <c r="AQ895" s="40"/>
      <c r="AR895" s="40"/>
      <c r="AS895" s="40"/>
      <c r="AT895" s="29"/>
      <c r="AU895" s="56"/>
      <c r="AV895" s="56"/>
      <c r="AW895" s="56"/>
      <c r="AX895" s="250" t="str">
        <f>IF(V895="","",EOMONTH(EDATE(Tabla1[[#This Row],[Fecha Finalización]],2),0))</f>
        <v/>
      </c>
      <c r="AY895" s="40"/>
      <c r="AZ895" s="251" t="str">
        <f>IF(V895="","",EOMONTH(EDATE(Tabla1[[#This Row],[Fecha Finalización]],3),0))</f>
        <v/>
      </c>
      <c r="BA895" s="40"/>
      <c r="BB895" s="40"/>
      <c r="BC895" s="237"/>
      <c r="BD895" s="235" t="str">
        <f>IF(F895="","",Tabla1[[#This Row],[sem 01]]&amp;Tabla1[[#This Row],[sem 02]]&amp;Tabla1[[#This Row],[sem 03]])</f>
        <v/>
      </c>
      <c r="BE895" s="236" t="str">
        <f>IF(TRIM(F895)="","",$B$1&amp;"-"&amp;SUBSTITUTE(Tabla1[[#This Row],[Mes Inscrito]]," ","")&amp;"-"&amp;SUBSTITUTE(Tabla1[[#This Row],[Dia de clases Inscrito]]," ","")&amp;"-"&amp;SUBSTITUTE(Tabla1[[#This Row],[Horario Inscrito]]," ","")&amp;"-"&amp;Tabla1[[#This Row],[Fecha Inicio grupo]])</f>
        <v/>
      </c>
      <c r="BF895" s="253" t="str">
        <f>IF(F895="","",Tabla1[[#This Row],[Curso]])</f>
        <v/>
      </c>
      <c r="BG895" s="254" t="str">
        <f>+IF(TRIM(F895)="","",$B$1&amp;"-"&amp;TRIM(Tabla1[[#This Row],[Mes Inscrito]])&amp;"-"&amp;TRIM(Tabla1[[#This Row],[Dia de clases Inscrito]])&amp;"-"&amp;TRIM(Tabla1[[#This Row],[Horario Inscrito]])&amp;"-"&amp;TRIM(Tabla1[[#This Row],[Fecha Inicio grupo]])&amp;"-"&amp;TRIM(Tabla1[[#This Row],[Tipo Incrito]]))</f>
        <v/>
      </c>
      <c r="BH895" s="319" t="str">
        <f>IF(F895="","",OR(IFERROR(SEARCH("CG",Tabla1[[#This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5" s="320" t="str">
        <f>IF(F895&lt;&gt;"",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5" s="320" t="str">
        <f>IF(F895&lt;&gt;"",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5" s="320" t="str">
        <f>IF(Tabla1[[#This Row],[Fecha Inicio grupo]]="","",IFERROR(VLOOKUP(Tabla1[[#This Row],[Mes de Alta como miembro]],Parámetros!$AM$2:$AN$16,2,0),"01/01/1900"))</f>
        <v/>
      </c>
    </row>
    <row r="896" spans="1:63" ht="14.45" hidden="1">
      <c r="A896" s="69">
        <v>891</v>
      </c>
      <c r="B896" s="30"/>
      <c r="C896" s="35"/>
      <c r="D896" s="43"/>
      <c r="E896" s="65"/>
      <c r="F896" s="46"/>
      <c r="G896" s="46"/>
      <c r="H896" s="165"/>
      <c r="I896" s="43"/>
      <c r="J896" s="29"/>
      <c r="K896" s="70"/>
      <c r="L896" s="69"/>
      <c r="M896" s="47"/>
      <c r="N896" s="240" t="str">
        <f ca="1">IF(Tabla1[[#This Row],[Fecha de nac]]="","",IF(Tabla1[[#This Row],[Fecha Finalización]] &gt;=TODAY(), DATEDIF(Tabla1[[#This Row],[Fecha de nac]],TODAY(),"y"), ROUNDDOWN((Tabla1[[#This Row],[Fecha Finalización]] -Tabla1[[#This Row],[Fecha de nac]])/365,0)))</f>
        <v/>
      </c>
      <c r="O896" s="171"/>
      <c r="P896" s="35"/>
      <c r="Q896" s="68"/>
      <c r="R896" s="68"/>
      <c r="S896" s="68"/>
      <c r="T896" s="68"/>
      <c r="U896" s="245" t="str">
        <f>IF(F896="","",Tabla1[[#This Row],[Fecha Inicio grupo]]+3*7-7)</f>
        <v/>
      </c>
      <c r="V896" s="246" t="str">
        <f>IF(F896="","",EDATE(Tabla1[[#This Row],[Fecha Inicio grupo]],3))</f>
        <v/>
      </c>
      <c r="W896" s="30"/>
      <c r="X896" s="30"/>
      <c r="Y896" s="77"/>
      <c r="Z896" s="77"/>
      <c r="AA896" s="77"/>
      <c r="AB896" s="77"/>
      <c r="AC896" s="77"/>
      <c r="AD896" s="77"/>
      <c r="AE896" s="77"/>
      <c r="AF896" s="77"/>
      <c r="AG896" s="77"/>
      <c r="AH896" s="77"/>
      <c r="AI896" s="77"/>
      <c r="AJ896" s="77"/>
      <c r="AK896" s="77"/>
      <c r="AL896" s="77"/>
      <c r="AM896" s="77"/>
      <c r="AN896" s="77"/>
      <c r="AO896" s="146"/>
      <c r="AP896" s="248" t="str">
        <f>IF(F896="","",IFERROR(VLOOKUP(SUBSTITUTE(SUBSTITUTE(Tabla1[[#This Row],[Uso Sistemas]],"T","P"),"N","F"),Parámetros!$M$2:$N$17,2,0),"Completar hasta 3ra sem. para evaluar a Probacionista"))</f>
        <v/>
      </c>
      <c r="AQ896" s="40"/>
      <c r="AR896" s="40"/>
      <c r="AS896" s="40"/>
      <c r="AT896" s="29"/>
      <c r="AU896" s="56"/>
      <c r="AV896" s="56"/>
      <c r="AW896" s="56"/>
      <c r="AX896" s="250" t="str">
        <f>IF(V896="","",EOMONTH(EDATE(Tabla1[[#This Row],[Fecha Finalización]],2),0))</f>
        <v/>
      </c>
      <c r="AY896" s="40"/>
      <c r="AZ896" s="251" t="str">
        <f>IF(V896="","",EOMONTH(EDATE(Tabla1[[#This Row],[Fecha Finalización]],3),0))</f>
        <v/>
      </c>
      <c r="BA896" s="40"/>
      <c r="BB896" s="40"/>
      <c r="BC896" s="237"/>
      <c r="BD896" s="235" t="str">
        <f>IF(F896="","",Tabla1[[#This Row],[sem 01]]&amp;Tabla1[[#This Row],[sem 02]]&amp;Tabla1[[#This Row],[sem 03]])</f>
        <v/>
      </c>
      <c r="BE896" s="236" t="str">
        <f>IF(TRIM(F896)="","",$B$1&amp;"-"&amp;SUBSTITUTE(Tabla1[[#This Row],[Mes Inscrito]]," ","")&amp;"-"&amp;SUBSTITUTE(Tabla1[[#This Row],[Dia de clases Inscrito]]," ","")&amp;"-"&amp;SUBSTITUTE(Tabla1[[#This Row],[Horario Inscrito]]," ","")&amp;"-"&amp;Tabla1[[#This Row],[Fecha Inicio grupo]])</f>
        <v/>
      </c>
      <c r="BF896" s="253" t="str">
        <f>IF(F896="","",Tabla1[[#This Row],[Curso]])</f>
        <v/>
      </c>
      <c r="BG896" s="254" t="str">
        <f>+IF(TRIM(F896)="","",$B$1&amp;"-"&amp;TRIM(Tabla1[[#This Row],[Mes Inscrito]])&amp;"-"&amp;TRIM(Tabla1[[#This Row],[Dia de clases Inscrito]])&amp;"-"&amp;TRIM(Tabla1[[#This Row],[Horario Inscrito]])&amp;"-"&amp;TRIM(Tabla1[[#This Row],[Fecha Inicio grupo]])&amp;"-"&amp;TRIM(Tabla1[[#This Row],[Tipo Incrito]]))</f>
        <v/>
      </c>
      <c r="BH896" s="319" t="str">
        <f>IF(F896="","",OR(IFERROR(SEARCH("CG",Tabla1[[#This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6" s="320" t="str">
        <f>IF(F896&lt;&gt;"",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6" s="320" t="str">
        <f>IF(F896&lt;&gt;"",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6" s="320" t="str">
        <f>IF(Tabla1[[#This Row],[Fecha Inicio grupo]]="","",IFERROR(VLOOKUP(Tabla1[[#This Row],[Mes de Alta como miembro]],Parámetros!$AM$2:$AN$16,2,0),"01/01/1900"))</f>
        <v/>
      </c>
    </row>
    <row r="897" spans="1:63" ht="14.45" hidden="1">
      <c r="A897" s="69">
        <v>892</v>
      </c>
      <c r="B897" s="30"/>
      <c r="C897" s="35"/>
      <c r="D897" s="43"/>
      <c r="E897" s="65"/>
      <c r="F897" s="46"/>
      <c r="G897" s="46"/>
      <c r="H897" s="165"/>
      <c r="I897" s="43"/>
      <c r="J897" s="29"/>
      <c r="K897" s="70"/>
      <c r="L897" s="69"/>
      <c r="M897" s="47"/>
      <c r="N897" s="240" t="str">
        <f ca="1">IF(Tabla1[[#This Row],[Fecha de nac]]="","",IF(Tabla1[[#This Row],[Fecha Finalización]] &gt;=TODAY(), DATEDIF(Tabla1[[#This Row],[Fecha de nac]],TODAY(),"y"), ROUNDDOWN((Tabla1[[#This Row],[Fecha Finalización]] -Tabla1[[#This Row],[Fecha de nac]])/365,0)))</f>
        <v/>
      </c>
      <c r="O897" s="171"/>
      <c r="P897" s="35"/>
      <c r="Q897" s="68"/>
      <c r="R897" s="68"/>
      <c r="S897" s="68"/>
      <c r="T897" s="68"/>
      <c r="U897" s="245" t="str">
        <f>IF(F897="","",Tabla1[[#This Row],[Fecha Inicio grupo]]+3*7-7)</f>
        <v/>
      </c>
      <c r="V897" s="246" t="str">
        <f>IF(F897="","",EDATE(Tabla1[[#This Row],[Fecha Inicio grupo]],3))</f>
        <v/>
      </c>
      <c r="W897" s="30"/>
      <c r="X897" s="30"/>
      <c r="Y897" s="77"/>
      <c r="Z897" s="77"/>
      <c r="AA897" s="77"/>
      <c r="AB897" s="77"/>
      <c r="AC897" s="77"/>
      <c r="AD897" s="77"/>
      <c r="AE897" s="77"/>
      <c r="AF897" s="77"/>
      <c r="AG897" s="77"/>
      <c r="AH897" s="77"/>
      <c r="AI897" s="77"/>
      <c r="AJ897" s="77"/>
      <c r="AK897" s="77"/>
      <c r="AL897" s="77"/>
      <c r="AM897" s="77"/>
      <c r="AN897" s="77"/>
      <c r="AO897" s="146"/>
      <c r="AP897" s="248" t="str">
        <f>IF(F897="","",IFERROR(VLOOKUP(SUBSTITUTE(SUBSTITUTE(Tabla1[[#This Row],[Uso Sistemas]],"T","P"),"N","F"),Parámetros!$M$2:$N$17,2,0),"Completar hasta 3ra sem. para evaluar a Probacionista"))</f>
        <v/>
      </c>
      <c r="AQ897" s="40"/>
      <c r="AR897" s="40"/>
      <c r="AS897" s="40"/>
      <c r="AT897" s="29"/>
      <c r="AU897" s="56"/>
      <c r="AV897" s="56"/>
      <c r="AW897" s="56"/>
      <c r="AX897" s="250" t="str">
        <f>IF(V897="","",EOMONTH(EDATE(Tabla1[[#This Row],[Fecha Finalización]],2),0))</f>
        <v/>
      </c>
      <c r="AY897" s="40"/>
      <c r="AZ897" s="251" t="str">
        <f>IF(V897="","",EOMONTH(EDATE(Tabla1[[#This Row],[Fecha Finalización]],3),0))</f>
        <v/>
      </c>
      <c r="BA897" s="40"/>
      <c r="BB897" s="40"/>
      <c r="BC897" s="237"/>
      <c r="BD897" s="235" t="str">
        <f>IF(F897="","",Tabla1[[#This Row],[sem 01]]&amp;Tabla1[[#This Row],[sem 02]]&amp;Tabla1[[#This Row],[sem 03]])</f>
        <v/>
      </c>
      <c r="BE897" s="236" t="str">
        <f>IF(TRIM(F897)="","",$B$1&amp;"-"&amp;SUBSTITUTE(Tabla1[[#This Row],[Mes Inscrito]]," ","")&amp;"-"&amp;SUBSTITUTE(Tabla1[[#This Row],[Dia de clases Inscrito]]," ","")&amp;"-"&amp;SUBSTITUTE(Tabla1[[#This Row],[Horario Inscrito]]," ","")&amp;"-"&amp;Tabla1[[#This Row],[Fecha Inicio grupo]])</f>
        <v/>
      </c>
      <c r="BF897" s="253" t="str">
        <f>IF(F897="","",Tabla1[[#This Row],[Curso]])</f>
        <v/>
      </c>
      <c r="BG897" s="254" t="str">
        <f>+IF(TRIM(F897)="","",$B$1&amp;"-"&amp;TRIM(Tabla1[[#This Row],[Mes Inscrito]])&amp;"-"&amp;TRIM(Tabla1[[#This Row],[Dia de clases Inscrito]])&amp;"-"&amp;TRIM(Tabla1[[#This Row],[Horario Inscrito]])&amp;"-"&amp;TRIM(Tabla1[[#This Row],[Fecha Inicio grupo]])&amp;"-"&amp;TRIM(Tabla1[[#This Row],[Tipo Incrito]]))</f>
        <v/>
      </c>
      <c r="BH897" s="319" t="str">
        <f>IF(F897="","",OR(IFERROR(SEARCH("CG",Tabla1[[#This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7" s="320" t="str">
        <f>IF(F897&lt;&gt;"",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7" s="320" t="str">
        <f>IF(F897&lt;&gt;"",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7" s="320" t="str">
        <f>IF(Tabla1[[#This Row],[Fecha Inicio grupo]]="","",IFERROR(VLOOKUP(Tabla1[[#This Row],[Mes de Alta como miembro]],Parámetros!$AM$2:$AN$16,2,0),"01/01/1900"))</f>
        <v/>
      </c>
    </row>
    <row r="898" spans="1:63" ht="14.45" hidden="1">
      <c r="A898" s="69">
        <v>893</v>
      </c>
      <c r="B898" s="30"/>
      <c r="C898" s="35"/>
      <c r="D898" s="43"/>
      <c r="E898" s="65"/>
      <c r="F898" s="46"/>
      <c r="G898" s="46"/>
      <c r="H898" s="165"/>
      <c r="I898" s="43"/>
      <c r="J898" s="29"/>
      <c r="K898" s="70"/>
      <c r="L898" s="69"/>
      <c r="M898" s="47"/>
      <c r="N898" s="240" t="str">
        <f ca="1">IF(Tabla1[[#This Row],[Fecha de nac]]="","",IF(Tabla1[[#This Row],[Fecha Finalización]] &gt;=TODAY(), DATEDIF(Tabla1[[#This Row],[Fecha de nac]],TODAY(),"y"), ROUNDDOWN((Tabla1[[#This Row],[Fecha Finalización]] -Tabla1[[#This Row],[Fecha de nac]])/365,0)))</f>
        <v/>
      </c>
      <c r="O898" s="171"/>
      <c r="P898" s="35"/>
      <c r="Q898" s="68"/>
      <c r="R898" s="68"/>
      <c r="S898" s="68"/>
      <c r="T898" s="68"/>
      <c r="U898" s="245" t="str">
        <f>IF(F898="","",Tabla1[[#This Row],[Fecha Inicio grupo]]+3*7-7)</f>
        <v/>
      </c>
      <c r="V898" s="246" t="str">
        <f>IF(F898="","",EDATE(Tabla1[[#This Row],[Fecha Inicio grupo]],3))</f>
        <v/>
      </c>
      <c r="W898" s="30"/>
      <c r="X898" s="30"/>
      <c r="Y898" s="77"/>
      <c r="Z898" s="77"/>
      <c r="AA898" s="77"/>
      <c r="AB898" s="77"/>
      <c r="AC898" s="77"/>
      <c r="AD898" s="77"/>
      <c r="AE898" s="77"/>
      <c r="AF898" s="77"/>
      <c r="AG898" s="77"/>
      <c r="AH898" s="77"/>
      <c r="AI898" s="77"/>
      <c r="AJ898" s="77"/>
      <c r="AK898" s="77"/>
      <c r="AL898" s="77"/>
      <c r="AM898" s="77"/>
      <c r="AN898" s="77"/>
      <c r="AO898" s="146"/>
      <c r="AP898" s="248" t="str">
        <f>IF(F898="","",IFERROR(VLOOKUP(SUBSTITUTE(SUBSTITUTE(Tabla1[[#This Row],[Uso Sistemas]],"T","P"),"N","F"),Parámetros!$M$2:$N$17,2,0),"Completar hasta 3ra sem. para evaluar a Probacionista"))</f>
        <v/>
      </c>
      <c r="AQ898" s="40"/>
      <c r="AR898" s="40"/>
      <c r="AS898" s="40"/>
      <c r="AT898" s="29"/>
      <c r="AU898" s="56"/>
      <c r="AV898" s="56"/>
      <c r="AW898" s="56"/>
      <c r="AX898" s="250" t="str">
        <f>IF(V898="","",EOMONTH(EDATE(Tabla1[[#This Row],[Fecha Finalización]],2),0))</f>
        <v/>
      </c>
      <c r="AY898" s="40"/>
      <c r="AZ898" s="251" t="str">
        <f>IF(V898="","",EOMONTH(EDATE(Tabla1[[#This Row],[Fecha Finalización]],3),0))</f>
        <v/>
      </c>
      <c r="BA898" s="40"/>
      <c r="BB898" s="40"/>
      <c r="BC898" s="237"/>
      <c r="BD898" s="235" t="str">
        <f>IF(F898="","",Tabla1[[#This Row],[sem 01]]&amp;Tabla1[[#This Row],[sem 02]]&amp;Tabla1[[#This Row],[sem 03]])</f>
        <v/>
      </c>
      <c r="BE898" s="236" t="str">
        <f>IF(TRIM(F898)="","",$B$1&amp;"-"&amp;SUBSTITUTE(Tabla1[[#This Row],[Mes Inscrito]]," ","")&amp;"-"&amp;SUBSTITUTE(Tabla1[[#This Row],[Dia de clases Inscrito]]," ","")&amp;"-"&amp;SUBSTITUTE(Tabla1[[#This Row],[Horario Inscrito]]," ","")&amp;"-"&amp;Tabla1[[#This Row],[Fecha Inicio grupo]])</f>
        <v/>
      </c>
      <c r="BF898" s="253" t="str">
        <f>IF(F898="","",Tabla1[[#This Row],[Curso]])</f>
        <v/>
      </c>
      <c r="BG898" s="254" t="str">
        <f>+IF(TRIM(F898)="","",$B$1&amp;"-"&amp;TRIM(Tabla1[[#This Row],[Mes Inscrito]])&amp;"-"&amp;TRIM(Tabla1[[#This Row],[Dia de clases Inscrito]])&amp;"-"&amp;TRIM(Tabla1[[#This Row],[Horario Inscrito]])&amp;"-"&amp;TRIM(Tabla1[[#This Row],[Fecha Inicio grupo]])&amp;"-"&amp;TRIM(Tabla1[[#This Row],[Tipo Incrito]]))</f>
        <v/>
      </c>
      <c r="BH898" s="319" t="str">
        <f>IF(F898="","",OR(IFERROR(SEARCH("CG",Tabla1[[#This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8" s="320" t="str">
        <f>IF(F898&lt;&gt;"",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8" s="320" t="str">
        <f>IF(F898&lt;&gt;"",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8" s="320" t="str">
        <f>IF(Tabla1[[#This Row],[Fecha Inicio grupo]]="","",IFERROR(VLOOKUP(Tabla1[[#This Row],[Mes de Alta como miembro]],Parámetros!$AM$2:$AN$16,2,0),"01/01/1900"))</f>
        <v/>
      </c>
    </row>
    <row r="899" spans="1:63" ht="14.45" hidden="1">
      <c r="A899" s="69">
        <v>894</v>
      </c>
      <c r="B899" s="30"/>
      <c r="C899" s="35"/>
      <c r="D899" s="43"/>
      <c r="E899" s="65"/>
      <c r="F899" s="46"/>
      <c r="G899" s="46"/>
      <c r="H899" s="165"/>
      <c r="I899" s="43"/>
      <c r="J899" s="29"/>
      <c r="K899" s="70"/>
      <c r="L899" s="69"/>
      <c r="M899" s="47"/>
      <c r="N899" s="240" t="str">
        <f ca="1">IF(Tabla1[[#This Row],[Fecha de nac]]="","",IF(Tabla1[[#This Row],[Fecha Finalización]] &gt;=TODAY(), DATEDIF(Tabla1[[#This Row],[Fecha de nac]],TODAY(),"y"), ROUNDDOWN((Tabla1[[#This Row],[Fecha Finalización]] -Tabla1[[#This Row],[Fecha de nac]])/365,0)))</f>
        <v/>
      </c>
      <c r="O899" s="171"/>
      <c r="P899" s="35"/>
      <c r="Q899" s="68"/>
      <c r="R899" s="68"/>
      <c r="S899" s="68"/>
      <c r="T899" s="68"/>
      <c r="U899" s="245" t="str">
        <f>IF(F899="","",Tabla1[[#This Row],[Fecha Inicio grupo]]+3*7-7)</f>
        <v/>
      </c>
      <c r="V899" s="246" t="str">
        <f>IF(F899="","",EDATE(Tabla1[[#This Row],[Fecha Inicio grupo]],3))</f>
        <v/>
      </c>
      <c r="W899" s="30"/>
      <c r="X899" s="30"/>
      <c r="Y899" s="77"/>
      <c r="Z899" s="77"/>
      <c r="AA899" s="77"/>
      <c r="AB899" s="77"/>
      <c r="AC899" s="77"/>
      <c r="AD899" s="77"/>
      <c r="AE899" s="77"/>
      <c r="AF899" s="77"/>
      <c r="AG899" s="77"/>
      <c r="AH899" s="77"/>
      <c r="AI899" s="77"/>
      <c r="AJ899" s="77"/>
      <c r="AK899" s="77"/>
      <c r="AL899" s="77"/>
      <c r="AM899" s="77"/>
      <c r="AN899" s="77"/>
      <c r="AO899" s="146"/>
      <c r="AP899" s="248" t="str">
        <f>IF(F899="","",IFERROR(VLOOKUP(SUBSTITUTE(SUBSTITUTE(Tabla1[[#This Row],[Uso Sistemas]],"T","P"),"N","F"),Parámetros!$M$2:$N$17,2,0),"Completar hasta 3ra sem. para evaluar a Probacionista"))</f>
        <v/>
      </c>
      <c r="AQ899" s="40"/>
      <c r="AR899" s="40"/>
      <c r="AS899" s="40"/>
      <c r="AT899" s="29"/>
      <c r="AU899" s="56"/>
      <c r="AV899" s="56"/>
      <c r="AW899" s="56"/>
      <c r="AX899" s="250" t="str">
        <f>IF(V899="","",EOMONTH(EDATE(Tabla1[[#This Row],[Fecha Finalización]],2),0))</f>
        <v/>
      </c>
      <c r="AY899" s="40"/>
      <c r="AZ899" s="251" t="str">
        <f>IF(V899="","",EOMONTH(EDATE(Tabla1[[#This Row],[Fecha Finalización]],3),0))</f>
        <v/>
      </c>
      <c r="BA899" s="40"/>
      <c r="BB899" s="40"/>
      <c r="BC899" s="237"/>
      <c r="BD899" s="235" t="str">
        <f>IF(F899="","",Tabla1[[#This Row],[sem 01]]&amp;Tabla1[[#This Row],[sem 02]]&amp;Tabla1[[#This Row],[sem 03]])</f>
        <v/>
      </c>
      <c r="BE899" s="236" t="str">
        <f>IF(TRIM(F899)="","",$B$1&amp;"-"&amp;SUBSTITUTE(Tabla1[[#This Row],[Mes Inscrito]]," ","")&amp;"-"&amp;SUBSTITUTE(Tabla1[[#This Row],[Dia de clases Inscrito]]," ","")&amp;"-"&amp;SUBSTITUTE(Tabla1[[#This Row],[Horario Inscrito]]," ","")&amp;"-"&amp;Tabla1[[#This Row],[Fecha Inicio grupo]])</f>
        <v/>
      </c>
      <c r="BF899" s="253" t="str">
        <f>IF(F899="","",Tabla1[[#This Row],[Curso]])</f>
        <v/>
      </c>
      <c r="BG899" s="254" t="str">
        <f>+IF(TRIM(F899)="","",$B$1&amp;"-"&amp;TRIM(Tabla1[[#This Row],[Mes Inscrito]])&amp;"-"&amp;TRIM(Tabla1[[#This Row],[Dia de clases Inscrito]])&amp;"-"&amp;TRIM(Tabla1[[#This Row],[Horario Inscrito]])&amp;"-"&amp;TRIM(Tabla1[[#This Row],[Fecha Inicio grupo]])&amp;"-"&amp;TRIM(Tabla1[[#This Row],[Tipo Incrito]]))</f>
        <v/>
      </c>
      <c r="BH899" s="319" t="str">
        <f>IF(F899="","",OR(IFERROR(SEARCH("CG",Tabla1[[#This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9" s="320" t="str">
        <f>IF(F899&lt;&gt;"",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9" s="320" t="str">
        <f>IF(F899&lt;&gt;"",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9" s="320" t="str">
        <f>IF(Tabla1[[#This Row],[Fecha Inicio grupo]]="","",IFERROR(VLOOKUP(Tabla1[[#This Row],[Mes de Alta como miembro]],Parámetros!$AM$2:$AN$16,2,0),"01/01/1900"))</f>
        <v/>
      </c>
    </row>
    <row r="900" spans="1:63" ht="14.45" hidden="1">
      <c r="A900" s="69">
        <v>895</v>
      </c>
      <c r="B900" s="30"/>
      <c r="C900" s="35"/>
      <c r="D900" s="43"/>
      <c r="E900" s="65"/>
      <c r="F900" s="46"/>
      <c r="G900" s="46"/>
      <c r="H900" s="165"/>
      <c r="I900" s="43"/>
      <c r="J900" s="29"/>
      <c r="K900" s="70"/>
      <c r="L900" s="69"/>
      <c r="M900" s="47"/>
      <c r="N900" s="240" t="str">
        <f ca="1">IF(Tabla1[[#This Row],[Fecha de nac]]="","",IF(Tabla1[[#This Row],[Fecha Finalización]] &gt;=TODAY(), DATEDIF(Tabla1[[#This Row],[Fecha de nac]],TODAY(),"y"), ROUNDDOWN((Tabla1[[#This Row],[Fecha Finalización]] -Tabla1[[#This Row],[Fecha de nac]])/365,0)))</f>
        <v/>
      </c>
      <c r="O900" s="171"/>
      <c r="P900" s="35"/>
      <c r="Q900" s="68"/>
      <c r="R900" s="68"/>
      <c r="S900" s="68"/>
      <c r="T900" s="68"/>
      <c r="U900" s="245" t="str">
        <f>IF(F900="","",Tabla1[[#This Row],[Fecha Inicio grupo]]+3*7-7)</f>
        <v/>
      </c>
      <c r="V900" s="246" t="str">
        <f>IF(F900="","",EDATE(Tabla1[[#This Row],[Fecha Inicio grupo]],3))</f>
        <v/>
      </c>
      <c r="W900" s="30"/>
      <c r="X900" s="30"/>
      <c r="Y900" s="77"/>
      <c r="Z900" s="77"/>
      <c r="AA900" s="77"/>
      <c r="AB900" s="77"/>
      <c r="AC900" s="77"/>
      <c r="AD900" s="77"/>
      <c r="AE900" s="77"/>
      <c r="AF900" s="77"/>
      <c r="AG900" s="77"/>
      <c r="AH900" s="77"/>
      <c r="AI900" s="77"/>
      <c r="AJ900" s="77"/>
      <c r="AK900" s="77"/>
      <c r="AL900" s="77"/>
      <c r="AM900" s="77"/>
      <c r="AN900" s="77"/>
      <c r="AO900" s="146"/>
      <c r="AP900" s="248" t="str">
        <f>IF(F900="","",IFERROR(VLOOKUP(SUBSTITUTE(SUBSTITUTE(Tabla1[[#This Row],[Uso Sistemas]],"T","P"),"N","F"),Parámetros!$M$2:$N$17,2,0),"Completar hasta 3ra sem. para evaluar a Probacionista"))</f>
        <v/>
      </c>
      <c r="AQ900" s="40"/>
      <c r="AR900" s="40"/>
      <c r="AS900" s="40"/>
      <c r="AT900" s="29"/>
      <c r="AU900" s="56"/>
      <c r="AV900" s="56"/>
      <c r="AW900" s="56"/>
      <c r="AX900" s="250" t="str">
        <f>IF(V900="","",EOMONTH(EDATE(Tabla1[[#This Row],[Fecha Finalización]],2),0))</f>
        <v/>
      </c>
      <c r="AY900" s="40"/>
      <c r="AZ900" s="251" t="str">
        <f>IF(V900="","",EOMONTH(EDATE(Tabla1[[#This Row],[Fecha Finalización]],3),0))</f>
        <v/>
      </c>
      <c r="BA900" s="40"/>
      <c r="BB900" s="40"/>
      <c r="BC900" s="237"/>
      <c r="BD900" s="235" t="str">
        <f>IF(F900="","",Tabla1[[#This Row],[sem 01]]&amp;Tabla1[[#This Row],[sem 02]]&amp;Tabla1[[#This Row],[sem 03]])</f>
        <v/>
      </c>
      <c r="BE900" s="236" t="str">
        <f>IF(TRIM(F900)="","",$B$1&amp;"-"&amp;SUBSTITUTE(Tabla1[[#This Row],[Mes Inscrito]]," ","")&amp;"-"&amp;SUBSTITUTE(Tabla1[[#This Row],[Dia de clases Inscrito]]," ","")&amp;"-"&amp;SUBSTITUTE(Tabla1[[#This Row],[Horario Inscrito]]," ","")&amp;"-"&amp;Tabla1[[#This Row],[Fecha Inicio grupo]])</f>
        <v/>
      </c>
      <c r="BF900" s="253" t="str">
        <f>IF(F900="","",Tabla1[[#This Row],[Curso]])</f>
        <v/>
      </c>
      <c r="BG900" s="254" t="str">
        <f>+IF(TRIM(F900)="","",$B$1&amp;"-"&amp;TRIM(Tabla1[[#This Row],[Mes Inscrito]])&amp;"-"&amp;TRIM(Tabla1[[#This Row],[Dia de clases Inscrito]])&amp;"-"&amp;TRIM(Tabla1[[#This Row],[Horario Inscrito]])&amp;"-"&amp;TRIM(Tabla1[[#This Row],[Fecha Inicio grupo]])&amp;"-"&amp;TRIM(Tabla1[[#This Row],[Tipo Incrito]]))</f>
        <v/>
      </c>
      <c r="BH900" s="319" t="str">
        <f>IF(F900="","",OR(IFERROR(SEARCH("CG",Tabla1[[#This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0" s="320" t="str">
        <f>IF(F900&lt;&gt;"",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0" s="320" t="str">
        <f>IF(F900&lt;&gt;"",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0" s="320" t="str">
        <f>IF(Tabla1[[#This Row],[Fecha Inicio grupo]]="","",IFERROR(VLOOKUP(Tabla1[[#This Row],[Mes de Alta como miembro]],Parámetros!$AM$2:$AN$16,2,0),"01/01/1900"))</f>
        <v/>
      </c>
    </row>
    <row r="901" spans="1:63" ht="14.45" hidden="1">
      <c r="A901" s="69">
        <v>896</v>
      </c>
      <c r="B901" s="30"/>
      <c r="C901" s="35"/>
      <c r="D901" s="43"/>
      <c r="E901" s="65"/>
      <c r="F901" s="46"/>
      <c r="G901" s="46"/>
      <c r="H901" s="165"/>
      <c r="I901" s="43"/>
      <c r="J901" s="29"/>
      <c r="K901" s="70"/>
      <c r="L901" s="69"/>
      <c r="M901" s="47"/>
      <c r="N901" s="240" t="str">
        <f ca="1">IF(Tabla1[[#This Row],[Fecha de nac]]="","",IF(Tabla1[[#This Row],[Fecha Finalización]] &gt;=TODAY(), DATEDIF(Tabla1[[#This Row],[Fecha de nac]],TODAY(),"y"), ROUNDDOWN((Tabla1[[#This Row],[Fecha Finalización]] -Tabla1[[#This Row],[Fecha de nac]])/365,0)))</f>
        <v/>
      </c>
      <c r="O901" s="171"/>
      <c r="P901" s="35"/>
      <c r="Q901" s="68"/>
      <c r="R901" s="68"/>
      <c r="S901" s="68"/>
      <c r="T901" s="68"/>
      <c r="U901" s="245" t="str">
        <f>IF(F901="","",Tabla1[[#This Row],[Fecha Inicio grupo]]+3*7-7)</f>
        <v/>
      </c>
      <c r="V901" s="246" t="str">
        <f>IF(F901="","",EDATE(Tabla1[[#This Row],[Fecha Inicio grupo]],3))</f>
        <v/>
      </c>
      <c r="W901" s="30"/>
      <c r="X901" s="30"/>
      <c r="Y901" s="77"/>
      <c r="Z901" s="77"/>
      <c r="AA901" s="77"/>
      <c r="AB901" s="77"/>
      <c r="AC901" s="77"/>
      <c r="AD901" s="77"/>
      <c r="AE901" s="77"/>
      <c r="AF901" s="77"/>
      <c r="AG901" s="77"/>
      <c r="AH901" s="77"/>
      <c r="AI901" s="77"/>
      <c r="AJ901" s="77"/>
      <c r="AK901" s="77"/>
      <c r="AL901" s="77"/>
      <c r="AM901" s="77"/>
      <c r="AN901" s="77"/>
      <c r="AO901" s="146"/>
      <c r="AP901" s="248" t="str">
        <f>IF(F901="","",IFERROR(VLOOKUP(SUBSTITUTE(SUBSTITUTE(Tabla1[[#This Row],[Uso Sistemas]],"T","P"),"N","F"),Parámetros!$M$2:$N$17,2,0),"Completar hasta 3ra sem. para evaluar a Probacionista"))</f>
        <v/>
      </c>
      <c r="AQ901" s="40"/>
      <c r="AR901" s="40"/>
      <c r="AS901" s="40"/>
      <c r="AT901" s="29"/>
      <c r="AU901" s="56"/>
      <c r="AV901" s="56"/>
      <c r="AW901" s="56"/>
      <c r="AX901" s="250" t="str">
        <f>IF(V901="","",EOMONTH(EDATE(Tabla1[[#This Row],[Fecha Finalización]],2),0))</f>
        <v/>
      </c>
      <c r="AY901" s="40"/>
      <c r="AZ901" s="251" t="str">
        <f>IF(V901="","",EOMONTH(EDATE(Tabla1[[#This Row],[Fecha Finalización]],3),0))</f>
        <v/>
      </c>
      <c r="BA901" s="40"/>
      <c r="BB901" s="40"/>
      <c r="BC901" s="237"/>
      <c r="BD901" s="235" t="str">
        <f>IF(F901="","",Tabla1[[#This Row],[sem 01]]&amp;Tabla1[[#This Row],[sem 02]]&amp;Tabla1[[#This Row],[sem 03]])</f>
        <v/>
      </c>
      <c r="BE901" s="236" t="str">
        <f>IF(TRIM(F901)="","",$B$1&amp;"-"&amp;SUBSTITUTE(Tabla1[[#This Row],[Mes Inscrito]]," ","")&amp;"-"&amp;SUBSTITUTE(Tabla1[[#This Row],[Dia de clases Inscrito]]," ","")&amp;"-"&amp;SUBSTITUTE(Tabla1[[#This Row],[Horario Inscrito]]," ","")&amp;"-"&amp;Tabla1[[#This Row],[Fecha Inicio grupo]])</f>
        <v/>
      </c>
      <c r="BF901" s="253" t="str">
        <f>IF(F901="","",Tabla1[[#This Row],[Curso]])</f>
        <v/>
      </c>
      <c r="BG901" s="254" t="str">
        <f>+IF(TRIM(F901)="","",$B$1&amp;"-"&amp;TRIM(Tabla1[[#This Row],[Mes Inscrito]])&amp;"-"&amp;TRIM(Tabla1[[#This Row],[Dia de clases Inscrito]])&amp;"-"&amp;TRIM(Tabla1[[#This Row],[Horario Inscrito]])&amp;"-"&amp;TRIM(Tabla1[[#This Row],[Fecha Inicio grupo]])&amp;"-"&amp;TRIM(Tabla1[[#This Row],[Tipo Incrito]]))</f>
        <v/>
      </c>
      <c r="BH901" s="319" t="str">
        <f>IF(F901="","",OR(IFERROR(SEARCH("CG",Tabla1[[#This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1" s="320" t="str">
        <f>IF(F901&lt;&gt;"",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1" s="320" t="str">
        <f>IF(F901&lt;&gt;"",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1" s="320" t="str">
        <f>IF(Tabla1[[#This Row],[Fecha Inicio grupo]]="","",IFERROR(VLOOKUP(Tabla1[[#This Row],[Mes de Alta como miembro]],Parámetros!$AM$2:$AN$16,2,0),"01/01/1900"))</f>
        <v/>
      </c>
    </row>
    <row r="902" spans="1:63" ht="14.45" hidden="1">
      <c r="A902" s="69">
        <v>897</v>
      </c>
      <c r="B902" s="30"/>
      <c r="C902" s="35"/>
      <c r="D902" s="43"/>
      <c r="E902" s="65"/>
      <c r="F902" s="46"/>
      <c r="G902" s="46"/>
      <c r="H902" s="165"/>
      <c r="I902" s="43"/>
      <c r="J902" s="29"/>
      <c r="K902" s="70"/>
      <c r="L902" s="69"/>
      <c r="M902" s="47"/>
      <c r="N902" s="240" t="str">
        <f ca="1">IF(Tabla1[[#This Row],[Fecha de nac]]="","",IF(Tabla1[[#This Row],[Fecha Finalización]] &gt;=TODAY(), DATEDIF(Tabla1[[#This Row],[Fecha de nac]],TODAY(),"y"), ROUNDDOWN((Tabla1[[#This Row],[Fecha Finalización]] -Tabla1[[#This Row],[Fecha de nac]])/365,0)))</f>
        <v/>
      </c>
      <c r="O902" s="171"/>
      <c r="P902" s="35"/>
      <c r="Q902" s="68"/>
      <c r="R902" s="68"/>
      <c r="S902" s="68"/>
      <c r="T902" s="68"/>
      <c r="U902" s="245" t="str">
        <f>IF(F902="","",Tabla1[[#This Row],[Fecha Inicio grupo]]+3*7-7)</f>
        <v/>
      </c>
      <c r="V902" s="246" t="str">
        <f>IF(F902="","",EDATE(Tabla1[[#This Row],[Fecha Inicio grupo]],3))</f>
        <v/>
      </c>
      <c r="W902" s="30"/>
      <c r="X902" s="30"/>
      <c r="Y902" s="77"/>
      <c r="Z902" s="77"/>
      <c r="AA902" s="77"/>
      <c r="AB902" s="77"/>
      <c r="AC902" s="77"/>
      <c r="AD902" s="77"/>
      <c r="AE902" s="77"/>
      <c r="AF902" s="77"/>
      <c r="AG902" s="77"/>
      <c r="AH902" s="77"/>
      <c r="AI902" s="77"/>
      <c r="AJ902" s="77"/>
      <c r="AK902" s="77"/>
      <c r="AL902" s="77"/>
      <c r="AM902" s="77"/>
      <c r="AN902" s="77"/>
      <c r="AO902" s="146"/>
      <c r="AP902" s="248" t="str">
        <f>IF(F902="","",IFERROR(VLOOKUP(SUBSTITUTE(SUBSTITUTE(Tabla1[[#This Row],[Uso Sistemas]],"T","P"),"N","F"),Parámetros!$M$2:$N$17,2,0),"Completar hasta 3ra sem. para evaluar a Probacionista"))</f>
        <v/>
      </c>
      <c r="AQ902" s="40"/>
      <c r="AR902" s="40"/>
      <c r="AS902" s="40"/>
      <c r="AT902" s="29"/>
      <c r="AU902" s="56"/>
      <c r="AV902" s="56"/>
      <c r="AW902" s="56"/>
      <c r="AX902" s="250" t="str">
        <f>IF(V902="","",EOMONTH(EDATE(Tabla1[[#This Row],[Fecha Finalización]],2),0))</f>
        <v/>
      </c>
      <c r="AY902" s="40"/>
      <c r="AZ902" s="251" t="str">
        <f>IF(V902="","",EOMONTH(EDATE(Tabla1[[#This Row],[Fecha Finalización]],3),0))</f>
        <v/>
      </c>
      <c r="BA902" s="40"/>
      <c r="BB902" s="40"/>
      <c r="BC902" s="237"/>
      <c r="BD902" s="235" t="str">
        <f>IF(F902="","",Tabla1[[#This Row],[sem 01]]&amp;Tabla1[[#This Row],[sem 02]]&amp;Tabla1[[#This Row],[sem 03]])</f>
        <v/>
      </c>
      <c r="BE902" s="236" t="str">
        <f>IF(TRIM(F902)="","",$B$1&amp;"-"&amp;SUBSTITUTE(Tabla1[[#This Row],[Mes Inscrito]]," ","")&amp;"-"&amp;SUBSTITUTE(Tabla1[[#This Row],[Dia de clases Inscrito]]," ","")&amp;"-"&amp;SUBSTITUTE(Tabla1[[#This Row],[Horario Inscrito]]," ","")&amp;"-"&amp;Tabla1[[#This Row],[Fecha Inicio grupo]])</f>
        <v/>
      </c>
      <c r="BF902" s="253" t="str">
        <f>IF(F902="","",Tabla1[[#This Row],[Curso]])</f>
        <v/>
      </c>
      <c r="BG902" s="254" t="str">
        <f>+IF(TRIM(F902)="","",$B$1&amp;"-"&amp;TRIM(Tabla1[[#This Row],[Mes Inscrito]])&amp;"-"&amp;TRIM(Tabla1[[#This Row],[Dia de clases Inscrito]])&amp;"-"&amp;TRIM(Tabla1[[#This Row],[Horario Inscrito]])&amp;"-"&amp;TRIM(Tabla1[[#This Row],[Fecha Inicio grupo]])&amp;"-"&amp;TRIM(Tabla1[[#This Row],[Tipo Incrito]]))</f>
        <v/>
      </c>
      <c r="BH902" s="319" t="str">
        <f>IF(F902="","",OR(IFERROR(SEARCH("CG",Tabla1[[#This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2" s="320" t="str">
        <f>IF(F902&lt;&gt;"",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2" s="320" t="str">
        <f>IF(F902&lt;&gt;"",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2" s="320" t="str">
        <f>IF(Tabla1[[#This Row],[Fecha Inicio grupo]]="","",IFERROR(VLOOKUP(Tabla1[[#This Row],[Mes de Alta como miembro]],Parámetros!$AM$2:$AN$16,2,0),"01/01/1900"))</f>
        <v/>
      </c>
    </row>
    <row r="903" spans="1:63" ht="14.45" hidden="1">
      <c r="A903" s="69">
        <v>898</v>
      </c>
      <c r="B903" s="30"/>
      <c r="C903" s="35"/>
      <c r="D903" s="43"/>
      <c r="E903" s="65"/>
      <c r="F903" s="46"/>
      <c r="G903" s="46"/>
      <c r="H903" s="165"/>
      <c r="I903" s="43"/>
      <c r="J903" s="29"/>
      <c r="K903" s="70"/>
      <c r="L903" s="69"/>
      <c r="M903" s="47"/>
      <c r="N903" s="240" t="str">
        <f ca="1">IF(Tabla1[[#This Row],[Fecha de nac]]="","",IF(Tabla1[[#This Row],[Fecha Finalización]] &gt;=TODAY(), DATEDIF(Tabla1[[#This Row],[Fecha de nac]],TODAY(),"y"), ROUNDDOWN((Tabla1[[#This Row],[Fecha Finalización]] -Tabla1[[#This Row],[Fecha de nac]])/365,0)))</f>
        <v/>
      </c>
      <c r="O903" s="171"/>
      <c r="P903" s="35"/>
      <c r="Q903" s="68"/>
      <c r="R903" s="68"/>
      <c r="S903" s="68"/>
      <c r="T903" s="68"/>
      <c r="U903" s="245" t="str">
        <f>IF(F903="","",Tabla1[[#This Row],[Fecha Inicio grupo]]+3*7-7)</f>
        <v/>
      </c>
      <c r="V903" s="246" t="str">
        <f>IF(F903="","",EDATE(Tabla1[[#This Row],[Fecha Inicio grupo]],3))</f>
        <v/>
      </c>
      <c r="W903" s="30"/>
      <c r="X903" s="30"/>
      <c r="Y903" s="77"/>
      <c r="Z903" s="77"/>
      <c r="AA903" s="77"/>
      <c r="AB903" s="77"/>
      <c r="AC903" s="77"/>
      <c r="AD903" s="77"/>
      <c r="AE903" s="77"/>
      <c r="AF903" s="77"/>
      <c r="AG903" s="77"/>
      <c r="AH903" s="77"/>
      <c r="AI903" s="77"/>
      <c r="AJ903" s="77"/>
      <c r="AK903" s="77"/>
      <c r="AL903" s="77"/>
      <c r="AM903" s="77"/>
      <c r="AN903" s="77"/>
      <c r="AO903" s="146"/>
      <c r="AP903" s="248" t="str">
        <f>IF(F903="","",IFERROR(VLOOKUP(SUBSTITUTE(SUBSTITUTE(Tabla1[[#This Row],[Uso Sistemas]],"T","P"),"N","F"),Parámetros!$M$2:$N$17,2,0),"Completar hasta 3ra sem. para evaluar a Probacionista"))</f>
        <v/>
      </c>
      <c r="AQ903" s="40"/>
      <c r="AR903" s="40"/>
      <c r="AS903" s="40"/>
      <c r="AT903" s="29"/>
      <c r="AU903" s="56"/>
      <c r="AV903" s="56"/>
      <c r="AW903" s="56"/>
      <c r="AX903" s="250" t="str">
        <f>IF(V903="","",EOMONTH(EDATE(Tabla1[[#This Row],[Fecha Finalización]],2),0))</f>
        <v/>
      </c>
      <c r="AY903" s="40"/>
      <c r="AZ903" s="251" t="str">
        <f>IF(V903="","",EOMONTH(EDATE(Tabla1[[#This Row],[Fecha Finalización]],3),0))</f>
        <v/>
      </c>
      <c r="BA903" s="40"/>
      <c r="BB903" s="40"/>
      <c r="BC903" s="237"/>
      <c r="BD903" s="235" t="str">
        <f>IF(F903="","",Tabla1[[#This Row],[sem 01]]&amp;Tabla1[[#This Row],[sem 02]]&amp;Tabla1[[#This Row],[sem 03]])</f>
        <v/>
      </c>
      <c r="BE903" s="236" t="str">
        <f>IF(TRIM(F903)="","",$B$1&amp;"-"&amp;SUBSTITUTE(Tabla1[[#This Row],[Mes Inscrito]]," ","")&amp;"-"&amp;SUBSTITUTE(Tabla1[[#This Row],[Dia de clases Inscrito]]," ","")&amp;"-"&amp;SUBSTITUTE(Tabla1[[#This Row],[Horario Inscrito]]," ","")&amp;"-"&amp;Tabla1[[#This Row],[Fecha Inicio grupo]])</f>
        <v/>
      </c>
      <c r="BF903" s="253" t="str">
        <f>IF(F903="","",Tabla1[[#This Row],[Curso]])</f>
        <v/>
      </c>
      <c r="BG903" s="254" t="str">
        <f>+IF(TRIM(F903)="","",$B$1&amp;"-"&amp;TRIM(Tabla1[[#This Row],[Mes Inscrito]])&amp;"-"&amp;TRIM(Tabla1[[#This Row],[Dia de clases Inscrito]])&amp;"-"&amp;TRIM(Tabla1[[#This Row],[Horario Inscrito]])&amp;"-"&amp;TRIM(Tabla1[[#This Row],[Fecha Inicio grupo]])&amp;"-"&amp;TRIM(Tabla1[[#This Row],[Tipo Incrito]]))</f>
        <v/>
      </c>
      <c r="BH903" s="319" t="str">
        <f>IF(F903="","",OR(IFERROR(SEARCH("CG",Tabla1[[#This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3" s="320" t="str">
        <f>IF(F903&lt;&gt;"",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3" s="320" t="str">
        <f>IF(F903&lt;&gt;"",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3" s="320" t="str">
        <f>IF(Tabla1[[#This Row],[Fecha Inicio grupo]]="","",IFERROR(VLOOKUP(Tabla1[[#This Row],[Mes de Alta como miembro]],Parámetros!$AM$2:$AN$16,2,0),"01/01/1900"))</f>
        <v/>
      </c>
    </row>
    <row r="904" spans="1:63" ht="14.45" hidden="1">
      <c r="A904" s="69">
        <v>899</v>
      </c>
      <c r="B904" s="30"/>
      <c r="C904" s="35"/>
      <c r="D904" s="43"/>
      <c r="E904" s="65"/>
      <c r="F904" s="46"/>
      <c r="G904" s="46"/>
      <c r="H904" s="165"/>
      <c r="I904" s="43"/>
      <c r="J904" s="29"/>
      <c r="K904" s="70"/>
      <c r="L904" s="69"/>
      <c r="M904" s="47"/>
      <c r="N904" s="240" t="str">
        <f ca="1">IF(Tabla1[[#This Row],[Fecha de nac]]="","",IF(Tabla1[[#This Row],[Fecha Finalización]] &gt;=TODAY(), DATEDIF(Tabla1[[#This Row],[Fecha de nac]],TODAY(),"y"), ROUNDDOWN((Tabla1[[#This Row],[Fecha Finalización]] -Tabla1[[#This Row],[Fecha de nac]])/365,0)))</f>
        <v/>
      </c>
      <c r="O904" s="171"/>
      <c r="P904" s="35"/>
      <c r="Q904" s="68"/>
      <c r="R904" s="68"/>
      <c r="S904" s="68"/>
      <c r="T904" s="68"/>
      <c r="U904" s="245" t="str">
        <f>IF(F904="","",Tabla1[[#This Row],[Fecha Inicio grupo]]+3*7-7)</f>
        <v/>
      </c>
      <c r="V904" s="246" t="str">
        <f>IF(F904="","",EDATE(Tabla1[[#This Row],[Fecha Inicio grupo]],3))</f>
        <v/>
      </c>
      <c r="W904" s="30"/>
      <c r="X904" s="30"/>
      <c r="Y904" s="77"/>
      <c r="Z904" s="77"/>
      <c r="AA904" s="77"/>
      <c r="AB904" s="77"/>
      <c r="AC904" s="77"/>
      <c r="AD904" s="77"/>
      <c r="AE904" s="77"/>
      <c r="AF904" s="77"/>
      <c r="AG904" s="77"/>
      <c r="AH904" s="77"/>
      <c r="AI904" s="77"/>
      <c r="AJ904" s="77"/>
      <c r="AK904" s="77"/>
      <c r="AL904" s="77"/>
      <c r="AM904" s="77"/>
      <c r="AN904" s="77"/>
      <c r="AO904" s="146"/>
      <c r="AP904" s="248" t="str">
        <f>IF(F904="","",IFERROR(VLOOKUP(SUBSTITUTE(SUBSTITUTE(Tabla1[[#This Row],[Uso Sistemas]],"T","P"),"N","F"),Parámetros!$M$2:$N$17,2,0),"Completar hasta 3ra sem. para evaluar a Probacionista"))</f>
        <v/>
      </c>
      <c r="AQ904" s="40"/>
      <c r="AR904" s="40"/>
      <c r="AS904" s="40"/>
      <c r="AT904" s="29"/>
      <c r="AU904" s="56"/>
      <c r="AV904" s="56"/>
      <c r="AW904" s="56"/>
      <c r="AX904" s="250" t="str">
        <f>IF(V904="","",EOMONTH(EDATE(Tabla1[[#This Row],[Fecha Finalización]],2),0))</f>
        <v/>
      </c>
      <c r="AY904" s="40"/>
      <c r="AZ904" s="251" t="str">
        <f>IF(V904="","",EOMONTH(EDATE(Tabla1[[#This Row],[Fecha Finalización]],3),0))</f>
        <v/>
      </c>
      <c r="BA904" s="40"/>
      <c r="BB904" s="40"/>
      <c r="BC904" s="237"/>
      <c r="BD904" s="235" t="str">
        <f>IF(F904="","",Tabla1[[#This Row],[sem 01]]&amp;Tabla1[[#This Row],[sem 02]]&amp;Tabla1[[#This Row],[sem 03]])</f>
        <v/>
      </c>
      <c r="BE904" s="236" t="str">
        <f>IF(TRIM(F904)="","",$B$1&amp;"-"&amp;SUBSTITUTE(Tabla1[[#This Row],[Mes Inscrito]]," ","")&amp;"-"&amp;SUBSTITUTE(Tabla1[[#This Row],[Dia de clases Inscrito]]," ","")&amp;"-"&amp;SUBSTITUTE(Tabla1[[#This Row],[Horario Inscrito]]," ","")&amp;"-"&amp;Tabla1[[#This Row],[Fecha Inicio grupo]])</f>
        <v/>
      </c>
      <c r="BF904" s="253" t="str">
        <f>IF(F904="","",Tabla1[[#This Row],[Curso]])</f>
        <v/>
      </c>
      <c r="BG904" s="254" t="str">
        <f>+IF(TRIM(F904)="","",$B$1&amp;"-"&amp;TRIM(Tabla1[[#This Row],[Mes Inscrito]])&amp;"-"&amp;TRIM(Tabla1[[#This Row],[Dia de clases Inscrito]])&amp;"-"&amp;TRIM(Tabla1[[#This Row],[Horario Inscrito]])&amp;"-"&amp;TRIM(Tabla1[[#This Row],[Fecha Inicio grupo]])&amp;"-"&amp;TRIM(Tabla1[[#This Row],[Tipo Incrito]]))</f>
        <v/>
      </c>
      <c r="BH904" s="319" t="str">
        <f>IF(F904="","",OR(IFERROR(SEARCH("CG",Tabla1[[#This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4" s="320" t="str">
        <f>IF(F904&lt;&gt;"",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4" s="320" t="str">
        <f>IF(F904&lt;&gt;"",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4" s="320" t="str">
        <f>IF(Tabla1[[#This Row],[Fecha Inicio grupo]]="","",IFERROR(VLOOKUP(Tabla1[[#This Row],[Mes de Alta como miembro]],Parámetros!$AM$2:$AN$16,2,0),"01/01/1900"))</f>
        <v/>
      </c>
    </row>
    <row r="905" spans="1:63" ht="14.45" hidden="1">
      <c r="A905" s="69">
        <v>900</v>
      </c>
      <c r="B905" s="30"/>
      <c r="C905" s="35"/>
      <c r="D905" s="43"/>
      <c r="E905" s="65"/>
      <c r="F905" s="46"/>
      <c r="G905" s="46"/>
      <c r="H905" s="165"/>
      <c r="I905" s="43"/>
      <c r="J905" s="29"/>
      <c r="K905" s="70"/>
      <c r="L905" s="69"/>
      <c r="M905" s="47"/>
      <c r="N905" s="240" t="str">
        <f ca="1">IF(Tabla1[[#This Row],[Fecha de nac]]="","",IF(Tabla1[[#This Row],[Fecha Finalización]] &gt;=TODAY(), DATEDIF(Tabla1[[#This Row],[Fecha de nac]],TODAY(),"y"), ROUNDDOWN((Tabla1[[#This Row],[Fecha Finalización]] -Tabla1[[#This Row],[Fecha de nac]])/365,0)))</f>
        <v/>
      </c>
      <c r="O905" s="171"/>
      <c r="P905" s="35"/>
      <c r="Q905" s="68"/>
      <c r="R905" s="68"/>
      <c r="S905" s="68"/>
      <c r="T905" s="68"/>
      <c r="U905" s="245" t="str">
        <f>IF(F905="","",Tabla1[[#This Row],[Fecha Inicio grupo]]+3*7-7)</f>
        <v/>
      </c>
      <c r="V905" s="246" t="str">
        <f>IF(F905="","",EDATE(Tabla1[[#This Row],[Fecha Inicio grupo]],3))</f>
        <v/>
      </c>
      <c r="W905" s="30"/>
      <c r="X905" s="30"/>
      <c r="Y905" s="77"/>
      <c r="Z905" s="77"/>
      <c r="AA905" s="77"/>
      <c r="AB905" s="77"/>
      <c r="AC905" s="77"/>
      <c r="AD905" s="77"/>
      <c r="AE905" s="77"/>
      <c r="AF905" s="77"/>
      <c r="AG905" s="77"/>
      <c r="AH905" s="77"/>
      <c r="AI905" s="77"/>
      <c r="AJ905" s="77"/>
      <c r="AK905" s="77"/>
      <c r="AL905" s="77"/>
      <c r="AM905" s="77"/>
      <c r="AN905" s="77"/>
      <c r="AO905" s="146"/>
      <c r="AP905" s="248" t="str">
        <f>IF(F905="","",IFERROR(VLOOKUP(SUBSTITUTE(SUBSTITUTE(Tabla1[[#This Row],[Uso Sistemas]],"T","P"),"N","F"),Parámetros!$M$2:$N$17,2,0),"Completar hasta 3ra sem. para evaluar a Probacionista"))</f>
        <v/>
      </c>
      <c r="AQ905" s="40"/>
      <c r="AR905" s="40"/>
      <c r="AS905" s="40"/>
      <c r="AT905" s="29"/>
      <c r="AU905" s="56"/>
      <c r="AV905" s="56"/>
      <c r="AW905" s="56"/>
      <c r="AX905" s="250" t="str">
        <f>IF(V905="","",EOMONTH(EDATE(Tabla1[[#This Row],[Fecha Finalización]],2),0))</f>
        <v/>
      </c>
      <c r="AY905" s="40"/>
      <c r="AZ905" s="251" t="str">
        <f>IF(V905="","",EOMONTH(EDATE(Tabla1[[#This Row],[Fecha Finalización]],3),0))</f>
        <v/>
      </c>
      <c r="BA905" s="40"/>
      <c r="BB905" s="40"/>
      <c r="BC905" s="237"/>
      <c r="BD905" s="235" t="str">
        <f>IF(F905="","",Tabla1[[#This Row],[sem 01]]&amp;Tabla1[[#This Row],[sem 02]]&amp;Tabla1[[#This Row],[sem 03]])</f>
        <v/>
      </c>
      <c r="BE905" s="236" t="str">
        <f>IF(TRIM(F905)="","",$B$1&amp;"-"&amp;SUBSTITUTE(Tabla1[[#This Row],[Mes Inscrito]]," ","")&amp;"-"&amp;SUBSTITUTE(Tabla1[[#This Row],[Dia de clases Inscrito]]," ","")&amp;"-"&amp;SUBSTITUTE(Tabla1[[#This Row],[Horario Inscrito]]," ","")&amp;"-"&amp;Tabla1[[#This Row],[Fecha Inicio grupo]])</f>
        <v/>
      </c>
      <c r="BF905" s="253" t="str">
        <f>IF(F905="","",Tabla1[[#This Row],[Curso]])</f>
        <v/>
      </c>
      <c r="BG905" s="254" t="str">
        <f>+IF(TRIM(F905)="","",$B$1&amp;"-"&amp;TRIM(Tabla1[[#This Row],[Mes Inscrito]])&amp;"-"&amp;TRIM(Tabla1[[#This Row],[Dia de clases Inscrito]])&amp;"-"&amp;TRIM(Tabla1[[#This Row],[Horario Inscrito]])&amp;"-"&amp;TRIM(Tabla1[[#This Row],[Fecha Inicio grupo]])&amp;"-"&amp;TRIM(Tabla1[[#This Row],[Tipo Incrito]]))</f>
        <v/>
      </c>
      <c r="BH905" s="319" t="str">
        <f>IF(F905="","",OR(IFERROR(SEARCH("CG",Tabla1[[#This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5" s="320" t="str">
        <f>IF(F905&lt;&gt;"",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5" s="320" t="str">
        <f>IF(F905&lt;&gt;"",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5" s="320" t="str">
        <f>IF(Tabla1[[#This Row],[Fecha Inicio grupo]]="","",IFERROR(VLOOKUP(Tabla1[[#This Row],[Mes de Alta como miembro]],Parámetros!$AM$2:$AN$16,2,0),"01/01/1900"))</f>
        <v/>
      </c>
    </row>
    <row r="906" spans="1:63" ht="14.45" hidden="1">
      <c r="A906" s="69">
        <v>901</v>
      </c>
      <c r="B906" s="30"/>
      <c r="C906" s="35"/>
      <c r="D906" s="43"/>
      <c r="E906" s="65"/>
      <c r="F906" s="46"/>
      <c r="G906" s="46"/>
      <c r="H906" s="165"/>
      <c r="I906" s="43"/>
      <c r="J906" s="29"/>
      <c r="K906" s="70"/>
      <c r="L906" s="69"/>
      <c r="M906" s="47"/>
      <c r="N906" s="240" t="str">
        <f ca="1">IF(Tabla1[[#This Row],[Fecha de nac]]="","",IF(Tabla1[[#This Row],[Fecha Finalización]] &gt;=TODAY(), DATEDIF(Tabla1[[#This Row],[Fecha de nac]],TODAY(),"y"), ROUNDDOWN((Tabla1[[#This Row],[Fecha Finalización]] -Tabla1[[#This Row],[Fecha de nac]])/365,0)))</f>
        <v/>
      </c>
      <c r="O906" s="171"/>
      <c r="P906" s="35"/>
      <c r="Q906" s="68"/>
      <c r="R906" s="68"/>
      <c r="S906" s="68"/>
      <c r="T906" s="68"/>
      <c r="U906" s="245" t="str">
        <f>IF(F906="","",Tabla1[[#This Row],[Fecha Inicio grupo]]+3*7-7)</f>
        <v/>
      </c>
      <c r="V906" s="246" t="str">
        <f>IF(F906="","",EDATE(Tabla1[[#This Row],[Fecha Inicio grupo]],3))</f>
        <v/>
      </c>
      <c r="W906" s="30"/>
      <c r="X906" s="30"/>
      <c r="Y906" s="77"/>
      <c r="Z906" s="77"/>
      <c r="AA906" s="77"/>
      <c r="AB906" s="77"/>
      <c r="AC906" s="77"/>
      <c r="AD906" s="77"/>
      <c r="AE906" s="77"/>
      <c r="AF906" s="77"/>
      <c r="AG906" s="77"/>
      <c r="AH906" s="77"/>
      <c r="AI906" s="77"/>
      <c r="AJ906" s="77"/>
      <c r="AK906" s="77"/>
      <c r="AL906" s="77"/>
      <c r="AM906" s="77"/>
      <c r="AN906" s="77"/>
      <c r="AO906" s="146"/>
      <c r="AP906" s="248" t="str">
        <f>IF(F906="","",IFERROR(VLOOKUP(SUBSTITUTE(SUBSTITUTE(Tabla1[[#This Row],[Uso Sistemas]],"T","P"),"N","F"),Parámetros!$M$2:$N$17,2,0),"Completar hasta 3ra sem. para evaluar a Probacionista"))</f>
        <v/>
      </c>
      <c r="AQ906" s="40"/>
      <c r="AR906" s="40"/>
      <c r="AS906" s="40"/>
      <c r="AT906" s="29"/>
      <c r="AU906" s="56"/>
      <c r="AV906" s="56"/>
      <c r="AW906" s="56"/>
      <c r="AX906" s="250" t="str">
        <f>IF(V906="","",EOMONTH(EDATE(Tabla1[[#This Row],[Fecha Finalización]],2),0))</f>
        <v/>
      </c>
      <c r="AY906" s="40"/>
      <c r="AZ906" s="251" t="str">
        <f>IF(V906="","",EOMONTH(EDATE(Tabla1[[#This Row],[Fecha Finalización]],3),0))</f>
        <v/>
      </c>
      <c r="BA906" s="40"/>
      <c r="BB906" s="40"/>
      <c r="BC906" s="237"/>
      <c r="BD906" s="235" t="str">
        <f>IF(F906="","",Tabla1[[#This Row],[sem 01]]&amp;Tabla1[[#This Row],[sem 02]]&amp;Tabla1[[#This Row],[sem 03]])</f>
        <v/>
      </c>
      <c r="BE906" s="236" t="str">
        <f>IF(TRIM(F906)="","",$B$1&amp;"-"&amp;SUBSTITUTE(Tabla1[[#This Row],[Mes Inscrito]]," ","")&amp;"-"&amp;SUBSTITUTE(Tabla1[[#This Row],[Dia de clases Inscrito]]," ","")&amp;"-"&amp;SUBSTITUTE(Tabla1[[#This Row],[Horario Inscrito]]," ","")&amp;"-"&amp;Tabla1[[#This Row],[Fecha Inicio grupo]])</f>
        <v/>
      </c>
      <c r="BF906" s="253" t="str">
        <f>IF(F906="","",Tabla1[[#This Row],[Curso]])</f>
        <v/>
      </c>
      <c r="BG906" s="254" t="str">
        <f>+IF(TRIM(F906)="","",$B$1&amp;"-"&amp;TRIM(Tabla1[[#This Row],[Mes Inscrito]])&amp;"-"&amp;TRIM(Tabla1[[#This Row],[Dia de clases Inscrito]])&amp;"-"&amp;TRIM(Tabla1[[#This Row],[Horario Inscrito]])&amp;"-"&amp;TRIM(Tabla1[[#This Row],[Fecha Inicio grupo]])&amp;"-"&amp;TRIM(Tabla1[[#This Row],[Tipo Incrito]]))</f>
        <v/>
      </c>
      <c r="BH906" s="319" t="str">
        <f>IF(F906="","",OR(IFERROR(SEARCH("CG",Tabla1[[#This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6" s="320" t="str">
        <f>IF(F906&lt;&gt;"",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6" s="320" t="str">
        <f>IF(F906&lt;&gt;"",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6" s="320" t="str">
        <f>IF(Tabla1[[#This Row],[Fecha Inicio grupo]]="","",IFERROR(VLOOKUP(Tabla1[[#This Row],[Mes de Alta como miembro]],Parámetros!$AM$2:$AN$16,2,0),"01/01/1900"))</f>
        <v/>
      </c>
    </row>
    <row r="907" spans="1:63" ht="14.45" hidden="1">
      <c r="A907" s="69">
        <v>902</v>
      </c>
      <c r="B907" s="30"/>
      <c r="C907" s="35"/>
      <c r="D907" s="43"/>
      <c r="E907" s="65"/>
      <c r="F907" s="46"/>
      <c r="G907" s="46"/>
      <c r="H907" s="165"/>
      <c r="I907" s="43"/>
      <c r="J907" s="29"/>
      <c r="K907" s="70"/>
      <c r="L907" s="69"/>
      <c r="M907" s="47"/>
      <c r="N907" s="240" t="str">
        <f ca="1">IF(Tabla1[[#This Row],[Fecha de nac]]="","",IF(Tabla1[[#This Row],[Fecha Finalización]] &gt;=TODAY(), DATEDIF(Tabla1[[#This Row],[Fecha de nac]],TODAY(),"y"), ROUNDDOWN((Tabla1[[#This Row],[Fecha Finalización]] -Tabla1[[#This Row],[Fecha de nac]])/365,0)))</f>
        <v/>
      </c>
      <c r="O907" s="171"/>
      <c r="P907" s="35"/>
      <c r="Q907" s="68"/>
      <c r="R907" s="68"/>
      <c r="S907" s="68"/>
      <c r="T907" s="68"/>
      <c r="U907" s="245" t="str">
        <f>IF(F907="","",Tabla1[[#This Row],[Fecha Inicio grupo]]+3*7-7)</f>
        <v/>
      </c>
      <c r="V907" s="246" t="str">
        <f>IF(F907="","",EDATE(Tabla1[[#This Row],[Fecha Inicio grupo]],3))</f>
        <v/>
      </c>
      <c r="W907" s="30"/>
      <c r="X907" s="30"/>
      <c r="Y907" s="77"/>
      <c r="Z907" s="77"/>
      <c r="AA907" s="77"/>
      <c r="AB907" s="77"/>
      <c r="AC907" s="77"/>
      <c r="AD907" s="77"/>
      <c r="AE907" s="77"/>
      <c r="AF907" s="77"/>
      <c r="AG907" s="77"/>
      <c r="AH907" s="77"/>
      <c r="AI907" s="77"/>
      <c r="AJ907" s="77"/>
      <c r="AK907" s="77"/>
      <c r="AL907" s="77"/>
      <c r="AM907" s="77"/>
      <c r="AN907" s="77"/>
      <c r="AO907" s="146"/>
      <c r="AP907" s="248" t="str">
        <f>IF(F907="","",IFERROR(VLOOKUP(SUBSTITUTE(SUBSTITUTE(Tabla1[[#This Row],[Uso Sistemas]],"T","P"),"N","F"),Parámetros!$M$2:$N$17,2,0),"Completar hasta 3ra sem. para evaluar a Probacionista"))</f>
        <v/>
      </c>
      <c r="AQ907" s="40"/>
      <c r="AR907" s="40"/>
      <c r="AS907" s="40"/>
      <c r="AT907" s="29"/>
      <c r="AU907" s="56"/>
      <c r="AV907" s="56"/>
      <c r="AW907" s="56"/>
      <c r="AX907" s="250" t="str">
        <f>IF(V907="","",EOMONTH(EDATE(Tabla1[[#This Row],[Fecha Finalización]],2),0))</f>
        <v/>
      </c>
      <c r="AY907" s="40"/>
      <c r="AZ907" s="251" t="str">
        <f>IF(V907="","",EOMONTH(EDATE(Tabla1[[#This Row],[Fecha Finalización]],3),0))</f>
        <v/>
      </c>
      <c r="BA907" s="40"/>
      <c r="BB907" s="40"/>
      <c r="BC907" s="237"/>
      <c r="BD907" s="235" t="str">
        <f>IF(F907="","",Tabla1[[#This Row],[sem 01]]&amp;Tabla1[[#This Row],[sem 02]]&amp;Tabla1[[#This Row],[sem 03]])</f>
        <v/>
      </c>
      <c r="BE907" s="236" t="str">
        <f>IF(TRIM(F907)="","",$B$1&amp;"-"&amp;SUBSTITUTE(Tabla1[[#This Row],[Mes Inscrito]]," ","")&amp;"-"&amp;SUBSTITUTE(Tabla1[[#This Row],[Dia de clases Inscrito]]," ","")&amp;"-"&amp;SUBSTITUTE(Tabla1[[#This Row],[Horario Inscrito]]," ","")&amp;"-"&amp;Tabla1[[#This Row],[Fecha Inicio grupo]])</f>
        <v/>
      </c>
      <c r="BF907" s="253" t="str">
        <f>IF(F907="","",Tabla1[[#This Row],[Curso]])</f>
        <v/>
      </c>
      <c r="BG907" s="254" t="str">
        <f>+IF(TRIM(F907)="","",$B$1&amp;"-"&amp;TRIM(Tabla1[[#This Row],[Mes Inscrito]])&amp;"-"&amp;TRIM(Tabla1[[#This Row],[Dia de clases Inscrito]])&amp;"-"&amp;TRIM(Tabla1[[#This Row],[Horario Inscrito]])&amp;"-"&amp;TRIM(Tabla1[[#This Row],[Fecha Inicio grupo]])&amp;"-"&amp;TRIM(Tabla1[[#This Row],[Tipo Incrito]]))</f>
        <v/>
      </c>
      <c r="BH907" s="319" t="str">
        <f>IF(F907="","",OR(IFERROR(SEARCH("CG",Tabla1[[#This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7" s="320" t="str">
        <f>IF(F907&lt;&gt;"",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7" s="320" t="str">
        <f>IF(F907&lt;&gt;"",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7" s="320" t="str">
        <f>IF(Tabla1[[#This Row],[Fecha Inicio grupo]]="","",IFERROR(VLOOKUP(Tabla1[[#This Row],[Mes de Alta como miembro]],Parámetros!$AM$2:$AN$16,2,0),"01/01/1900"))</f>
        <v/>
      </c>
    </row>
    <row r="908" spans="1:63" ht="14.45" hidden="1">
      <c r="A908" s="69">
        <v>903</v>
      </c>
      <c r="B908" s="30"/>
      <c r="C908" s="35"/>
      <c r="D908" s="43"/>
      <c r="E908" s="65"/>
      <c r="F908" s="46"/>
      <c r="G908" s="46"/>
      <c r="H908" s="165"/>
      <c r="I908" s="43"/>
      <c r="J908" s="29"/>
      <c r="K908" s="70"/>
      <c r="L908" s="69"/>
      <c r="M908" s="47"/>
      <c r="N908" s="240" t="str">
        <f ca="1">IF(Tabla1[[#This Row],[Fecha de nac]]="","",IF(Tabla1[[#This Row],[Fecha Finalización]] &gt;=TODAY(), DATEDIF(Tabla1[[#This Row],[Fecha de nac]],TODAY(),"y"), ROUNDDOWN((Tabla1[[#This Row],[Fecha Finalización]] -Tabla1[[#This Row],[Fecha de nac]])/365,0)))</f>
        <v/>
      </c>
      <c r="O908" s="171"/>
      <c r="P908" s="35"/>
      <c r="Q908" s="68"/>
      <c r="R908" s="68"/>
      <c r="S908" s="68"/>
      <c r="T908" s="68"/>
      <c r="U908" s="245" t="str">
        <f>IF(F908="","",Tabla1[[#This Row],[Fecha Inicio grupo]]+3*7-7)</f>
        <v/>
      </c>
      <c r="V908" s="246" t="str">
        <f>IF(F908="","",EDATE(Tabla1[[#This Row],[Fecha Inicio grupo]],3))</f>
        <v/>
      </c>
      <c r="W908" s="30"/>
      <c r="X908" s="30"/>
      <c r="Y908" s="77"/>
      <c r="Z908" s="77"/>
      <c r="AA908" s="77"/>
      <c r="AB908" s="77"/>
      <c r="AC908" s="77"/>
      <c r="AD908" s="77"/>
      <c r="AE908" s="77"/>
      <c r="AF908" s="77"/>
      <c r="AG908" s="77"/>
      <c r="AH908" s="77"/>
      <c r="AI908" s="77"/>
      <c r="AJ908" s="77"/>
      <c r="AK908" s="77"/>
      <c r="AL908" s="77"/>
      <c r="AM908" s="77"/>
      <c r="AN908" s="77"/>
      <c r="AO908" s="146"/>
      <c r="AP908" s="248" t="str">
        <f>IF(F908="","",IFERROR(VLOOKUP(SUBSTITUTE(SUBSTITUTE(Tabla1[[#This Row],[Uso Sistemas]],"T","P"),"N","F"),Parámetros!$M$2:$N$17,2,0),"Completar hasta 3ra sem. para evaluar a Probacionista"))</f>
        <v/>
      </c>
      <c r="AQ908" s="40"/>
      <c r="AR908" s="40"/>
      <c r="AS908" s="40"/>
      <c r="AT908" s="29"/>
      <c r="AU908" s="56"/>
      <c r="AV908" s="56"/>
      <c r="AW908" s="56"/>
      <c r="AX908" s="250" t="str">
        <f>IF(V908="","",EOMONTH(EDATE(Tabla1[[#This Row],[Fecha Finalización]],2),0))</f>
        <v/>
      </c>
      <c r="AY908" s="40"/>
      <c r="AZ908" s="251" t="str">
        <f>IF(V908="","",EOMONTH(EDATE(Tabla1[[#This Row],[Fecha Finalización]],3),0))</f>
        <v/>
      </c>
      <c r="BA908" s="40"/>
      <c r="BB908" s="40"/>
      <c r="BC908" s="237"/>
      <c r="BD908" s="235" t="str">
        <f>IF(F908="","",Tabla1[[#This Row],[sem 01]]&amp;Tabla1[[#This Row],[sem 02]]&amp;Tabla1[[#This Row],[sem 03]])</f>
        <v/>
      </c>
      <c r="BE908" s="236" t="str">
        <f>IF(TRIM(F908)="","",$B$1&amp;"-"&amp;SUBSTITUTE(Tabla1[[#This Row],[Mes Inscrito]]," ","")&amp;"-"&amp;SUBSTITUTE(Tabla1[[#This Row],[Dia de clases Inscrito]]," ","")&amp;"-"&amp;SUBSTITUTE(Tabla1[[#This Row],[Horario Inscrito]]," ","")&amp;"-"&amp;Tabla1[[#This Row],[Fecha Inicio grupo]])</f>
        <v/>
      </c>
      <c r="BF908" s="253" t="str">
        <f>IF(F908="","",Tabla1[[#This Row],[Curso]])</f>
        <v/>
      </c>
      <c r="BG908" s="254" t="str">
        <f>+IF(TRIM(F908)="","",$B$1&amp;"-"&amp;TRIM(Tabla1[[#This Row],[Mes Inscrito]])&amp;"-"&amp;TRIM(Tabla1[[#This Row],[Dia de clases Inscrito]])&amp;"-"&amp;TRIM(Tabla1[[#This Row],[Horario Inscrito]])&amp;"-"&amp;TRIM(Tabla1[[#This Row],[Fecha Inicio grupo]])&amp;"-"&amp;TRIM(Tabla1[[#This Row],[Tipo Incrito]]))</f>
        <v/>
      </c>
      <c r="BH908" s="319" t="str">
        <f>IF(F908="","",OR(IFERROR(SEARCH("CG",Tabla1[[#This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8" s="320" t="str">
        <f>IF(F908&lt;&gt;"",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8" s="320" t="str">
        <f>IF(F908&lt;&gt;"",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8" s="320" t="str">
        <f>IF(Tabla1[[#This Row],[Fecha Inicio grupo]]="","",IFERROR(VLOOKUP(Tabla1[[#This Row],[Mes de Alta como miembro]],Parámetros!$AM$2:$AN$16,2,0),"01/01/1900"))</f>
        <v/>
      </c>
    </row>
    <row r="909" spans="1:63" ht="14.45" hidden="1">
      <c r="A909" s="69">
        <v>904</v>
      </c>
      <c r="B909" s="30"/>
      <c r="C909" s="35"/>
      <c r="D909" s="43"/>
      <c r="E909" s="65"/>
      <c r="F909" s="46"/>
      <c r="G909" s="46"/>
      <c r="H909" s="165"/>
      <c r="I909" s="43"/>
      <c r="J909" s="29"/>
      <c r="K909" s="70"/>
      <c r="L909" s="69"/>
      <c r="M909" s="47"/>
      <c r="N909" s="240" t="str">
        <f ca="1">IF(Tabla1[[#This Row],[Fecha de nac]]="","",IF(Tabla1[[#This Row],[Fecha Finalización]] &gt;=TODAY(), DATEDIF(Tabla1[[#This Row],[Fecha de nac]],TODAY(),"y"), ROUNDDOWN((Tabla1[[#This Row],[Fecha Finalización]] -Tabla1[[#This Row],[Fecha de nac]])/365,0)))</f>
        <v/>
      </c>
      <c r="O909" s="171"/>
      <c r="P909" s="35"/>
      <c r="Q909" s="68"/>
      <c r="R909" s="68"/>
      <c r="S909" s="68"/>
      <c r="T909" s="68"/>
      <c r="U909" s="245" t="str">
        <f>IF(F909="","",Tabla1[[#This Row],[Fecha Inicio grupo]]+3*7-7)</f>
        <v/>
      </c>
      <c r="V909" s="246" t="str">
        <f>IF(F909="","",EDATE(Tabla1[[#This Row],[Fecha Inicio grupo]],3))</f>
        <v/>
      </c>
      <c r="W909" s="30"/>
      <c r="X909" s="30"/>
      <c r="Y909" s="77"/>
      <c r="Z909" s="77"/>
      <c r="AA909" s="77"/>
      <c r="AB909" s="77"/>
      <c r="AC909" s="77"/>
      <c r="AD909" s="77"/>
      <c r="AE909" s="77"/>
      <c r="AF909" s="77"/>
      <c r="AG909" s="77"/>
      <c r="AH909" s="77"/>
      <c r="AI909" s="77"/>
      <c r="AJ909" s="77"/>
      <c r="AK909" s="77"/>
      <c r="AL909" s="77"/>
      <c r="AM909" s="77"/>
      <c r="AN909" s="77"/>
      <c r="AO909" s="146"/>
      <c r="AP909" s="248" t="str">
        <f>IF(F909="","",IFERROR(VLOOKUP(SUBSTITUTE(SUBSTITUTE(Tabla1[[#This Row],[Uso Sistemas]],"T","P"),"N","F"),Parámetros!$M$2:$N$17,2,0),"Completar hasta 3ra sem. para evaluar a Probacionista"))</f>
        <v/>
      </c>
      <c r="AQ909" s="40"/>
      <c r="AR909" s="40"/>
      <c r="AS909" s="40"/>
      <c r="AT909" s="29"/>
      <c r="AU909" s="56"/>
      <c r="AV909" s="56"/>
      <c r="AW909" s="56"/>
      <c r="AX909" s="250" t="str">
        <f>IF(V909="","",EOMONTH(EDATE(Tabla1[[#This Row],[Fecha Finalización]],2),0))</f>
        <v/>
      </c>
      <c r="AY909" s="40"/>
      <c r="AZ909" s="251" t="str">
        <f>IF(V909="","",EOMONTH(EDATE(Tabla1[[#This Row],[Fecha Finalización]],3),0))</f>
        <v/>
      </c>
      <c r="BA909" s="40"/>
      <c r="BB909" s="40"/>
      <c r="BC909" s="237"/>
      <c r="BD909" s="235" t="str">
        <f>IF(F909="","",Tabla1[[#This Row],[sem 01]]&amp;Tabla1[[#This Row],[sem 02]]&amp;Tabla1[[#This Row],[sem 03]])</f>
        <v/>
      </c>
      <c r="BE909" s="236" t="str">
        <f>IF(TRIM(F909)="","",$B$1&amp;"-"&amp;SUBSTITUTE(Tabla1[[#This Row],[Mes Inscrito]]," ","")&amp;"-"&amp;SUBSTITUTE(Tabla1[[#This Row],[Dia de clases Inscrito]]," ","")&amp;"-"&amp;SUBSTITUTE(Tabla1[[#This Row],[Horario Inscrito]]," ","")&amp;"-"&amp;Tabla1[[#This Row],[Fecha Inicio grupo]])</f>
        <v/>
      </c>
      <c r="BF909" s="253" t="str">
        <f>IF(F909="","",Tabla1[[#This Row],[Curso]])</f>
        <v/>
      </c>
      <c r="BG909" s="254" t="str">
        <f>+IF(TRIM(F909)="","",$B$1&amp;"-"&amp;TRIM(Tabla1[[#This Row],[Mes Inscrito]])&amp;"-"&amp;TRIM(Tabla1[[#This Row],[Dia de clases Inscrito]])&amp;"-"&amp;TRIM(Tabla1[[#This Row],[Horario Inscrito]])&amp;"-"&amp;TRIM(Tabla1[[#This Row],[Fecha Inicio grupo]])&amp;"-"&amp;TRIM(Tabla1[[#This Row],[Tipo Incrito]]))</f>
        <v/>
      </c>
      <c r="BH909" s="319" t="str">
        <f>IF(F909="","",OR(IFERROR(SEARCH("CG",Tabla1[[#This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9" s="320" t="str">
        <f>IF(F909&lt;&gt;"",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9" s="320" t="str">
        <f>IF(F909&lt;&gt;"",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9" s="320" t="str">
        <f>IF(Tabla1[[#This Row],[Fecha Inicio grupo]]="","",IFERROR(VLOOKUP(Tabla1[[#This Row],[Mes de Alta como miembro]],Parámetros!$AM$2:$AN$16,2,0),"01/01/1900"))</f>
        <v/>
      </c>
    </row>
    <row r="910" spans="1:63" ht="14.45" hidden="1">
      <c r="A910" s="69">
        <v>905</v>
      </c>
      <c r="B910" s="30"/>
      <c r="C910" s="35"/>
      <c r="D910" s="43"/>
      <c r="E910" s="65"/>
      <c r="F910" s="46"/>
      <c r="G910" s="46"/>
      <c r="H910" s="165"/>
      <c r="I910" s="43"/>
      <c r="J910" s="29"/>
      <c r="K910" s="70"/>
      <c r="L910" s="69"/>
      <c r="M910" s="47"/>
      <c r="N910" s="240" t="str">
        <f ca="1">IF(Tabla1[[#This Row],[Fecha de nac]]="","",IF(Tabla1[[#This Row],[Fecha Finalización]] &gt;=TODAY(), DATEDIF(Tabla1[[#This Row],[Fecha de nac]],TODAY(),"y"), ROUNDDOWN((Tabla1[[#This Row],[Fecha Finalización]] -Tabla1[[#This Row],[Fecha de nac]])/365,0)))</f>
        <v/>
      </c>
      <c r="O910" s="171"/>
      <c r="P910" s="35"/>
      <c r="Q910" s="68"/>
      <c r="R910" s="68"/>
      <c r="S910" s="68"/>
      <c r="T910" s="68"/>
      <c r="U910" s="245" t="str">
        <f>IF(F910="","",Tabla1[[#This Row],[Fecha Inicio grupo]]+3*7-7)</f>
        <v/>
      </c>
      <c r="V910" s="246" t="str">
        <f>IF(F910="","",EDATE(Tabla1[[#This Row],[Fecha Inicio grupo]],3))</f>
        <v/>
      </c>
      <c r="W910" s="30"/>
      <c r="X910" s="30"/>
      <c r="Y910" s="77"/>
      <c r="Z910" s="77"/>
      <c r="AA910" s="77"/>
      <c r="AB910" s="77"/>
      <c r="AC910" s="77"/>
      <c r="AD910" s="77"/>
      <c r="AE910" s="77"/>
      <c r="AF910" s="77"/>
      <c r="AG910" s="77"/>
      <c r="AH910" s="77"/>
      <c r="AI910" s="77"/>
      <c r="AJ910" s="77"/>
      <c r="AK910" s="77"/>
      <c r="AL910" s="77"/>
      <c r="AM910" s="77"/>
      <c r="AN910" s="77"/>
      <c r="AO910" s="146"/>
      <c r="AP910" s="248" t="str">
        <f>IF(F910="","",IFERROR(VLOOKUP(SUBSTITUTE(SUBSTITUTE(Tabla1[[#This Row],[Uso Sistemas]],"T","P"),"N","F"),Parámetros!$M$2:$N$17,2,0),"Completar hasta 3ra sem. para evaluar a Probacionista"))</f>
        <v/>
      </c>
      <c r="AQ910" s="40"/>
      <c r="AR910" s="40"/>
      <c r="AS910" s="40"/>
      <c r="AT910" s="29"/>
      <c r="AU910" s="56"/>
      <c r="AV910" s="56"/>
      <c r="AW910" s="56"/>
      <c r="AX910" s="250" t="str">
        <f>IF(V910="","",EOMONTH(EDATE(Tabla1[[#This Row],[Fecha Finalización]],2),0))</f>
        <v/>
      </c>
      <c r="AY910" s="40"/>
      <c r="AZ910" s="251" t="str">
        <f>IF(V910="","",EOMONTH(EDATE(Tabla1[[#This Row],[Fecha Finalización]],3),0))</f>
        <v/>
      </c>
      <c r="BA910" s="40"/>
      <c r="BB910" s="40"/>
      <c r="BC910" s="237"/>
      <c r="BD910" s="235" t="str">
        <f>IF(F910="","",Tabla1[[#This Row],[sem 01]]&amp;Tabla1[[#This Row],[sem 02]]&amp;Tabla1[[#This Row],[sem 03]])</f>
        <v/>
      </c>
      <c r="BE910" s="236" t="str">
        <f>IF(TRIM(F910)="","",$B$1&amp;"-"&amp;SUBSTITUTE(Tabla1[[#This Row],[Mes Inscrito]]," ","")&amp;"-"&amp;SUBSTITUTE(Tabla1[[#This Row],[Dia de clases Inscrito]]," ","")&amp;"-"&amp;SUBSTITUTE(Tabla1[[#This Row],[Horario Inscrito]]," ","")&amp;"-"&amp;Tabla1[[#This Row],[Fecha Inicio grupo]])</f>
        <v/>
      </c>
      <c r="BF910" s="253" t="str">
        <f>IF(F910="","",Tabla1[[#This Row],[Curso]])</f>
        <v/>
      </c>
      <c r="BG910" s="254" t="str">
        <f>+IF(TRIM(F910)="","",$B$1&amp;"-"&amp;TRIM(Tabla1[[#This Row],[Mes Inscrito]])&amp;"-"&amp;TRIM(Tabla1[[#This Row],[Dia de clases Inscrito]])&amp;"-"&amp;TRIM(Tabla1[[#This Row],[Horario Inscrito]])&amp;"-"&amp;TRIM(Tabla1[[#This Row],[Fecha Inicio grupo]])&amp;"-"&amp;TRIM(Tabla1[[#This Row],[Tipo Incrito]]))</f>
        <v/>
      </c>
      <c r="BH910" s="319" t="str">
        <f>IF(F910="","",OR(IFERROR(SEARCH("CG",Tabla1[[#This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0" s="320" t="str">
        <f>IF(F910&lt;&gt;"",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0" s="320" t="str">
        <f>IF(F910&lt;&gt;"",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0" s="320" t="str">
        <f>IF(Tabla1[[#This Row],[Fecha Inicio grupo]]="","",IFERROR(VLOOKUP(Tabla1[[#This Row],[Mes de Alta como miembro]],Parámetros!$AM$2:$AN$16,2,0),"01/01/1900"))</f>
        <v/>
      </c>
    </row>
    <row r="911" spans="1:63" ht="14.45" hidden="1">
      <c r="A911" s="69">
        <v>906</v>
      </c>
      <c r="B911" s="30"/>
      <c r="C911" s="35"/>
      <c r="D911" s="43"/>
      <c r="E911" s="65"/>
      <c r="F911" s="46"/>
      <c r="G911" s="46"/>
      <c r="H911" s="165"/>
      <c r="I911" s="43"/>
      <c r="J911" s="29"/>
      <c r="K911" s="70"/>
      <c r="L911" s="69"/>
      <c r="M911" s="47"/>
      <c r="N911" s="240" t="str">
        <f ca="1">IF(Tabla1[[#This Row],[Fecha de nac]]="","",IF(Tabla1[[#This Row],[Fecha Finalización]] &gt;=TODAY(), DATEDIF(Tabla1[[#This Row],[Fecha de nac]],TODAY(),"y"), ROUNDDOWN((Tabla1[[#This Row],[Fecha Finalización]] -Tabla1[[#This Row],[Fecha de nac]])/365,0)))</f>
        <v/>
      </c>
      <c r="O911" s="171"/>
      <c r="P911" s="35"/>
      <c r="Q911" s="68"/>
      <c r="R911" s="68"/>
      <c r="S911" s="68"/>
      <c r="T911" s="68"/>
      <c r="U911" s="245" t="str">
        <f>IF(F911="","",Tabla1[[#This Row],[Fecha Inicio grupo]]+3*7-7)</f>
        <v/>
      </c>
      <c r="V911" s="246" t="str">
        <f>IF(F911="","",EDATE(Tabla1[[#This Row],[Fecha Inicio grupo]],3))</f>
        <v/>
      </c>
      <c r="W911" s="30"/>
      <c r="X911" s="30"/>
      <c r="Y911" s="77"/>
      <c r="Z911" s="77"/>
      <c r="AA911" s="77"/>
      <c r="AB911" s="77"/>
      <c r="AC911" s="77"/>
      <c r="AD911" s="77"/>
      <c r="AE911" s="77"/>
      <c r="AF911" s="77"/>
      <c r="AG911" s="77"/>
      <c r="AH911" s="77"/>
      <c r="AI911" s="77"/>
      <c r="AJ911" s="77"/>
      <c r="AK911" s="77"/>
      <c r="AL911" s="77"/>
      <c r="AM911" s="77"/>
      <c r="AN911" s="77"/>
      <c r="AO911" s="146"/>
      <c r="AP911" s="248" t="str">
        <f>IF(F911="","",IFERROR(VLOOKUP(SUBSTITUTE(SUBSTITUTE(Tabla1[[#This Row],[Uso Sistemas]],"T","P"),"N","F"),Parámetros!$M$2:$N$17,2,0),"Completar hasta 3ra sem. para evaluar a Probacionista"))</f>
        <v/>
      </c>
      <c r="AQ911" s="40"/>
      <c r="AR911" s="40"/>
      <c r="AS911" s="40"/>
      <c r="AT911" s="29"/>
      <c r="AU911" s="56"/>
      <c r="AV911" s="56"/>
      <c r="AW911" s="56"/>
      <c r="AX911" s="250" t="str">
        <f>IF(V911="","",EOMONTH(EDATE(Tabla1[[#This Row],[Fecha Finalización]],2),0))</f>
        <v/>
      </c>
      <c r="AY911" s="40"/>
      <c r="AZ911" s="251" t="str">
        <f>IF(V911="","",EOMONTH(EDATE(Tabla1[[#This Row],[Fecha Finalización]],3),0))</f>
        <v/>
      </c>
      <c r="BA911" s="40"/>
      <c r="BB911" s="40"/>
      <c r="BC911" s="237"/>
      <c r="BD911" s="235" t="str">
        <f>IF(F911="","",Tabla1[[#This Row],[sem 01]]&amp;Tabla1[[#This Row],[sem 02]]&amp;Tabla1[[#This Row],[sem 03]])</f>
        <v/>
      </c>
      <c r="BE911" s="236" t="str">
        <f>IF(TRIM(F911)="","",$B$1&amp;"-"&amp;SUBSTITUTE(Tabla1[[#This Row],[Mes Inscrito]]," ","")&amp;"-"&amp;SUBSTITUTE(Tabla1[[#This Row],[Dia de clases Inscrito]]," ","")&amp;"-"&amp;SUBSTITUTE(Tabla1[[#This Row],[Horario Inscrito]]," ","")&amp;"-"&amp;Tabla1[[#This Row],[Fecha Inicio grupo]])</f>
        <v/>
      </c>
      <c r="BF911" s="253" t="str">
        <f>IF(F911="","",Tabla1[[#This Row],[Curso]])</f>
        <v/>
      </c>
      <c r="BG911" s="254" t="str">
        <f>+IF(TRIM(F911)="","",$B$1&amp;"-"&amp;TRIM(Tabla1[[#This Row],[Mes Inscrito]])&amp;"-"&amp;TRIM(Tabla1[[#This Row],[Dia de clases Inscrito]])&amp;"-"&amp;TRIM(Tabla1[[#This Row],[Horario Inscrito]])&amp;"-"&amp;TRIM(Tabla1[[#This Row],[Fecha Inicio grupo]])&amp;"-"&amp;TRIM(Tabla1[[#This Row],[Tipo Incrito]]))</f>
        <v/>
      </c>
      <c r="BH911" s="319" t="str">
        <f>IF(F911="","",OR(IFERROR(SEARCH("CG",Tabla1[[#This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1" s="320" t="str">
        <f>IF(F911&lt;&gt;"",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1" s="320" t="str">
        <f>IF(F911&lt;&gt;"",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1" s="320" t="str">
        <f>IF(Tabla1[[#This Row],[Fecha Inicio grupo]]="","",IFERROR(VLOOKUP(Tabla1[[#This Row],[Mes de Alta como miembro]],Parámetros!$AM$2:$AN$16,2,0),"01/01/1900"))</f>
        <v/>
      </c>
    </row>
    <row r="912" spans="1:63" ht="14.45" hidden="1">
      <c r="A912" s="69">
        <v>907</v>
      </c>
      <c r="B912" s="30"/>
      <c r="C912" s="35"/>
      <c r="D912" s="43"/>
      <c r="E912" s="65"/>
      <c r="F912" s="46"/>
      <c r="G912" s="46"/>
      <c r="H912" s="165"/>
      <c r="I912" s="43"/>
      <c r="J912" s="29"/>
      <c r="K912" s="70"/>
      <c r="L912" s="69"/>
      <c r="M912" s="47"/>
      <c r="N912" s="240" t="str">
        <f ca="1">IF(Tabla1[[#This Row],[Fecha de nac]]="","",IF(Tabla1[[#This Row],[Fecha Finalización]] &gt;=TODAY(), DATEDIF(Tabla1[[#This Row],[Fecha de nac]],TODAY(),"y"), ROUNDDOWN((Tabla1[[#This Row],[Fecha Finalización]] -Tabla1[[#This Row],[Fecha de nac]])/365,0)))</f>
        <v/>
      </c>
      <c r="O912" s="171"/>
      <c r="P912" s="35"/>
      <c r="Q912" s="68"/>
      <c r="R912" s="68"/>
      <c r="S912" s="68"/>
      <c r="T912" s="68"/>
      <c r="U912" s="245" t="str">
        <f>IF(F912="","",Tabla1[[#This Row],[Fecha Inicio grupo]]+3*7-7)</f>
        <v/>
      </c>
      <c r="V912" s="246" t="str">
        <f>IF(F912="","",EDATE(Tabla1[[#This Row],[Fecha Inicio grupo]],3))</f>
        <v/>
      </c>
      <c r="W912" s="30"/>
      <c r="X912" s="30"/>
      <c r="Y912" s="77"/>
      <c r="Z912" s="77"/>
      <c r="AA912" s="77"/>
      <c r="AB912" s="77"/>
      <c r="AC912" s="77"/>
      <c r="AD912" s="77"/>
      <c r="AE912" s="77"/>
      <c r="AF912" s="77"/>
      <c r="AG912" s="77"/>
      <c r="AH912" s="77"/>
      <c r="AI912" s="77"/>
      <c r="AJ912" s="77"/>
      <c r="AK912" s="77"/>
      <c r="AL912" s="77"/>
      <c r="AM912" s="77"/>
      <c r="AN912" s="77"/>
      <c r="AO912" s="146"/>
      <c r="AP912" s="248" t="str">
        <f>IF(F912="","",IFERROR(VLOOKUP(SUBSTITUTE(SUBSTITUTE(Tabla1[[#This Row],[Uso Sistemas]],"T","P"),"N","F"),Parámetros!$M$2:$N$17,2,0),"Completar hasta 3ra sem. para evaluar a Probacionista"))</f>
        <v/>
      </c>
      <c r="AQ912" s="40"/>
      <c r="AR912" s="40"/>
      <c r="AS912" s="40"/>
      <c r="AT912" s="29"/>
      <c r="AU912" s="56"/>
      <c r="AV912" s="56"/>
      <c r="AW912" s="56"/>
      <c r="AX912" s="250" t="str">
        <f>IF(V912="","",EOMONTH(EDATE(Tabla1[[#This Row],[Fecha Finalización]],2),0))</f>
        <v/>
      </c>
      <c r="AY912" s="40"/>
      <c r="AZ912" s="251" t="str">
        <f>IF(V912="","",EOMONTH(EDATE(Tabla1[[#This Row],[Fecha Finalización]],3),0))</f>
        <v/>
      </c>
      <c r="BA912" s="40"/>
      <c r="BB912" s="40"/>
      <c r="BC912" s="237"/>
      <c r="BD912" s="235" t="str">
        <f>IF(F912="","",Tabla1[[#This Row],[sem 01]]&amp;Tabla1[[#This Row],[sem 02]]&amp;Tabla1[[#This Row],[sem 03]])</f>
        <v/>
      </c>
      <c r="BE912" s="236" t="str">
        <f>IF(TRIM(F912)="","",$B$1&amp;"-"&amp;SUBSTITUTE(Tabla1[[#This Row],[Mes Inscrito]]," ","")&amp;"-"&amp;SUBSTITUTE(Tabla1[[#This Row],[Dia de clases Inscrito]]," ","")&amp;"-"&amp;SUBSTITUTE(Tabla1[[#This Row],[Horario Inscrito]]," ","")&amp;"-"&amp;Tabla1[[#This Row],[Fecha Inicio grupo]])</f>
        <v/>
      </c>
      <c r="BF912" s="253" t="str">
        <f>IF(F912="","",Tabla1[[#This Row],[Curso]])</f>
        <v/>
      </c>
      <c r="BG912" s="254" t="str">
        <f>+IF(TRIM(F912)="","",$B$1&amp;"-"&amp;TRIM(Tabla1[[#This Row],[Mes Inscrito]])&amp;"-"&amp;TRIM(Tabla1[[#This Row],[Dia de clases Inscrito]])&amp;"-"&amp;TRIM(Tabla1[[#This Row],[Horario Inscrito]])&amp;"-"&amp;TRIM(Tabla1[[#This Row],[Fecha Inicio grupo]])&amp;"-"&amp;TRIM(Tabla1[[#This Row],[Tipo Incrito]]))</f>
        <v/>
      </c>
      <c r="BH912" s="319" t="str">
        <f>IF(F912="","",OR(IFERROR(SEARCH("CG",Tabla1[[#This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2" s="320" t="str">
        <f>IF(F912&lt;&gt;"",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2" s="320" t="str">
        <f>IF(F912&lt;&gt;"",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2" s="320" t="str">
        <f>IF(Tabla1[[#This Row],[Fecha Inicio grupo]]="","",IFERROR(VLOOKUP(Tabla1[[#This Row],[Mes de Alta como miembro]],Parámetros!$AM$2:$AN$16,2,0),"01/01/1900"))</f>
        <v/>
      </c>
    </row>
    <row r="913" spans="1:63" ht="14.45" hidden="1">
      <c r="A913" s="69">
        <v>908</v>
      </c>
      <c r="B913" s="30"/>
      <c r="C913" s="35"/>
      <c r="D913" s="43"/>
      <c r="E913" s="65"/>
      <c r="F913" s="46"/>
      <c r="G913" s="46"/>
      <c r="H913" s="165"/>
      <c r="I913" s="43"/>
      <c r="J913" s="29"/>
      <c r="K913" s="70"/>
      <c r="L913" s="69"/>
      <c r="M913" s="47"/>
      <c r="N913" s="240" t="str">
        <f ca="1">IF(Tabla1[[#This Row],[Fecha de nac]]="","",IF(Tabla1[[#This Row],[Fecha Finalización]] &gt;=TODAY(), DATEDIF(Tabla1[[#This Row],[Fecha de nac]],TODAY(),"y"), ROUNDDOWN((Tabla1[[#This Row],[Fecha Finalización]] -Tabla1[[#This Row],[Fecha de nac]])/365,0)))</f>
        <v/>
      </c>
      <c r="O913" s="171"/>
      <c r="P913" s="35"/>
      <c r="Q913" s="68"/>
      <c r="R913" s="68"/>
      <c r="S913" s="68"/>
      <c r="T913" s="68"/>
      <c r="U913" s="245" t="str">
        <f>IF(F913="","",Tabla1[[#This Row],[Fecha Inicio grupo]]+3*7-7)</f>
        <v/>
      </c>
      <c r="V913" s="246" t="str">
        <f>IF(F913="","",EDATE(Tabla1[[#This Row],[Fecha Inicio grupo]],3))</f>
        <v/>
      </c>
      <c r="W913" s="30"/>
      <c r="X913" s="30"/>
      <c r="Y913" s="77"/>
      <c r="Z913" s="77"/>
      <c r="AA913" s="77"/>
      <c r="AB913" s="77"/>
      <c r="AC913" s="77"/>
      <c r="AD913" s="77"/>
      <c r="AE913" s="77"/>
      <c r="AF913" s="77"/>
      <c r="AG913" s="77"/>
      <c r="AH913" s="77"/>
      <c r="AI913" s="77"/>
      <c r="AJ913" s="77"/>
      <c r="AK913" s="77"/>
      <c r="AL913" s="77"/>
      <c r="AM913" s="77"/>
      <c r="AN913" s="77"/>
      <c r="AO913" s="146"/>
      <c r="AP913" s="248" t="str">
        <f>IF(F913="","",IFERROR(VLOOKUP(SUBSTITUTE(SUBSTITUTE(Tabla1[[#This Row],[Uso Sistemas]],"T","P"),"N","F"),Parámetros!$M$2:$N$17,2,0),"Completar hasta 3ra sem. para evaluar a Probacionista"))</f>
        <v/>
      </c>
      <c r="AQ913" s="40"/>
      <c r="AR913" s="40"/>
      <c r="AS913" s="40"/>
      <c r="AT913" s="29"/>
      <c r="AU913" s="56"/>
      <c r="AV913" s="56"/>
      <c r="AW913" s="56"/>
      <c r="AX913" s="250" t="str">
        <f>IF(V913="","",EOMONTH(EDATE(Tabla1[[#This Row],[Fecha Finalización]],2),0))</f>
        <v/>
      </c>
      <c r="AY913" s="40"/>
      <c r="AZ913" s="251" t="str">
        <f>IF(V913="","",EOMONTH(EDATE(Tabla1[[#This Row],[Fecha Finalización]],3),0))</f>
        <v/>
      </c>
      <c r="BA913" s="40"/>
      <c r="BB913" s="40"/>
      <c r="BC913" s="237"/>
      <c r="BD913" s="235" t="str">
        <f>IF(F913="","",Tabla1[[#This Row],[sem 01]]&amp;Tabla1[[#This Row],[sem 02]]&amp;Tabla1[[#This Row],[sem 03]])</f>
        <v/>
      </c>
      <c r="BE913" s="236" t="str">
        <f>IF(TRIM(F913)="","",$B$1&amp;"-"&amp;SUBSTITUTE(Tabla1[[#This Row],[Mes Inscrito]]," ","")&amp;"-"&amp;SUBSTITUTE(Tabla1[[#This Row],[Dia de clases Inscrito]]," ","")&amp;"-"&amp;SUBSTITUTE(Tabla1[[#This Row],[Horario Inscrito]]," ","")&amp;"-"&amp;Tabla1[[#This Row],[Fecha Inicio grupo]])</f>
        <v/>
      </c>
      <c r="BF913" s="253" t="str">
        <f>IF(F913="","",Tabla1[[#This Row],[Curso]])</f>
        <v/>
      </c>
      <c r="BG913" s="254" t="str">
        <f>+IF(TRIM(F913)="","",$B$1&amp;"-"&amp;TRIM(Tabla1[[#This Row],[Mes Inscrito]])&amp;"-"&amp;TRIM(Tabla1[[#This Row],[Dia de clases Inscrito]])&amp;"-"&amp;TRIM(Tabla1[[#This Row],[Horario Inscrito]])&amp;"-"&amp;TRIM(Tabla1[[#This Row],[Fecha Inicio grupo]])&amp;"-"&amp;TRIM(Tabla1[[#This Row],[Tipo Incrito]]))</f>
        <v/>
      </c>
      <c r="BH913" s="319" t="str">
        <f>IF(F913="","",OR(IFERROR(SEARCH("CG",Tabla1[[#This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3" s="320" t="str">
        <f>IF(F913&lt;&gt;"",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3" s="320" t="str">
        <f>IF(F913&lt;&gt;"",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3" s="320" t="str">
        <f>IF(Tabla1[[#This Row],[Fecha Inicio grupo]]="","",IFERROR(VLOOKUP(Tabla1[[#This Row],[Mes de Alta como miembro]],Parámetros!$AM$2:$AN$16,2,0),"01/01/1900"))</f>
        <v/>
      </c>
    </row>
    <row r="914" spans="1:63" ht="14.45" hidden="1">
      <c r="A914" s="69">
        <v>909</v>
      </c>
      <c r="B914" s="30"/>
      <c r="C914" s="35"/>
      <c r="D914" s="43"/>
      <c r="E914" s="65"/>
      <c r="F914" s="46"/>
      <c r="G914" s="46"/>
      <c r="H914" s="165"/>
      <c r="I914" s="43"/>
      <c r="J914" s="29"/>
      <c r="K914" s="70"/>
      <c r="L914" s="69"/>
      <c r="M914" s="47"/>
      <c r="N914" s="240" t="str">
        <f ca="1">IF(Tabla1[[#This Row],[Fecha de nac]]="","",IF(Tabla1[[#This Row],[Fecha Finalización]] &gt;=TODAY(), DATEDIF(Tabla1[[#This Row],[Fecha de nac]],TODAY(),"y"), ROUNDDOWN((Tabla1[[#This Row],[Fecha Finalización]] -Tabla1[[#This Row],[Fecha de nac]])/365,0)))</f>
        <v/>
      </c>
      <c r="O914" s="171"/>
      <c r="P914" s="35"/>
      <c r="Q914" s="68"/>
      <c r="R914" s="68"/>
      <c r="S914" s="68"/>
      <c r="T914" s="68"/>
      <c r="U914" s="245" t="str">
        <f>IF(F914="","",Tabla1[[#This Row],[Fecha Inicio grupo]]+3*7-7)</f>
        <v/>
      </c>
      <c r="V914" s="246" t="str">
        <f>IF(F914="","",EDATE(Tabla1[[#This Row],[Fecha Inicio grupo]],3))</f>
        <v/>
      </c>
      <c r="W914" s="30"/>
      <c r="X914" s="30"/>
      <c r="Y914" s="77"/>
      <c r="Z914" s="77"/>
      <c r="AA914" s="77"/>
      <c r="AB914" s="77"/>
      <c r="AC914" s="77"/>
      <c r="AD914" s="77"/>
      <c r="AE914" s="77"/>
      <c r="AF914" s="77"/>
      <c r="AG914" s="77"/>
      <c r="AH914" s="77"/>
      <c r="AI914" s="77"/>
      <c r="AJ914" s="77"/>
      <c r="AK914" s="77"/>
      <c r="AL914" s="77"/>
      <c r="AM914" s="77"/>
      <c r="AN914" s="77"/>
      <c r="AO914" s="146"/>
      <c r="AP914" s="248" t="str">
        <f>IF(F914="","",IFERROR(VLOOKUP(SUBSTITUTE(SUBSTITUTE(Tabla1[[#This Row],[Uso Sistemas]],"T","P"),"N","F"),Parámetros!$M$2:$N$17,2,0),"Completar hasta 3ra sem. para evaluar a Probacionista"))</f>
        <v/>
      </c>
      <c r="AQ914" s="40"/>
      <c r="AR914" s="40"/>
      <c r="AS914" s="40"/>
      <c r="AT914" s="29"/>
      <c r="AU914" s="56"/>
      <c r="AV914" s="56"/>
      <c r="AW914" s="56"/>
      <c r="AX914" s="250" t="str">
        <f>IF(V914="","",EOMONTH(EDATE(Tabla1[[#This Row],[Fecha Finalización]],2),0))</f>
        <v/>
      </c>
      <c r="AY914" s="40"/>
      <c r="AZ914" s="251" t="str">
        <f>IF(V914="","",EOMONTH(EDATE(Tabla1[[#This Row],[Fecha Finalización]],3),0))</f>
        <v/>
      </c>
      <c r="BA914" s="40"/>
      <c r="BB914" s="40"/>
      <c r="BC914" s="237"/>
      <c r="BD914" s="235" t="str">
        <f>IF(F914="","",Tabla1[[#This Row],[sem 01]]&amp;Tabla1[[#This Row],[sem 02]]&amp;Tabla1[[#This Row],[sem 03]])</f>
        <v/>
      </c>
      <c r="BE914" s="236" t="str">
        <f>IF(TRIM(F914)="","",$B$1&amp;"-"&amp;SUBSTITUTE(Tabla1[[#This Row],[Mes Inscrito]]," ","")&amp;"-"&amp;SUBSTITUTE(Tabla1[[#This Row],[Dia de clases Inscrito]]," ","")&amp;"-"&amp;SUBSTITUTE(Tabla1[[#This Row],[Horario Inscrito]]," ","")&amp;"-"&amp;Tabla1[[#This Row],[Fecha Inicio grupo]])</f>
        <v/>
      </c>
      <c r="BF914" s="253" t="str">
        <f>IF(F914="","",Tabla1[[#This Row],[Curso]])</f>
        <v/>
      </c>
      <c r="BG914" s="254" t="str">
        <f>+IF(TRIM(F914)="","",$B$1&amp;"-"&amp;TRIM(Tabla1[[#This Row],[Mes Inscrito]])&amp;"-"&amp;TRIM(Tabla1[[#This Row],[Dia de clases Inscrito]])&amp;"-"&amp;TRIM(Tabla1[[#This Row],[Horario Inscrito]])&amp;"-"&amp;TRIM(Tabla1[[#This Row],[Fecha Inicio grupo]])&amp;"-"&amp;TRIM(Tabla1[[#This Row],[Tipo Incrito]]))</f>
        <v/>
      </c>
      <c r="BH914" s="319" t="str">
        <f>IF(F914="","",OR(IFERROR(SEARCH("CG",Tabla1[[#This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4" s="320" t="str">
        <f>IF(F914&lt;&gt;"",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4" s="320" t="str">
        <f>IF(F914&lt;&gt;"",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4" s="320" t="str">
        <f>IF(Tabla1[[#This Row],[Fecha Inicio grupo]]="","",IFERROR(VLOOKUP(Tabla1[[#This Row],[Mes de Alta como miembro]],Parámetros!$AM$2:$AN$16,2,0),"01/01/1900"))</f>
        <v/>
      </c>
    </row>
    <row r="915" spans="1:63" ht="14.45" hidden="1">
      <c r="A915" s="69">
        <v>910</v>
      </c>
      <c r="B915" s="30"/>
      <c r="C915" s="35"/>
      <c r="D915" s="43"/>
      <c r="E915" s="65"/>
      <c r="F915" s="46"/>
      <c r="G915" s="46"/>
      <c r="H915" s="165"/>
      <c r="I915" s="43"/>
      <c r="J915" s="29"/>
      <c r="K915" s="70"/>
      <c r="L915" s="69"/>
      <c r="M915" s="47"/>
      <c r="N915" s="240" t="str">
        <f ca="1">IF(Tabla1[[#This Row],[Fecha de nac]]="","",IF(Tabla1[[#This Row],[Fecha Finalización]] &gt;=TODAY(), DATEDIF(Tabla1[[#This Row],[Fecha de nac]],TODAY(),"y"), ROUNDDOWN((Tabla1[[#This Row],[Fecha Finalización]] -Tabla1[[#This Row],[Fecha de nac]])/365,0)))</f>
        <v/>
      </c>
      <c r="O915" s="171"/>
      <c r="P915" s="35"/>
      <c r="Q915" s="68"/>
      <c r="R915" s="68"/>
      <c r="S915" s="68"/>
      <c r="T915" s="68"/>
      <c r="U915" s="245" t="str">
        <f>IF(F915="","",Tabla1[[#This Row],[Fecha Inicio grupo]]+3*7-7)</f>
        <v/>
      </c>
      <c r="V915" s="246" t="str">
        <f>IF(F915="","",EDATE(Tabla1[[#This Row],[Fecha Inicio grupo]],3))</f>
        <v/>
      </c>
      <c r="W915" s="30"/>
      <c r="X915" s="30"/>
      <c r="Y915" s="77"/>
      <c r="Z915" s="77"/>
      <c r="AA915" s="77"/>
      <c r="AB915" s="77"/>
      <c r="AC915" s="77"/>
      <c r="AD915" s="77"/>
      <c r="AE915" s="77"/>
      <c r="AF915" s="77"/>
      <c r="AG915" s="77"/>
      <c r="AH915" s="77"/>
      <c r="AI915" s="77"/>
      <c r="AJ915" s="77"/>
      <c r="AK915" s="77"/>
      <c r="AL915" s="77"/>
      <c r="AM915" s="77"/>
      <c r="AN915" s="77"/>
      <c r="AO915" s="146"/>
      <c r="AP915" s="248" t="str">
        <f>IF(F915="","",IFERROR(VLOOKUP(SUBSTITUTE(SUBSTITUTE(Tabla1[[#This Row],[Uso Sistemas]],"T","P"),"N","F"),Parámetros!$M$2:$N$17,2,0),"Completar hasta 3ra sem. para evaluar a Probacionista"))</f>
        <v/>
      </c>
      <c r="AQ915" s="40"/>
      <c r="AR915" s="40"/>
      <c r="AS915" s="40"/>
      <c r="AT915" s="29"/>
      <c r="AU915" s="56"/>
      <c r="AV915" s="56"/>
      <c r="AW915" s="56"/>
      <c r="AX915" s="250" t="str">
        <f>IF(V915="","",EOMONTH(EDATE(Tabla1[[#This Row],[Fecha Finalización]],2),0))</f>
        <v/>
      </c>
      <c r="AY915" s="40"/>
      <c r="AZ915" s="251" t="str">
        <f>IF(V915="","",EOMONTH(EDATE(Tabla1[[#This Row],[Fecha Finalización]],3),0))</f>
        <v/>
      </c>
      <c r="BA915" s="40"/>
      <c r="BB915" s="40"/>
      <c r="BC915" s="237"/>
      <c r="BD915" s="235" t="str">
        <f>IF(F915="","",Tabla1[[#This Row],[sem 01]]&amp;Tabla1[[#This Row],[sem 02]]&amp;Tabla1[[#This Row],[sem 03]])</f>
        <v/>
      </c>
      <c r="BE915" s="236" t="str">
        <f>IF(TRIM(F915)="","",$B$1&amp;"-"&amp;SUBSTITUTE(Tabla1[[#This Row],[Mes Inscrito]]," ","")&amp;"-"&amp;SUBSTITUTE(Tabla1[[#This Row],[Dia de clases Inscrito]]," ","")&amp;"-"&amp;SUBSTITUTE(Tabla1[[#This Row],[Horario Inscrito]]," ","")&amp;"-"&amp;Tabla1[[#This Row],[Fecha Inicio grupo]])</f>
        <v/>
      </c>
      <c r="BF915" s="253" t="str">
        <f>IF(F915="","",Tabla1[[#This Row],[Curso]])</f>
        <v/>
      </c>
      <c r="BG915" s="254" t="str">
        <f>+IF(TRIM(F915)="","",$B$1&amp;"-"&amp;TRIM(Tabla1[[#This Row],[Mes Inscrito]])&amp;"-"&amp;TRIM(Tabla1[[#This Row],[Dia de clases Inscrito]])&amp;"-"&amp;TRIM(Tabla1[[#This Row],[Horario Inscrito]])&amp;"-"&amp;TRIM(Tabla1[[#This Row],[Fecha Inicio grupo]])&amp;"-"&amp;TRIM(Tabla1[[#This Row],[Tipo Incrito]]))</f>
        <v/>
      </c>
      <c r="BH915" s="319" t="str">
        <f>IF(F915="","",OR(IFERROR(SEARCH("CG",Tabla1[[#This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5" s="320" t="str">
        <f>IF(F915&lt;&gt;"",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5" s="320" t="str">
        <f>IF(F915&lt;&gt;"",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5" s="320" t="str">
        <f>IF(Tabla1[[#This Row],[Fecha Inicio grupo]]="","",IFERROR(VLOOKUP(Tabla1[[#This Row],[Mes de Alta como miembro]],Parámetros!$AM$2:$AN$16,2,0),"01/01/1900"))</f>
        <v/>
      </c>
    </row>
    <row r="916" spans="1:63" ht="14.45" hidden="1">
      <c r="A916" s="69">
        <v>911</v>
      </c>
      <c r="B916" s="30"/>
      <c r="C916" s="35"/>
      <c r="D916" s="43"/>
      <c r="E916" s="65"/>
      <c r="F916" s="46"/>
      <c r="G916" s="46"/>
      <c r="H916" s="165"/>
      <c r="I916" s="43"/>
      <c r="J916" s="29"/>
      <c r="K916" s="70"/>
      <c r="L916" s="69"/>
      <c r="M916" s="47"/>
      <c r="N916" s="240" t="str">
        <f ca="1">IF(Tabla1[[#This Row],[Fecha de nac]]="","",IF(Tabla1[[#This Row],[Fecha Finalización]] &gt;=TODAY(), DATEDIF(Tabla1[[#This Row],[Fecha de nac]],TODAY(),"y"), ROUNDDOWN((Tabla1[[#This Row],[Fecha Finalización]] -Tabla1[[#This Row],[Fecha de nac]])/365,0)))</f>
        <v/>
      </c>
      <c r="O916" s="171"/>
      <c r="P916" s="35"/>
      <c r="Q916" s="68"/>
      <c r="R916" s="68"/>
      <c r="S916" s="68"/>
      <c r="T916" s="68"/>
      <c r="U916" s="245" t="str">
        <f>IF(F916="","",Tabla1[[#This Row],[Fecha Inicio grupo]]+3*7-7)</f>
        <v/>
      </c>
      <c r="V916" s="246" t="str">
        <f>IF(F916="","",EDATE(Tabla1[[#This Row],[Fecha Inicio grupo]],3))</f>
        <v/>
      </c>
      <c r="W916" s="30"/>
      <c r="X916" s="30"/>
      <c r="Y916" s="77"/>
      <c r="Z916" s="77"/>
      <c r="AA916" s="77"/>
      <c r="AB916" s="77"/>
      <c r="AC916" s="77"/>
      <c r="AD916" s="77"/>
      <c r="AE916" s="77"/>
      <c r="AF916" s="77"/>
      <c r="AG916" s="77"/>
      <c r="AH916" s="77"/>
      <c r="AI916" s="77"/>
      <c r="AJ916" s="77"/>
      <c r="AK916" s="77"/>
      <c r="AL916" s="77"/>
      <c r="AM916" s="77"/>
      <c r="AN916" s="77"/>
      <c r="AO916" s="146"/>
      <c r="AP916" s="248" t="str">
        <f>IF(F916="","",IFERROR(VLOOKUP(SUBSTITUTE(SUBSTITUTE(Tabla1[[#This Row],[Uso Sistemas]],"T","P"),"N","F"),Parámetros!$M$2:$N$17,2,0),"Completar hasta 3ra sem. para evaluar a Probacionista"))</f>
        <v/>
      </c>
      <c r="AQ916" s="40"/>
      <c r="AR916" s="40"/>
      <c r="AS916" s="40"/>
      <c r="AT916" s="29"/>
      <c r="AU916" s="56"/>
      <c r="AV916" s="56"/>
      <c r="AW916" s="56"/>
      <c r="AX916" s="250" t="str">
        <f>IF(V916="","",EOMONTH(EDATE(Tabla1[[#This Row],[Fecha Finalización]],2),0))</f>
        <v/>
      </c>
      <c r="AY916" s="40"/>
      <c r="AZ916" s="251" t="str">
        <f>IF(V916="","",EOMONTH(EDATE(Tabla1[[#This Row],[Fecha Finalización]],3),0))</f>
        <v/>
      </c>
      <c r="BA916" s="40"/>
      <c r="BB916" s="40"/>
      <c r="BC916" s="237"/>
      <c r="BD916" s="235" t="str">
        <f>IF(F916="","",Tabla1[[#This Row],[sem 01]]&amp;Tabla1[[#This Row],[sem 02]]&amp;Tabla1[[#This Row],[sem 03]])</f>
        <v/>
      </c>
      <c r="BE916" s="236" t="str">
        <f>IF(TRIM(F916)="","",$B$1&amp;"-"&amp;SUBSTITUTE(Tabla1[[#This Row],[Mes Inscrito]]," ","")&amp;"-"&amp;SUBSTITUTE(Tabla1[[#This Row],[Dia de clases Inscrito]]," ","")&amp;"-"&amp;SUBSTITUTE(Tabla1[[#This Row],[Horario Inscrito]]," ","")&amp;"-"&amp;Tabla1[[#This Row],[Fecha Inicio grupo]])</f>
        <v/>
      </c>
      <c r="BF916" s="253" t="str">
        <f>IF(F916="","",Tabla1[[#This Row],[Curso]])</f>
        <v/>
      </c>
      <c r="BG916" s="254" t="str">
        <f>+IF(TRIM(F916)="","",$B$1&amp;"-"&amp;TRIM(Tabla1[[#This Row],[Mes Inscrito]])&amp;"-"&amp;TRIM(Tabla1[[#This Row],[Dia de clases Inscrito]])&amp;"-"&amp;TRIM(Tabla1[[#This Row],[Horario Inscrito]])&amp;"-"&amp;TRIM(Tabla1[[#This Row],[Fecha Inicio grupo]])&amp;"-"&amp;TRIM(Tabla1[[#This Row],[Tipo Incrito]]))</f>
        <v/>
      </c>
      <c r="BH916" s="319" t="str">
        <f>IF(F916="","",OR(IFERROR(SEARCH("CG",Tabla1[[#This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6" s="320" t="str">
        <f>IF(F916&lt;&gt;"",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6" s="320" t="str">
        <f>IF(F916&lt;&gt;"",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6" s="320" t="str">
        <f>IF(Tabla1[[#This Row],[Fecha Inicio grupo]]="","",IFERROR(VLOOKUP(Tabla1[[#This Row],[Mes de Alta como miembro]],Parámetros!$AM$2:$AN$16,2,0),"01/01/1900"))</f>
        <v/>
      </c>
    </row>
    <row r="917" spans="1:63" ht="14.45" hidden="1">
      <c r="A917" s="69">
        <v>912</v>
      </c>
      <c r="B917" s="30"/>
      <c r="C917" s="35"/>
      <c r="D917" s="43"/>
      <c r="E917" s="65"/>
      <c r="F917" s="46"/>
      <c r="G917" s="46"/>
      <c r="H917" s="165"/>
      <c r="I917" s="43"/>
      <c r="J917" s="29"/>
      <c r="K917" s="70"/>
      <c r="L917" s="69"/>
      <c r="M917" s="47"/>
      <c r="N917" s="240" t="str">
        <f ca="1">IF(Tabla1[[#This Row],[Fecha de nac]]="","",IF(Tabla1[[#This Row],[Fecha Finalización]] &gt;=TODAY(), DATEDIF(Tabla1[[#This Row],[Fecha de nac]],TODAY(),"y"), ROUNDDOWN((Tabla1[[#This Row],[Fecha Finalización]] -Tabla1[[#This Row],[Fecha de nac]])/365,0)))</f>
        <v/>
      </c>
      <c r="O917" s="171"/>
      <c r="P917" s="35"/>
      <c r="Q917" s="68"/>
      <c r="R917" s="68"/>
      <c r="S917" s="68"/>
      <c r="T917" s="68"/>
      <c r="U917" s="245" t="str">
        <f>IF(F917="","",Tabla1[[#This Row],[Fecha Inicio grupo]]+3*7-7)</f>
        <v/>
      </c>
      <c r="V917" s="246" t="str">
        <f>IF(F917="","",EDATE(Tabla1[[#This Row],[Fecha Inicio grupo]],3))</f>
        <v/>
      </c>
      <c r="W917" s="30"/>
      <c r="X917" s="30"/>
      <c r="Y917" s="77"/>
      <c r="Z917" s="77"/>
      <c r="AA917" s="77"/>
      <c r="AB917" s="77"/>
      <c r="AC917" s="77"/>
      <c r="AD917" s="77"/>
      <c r="AE917" s="77"/>
      <c r="AF917" s="77"/>
      <c r="AG917" s="77"/>
      <c r="AH917" s="77"/>
      <c r="AI917" s="77"/>
      <c r="AJ917" s="77"/>
      <c r="AK917" s="77"/>
      <c r="AL917" s="77"/>
      <c r="AM917" s="77"/>
      <c r="AN917" s="77"/>
      <c r="AO917" s="146"/>
      <c r="AP917" s="248" t="str">
        <f>IF(F917="","",IFERROR(VLOOKUP(SUBSTITUTE(SUBSTITUTE(Tabla1[[#This Row],[Uso Sistemas]],"T","P"),"N","F"),Parámetros!$M$2:$N$17,2,0),"Completar hasta 3ra sem. para evaluar a Probacionista"))</f>
        <v/>
      </c>
      <c r="AQ917" s="40"/>
      <c r="AR917" s="40"/>
      <c r="AS917" s="40"/>
      <c r="AT917" s="29"/>
      <c r="AU917" s="56"/>
      <c r="AV917" s="56"/>
      <c r="AW917" s="56"/>
      <c r="AX917" s="250" t="str">
        <f>IF(V917="","",EOMONTH(EDATE(Tabla1[[#This Row],[Fecha Finalización]],2),0))</f>
        <v/>
      </c>
      <c r="AY917" s="40"/>
      <c r="AZ917" s="251" t="str">
        <f>IF(V917="","",EOMONTH(EDATE(Tabla1[[#This Row],[Fecha Finalización]],3),0))</f>
        <v/>
      </c>
      <c r="BA917" s="40"/>
      <c r="BB917" s="40"/>
      <c r="BC917" s="237"/>
      <c r="BD917" s="235" t="str">
        <f>IF(F917="","",Tabla1[[#This Row],[sem 01]]&amp;Tabla1[[#This Row],[sem 02]]&amp;Tabla1[[#This Row],[sem 03]])</f>
        <v/>
      </c>
      <c r="BE917" s="236" t="str">
        <f>IF(TRIM(F917)="","",$B$1&amp;"-"&amp;SUBSTITUTE(Tabla1[[#This Row],[Mes Inscrito]]," ","")&amp;"-"&amp;SUBSTITUTE(Tabla1[[#This Row],[Dia de clases Inscrito]]," ","")&amp;"-"&amp;SUBSTITUTE(Tabla1[[#This Row],[Horario Inscrito]]," ","")&amp;"-"&amp;Tabla1[[#This Row],[Fecha Inicio grupo]])</f>
        <v/>
      </c>
      <c r="BF917" s="253" t="str">
        <f>IF(F917="","",Tabla1[[#This Row],[Curso]])</f>
        <v/>
      </c>
      <c r="BG917" s="254" t="str">
        <f>+IF(TRIM(F917)="","",$B$1&amp;"-"&amp;TRIM(Tabla1[[#This Row],[Mes Inscrito]])&amp;"-"&amp;TRIM(Tabla1[[#This Row],[Dia de clases Inscrito]])&amp;"-"&amp;TRIM(Tabla1[[#This Row],[Horario Inscrito]])&amp;"-"&amp;TRIM(Tabla1[[#This Row],[Fecha Inicio grupo]])&amp;"-"&amp;TRIM(Tabla1[[#This Row],[Tipo Incrito]]))</f>
        <v/>
      </c>
      <c r="BH917" s="319" t="str">
        <f>IF(F917="","",OR(IFERROR(SEARCH("CG",Tabla1[[#This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7" s="320" t="str">
        <f>IF(F917&lt;&gt;"",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7" s="320" t="str">
        <f>IF(F917&lt;&gt;"",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7" s="320" t="str">
        <f>IF(Tabla1[[#This Row],[Fecha Inicio grupo]]="","",IFERROR(VLOOKUP(Tabla1[[#This Row],[Mes de Alta como miembro]],Parámetros!$AM$2:$AN$16,2,0),"01/01/1900"))</f>
        <v/>
      </c>
    </row>
    <row r="918" spans="1:63" ht="14.45" hidden="1">
      <c r="A918" s="69">
        <v>913</v>
      </c>
      <c r="B918" s="30"/>
      <c r="C918" s="35"/>
      <c r="D918" s="43"/>
      <c r="E918" s="65"/>
      <c r="F918" s="46"/>
      <c r="G918" s="46"/>
      <c r="H918" s="165"/>
      <c r="I918" s="43"/>
      <c r="J918" s="29"/>
      <c r="K918" s="70"/>
      <c r="L918" s="69"/>
      <c r="M918" s="47"/>
      <c r="N918" s="240" t="str">
        <f ca="1">IF(Tabla1[[#This Row],[Fecha de nac]]="","",IF(Tabla1[[#This Row],[Fecha Finalización]] &gt;=TODAY(), DATEDIF(Tabla1[[#This Row],[Fecha de nac]],TODAY(),"y"), ROUNDDOWN((Tabla1[[#This Row],[Fecha Finalización]] -Tabla1[[#This Row],[Fecha de nac]])/365,0)))</f>
        <v/>
      </c>
      <c r="O918" s="171"/>
      <c r="P918" s="35"/>
      <c r="Q918" s="68"/>
      <c r="R918" s="68"/>
      <c r="S918" s="68"/>
      <c r="T918" s="68"/>
      <c r="U918" s="245" t="str">
        <f>IF(F918="","",Tabla1[[#This Row],[Fecha Inicio grupo]]+3*7-7)</f>
        <v/>
      </c>
      <c r="V918" s="246" t="str">
        <f>IF(F918="","",EDATE(Tabla1[[#This Row],[Fecha Inicio grupo]],3))</f>
        <v/>
      </c>
      <c r="W918" s="30"/>
      <c r="X918" s="30"/>
      <c r="Y918" s="77"/>
      <c r="Z918" s="77"/>
      <c r="AA918" s="77"/>
      <c r="AB918" s="77"/>
      <c r="AC918" s="77"/>
      <c r="AD918" s="77"/>
      <c r="AE918" s="77"/>
      <c r="AF918" s="77"/>
      <c r="AG918" s="77"/>
      <c r="AH918" s="77"/>
      <c r="AI918" s="77"/>
      <c r="AJ918" s="77"/>
      <c r="AK918" s="77"/>
      <c r="AL918" s="77"/>
      <c r="AM918" s="77"/>
      <c r="AN918" s="77"/>
      <c r="AO918" s="146"/>
      <c r="AP918" s="248" t="str">
        <f>IF(F918="","",IFERROR(VLOOKUP(SUBSTITUTE(SUBSTITUTE(Tabla1[[#This Row],[Uso Sistemas]],"T","P"),"N","F"),Parámetros!$M$2:$N$17,2,0),"Completar hasta 3ra sem. para evaluar a Probacionista"))</f>
        <v/>
      </c>
      <c r="AQ918" s="40"/>
      <c r="AR918" s="40"/>
      <c r="AS918" s="40"/>
      <c r="AT918" s="29"/>
      <c r="AU918" s="56"/>
      <c r="AV918" s="56"/>
      <c r="AW918" s="56"/>
      <c r="AX918" s="250" t="str">
        <f>IF(V918="","",EOMONTH(EDATE(Tabla1[[#This Row],[Fecha Finalización]],2),0))</f>
        <v/>
      </c>
      <c r="AY918" s="40"/>
      <c r="AZ918" s="251" t="str">
        <f>IF(V918="","",EOMONTH(EDATE(Tabla1[[#This Row],[Fecha Finalización]],3),0))</f>
        <v/>
      </c>
      <c r="BA918" s="40"/>
      <c r="BB918" s="40"/>
      <c r="BC918" s="237"/>
      <c r="BD918" s="235" t="str">
        <f>IF(F918="","",Tabla1[[#This Row],[sem 01]]&amp;Tabla1[[#This Row],[sem 02]]&amp;Tabla1[[#This Row],[sem 03]])</f>
        <v/>
      </c>
      <c r="BE918" s="236" t="str">
        <f>IF(TRIM(F918)="","",$B$1&amp;"-"&amp;SUBSTITUTE(Tabla1[[#This Row],[Mes Inscrito]]," ","")&amp;"-"&amp;SUBSTITUTE(Tabla1[[#This Row],[Dia de clases Inscrito]]," ","")&amp;"-"&amp;SUBSTITUTE(Tabla1[[#This Row],[Horario Inscrito]]," ","")&amp;"-"&amp;Tabla1[[#This Row],[Fecha Inicio grupo]])</f>
        <v/>
      </c>
      <c r="BF918" s="253" t="str">
        <f>IF(F918="","",Tabla1[[#This Row],[Curso]])</f>
        <v/>
      </c>
      <c r="BG918" s="254" t="str">
        <f>+IF(TRIM(F918)="","",$B$1&amp;"-"&amp;TRIM(Tabla1[[#This Row],[Mes Inscrito]])&amp;"-"&amp;TRIM(Tabla1[[#This Row],[Dia de clases Inscrito]])&amp;"-"&amp;TRIM(Tabla1[[#This Row],[Horario Inscrito]])&amp;"-"&amp;TRIM(Tabla1[[#This Row],[Fecha Inicio grupo]])&amp;"-"&amp;TRIM(Tabla1[[#This Row],[Tipo Incrito]]))</f>
        <v/>
      </c>
      <c r="BH918" s="319" t="str">
        <f>IF(F918="","",OR(IFERROR(SEARCH("CG",Tabla1[[#This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8" s="320" t="str">
        <f>IF(F918&lt;&gt;"",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8" s="320" t="str">
        <f>IF(F918&lt;&gt;"",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8" s="320" t="str">
        <f>IF(Tabla1[[#This Row],[Fecha Inicio grupo]]="","",IFERROR(VLOOKUP(Tabla1[[#This Row],[Mes de Alta como miembro]],Parámetros!$AM$2:$AN$16,2,0),"01/01/1900"))</f>
        <v/>
      </c>
    </row>
    <row r="919" spans="1:63" ht="14.45" hidden="1">
      <c r="A919" s="69">
        <v>914</v>
      </c>
      <c r="B919" s="30"/>
      <c r="C919" s="35"/>
      <c r="D919" s="43"/>
      <c r="E919" s="65"/>
      <c r="F919" s="46"/>
      <c r="G919" s="46"/>
      <c r="H919" s="165"/>
      <c r="I919" s="43"/>
      <c r="J919" s="29"/>
      <c r="K919" s="70"/>
      <c r="L919" s="69"/>
      <c r="M919" s="47"/>
      <c r="N919" s="240" t="str">
        <f ca="1">IF(Tabla1[[#This Row],[Fecha de nac]]="","",IF(Tabla1[[#This Row],[Fecha Finalización]] &gt;=TODAY(), DATEDIF(Tabla1[[#This Row],[Fecha de nac]],TODAY(),"y"), ROUNDDOWN((Tabla1[[#This Row],[Fecha Finalización]] -Tabla1[[#This Row],[Fecha de nac]])/365,0)))</f>
        <v/>
      </c>
      <c r="O919" s="171"/>
      <c r="P919" s="35"/>
      <c r="Q919" s="68"/>
      <c r="R919" s="68"/>
      <c r="S919" s="68"/>
      <c r="T919" s="68"/>
      <c r="U919" s="245" t="str">
        <f>IF(F919="","",Tabla1[[#This Row],[Fecha Inicio grupo]]+3*7-7)</f>
        <v/>
      </c>
      <c r="V919" s="246" t="str">
        <f>IF(F919="","",EDATE(Tabla1[[#This Row],[Fecha Inicio grupo]],3))</f>
        <v/>
      </c>
      <c r="W919" s="30"/>
      <c r="X919" s="30"/>
      <c r="Y919" s="77"/>
      <c r="Z919" s="77"/>
      <c r="AA919" s="77"/>
      <c r="AB919" s="77"/>
      <c r="AC919" s="77"/>
      <c r="AD919" s="77"/>
      <c r="AE919" s="77"/>
      <c r="AF919" s="77"/>
      <c r="AG919" s="77"/>
      <c r="AH919" s="77"/>
      <c r="AI919" s="77"/>
      <c r="AJ919" s="77"/>
      <c r="AK919" s="77"/>
      <c r="AL919" s="77"/>
      <c r="AM919" s="77"/>
      <c r="AN919" s="77"/>
      <c r="AO919" s="146"/>
      <c r="AP919" s="248" t="str">
        <f>IF(F919="","",IFERROR(VLOOKUP(SUBSTITUTE(SUBSTITUTE(Tabla1[[#This Row],[Uso Sistemas]],"T","P"),"N","F"),Parámetros!$M$2:$N$17,2,0),"Completar hasta 3ra sem. para evaluar a Probacionista"))</f>
        <v/>
      </c>
      <c r="AQ919" s="40"/>
      <c r="AR919" s="40"/>
      <c r="AS919" s="40"/>
      <c r="AT919" s="29"/>
      <c r="AU919" s="56"/>
      <c r="AV919" s="56"/>
      <c r="AW919" s="56"/>
      <c r="AX919" s="250" t="str">
        <f>IF(V919="","",EOMONTH(EDATE(Tabla1[[#This Row],[Fecha Finalización]],2),0))</f>
        <v/>
      </c>
      <c r="AY919" s="40"/>
      <c r="AZ919" s="251" t="str">
        <f>IF(V919="","",EOMONTH(EDATE(Tabla1[[#This Row],[Fecha Finalización]],3),0))</f>
        <v/>
      </c>
      <c r="BA919" s="40"/>
      <c r="BB919" s="40"/>
      <c r="BC919" s="237"/>
      <c r="BD919" s="235" t="str">
        <f>IF(F919="","",Tabla1[[#This Row],[sem 01]]&amp;Tabla1[[#This Row],[sem 02]]&amp;Tabla1[[#This Row],[sem 03]])</f>
        <v/>
      </c>
      <c r="BE919" s="236" t="str">
        <f>IF(TRIM(F919)="","",$B$1&amp;"-"&amp;SUBSTITUTE(Tabla1[[#This Row],[Mes Inscrito]]," ","")&amp;"-"&amp;SUBSTITUTE(Tabla1[[#This Row],[Dia de clases Inscrito]]," ","")&amp;"-"&amp;SUBSTITUTE(Tabla1[[#This Row],[Horario Inscrito]]," ","")&amp;"-"&amp;Tabla1[[#This Row],[Fecha Inicio grupo]])</f>
        <v/>
      </c>
      <c r="BF919" s="253" t="str">
        <f>IF(F919="","",Tabla1[[#This Row],[Curso]])</f>
        <v/>
      </c>
      <c r="BG919" s="254" t="str">
        <f>+IF(TRIM(F919)="","",$B$1&amp;"-"&amp;TRIM(Tabla1[[#This Row],[Mes Inscrito]])&amp;"-"&amp;TRIM(Tabla1[[#This Row],[Dia de clases Inscrito]])&amp;"-"&amp;TRIM(Tabla1[[#This Row],[Horario Inscrito]])&amp;"-"&amp;TRIM(Tabla1[[#This Row],[Fecha Inicio grupo]])&amp;"-"&amp;TRIM(Tabla1[[#This Row],[Tipo Incrito]]))</f>
        <v/>
      </c>
      <c r="BH919" s="319" t="str">
        <f>IF(F919="","",OR(IFERROR(SEARCH("CG",Tabla1[[#This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9" s="320" t="str">
        <f>IF(F919&lt;&gt;"",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9" s="320" t="str">
        <f>IF(F919&lt;&gt;"",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9" s="320" t="str">
        <f>IF(Tabla1[[#This Row],[Fecha Inicio grupo]]="","",IFERROR(VLOOKUP(Tabla1[[#This Row],[Mes de Alta como miembro]],Parámetros!$AM$2:$AN$16,2,0),"01/01/1900"))</f>
        <v/>
      </c>
    </row>
    <row r="920" spans="1:63" ht="14.45" hidden="1">
      <c r="A920" s="69">
        <v>915</v>
      </c>
      <c r="B920" s="30"/>
      <c r="C920" s="35"/>
      <c r="D920" s="43"/>
      <c r="E920" s="65"/>
      <c r="F920" s="46"/>
      <c r="G920" s="46"/>
      <c r="H920" s="165"/>
      <c r="I920" s="43"/>
      <c r="J920" s="29"/>
      <c r="K920" s="70"/>
      <c r="L920" s="69"/>
      <c r="M920" s="47"/>
      <c r="N920" s="240" t="str">
        <f ca="1">IF(Tabla1[[#This Row],[Fecha de nac]]="","",IF(Tabla1[[#This Row],[Fecha Finalización]] &gt;=TODAY(), DATEDIF(Tabla1[[#This Row],[Fecha de nac]],TODAY(),"y"), ROUNDDOWN((Tabla1[[#This Row],[Fecha Finalización]] -Tabla1[[#This Row],[Fecha de nac]])/365,0)))</f>
        <v/>
      </c>
      <c r="O920" s="171"/>
      <c r="P920" s="35"/>
      <c r="Q920" s="68"/>
      <c r="R920" s="68"/>
      <c r="S920" s="68"/>
      <c r="T920" s="68"/>
      <c r="U920" s="245" t="str">
        <f>IF(F920="","",Tabla1[[#This Row],[Fecha Inicio grupo]]+3*7-7)</f>
        <v/>
      </c>
      <c r="V920" s="246" t="str">
        <f>IF(F920="","",EDATE(Tabla1[[#This Row],[Fecha Inicio grupo]],3))</f>
        <v/>
      </c>
      <c r="W920" s="30"/>
      <c r="X920" s="30"/>
      <c r="Y920" s="77"/>
      <c r="Z920" s="77"/>
      <c r="AA920" s="77"/>
      <c r="AB920" s="77"/>
      <c r="AC920" s="77"/>
      <c r="AD920" s="77"/>
      <c r="AE920" s="77"/>
      <c r="AF920" s="77"/>
      <c r="AG920" s="77"/>
      <c r="AH920" s="77"/>
      <c r="AI920" s="77"/>
      <c r="AJ920" s="77"/>
      <c r="AK920" s="77"/>
      <c r="AL920" s="77"/>
      <c r="AM920" s="77"/>
      <c r="AN920" s="77"/>
      <c r="AO920" s="146"/>
      <c r="AP920" s="248" t="str">
        <f>IF(F920="","",IFERROR(VLOOKUP(SUBSTITUTE(SUBSTITUTE(Tabla1[[#This Row],[Uso Sistemas]],"T","P"),"N","F"),Parámetros!$M$2:$N$17,2,0),"Completar hasta 3ra sem. para evaluar a Probacionista"))</f>
        <v/>
      </c>
      <c r="AQ920" s="40"/>
      <c r="AR920" s="40"/>
      <c r="AS920" s="40"/>
      <c r="AT920" s="29"/>
      <c r="AU920" s="56"/>
      <c r="AV920" s="56"/>
      <c r="AW920" s="56"/>
      <c r="AX920" s="250" t="str">
        <f>IF(V920="","",EOMONTH(EDATE(Tabla1[[#This Row],[Fecha Finalización]],2),0))</f>
        <v/>
      </c>
      <c r="AY920" s="40"/>
      <c r="AZ920" s="251" t="str">
        <f>IF(V920="","",EOMONTH(EDATE(Tabla1[[#This Row],[Fecha Finalización]],3),0))</f>
        <v/>
      </c>
      <c r="BA920" s="40"/>
      <c r="BB920" s="40"/>
      <c r="BC920" s="237"/>
      <c r="BD920" s="235" t="str">
        <f>IF(F920="","",Tabla1[[#This Row],[sem 01]]&amp;Tabla1[[#This Row],[sem 02]]&amp;Tabla1[[#This Row],[sem 03]])</f>
        <v/>
      </c>
      <c r="BE920" s="236" t="str">
        <f>IF(TRIM(F920)="","",$B$1&amp;"-"&amp;SUBSTITUTE(Tabla1[[#This Row],[Mes Inscrito]]," ","")&amp;"-"&amp;SUBSTITUTE(Tabla1[[#This Row],[Dia de clases Inscrito]]," ","")&amp;"-"&amp;SUBSTITUTE(Tabla1[[#This Row],[Horario Inscrito]]," ","")&amp;"-"&amp;Tabla1[[#This Row],[Fecha Inicio grupo]])</f>
        <v/>
      </c>
      <c r="BF920" s="253" t="str">
        <f>IF(F920="","",Tabla1[[#This Row],[Curso]])</f>
        <v/>
      </c>
      <c r="BG920" s="254" t="str">
        <f>+IF(TRIM(F920)="","",$B$1&amp;"-"&amp;TRIM(Tabla1[[#This Row],[Mes Inscrito]])&amp;"-"&amp;TRIM(Tabla1[[#This Row],[Dia de clases Inscrito]])&amp;"-"&amp;TRIM(Tabla1[[#This Row],[Horario Inscrito]])&amp;"-"&amp;TRIM(Tabla1[[#This Row],[Fecha Inicio grupo]])&amp;"-"&amp;TRIM(Tabla1[[#This Row],[Tipo Incrito]]))</f>
        <v/>
      </c>
      <c r="BH920" s="319" t="str">
        <f>IF(F920="","",OR(IFERROR(SEARCH("CG",Tabla1[[#This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0" s="320" t="str">
        <f>IF(F920&lt;&gt;"",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0" s="320" t="str">
        <f>IF(F920&lt;&gt;"",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0" s="320" t="str">
        <f>IF(Tabla1[[#This Row],[Fecha Inicio grupo]]="","",IFERROR(VLOOKUP(Tabla1[[#This Row],[Mes de Alta como miembro]],Parámetros!$AM$2:$AN$16,2,0),"01/01/1900"))</f>
        <v/>
      </c>
    </row>
    <row r="921" spans="1:63" ht="14.45" hidden="1">
      <c r="A921" s="69">
        <v>916</v>
      </c>
      <c r="B921" s="30"/>
      <c r="C921" s="35"/>
      <c r="D921" s="43"/>
      <c r="E921" s="65"/>
      <c r="F921" s="46"/>
      <c r="G921" s="46"/>
      <c r="H921" s="165"/>
      <c r="I921" s="43"/>
      <c r="J921" s="29"/>
      <c r="K921" s="70"/>
      <c r="L921" s="69"/>
      <c r="M921" s="47"/>
      <c r="N921" s="240" t="str">
        <f ca="1">IF(Tabla1[[#This Row],[Fecha de nac]]="","",IF(Tabla1[[#This Row],[Fecha Finalización]] &gt;=TODAY(), DATEDIF(Tabla1[[#This Row],[Fecha de nac]],TODAY(),"y"), ROUNDDOWN((Tabla1[[#This Row],[Fecha Finalización]] -Tabla1[[#This Row],[Fecha de nac]])/365,0)))</f>
        <v/>
      </c>
      <c r="O921" s="171"/>
      <c r="P921" s="35"/>
      <c r="Q921" s="68"/>
      <c r="R921" s="68"/>
      <c r="S921" s="68"/>
      <c r="T921" s="68"/>
      <c r="U921" s="245" t="str">
        <f>IF(F921="","",Tabla1[[#This Row],[Fecha Inicio grupo]]+3*7-7)</f>
        <v/>
      </c>
      <c r="V921" s="246" t="str">
        <f>IF(F921="","",EDATE(Tabla1[[#This Row],[Fecha Inicio grupo]],3))</f>
        <v/>
      </c>
      <c r="W921" s="30"/>
      <c r="X921" s="30"/>
      <c r="Y921" s="77"/>
      <c r="Z921" s="77"/>
      <c r="AA921" s="77"/>
      <c r="AB921" s="77"/>
      <c r="AC921" s="77"/>
      <c r="AD921" s="77"/>
      <c r="AE921" s="77"/>
      <c r="AF921" s="77"/>
      <c r="AG921" s="77"/>
      <c r="AH921" s="77"/>
      <c r="AI921" s="77"/>
      <c r="AJ921" s="77"/>
      <c r="AK921" s="77"/>
      <c r="AL921" s="77"/>
      <c r="AM921" s="77"/>
      <c r="AN921" s="77"/>
      <c r="AO921" s="146"/>
      <c r="AP921" s="248" t="str">
        <f>IF(F921="","",IFERROR(VLOOKUP(SUBSTITUTE(SUBSTITUTE(Tabla1[[#This Row],[Uso Sistemas]],"T","P"),"N","F"),Parámetros!$M$2:$N$17,2,0),"Completar hasta 3ra sem. para evaluar a Probacionista"))</f>
        <v/>
      </c>
      <c r="AQ921" s="40"/>
      <c r="AR921" s="40"/>
      <c r="AS921" s="40"/>
      <c r="AT921" s="29"/>
      <c r="AU921" s="56"/>
      <c r="AV921" s="56"/>
      <c r="AW921" s="56"/>
      <c r="AX921" s="250" t="str">
        <f>IF(V921="","",EOMONTH(EDATE(Tabla1[[#This Row],[Fecha Finalización]],2),0))</f>
        <v/>
      </c>
      <c r="AY921" s="40"/>
      <c r="AZ921" s="251" t="str">
        <f>IF(V921="","",EOMONTH(EDATE(Tabla1[[#This Row],[Fecha Finalización]],3),0))</f>
        <v/>
      </c>
      <c r="BA921" s="40"/>
      <c r="BB921" s="40"/>
      <c r="BC921" s="237"/>
      <c r="BD921" s="235" t="str">
        <f>IF(F921="","",Tabla1[[#This Row],[sem 01]]&amp;Tabla1[[#This Row],[sem 02]]&amp;Tabla1[[#This Row],[sem 03]])</f>
        <v/>
      </c>
      <c r="BE921" s="236" t="str">
        <f>IF(TRIM(F921)="","",$B$1&amp;"-"&amp;SUBSTITUTE(Tabla1[[#This Row],[Mes Inscrito]]," ","")&amp;"-"&amp;SUBSTITUTE(Tabla1[[#This Row],[Dia de clases Inscrito]]," ","")&amp;"-"&amp;SUBSTITUTE(Tabla1[[#This Row],[Horario Inscrito]]," ","")&amp;"-"&amp;Tabla1[[#This Row],[Fecha Inicio grupo]])</f>
        <v/>
      </c>
      <c r="BF921" s="253" t="str">
        <f>IF(F921="","",Tabla1[[#This Row],[Curso]])</f>
        <v/>
      </c>
      <c r="BG921" s="254" t="str">
        <f>+IF(TRIM(F921)="","",$B$1&amp;"-"&amp;TRIM(Tabla1[[#This Row],[Mes Inscrito]])&amp;"-"&amp;TRIM(Tabla1[[#This Row],[Dia de clases Inscrito]])&amp;"-"&amp;TRIM(Tabla1[[#This Row],[Horario Inscrito]])&amp;"-"&amp;TRIM(Tabla1[[#This Row],[Fecha Inicio grupo]])&amp;"-"&amp;TRIM(Tabla1[[#This Row],[Tipo Incrito]]))</f>
        <v/>
      </c>
      <c r="BH921" s="319" t="str">
        <f>IF(F921="","",OR(IFERROR(SEARCH("CG",Tabla1[[#This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1" s="320" t="str">
        <f>IF(F921&lt;&gt;"",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1" s="320" t="str">
        <f>IF(F921&lt;&gt;"",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1" s="320" t="str">
        <f>IF(Tabla1[[#This Row],[Fecha Inicio grupo]]="","",IFERROR(VLOOKUP(Tabla1[[#This Row],[Mes de Alta como miembro]],Parámetros!$AM$2:$AN$16,2,0),"01/01/1900"))</f>
        <v/>
      </c>
    </row>
    <row r="922" spans="1:63" ht="14.45" hidden="1">
      <c r="A922" s="69">
        <v>917</v>
      </c>
      <c r="B922" s="30"/>
      <c r="C922" s="35"/>
      <c r="D922" s="43"/>
      <c r="E922" s="65"/>
      <c r="F922" s="46"/>
      <c r="G922" s="46"/>
      <c r="H922" s="165"/>
      <c r="I922" s="43"/>
      <c r="J922" s="29"/>
      <c r="K922" s="70"/>
      <c r="L922" s="69"/>
      <c r="M922" s="47"/>
      <c r="N922" s="240" t="str">
        <f ca="1">IF(Tabla1[[#This Row],[Fecha de nac]]="","",IF(Tabla1[[#This Row],[Fecha Finalización]] &gt;=TODAY(), DATEDIF(Tabla1[[#This Row],[Fecha de nac]],TODAY(),"y"), ROUNDDOWN((Tabla1[[#This Row],[Fecha Finalización]] -Tabla1[[#This Row],[Fecha de nac]])/365,0)))</f>
        <v/>
      </c>
      <c r="O922" s="171"/>
      <c r="P922" s="35"/>
      <c r="Q922" s="68"/>
      <c r="R922" s="68"/>
      <c r="S922" s="68"/>
      <c r="T922" s="68"/>
      <c r="U922" s="245" t="str">
        <f>IF(F922="","",Tabla1[[#This Row],[Fecha Inicio grupo]]+3*7-7)</f>
        <v/>
      </c>
      <c r="V922" s="246" t="str">
        <f>IF(F922="","",EDATE(Tabla1[[#This Row],[Fecha Inicio grupo]],3))</f>
        <v/>
      </c>
      <c r="W922" s="30"/>
      <c r="X922" s="30"/>
      <c r="Y922" s="77"/>
      <c r="Z922" s="77"/>
      <c r="AA922" s="77"/>
      <c r="AB922" s="77"/>
      <c r="AC922" s="77"/>
      <c r="AD922" s="77"/>
      <c r="AE922" s="77"/>
      <c r="AF922" s="77"/>
      <c r="AG922" s="77"/>
      <c r="AH922" s="77"/>
      <c r="AI922" s="77"/>
      <c r="AJ922" s="77"/>
      <c r="AK922" s="77"/>
      <c r="AL922" s="77"/>
      <c r="AM922" s="77"/>
      <c r="AN922" s="77"/>
      <c r="AO922" s="146"/>
      <c r="AP922" s="248" t="str">
        <f>IF(F922="","",IFERROR(VLOOKUP(SUBSTITUTE(SUBSTITUTE(Tabla1[[#This Row],[Uso Sistemas]],"T","P"),"N","F"),Parámetros!$M$2:$N$17,2,0),"Completar hasta 3ra sem. para evaluar a Probacionista"))</f>
        <v/>
      </c>
      <c r="AQ922" s="40"/>
      <c r="AR922" s="40"/>
      <c r="AS922" s="40"/>
      <c r="AT922" s="29"/>
      <c r="AU922" s="56"/>
      <c r="AV922" s="56"/>
      <c r="AW922" s="56"/>
      <c r="AX922" s="250" t="str">
        <f>IF(V922="","",EOMONTH(EDATE(Tabla1[[#This Row],[Fecha Finalización]],2),0))</f>
        <v/>
      </c>
      <c r="AY922" s="40"/>
      <c r="AZ922" s="251" t="str">
        <f>IF(V922="","",EOMONTH(EDATE(Tabla1[[#This Row],[Fecha Finalización]],3),0))</f>
        <v/>
      </c>
      <c r="BA922" s="40"/>
      <c r="BB922" s="40"/>
      <c r="BC922" s="237"/>
      <c r="BD922" s="235" t="str">
        <f>IF(F922="","",Tabla1[[#This Row],[sem 01]]&amp;Tabla1[[#This Row],[sem 02]]&amp;Tabla1[[#This Row],[sem 03]])</f>
        <v/>
      </c>
      <c r="BE922" s="236" t="str">
        <f>IF(TRIM(F922)="","",$B$1&amp;"-"&amp;SUBSTITUTE(Tabla1[[#This Row],[Mes Inscrito]]," ","")&amp;"-"&amp;SUBSTITUTE(Tabla1[[#This Row],[Dia de clases Inscrito]]," ","")&amp;"-"&amp;SUBSTITUTE(Tabla1[[#This Row],[Horario Inscrito]]," ","")&amp;"-"&amp;Tabla1[[#This Row],[Fecha Inicio grupo]])</f>
        <v/>
      </c>
      <c r="BF922" s="253" t="str">
        <f>IF(F922="","",Tabla1[[#This Row],[Curso]])</f>
        <v/>
      </c>
      <c r="BG922" s="254" t="str">
        <f>+IF(TRIM(F922)="","",$B$1&amp;"-"&amp;TRIM(Tabla1[[#This Row],[Mes Inscrito]])&amp;"-"&amp;TRIM(Tabla1[[#This Row],[Dia de clases Inscrito]])&amp;"-"&amp;TRIM(Tabla1[[#This Row],[Horario Inscrito]])&amp;"-"&amp;TRIM(Tabla1[[#This Row],[Fecha Inicio grupo]])&amp;"-"&amp;TRIM(Tabla1[[#This Row],[Tipo Incrito]]))</f>
        <v/>
      </c>
      <c r="BH922" s="319" t="str">
        <f>IF(F922="","",OR(IFERROR(SEARCH("CG",Tabla1[[#This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2" s="320" t="str">
        <f>IF(F922&lt;&gt;"",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2" s="320" t="str">
        <f>IF(F922&lt;&gt;"",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2" s="320" t="str">
        <f>IF(Tabla1[[#This Row],[Fecha Inicio grupo]]="","",IFERROR(VLOOKUP(Tabla1[[#This Row],[Mes de Alta como miembro]],Parámetros!$AM$2:$AN$16,2,0),"01/01/1900"))</f>
        <v/>
      </c>
    </row>
    <row r="923" spans="1:63" ht="14.45" hidden="1">
      <c r="A923" s="69">
        <v>918</v>
      </c>
      <c r="B923" s="30"/>
      <c r="C923" s="35"/>
      <c r="D923" s="43"/>
      <c r="E923" s="65"/>
      <c r="F923" s="46"/>
      <c r="G923" s="46"/>
      <c r="H923" s="165"/>
      <c r="I923" s="43"/>
      <c r="J923" s="29"/>
      <c r="K923" s="70"/>
      <c r="L923" s="69"/>
      <c r="M923" s="47"/>
      <c r="N923" s="240" t="str">
        <f ca="1">IF(Tabla1[[#This Row],[Fecha de nac]]="","",IF(Tabla1[[#This Row],[Fecha Finalización]] &gt;=TODAY(), DATEDIF(Tabla1[[#This Row],[Fecha de nac]],TODAY(),"y"), ROUNDDOWN((Tabla1[[#This Row],[Fecha Finalización]] -Tabla1[[#This Row],[Fecha de nac]])/365,0)))</f>
        <v/>
      </c>
      <c r="O923" s="171"/>
      <c r="P923" s="35"/>
      <c r="Q923" s="68"/>
      <c r="R923" s="68"/>
      <c r="S923" s="68"/>
      <c r="T923" s="68"/>
      <c r="U923" s="245" t="str">
        <f>IF(F923="","",Tabla1[[#This Row],[Fecha Inicio grupo]]+3*7-7)</f>
        <v/>
      </c>
      <c r="V923" s="246" t="str">
        <f>IF(F923="","",EDATE(Tabla1[[#This Row],[Fecha Inicio grupo]],3))</f>
        <v/>
      </c>
      <c r="W923" s="30"/>
      <c r="X923" s="30"/>
      <c r="Y923" s="77"/>
      <c r="Z923" s="77"/>
      <c r="AA923" s="77"/>
      <c r="AB923" s="77"/>
      <c r="AC923" s="77"/>
      <c r="AD923" s="77"/>
      <c r="AE923" s="77"/>
      <c r="AF923" s="77"/>
      <c r="AG923" s="77"/>
      <c r="AH923" s="77"/>
      <c r="AI923" s="77"/>
      <c r="AJ923" s="77"/>
      <c r="AK923" s="77"/>
      <c r="AL923" s="77"/>
      <c r="AM923" s="77"/>
      <c r="AN923" s="77"/>
      <c r="AO923" s="146"/>
      <c r="AP923" s="248" t="str">
        <f>IF(F923="","",IFERROR(VLOOKUP(SUBSTITUTE(SUBSTITUTE(Tabla1[[#This Row],[Uso Sistemas]],"T","P"),"N","F"),Parámetros!$M$2:$N$17,2,0),"Completar hasta 3ra sem. para evaluar a Probacionista"))</f>
        <v/>
      </c>
      <c r="AQ923" s="40"/>
      <c r="AR923" s="40"/>
      <c r="AS923" s="40"/>
      <c r="AT923" s="29"/>
      <c r="AU923" s="56"/>
      <c r="AV923" s="56"/>
      <c r="AW923" s="56"/>
      <c r="AX923" s="250" t="str">
        <f>IF(V923="","",EOMONTH(EDATE(Tabla1[[#This Row],[Fecha Finalización]],2),0))</f>
        <v/>
      </c>
      <c r="AY923" s="40"/>
      <c r="AZ923" s="251" t="str">
        <f>IF(V923="","",EOMONTH(EDATE(Tabla1[[#This Row],[Fecha Finalización]],3),0))</f>
        <v/>
      </c>
      <c r="BA923" s="40"/>
      <c r="BB923" s="40"/>
      <c r="BC923" s="237"/>
      <c r="BD923" s="235" t="str">
        <f>IF(F923="","",Tabla1[[#This Row],[sem 01]]&amp;Tabla1[[#This Row],[sem 02]]&amp;Tabla1[[#This Row],[sem 03]])</f>
        <v/>
      </c>
      <c r="BE923" s="236" t="str">
        <f>IF(TRIM(F923)="","",$B$1&amp;"-"&amp;SUBSTITUTE(Tabla1[[#This Row],[Mes Inscrito]]," ","")&amp;"-"&amp;SUBSTITUTE(Tabla1[[#This Row],[Dia de clases Inscrito]]," ","")&amp;"-"&amp;SUBSTITUTE(Tabla1[[#This Row],[Horario Inscrito]]," ","")&amp;"-"&amp;Tabla1[[#This Row],[Fecha Inicio grupo]])</f>
        <v/>
      </c>
      <c r="BF923" s="253" t="str">
        <f>IF(F923="","",Tabla1[[#This Row],[Curso]])</f>
        <v/>
      </c>
      <c r="BG923" s="254" t="str">
        <f>+IF(TRIM(F923)="","",$B$1&amp;"-"&amp;TRIM(Tabla1[[#This Row],[Mes Inscrito]])&amp;"-"&amp;TRIM(Tabla1[[#This Row],[Dia de clases Inscrito]])&amp;"-"&amp;TRIM(Tabla1[[#This Row],[Horario Inscrito]])&amp;"-"&amp;TRIM(Tabla1[[#This Row],[Fecha Inicio grupo]])&amp;"-"&amp;TRIM(Tabla1[[#This Row],[Tipo Incrito]]))</f>
        <v/>
      </c>
      <c r="BH923" s="319" t="str">
        <f>IF(F923="","",OR(IFERROR(SEARCH("CG",Tabla1[[#This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3" s="320" t="str">
        <f>IF(F923&lt;&gt;"",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3" s="320" t="str">
        <f>IF(F923&lt;&gt;"",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3" s="320" t="str">
        <f>IF(Tabla1[[#This Row],[Fecha Inicio grupo]]="","",IFERROR(VLOOKUP(Tabla1[[#This Row],[Mes de Alta como miembro]],Parámetros!$AM$2:$AN$16,2,0),"01/01/1900"))</f>
        <v/>
      </c>
    </row>
    <row r="924" spans="1:63" ht="14.45" hidden="1">
      <c r="A924" s="69">
        <v>919</v>
      </c>
      <c r="B924" s="30"/>
      <c r="C924" s="35"/>
      <c r="D924" s="43"/>
      <c r="E924" s="65"/>
      <c r="F924" s="46"/>
      <c r="G924" s="46"/>
      <c r="H924" s="165"/>
      <c r="I924" s="43"/>
      <c r="J924" s="29"/>
      <c r="K924" s="70"/>
      <c r="L924" s="69"/>
      <c r="M924" s="47"/>
      <c r="N924" s="240" t="str">
        <f ca="1">IF(Tabla1[[#This Row],[Fecha de nac]]="","",IF(Tabla1[[#This Row],[Fecha Finalización]] &gt;=TODAY(), DATEDIF(Tabla1[[#This Row],[Fecha de nac]],TODAY(),"y"), ROUNDDOWN((Tabla1[[#This Row],[Fecha Finalización]] -Tabla1[[#This Row],[Fecha de nac]])/365,0)))</f>
        <v/>
      </c>
      <c r="O924" s="171"/>
      <c r="P924" s="35"/>
      <c r="Q924" s="68"/>
      <c r="R924" s="68"/>
      <c r="S924" s="68"/>
      <c r="T924" s="68"/>
      <c r="U924" s="245" t="str">
        <f>IF(F924="","",Tabla1[[#This Row],[Fecha Inicio grupo]]+3*7-7)</f>
        <v/>
      </c>
      <c r="V924" s="246" t="str">
        <f>IF(F924="","",EDATE(Tabla1[[#This Row],[Fecha Inicio grupo]],3))</f>
        <v/>
      </c>
      <c r="W924" s="30"/>
      <c r="X924" s="30"/>
      <c r="Y924" s="77"/>
      <c r="Z924" s="77"/>
      <c r="AA924" s="77"/>
      <c r="AB924" s="77"/>
      <c r="AC924" s="77"/>
      <c r="AD924" s="77"/>
      <c r="AE924" s="77"/>
      <c r="AF924" s="77"/>
      <c r="AG924" s="77"/>
      <c r="AH924" s="77"/>
      <c r="AI924" s="77"/>
      <c r="AJ924" s="77"/>
      <c r="AK924" s="77"/>
      <c r="AL924" s="77"/>
      <c r="AM924" s="77"/>
      <c r="AN924" s="77"/>
      <c r="AO924" s="146"/>
      <c r="AP924" s="248" t="str">
        <f>IF(F924="","",IFERROR(VLOOKUP(SUBSTITUTE(SUBSTITUTE(Tabla1[[#This Row],[Uso Sistemas]],"T","P"),"N","F"),Parámetros!$M$2:$N$17,2,0),"Completar hasta 3ra sem. para evaluar a Probacionista"))</f>
        <v/>
      </c>
      <c r="AQ924" s="40"/>
      <c r="AR924" s="40"/>
      <c r="AS924" s="40"/>
      <c r="AT924" s="29"/>
      <c r="AU924" s="56"/>
      <c r="AV924" s="56"/>
      <c r="AW924" s="56"/>
      <c r="AX924" s="250" t="str">
        <f>IF(V924="","",EOMONTH(EDATE(Tabla1[[#This Row],[Fecha Finalización]],2),0))</f>
        <v/>
      </c>
      <c r="AY924" s="40"/>
      <c r="AZ924" s="251" t="str">
        <f>IF(V924="","",EOMONTH(EDATE(Tabla1[[#This Row],[Fecha Finalización]],3),0))</f>
        <v/>
      </c>
      <c r="BA924" s="40"/>
      <c r="BB924" s="40"/>
      <c r="BC924" s="237"/>
      <c r="BD924" s="235" t="str">
        <f>IF(F924="","",Tabla1[[#This Row],[sem 01]]&amp;Tabla1[[#This Row],[sem 02]]&amp;Tabla1[[#This Row],[sem 03]])</f>
        <v/>
      </c>
      <c r="BE924" s="236" t="str">
        <f>IF(TRIM(F924)="","",$B$1&amp;"-"&amp;SUBSTITUTE(Tabla1[[#This Row],[Mes Inscrito]]," ","")&amp;"-"&amp;SUBSTITUTE(Tabla1[[#This Row],[Dia de clases Inscrito]]," ","")&amp;"-"&amp;SUBSTITUTE(Tabla1[[#This Row],[Horario Inscrito]]," ","")&amp;"-"&amp;Tabla1[[#This Row],[Fecha Inicio grupo]])</f>
        <v/>
      </c>
      <c r="BF924" s="253" t="str">
        <f>IF(F924="","",Tabla1[[#This Row],[Curso]])</f>
        <v/>
      </c>
      <c r="BG924" s="254" t="str">
        <f>+IF(TRIM(F924)="","",$B$1&amp;"-"&amp;TRIM(Tabla1[[#This Row],[Mes Inscrito]])&amp;"-"&amp;TRIM(Tabla1[[#This Row],[Dia de clases Inscrito]])&amp;"-"&amp;TRIM(Tabla1[[#This Row],[Horario Inscrito]])&amp;"-"&amp;TRIM(Tabla1[[#This Row],[Fecha Inicio grupo]])&amp;"-"&amp;TRIM(Tabla1[[#This Row],[Tipo Incrito]]))</f>
        <v/>
      </c>
      <c r="BH924" s="319" t="str">
        <f>IF(F924="","",OR(IFERROR(SEARCH("CG",Tabla1[[#This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4" s="320" t="str">
        <f>IF(F924&lt;&gt;"",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4" s="320" t="str">
        <f>IF(F924&lt;&gt;"",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4" s="320" t="str">
        <f>IF(Tabla1[[#This Row],[Fecha Inicio grupo]]="","",IFERROR(VLOOKUP(Tabla1[[#This Row],[Mes de Alta como miembro]],Parámetros!$AM$2:$AN$16,2,0),"01/01/1900"))</f>
        <v/>
      </c>
    </row>
    <row r="925" spans="1:63" ht="14.45" hidden="1">
      <c r="A925" s="69">
        <v>920</v>
      </c>
      <c r="B925" s="30"/>
      <c r="C925" s="35"/>
      <c r="D925" s="43"/>
      <c r="E925" s="65"/>
      <c r="F925" s="46"/>
      <c r="G925" s="46"/>
      <c r="H925" s="165"/>
      <c r="I925" s="43"/>
      <c r="J925" s="29"/>
      <c r="K925" s="70"/>
      <c r="L925" s="69"/>
      <c r="M925" s="47"/>
      <c r="N925" s="240" t="str">
        <f ca="1">IF(Tabla1[[#This Row],[Fecha de nac]]="","",IF(Tabla1[[#This Row],[Fecha Finalización]] &gt;=TODAY(), DATEDIF(Tabla1[[#This Row],[Fecha de nac]],TODAY(),"y"), ROUNDDOWN((Tabla1[[#This Row],[Fecha Finalización]] -Tabla1[[#This Row],[Fecha de nac]])/365,0)))</f>
        <v/>
      </c>
      <c r="O925" s="171"/>
      <c r="P925" s="35"/>
      <c r="Q925" s="68"/>
      <c r="R925" s="68"/>
      <c r="S925" s="68"/>
      <c r="T925" s="68"/>
      <c r="U925" s="245" t="str">
        <f>IF(F925="","",Tabla1[[#This Row],[Fecha Inicio grupo]]+3*7-7)</f>
        <v/>
      </c>
      <c r="V925" s="246" t="str">
        <f>IF(F925="","",EDATE(Tabla1[[#This Row],[Fecha Inicio grupo]],3))</f>
        <v/>
      </c>
      <c r="W925" s="30"/>
      <c r="X925" s="30"/>
      <c r="Y925" s="77"/>
      <c r="Z925" s="77"/>
      <c r="AA925" s="77"/>
      <c r="AB925" s="77"/>
      <c r="AC925" s="77"/>
      <c r="AD925" s="77"/>
      <c r="AE925" s="77"/>
      <c r="AF925" s="77"/>
      <c r="AG925" s="77"/>
      <c r="AH925" s="77"/>
      <c r="AI925" s="77"/>
      <c r="AJ925" s="77"/>
      <c r="AK925" s="77"/>
      <c r="AL925" s="77"/>
      <c r="AM925" s="77"/>
      <c r="AN925" s="77"/>
      <c r="AO925" s="146"/>
      <c r="AP925" s="248" t="str">
        <f>IF(F925="","",IFERROR(VLOOKUP(SUBSTITUTE(SUBSTITUTE(Tabla1[[#This Row],[Uso Sistemas]],"T","P"),"N","F"),Parámetros!$M$2:$N$17,2,0),"Completar hasta 3ra sem. para evaluar a Probacionista"))</f>
        <v/>
      </c>
      <c r="AQ925" s="40"/>
      <c r="AR925" s="40"/>
      <c r="AS925" s="40"/>
      <c r="AT925" s="29"/>
      <c r="AU925" s="56"/>
      <c r="AV925" s="56"/>
      <c r="AW925" s="56"/>
      <c r="AX925" s="250" t="str">
        <f>IF(V925="","",EOMONTH(EDATE(Tabla1[[#This Row],[Fecha Finalización]],2),0))</f>
        <v/>
      </c>
      <c r="AY925" s="40"/>
      <c r="AZ925" s="251" t="str">
        <f>IF(V925="","",EOMONTH(EDATE(Tabla1[[#This Row],[Fecha Finalización]],3),0))</f>
        <v/>
      </c>
      <c r="BA925" s="40"/>
      <c r="BB925" s="40"/>
      <c r="BC925" s="237"/>
      <c r="BD925" s="235" t="str">
        <f>IF(F925="","",Tabla1[[#This Row],[sem 01]]&amp;Tabla1[[#This Row],[sem 02]]&amp;Tabla1[[#This Row],[sem 03]])</f>
        <v/>
      </c>
      <c r="BE925" s="236" t="str">
        <f>IF(TRIM(F925)="","",$B$1&amp;"-"&amp;SUBSTITUTE(Tabla1[[#This Row],[Mes Inscrito]]," ","")&amp;"-"&amp;SUBSTITUTE(Tabla1[[#This Row],[Dia de clases Inscrito]]," ","")&amp;"-"&amp;SUBSTITUTE(Tabla1[[#This Row],[Horario Inscrito]]," ","")&amp;"-"&amp;Tabla1[[#This Row],[Fecha Inicio grupo]])</f>
        <v/>
      </c>
      <c r="BF925" s="253" t="str">
        <f>IF(F925="","",Tabla1[[#This Row],[Curso]])</f>
        <v/>
      </c>
      <c r="BG925" s="254" t="str">
        <f>+IF(TRIM(F925)="","",$B$1&amp;"-"&amp;TRIM(Tabla1[[#This Row],[Mes Inscrito]])&amp;"-"&amp;TRIM(Tabla1[[#This Row],[Dia de clases Inscrito]])&amp;"-"&amp;TRIM(Tabla1[[#This Row],[Horario Inscrito]])&amp;"-"&amp;TRIM(Tabla1[[#This Row],[Fecha Inicio grupo]])&amp;"-"&amp;TRIM(Tabla1[[#This Row],[Tipo Incrito]]))</f>
        <v/>
      </c>
      <c r="BH925" s="319" t="str">
        <f>IF(F925="","",OR(IFERROR(SEARCH("CG",Tabla1[[#This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5" s="320" t="str">
        <f>IF(F925&lt;&gt;"",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5" s="320" t="str">
        <f>IF(F925&lt;&gt;"",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5" s="320" t="str">
        <f>IF(Tabla1[[#This Row],[Fecha Inicio grupo]]="","",IFERROR(VLOOKUP(Tabla1[[#This Row],[Mes de Alta como miembro]],Parámetros!$AM$2:$AN$16,2,0),"01/01/1900"))</f>
        <v/>
      </c>
    </row>
    <row r="926" spans="1:63" ht="14.45" hidden="1">
      <c r="A926" s="69">
        <v>921</v>
      </c>
      <c r="B926" s="30"/>
      <c r="C926" s="35"/>
      <c r="D926" s="43"/>
      <c r="E926" s="65"/>
      <c r="F926" s="46"/>
      <c r="G926" s="46"/>
      <c r="H926" s="165"/>
      <c r="I926" s="43"/>
      <c r="J926" s="29"/>
      <c r="K926" s="70"/>
      <c r="L926" s="69"/>
      <c r="M926" s="47"/>
      <c r="N926" s="240" t="str">
        <f ca="1">IF(Tabla1[[#This Row],[Fecha de nac]]="","",IF(Tabla1[[#This Row],[Fecha Finalización]] &gt;=TODAY(), DATEDIF(Tabla1[[#This Row],[Fecha de nac]],TODAY(),"y"), ROUNDDOWN((Tabla1[[#This Row],[Fecha Finalización]] -Tabla1[[#This Row],[Fecha de nac]])/365,0)))</f>
        <v/>
      </c>
      <c r="O926" s="171"/>
      <c r="P926" s="35"/>
      <c r="Q926" s="68"/>
      <c r="R926" s="68"/>
      <c r="S926" s="68"/>
      <c r="T926" s="68"/>
      <c r="U926" s="245" t="str">
        <f>IF(F926="","",Tabla1[[#This Row],[Fecha Inicio grupo]]+3*7-7)</f>
        <v/>
      </c>
      <c r="V926" s="246" t="str">
        <f>IF(F926="","",EDATE(Tabla1[[#This Row],[Fecha Inicio grupo]],3))</f>
        <v/>
      </c>
      <c r="W926" s="30"/>
      <c r="X926" s="30"/>
      <c r="Y926" s="77"/>
      <c r="Z926" s="77"/>
      <c r="AA926" s="77"/>
      <c r="AB926" s="77"/>
      <c r="AC926" s="77"/>
      <c r="AD926" s="77"/>
      <c r="AE926" s="77"/>
      <c r="AF926" s="77"/>
      <c r="AG926" s="77"/>
      <c r="AH926" s="77"/>
      <c r="AI926" s="77"/>
      <c r="AJ926" s="77"/>
      <c r="AK926" s="77"/>
      <c r="AL926" s="77"/>
      <c r="AM926" s="77"/>
      <c r="AN926" s="77"/>
      <c r="AO926" s="146"/>
      <c r="AP926" s="248" t="str">
        <f>IF(F926="","",IFERROR(VLOOKUP(SUBSTITUTE(SUBSTITUTE(Tabla1[[#This Row],[Uso Sistemas]],"T","P"),"N","F"),Parámetros!$M$2:$N$17,2,0),"Completar hasta 3ra sem. para evaluar a Probacionista"))</f>
        <v/>
      </c>
      <c r="AQ926" s="40"/>
      <c r="AR926" s="40"/>
      <c r="AS926" s="40"/>
      <c r="AT926" s="29"/>
      <c r="AU926" s="56"/>
      <c r="AV926" s="56"/>
      <c r="AW926" s="56"/>
      <c r="AX926" s="250" t="str">
        <f>IF(V926="","",EOMONTH(EDATE(Tabla1[[#This Row],[Fecha Finalización]],2),0))</f>
        <v/>
      </c>
      <c r="AY926" s="40"/>
      <c r="AZ926" s="251" t="str">
        <f>IF(V926="","",EOMONTH(EDATE(Tabla1[[#This Row],[Fecha Finalización]],3),0))</f>
        <v/>
      </c>
      <c r="BA926" s="40"/>
      <c r="BB926" s="40"/>
      <c r="BC926" s="237"/>
      <c r="BD926" s="235" t="str">
        <f>IF(F926="","",Tabla1[[#This Row],[sem 01]]&amp;Tabla1[[#This Row],[sem 02]]&amp;Tabla1[[#This Row],[sem 03]])</f>
        <v/>
      </c>
      <c r="BE926" s="236" t="str">
        <f>IF(TRIM(F926)="","",$B$1&amp;"-"&amp;SUBSTITUTE(Tabla1[[#This Row],[Mes Inscrito]]," ","")&amp;"-"&amp;SUBSTITUTE(Tabla1[[#This Row],[Dia de clases Inscrito]]," ","")&amp;"-"&amp;SUBSTITUTE(Tabla1[[#This Row],[Horario Inscrito]]," ","")&amp;"-"&amp;Tabla1[[#This Row],[Fecha Inicio grupo]])</f>
        <v/>
      </c>
      <c r="BF926" s="253" t="str">
        <f>IF(F926="","",Tabla1[[#This Row],[Curso]])</f>
        <v/>
      </c>
      <c r="BG926" s="254" t="str">
        <f>+IF(TRIM(F926)="","",$B$1&amp;"-"&amp;TRIM(Tabla1[[#This Row],[Mes Inscrito]])&amp;"-"&amp;TRIM(Tabla1[[#This Row],[Dia de clases Inscrito]])&amp;"-"&amp;TRIM(Tabla1[[#This Row],[Horario Inscrito]])&amp;"-"&amp;TRIM(Tabla1[[#This Row],[Fecha Inicio grupo]])&amp;"-"&amp;TRIM(Tabla1[[#This Row],[Tipo Incrito]]))</f>
        <v/>
      </c>
      <c r="BH926" s="319" t="str">
        <f>IF(F926="","",OR(IFERROR(SEARCH("CG",Tabla1[[#This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6" s="320" t="str">
        <f>IF(F926&lt;&gt;"",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6" s="320" t="str">
        <f>IF(F926&lt;&gt;"",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6" s="320" t="str">
        <f>IF(Tabla1[[#This Row],[Fecha Inicio grupo]]="","",IFERROR(VLOOKUP(Tabla1[[#This Row],[Mes de Alta como miembro]],Parámetros!$AM$2:$AN$16,2,0),"01/01/1900"))</f>
        <v/>
      </c>
    </row>
    <row r="927" spans="1:63" ht="14.45" hidden="1">
      <c r="A927" s="69">
        <v>922</v>
      </c>
      <c r="B927" s="30"/>
      <c r="C927" s="35"/>
      <c r="D927" s="43"/>
      <c r="E927" s="65"/>
      <c r="F927" s="46"/>
      <c r="G927" s="46"/>
      <c r="H927" s="165"/>
      <c r="I927" s="43"/>
      <c r="J927" s="29"/>
      <c r="K927" s="70"/>
      <c r="L927" s="69"/>
      <c r="M927" s="47"/>
      <c r="N927" s="240" t="str">
        <f ca="1">IF(Tabla1[[#This Row],[Fecha de nac]]="","",IF(Tabla1[[#This Row],[Fecha Finalización]] &gt;=TODAY(), DATEDIF(Tabla1[[#This Row],[Fecha de nac]],TODAY(),"y"), ROUNDDOWN((Tabla1[[#This Row],[Fecha Finalización]] -Tabla1[[#This Row],[Fecha de nac]])/365,0)))</f>
        <v/>
      </c>
      <c r="O927" s="171"/>
      <c r="P927" s="35"/>
      <c r="Q927" s="68"/>
      <c r="R927" s="68"/>
      <c r="S927" s="68"/>
      <c r="T927" s="68"/>
      <c r="U927" s="245" t="str">
        <f>IF(F927="","",Tabla1[[#This Row],[Fecha Inicio grupo]]+3*7-7)</f>
        <v/>
      </c>
      <c r="V927" s="246" t="str">
        <f>IF(F927="","",EDATE(Tabla1[[#This Row],[Fecha Inicio grupo]],3))</f>
        <v/>
      </c>
      <c r="W927" s="30"/>
      <c r="X927" s="30"/>
      <c r="Y927" s="77"/>
      <c r="Z927" s="77"/>
      <c r="AA927" s="77"/>
      <c r="AB927" s="77"/>
      <c r="AC927" s="77"/>
      <c r="AD927" s="77"/>
      <c r="AE927" s="77"/>
      <c r="AF927" s="77"/>
      <c r="AG927" s="77"/>
      <c r="AH927" s="77"/>
      <c r="AI927" s="77"/>
      <c r="AJ927" s="77"/>
      <c r="AK927" s="77"/>
      <c r="AL927" s="77"/>
      <c r="AM927" s="77"/>
      <c r="AN927" s="77"/>
      <c r="AO927" s="146"/>
      <c r="AP927" s="248" t="str">
        <f>IF(F927="","",IFERROR(VLOOKUP(SUBSTITUTE(SUBSTITUTE(Tabla1[[#This Row],[Uso Sistemas]],"T","P"),"N","F"),Parámetros!$M$2:$N$17,2,0),"Completar hasta 3ra sem. para evaluar a Probacionista"))</f>
        <v/>
      </c>
      <c r="AQ927" s="40"/>
      <c r="AR927" s="40"/>
      <c r="AS927" s="40"/>
      <c r="AT927" s="29"/>
      <c r="AU927" s="56"/>
      <c r="AV927" s="56"/>
      <c r="AW927" s="56"/>
      <c r="AX927" s="250" t="str">
        <f>IF(V927="","",EOMONTH(EDATE(Tabla1[[#This Row],[Fecha Finalización]],2),0))</f>
        <v/>
      </c>
      <c r="AY927" s="40"/>
      <c r="AZ927" s="251" t="str">
        <f>IF(V927="","",EOMONTH(EDATE(Tabla1[[#This Row],[Fecha Finalización]],3),0))</f>
        <v/>
      </c>
      <c r="BA927" s="40"/>
      <c r="BB927" s="40"/>
      <c r="BC927" s="237"/>
      <c r="BD927" s="235" t="str">
        <f>IF(F927="","",Tabla1[[#This Row],[sem 01]]&amp;Tabla1[[#This Row],[sem 02]]&amp;Tabla1[[#This Row],[sem 03]])</f>
        <v/>
      </c>
      <c r="BE927" s="236" t="str">
        <f>IF(TRIM(F927)="","",$B$1&amp;"-"&amp;SUBSTITUTE(Tabla1[[#This Row],[Mes Inscrito]]," ","")&amp;"-"&amp;SUBSTITUTE(Tabla1[[#This Row],[Dia de clases Inscrito]]," ","")&amp;"-"&amp;SUBSTITUTE(Tabla1[[#This Row],[Horario Inscrito]]," ","")&amp;"-"&amp;Tabla1[[#This Row],[Fecha Inicio grupo]])</f>
        <v/>
      </c>
      <c r="BF927" s="253" t="str">
        <f>IF(F927="","",Tabla1[[#This Row],[Curso]])</f>
        <v/>
      </c>
      <c r="BG927" s="254" t="str">
        <f>+IF(TRIM(F927)="","",$B$1&amp;"-"&amp;TRIM(Tabla1[[#This Row],[Mes Inscrito]])&amp;"-"&amp;TRIM(Tabla1[[#This Row],[Dia de clases Inscrito]])&amp;"-"&amp;TRIM(Tabla1[[#This Row],[Horario Inscrito]])&amp;"-"&amp;TRIM(Tabla1[[#This Row],[Fecha Inicio grupo]])&amp;"-"&amp;TRIM(Tabla1[[#This Row],[Tipo Incrito]]))</f>
        <v/>
      </c>
      <c r="BH927" s="319" t="str">
        <f>IF(F927="","",OR(IFERROR(SEARCH("CG",Tabla1[[#This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7" s="320" t="str">
        <f>IF(F927&lt;&gt;"",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7" s="320" t="str">
        <f>IF(F927&lt;&gt;"",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7" s="320" t="str">
        <f>IF(Tabla1[[#This Row],[Fecha Inicio grupo]]="","",IFERROR(VLOOKUP(Tabla1[[#This Row],[Mes de Alta como miembro]],Parámetros!$AM$2:$AN$16,2,0),"01/01/1900"))</f>
        <v/>
      </c>
    </row>
    <row r="928" spans="1:63" ht="14.45" hidden="1">
      <c r="A928" s="69">
        <v>923</v>
      </c>
      <c r="B928" s="30"/>
      <c r="C928" s="35"/>
      <c r="D928" s="43"/>
      <c r="E928" s="65"/>
      <c r="F928" s="46"/>
      <c r="G928" s="46"/>
      <c r="H928" s="165"/>
      <c r="I928" s="43"/>
      <c r="J928" s="29"/>
      <c r="K928" s="70"/>
      <c r="L928" s="69"/>
      <c r="M928" s="47"/>
      <c r="N928" s="240" t="str">
        <f ca="1">IF(Tabla1[[#This Row],[Fecha de nac]]="","",IF(Tabla1[[#This Row],[Fecha Finalización]] &gt;=TODAY(), DATEDIF(Tabla1[[#This Row],[Fecha de nac]],TODAY(),"y"), ROUNDDOWN((Tabla1[[#This Row],[Fecha Finalización]] -Tabla1[[#This Row],[Fecha de nac]])/365,0)))</f>
        <v/>
      </c>
      <c r="O928" s="171"/>
      <c r="P928" s="35"/>
      <c r="Q928" s="68"/>
      <c r="R928" s="68"/>
      <c r="S928" s="68"/>
      <c r="T928" s="68"/>
      <c r="U928" s="245" t="str">
        <f>IF(F928="","",Tabla1[[#This Row],[Fecha Inicio grupo]]+3*7-7)</f>
        <v/>
      </c>
      <c r="V928" s="246" t="str">
        <f>IF(F928="","",EDATE(Tabla1[[#This Row],[Fecha Inicio grupo]],3))</f>
        <v/>
      </c>
      <c r="W928" s="30"/>
      <c r="X928" s="30"/>
      <c r="Y928" s="77"/>
      <c r="Z928" s="77"/>
      <c r="AA928" s="77"/>
      <c r="AB928" s="77"/>
      <c r="AC928" s="77"/>
      <c r="AD928" s="77"/>
      <c r="AE928" s="77"/>
      <c r="AF928" s="77"/>
      <c r="AG928" s="77"/>
      <c r="AH928" s="77"/>
      <c r="AI928" s="77"/>
      <c r="AJ928" s="77"/>
      <c r="AK928" s="77"/>
      <c r="AL928" s="77"/>
      <c r="AM928" s="77"/>
      <c r="AN928" s="77"/>
      <c r="AO928" s="146"/>
      <c r="AP928" s="248" t="str">
        <f>IF(F928="","",IFERROR(VLOOKUP(SUBSTITUTE(SUBSTITUTE(Tabla1[[#This Row],[Uso Sistemas]],"T","P"),"N","F"),Parámetros!$M$2:$N$17,2,0),"Completar hasta 3ra sem. para evaluar a Probacionista"))</f>
        <v/>
      </c>
      <c r="AQ928" s="40"/>
      <c r="AR928" s="40"/>
      <c r="AS928" s="40"/>
      <c r="AT928" s="29"/>
      <c r="AU928" s="56"/>
      <c r="AV928" s="56"/>
      <c r="AW928" s="56"/>
      <c r="AX928" s="250" t="str">
        <f>IF(V928="","",EOMONTH(EDATE(Tabla1[[#This Row],[Fecha Finalización]],2),0))</f>
        <v/>
      </c>
      <c r="AY928" s="40"/>
      <c r="AZ928" s="251" t="str">
        <f>IF(V928="","",EOMONTH(EDATE(Tabla1[[#This Row],[Fecha Finalización]],3),0))</f>
        <v/>
      </c>
      <c r="BA928" s="40"/>
      <c r="BB928" s="40"/>
      <c r="BC928" s="237"/>
      <c r="BD928" s="235" t="str">
        <f>IF(F928="","",Tabla1[[#This Row],[sem 01]]&amp;Tabla1[[#This Row],[sem 02]]&amp;Tabla1[[#This Row],[sem 03]])</f>
        <v/>
      </c>
      <c r="BE928" s="236" t="str">
        <f>IF(TRIM(F928)="","",$B$1&amp;"-"&amp;SUBSTITUTE(Tabla1[[#This Row],[Mes Inscrito]]," ","")&amp;"-"&amp;SUBSTITUTE(Tabla1[[#This Row],[Dia de clases Inscrito]]," ","")&amp;"-"&amp;SUBSTITUTE(Tabla1[[#This Row],[Horario Inscrito]]," ","")&amp;"-"&amp;Tabla1[[#This Row],[Fecha Inicio grupo]])</f>
        <v/>
      </c>
      <c r="BF928" s="253" t="str">
        <f>IF(F928="","",Tabla1[[#This Row],[Curso]])</f>
        <v/>
      </c>
      <c r="BG928" s="254" t="str">
        <f>+IF(TRIM(F928)="","",$B$1&amp;"-"&amp;TRIM(Tabla1[[#This Row],[Mes Inscrito]])&amp;"-"&amp;TRIM(Tabla1[[#This Row],[Dia de clases Inscrito]])&amp;"-"&amp;TRIM(Tabla1[[#This Row],[Horario Inscrito]])&amp;"-"&amp;TRIM(Tabla1[[#This Row],[Fecha Inicio grupo]])&amp;"-"&amp;TRIM(Tabla1[[#This Row],[Tipo Incrito]]))</f>
        <v/>
      </c>
      <c r="BH928" s="319" t="str">
        <f>IF(F928="","",OR(IFERROR(SEARCH("CG",Tabla1[[#This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8" s="320" t="str">
        <f>IF(F928&lt;&gt;"",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8" s="320" t="str">
        <f>IF(F928&lt;&gt;"",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8" s="320" t="str">
        <f>IF(Tabla1[[#This Row],[Fecha Inicio grupo]]="","",IFERROR(VLOOKUP(Tabla1[[#This Row],[Mes de Alta como miembro]],Parámetros!$AM$2:$AN$16,2,0),"01/01/1900"))</f>
        <v/>
      </c>
    </row>
    <row r="929" spans="1:63" ht="14.45" hidden="1">
      <c r="A929" s="69">
        <v>924</v>
      </c>
      <c r="B929" s="30"/>
      <c r="C929" s="35"/>
      <c r="D929" s="43"/>
      <c r="E929" s="65"/>
      <c r="F929" s="46"/>
      <c r="G929" s="46"/>
      <c r="H929" s="165"/>
      <c r="I929" s="43"/>
      <c r="J929" s="29"/>
      <c r="K929" s="70"/>
      <c r="L929" s="69"/>
      <c r="M929" s="47"/>
      <c r="N929" s="240" t="str">
        <f ca="1">IF(Tabla1[[#This Row],[Fecha de nac]]="","",IF(Tabla1[[#This Row],[Fecha Finalización]] &gt;=TODAY(), DATEDIF(Tabla1[[#This Row],[Fecha de nac]],TODAY(),"y"), ROUNDDOWN((Tabla1[[#This Row],[Fecha Finalización]] -Tabla1[[#This Row],[Fecha de nac]])/365,0)))</f>
        <v/>
      </c>
      <c r="O929" s="171"/>
      <c r="P929" s="35"/>
      <c r="Q929" s="68"/>
      <c r="R929" s="68"/>
      <c r="S929" s="68"/>
      <c r="T929" s="68"/>
      <c r="U929" s="245" t="str">
        <f>IF(F929="","",Tabla1[[#This Row],[Fecha Inicio grupo]]+3*7-7)</f>
        <v/>
      </c>
      <c r="V929" s="246" t="str">
        <f>IF(F929="","",EDATE(Tabla1[[#This Row],[Fecha Inicio grupo]],3))</f>
        <v/>
      </c>
      <c r="W929" s="30"/>
      <c r="X929" s="30"/>
      <c r="Y929" s="77"/>
      <c r="Z929" s="77"/>
      <c r="AA929" s="77"/>
      <c r="AB929" s="77"/>
      <c r="AC929" s="77"/>
      <c r="AD929" s="77"/>
      <c r="AE929" s="77"/>
      <c r="AF929" s="77"/>
      <c r="AG929" s="77"/>
      <c r="AH929" s="77"/>
      <c r="AI929" s="77"/>
      <c r="AJ929" s="77"/>
      <c r="AK929" s="77"/>
      <c r="AL929" s="77"/>
      <c r="AM929" s="77"/>
      <c r="AN929" s="77"/>
      <c r="AO929" s="146"/>
      <c r="AP929" s="248" t="str">
        <f>IF(F929="","",IFERROR(VLOOKUP(SUBSTITUTE(SUBSTITUTE(Tabla1[[#This Row],[Uso Sistemas]],"T","P"),"N","F"),Parámetros!$M$2:$N$17,2,0),"Completar hasta 3ra sem. para evaluar a Probacionista"))</f>
        <v/>
      </c>
      <c r="AQ929" s="40"/>
      <c r="AR929" s="40"/>
      <c r="AS929" s="40"/>
      <c r="AT929" s="29"/>
      <c r="AU929" s="56"/>
      <c r="AV929" s="56"/>
      <c r="AW929" s="56"/>
      <c r="AX929" s="250" t="str">
        <f>IF(V929="","",EOMONTH(EDATE(Tabla1[[#This Row],[Fecha Finalización]],2),0))</f>
        <v/>
      </c>
      <c r="AY929" s="40"/>
      <c r="AZ929" s="251" t="str">
        <f>IF(V929="","",EOMONTH(EDATE(Tabla1[[#This Row],[Fecha Finalización]],3),0))</f>
        <v/>
      </c>
      <c r="BA929" s="40"/>
      <c r="BB929" s="40"/>
      <c r="BC929" s="237"/>
      <c r="BD929" s="235" t="str">
        <f>IF(F929="","",Tabla1[[#This Row],[sem 01]]&amp;Tabla1[[#This Row],[sem 02]]&amp;Tabla1[[#This Row],[sem 03]])</f>
        <v/>
      </c>
      <c r="BE929" s="236" t="str">
        <f>IF(TRIM(F929)="","",$B$1&amp;"-"&amp;SUBSTITUTE(Tabla1[[#This Row],[Mes Inscrito]]," ","")&amp;"-"&amp;SUBSTITUTE(Tabla1[[#This Row],[Dia de clases Inscrito]]," ","")&amp;"-"&amp;SUBSTITUTE(Tabla1[[#This Row],[Horario Inscrito]]," ","")&amp;"-"&amp;Tabla1[[#This Row],[Fecha Inicio grupo]])</f>
        <v/>
      </c>
      <c r="BF929" s="253" t="str">
        <f>IF(F929="","",Tabla1[[#This Row],[Curso]])</f>
        <v/>
      </c>
      <c r="BG929" s="254" t="str">
        <f>+IF(TRIM(F929)="","",$B$1&amp;"-"&amp;TRIM(Tabla1[[#This Row],[Mes Inscrito]])&amp;"-"&amp;TRIM(Tabla1[[#This Row],[Dia de clases Inscrito]])&amp;"-"&amp;TRIM(Tabla1[[#This Row],[Horario Inscrito]])&amp;"-"&amp;TRIM(Tabla1[[#This Row],[Fecha Inicio grupo]])&amp;"-"&amp;TRIM(Tabla1[[#This Row],[Tipo Incrito]]))</f>
        <v/>
      </c>
      <c r="BH929" s="319" t="str">
        <f>IF(F929="","",OR(IFERROR(SEARCH("CG",Tabla1[[#This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9" s="320" t="str">
        <f>IF(F929&lt;&gt;"",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9" s="320" t="str">
        <f>IF(F929&lt;&gt;"",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9" s="320" t="str">
        <f>IF(Tabla1[[#This Row],[Fecha Inicio grupo]]="","",IFERROR(VLOOKUP(Tabla1[[#This Row],[Mes de Alta como miembro]],Parámetros!$AM$2:$AN$16,2,0),"01/01/1900"))</f>
        <v/>
      </c>
    </row>
    <row r="930" spans="1:63" ht="14.45" hidden="1">
      <c r="A930" s="69">
        <v>925</v>
      </c>
      <c r="B930" s="30"/>
      <c r="C930" s="35"/>
      <c r="D930" s="43"/>
      <c r="E930" s="65"/>
      <c r="F930" s="46"/>
      <c r="G930" s="46"/>
      <c r="H930" s="165"/>
      <c r="I930" s="43"/>
      <c r="J930" s="29"/>
      <c r="K930" s="70"/>
      <c r="L930" s="69"/>
      <c r="M930" s="47"/>
      <c r="N930" s="240" t="str">
        <f ca="1">IF(Tabla1[[#This Row],[Fecha de nac]]="","",IF(Tabla1[[#This Row],[Fecha Finalización]] &gt;=TODAY(), DATEDIF(Tabla1[[#This Row],[Fecha de nac]],TODAY(),"y"), ROUNDDOWN((Tabla1[[#This Row],[Fecha Finalización]] -Tabla1[[#This Row],[Fecha de nac]])/365,0)))</f>
        <v/>
      </c>
      <c r="O930" s="171"/>
      <c r="P930" s="35"/>
      <c r="Q930" s="68"/>
      <c r="R930" s="68"/>
      <c r="S930" s="68"/>
      <c r="T930" s="68"/>
      <c r="U930" s="245" t="str">
        <f>IF(F930="","",Tabla1[[#This Row],[Fecha Inicio grupo]]+3*7-7)</f>
        <v/>
      </c>
      <c r="V930" s="246" t="str">
        <f>IF(F930="","",EDATE(Tabla1[[#This Row],[Fecha Inicio grupo]],3))</f>
        <v/>
      </c>
      <c r="W930" s="30"/>
      <c r="X930" s="30"/>
      <c r="Y930" s="77"/>
      <c r="Z930" s="77"/>
      <c r="AA930" s="77"/>
      <c r="AB930" s="77"/>
      <c r="AC930" s="77"/>
      <c r="AD930" s="77"/>
      <c r="AE930" s="77"/>
      <c r="AF930" s="77"/>
      <c r="AG930" s="77"/>
      <c r="AH930" s="77"/>
      <c r="AI930" s="77"/>
      <c r="AJ930" s="77"/>
      <c r="AK930" s="77"/>
      <c r="AL930" s="77"/>
      <c r="AM930" s="77"/>
      <c r="AN930" s="77"/>
      <c r="AO930" s="146"/>
      <c r="AP930" s="248" t="str">
        <f>IF(F930="","",IFERROR(VLOOKUP(SUBSTITUTE(SUBSTITUTE(Tabla1[[#This Row],[Uso Sistemas]],"T","P"),"N","F"),Parámetros!$M$2:$N$17,2,0),"Completar hasta 3ra sem. para evaluar a Probacionista"))</f>
        <v/>
      </c>
      <c r="AQ930" s="40"/>
      <c r="AR930" s="40"/>
      <c r="AS930" s="40"/>
      <c r="AT930" s="29"/>
      <c r="AU930" s="56"/>
      <c r="AV930" s="56"/>
      <c r="AW930" s="56"/>
      <c r="AX930" s="250" t="str">
        <f>IF(V930="","",EOMONTH(EDATE(Tabla1[[#This Row],[Fecha Finalización]],2),0))</f>
        <v/>
      </c>
      <c r="AY930" s="40"/>
      <c r="AZ930" s="251" t="str">
        <f>IF(V930="","",EOMONTH(EDATE(Tabla1[[#This Row],[Fecha Finalización]],3),0))</f>
        <v/>
      </c>
      <c r="BA930" s="40"/>
      <c r="BB930" s="40"/>
      <c r="BC930" s="237"/>
      <c r="BD930" s="235" t="str">
        <f>IF(F930="","",Tabla1[[#This Row],[sem 01]]&amp;Tabla1[[#This Row],[sem 02]]&amp;Tabla1[[#This Row],[sem 03]])</f>
        <v/>
      </c>
      <c r="BE930" s="236" t="str">
        <f>IF(TRIM(F930)="","",$B$1&amp;"-"&amp;SUBSTITUTE(Tabla1[[#This Row],[Mes Inscrito]]," ","")&amp;"-"&amp;SUBSTITUTE(Tabla1[[#This Row],[Dia de clases Inscrito]]," ","")&amp;"-"&amp;SUBSTITUTE(Tabla1[[#This Row],[Horario Inscrito]]," ","")&amp;"-"&amp;Tabla1[[#This Row],[Fecha Inicio grupo]])</f>
        <v/>
      </c>
      <c r="BF930" s="253" t="str">
        <f>IF(F930="","",Tabla1[[#This Row],[Curso]])</f>
        <v/>
      </c>
      <c r="BG930" s="254" t="str">
        <f>+IF(TRIM(F930)="","",$B$1&amp;"-"&amp;TRIM(Tabla1[[#This Row],[Mes Inscrito]])&amp;"-"&amp;TRIM(Tabla1[[#This Row],[Dia de clases Inscrito]])&amp;"-"&amp;TRIM(Tabla1[[#This Row],[Horario Inscrito]])&amp;"-"&amp;TRIM(Tabla1[[#This Row],[Fecha Inicio grupo]])&amp;"-"&amp;TRIM(Tabla1[[#This Row],[Tipo Incrito]]))</f>
        <v/>
      </c>
      <c r="BH930" s="319" t="str">
        <f>IF(F930="","",OR(IFERROR(SEARCH("CG",Tabla1[[#This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0" s="320" t="str">
        <f>IF(F930&lt;&gt;"",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0" s="320" t="str">
        <f>IF(F930&lt;&gt;"",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0" s="320" t="str">
        <f>IF(Tabla1[[#This Row],[Fecha Inicio grupo]]="","",IFERROR(VLOOKUP(Tabla1[[#This Row],[Mes de Alta como miembro]],Parámetros!$AM$2:$AN$16,2,0),"01/01/1900"))</f>
        <v/>
      </c>
    </row>
    <row r="931" spans="1:63" ht="14.45" hidden="1">
      <c r="A931" s="69">
        <v>926</v>
      </c>
      <c r="B931" s="30"/>
      <c r="C931" s="35"/>
      <c r="D931" s="43"/>
      <c r="E931" s="65"/>
      <c r="F931" s="46"/>
      <c r="G931" s="46"/>
      <c r="H931" s="165"/>
      <c r="I931" s="43"/>
      <c r="J931" s="29"/>
      <c r="K931" s="70"/>
      <c r="L931" s="69"/>
      <c r="M931" s="47"/>
      <c r="N931" s="240" t="str">
        <f ca="1">IF(Tabla1[[#This Row],[Fecha de nac]]="","",IF(Tabla1[[#This Row],[Fecha Finalización]] &gt;=TODAY(), DATEDIF(Tabla1[[#This Row],[Fecha de nac]],TODAY(),"y"), ROUNDDOWN((Tabla1[[#This Row],[Fecha Finalización]] -Tabla1[[#This Row],[Fecha de nac]])/365,0)))</f>
        <v/>
      </c>
      <c r="O931" s="171"/>
      <c r="P931" s="35"/>
      <c r="Q931" s="68"/>
      <c r="R931" s="68"/>
      <c r="S931" s="68"/>
      <c r="T931" s="68"/>
      <c r="U931" s="245" t="str">
        <f>IF(F931="","",Tabla1[[#This Row],[Fecha Inicio grupo]]+3*7-7)</f>
        <v/>
      </c>
      <c r="V931" s="246" t="str">
        <f>IF(F931="","",EDATE(Tabla1[[#This Row],[Fecha Inicio grupo]],3))</f>
        <v/>
      </c>
      <c r="W931" s="30"/>
      <c r="X931" s="30"/>
      <c r="Y931" s="77"/>
      <c r="Z931" s="77"/>
      <c r="AA931" s="77"/>
      <c r="AB931" s="77"/>
      <c r="AC931" s="77"/>
      <c r="AD931" s="77"/>
      <c r="AE931" s="77"/>
      <c r="AF931" s="77"/>
      <c r="AG931" s="77"/>
      <c r="AH931" s="77"/>
      <c r="AI931" s="77"/>
      <c r="AJ931" s="77"/>
      <c r="AK931" s="77"/>
      <c r="AL931" s="77"/>
      <c r="AM931" s="77"/>
      <c r="AN931" s="77"/>
      <c r="AO931" s="146"/>
      <c r="AP931" s="248" t="str">
        <f>IF(F931="","",IFERROR(VLOOKUP(SUBSTITUTE(SUBSTITUTE(Tabla1[[#This Row],[Uso Sistemas]],"T","P"),"N","F"),Parámetros!$M$2:$N$17,2,0),"Completar hasta 3ra sem. para evaluar a Probacionista"))</f>
        <v/>
      </c>
      <c r="AQ931" s="40"/>
      <c r="AR931" s="40"/>
      <c r="AS931" s="40"/>
      <c r="AT931" s="29"/>
      <c r="AU931" s="56"/>
      <c r="AV931" s="56"/>
      <c r="AW931" s="56"/>
      <c r="AX931" s="250" t="str">
        <f>IF(V931="","",EOMONTH(EDATE(Tabla1[[#This Row],[Fecha Finalización]],2),0))</f>
        <v/>
      </c>
      <c r="AY931" s="40"/>
      <c r="AZ931" s="251" t="str">
        <f>IF(V931="","",EOMONTH(EDATE(Tabla1[[#This Row],[Fecha Finalización]],3),0))</f>
        <v/>
      </c>
      <c r="BA931" s="40"/>
      <c r="BB931" s="40"/>
      <c r="BC931" s="237"/>
      <c r="BD931" s="235" t="str">
        <f>IF(F931="","",Tabla1[[#This Row],[sem 01]]&amp;Tabla1[[#This Row],[sem 02]]&amp;Tabla1[[#This Row],[sem 03]])</f>
        <v/>
      </c>
      <c r="BE931" s="236" t="str">
        <f>IF(TRIM(F931)="","",$B$1&amp;"-"&amp;SUBSTITUTE(Tabla1[[#This Row],[Mes Inscrito]]," ","")&amp;"-"&amp;SUBSTITUTE(Tabla1[[#This Row],[Dia de clases Inscrito]]," ","")&amp;"-"&amp;SUBSTITUTE(Tabla1[[#This Row],[Horario Inscrito]]," ","")&amp;"-"&amp;Tabla1[[#This Row],[Fecha Inicio grupo]])</f>
        <v/>
      </c>
      <c r="BF931" s="253" t="str">
        <f>IF(F931="","",Tabla1[[#This Row],[Curso]])</f>
        <v/>
      </c>
      <c r="BG931" s="254" t="str">
        <f>+IF(TRIM(F931)="","",$B$1&amp;"-"&amp;TRIM(Tabla1[[#This Row],[Mes Inscrito]])&amp;"-"&amp;TRIM(Tabla1[[#This Row],[Dia de clases Inscrito]])&amp;"-"&amp;TRIM(Tabla1[[#This Row],[Horario Inscrito]])&amp;"-"&amp;TRIM(Tabla1[[#This Row],[Fecha Inicio grupo]])&amp;"-"&amp;TRIM(Tabla1[[#This Row],[Tipo Incrito]]))</f>
        <v/>
      </c>
      <c r="BH931" s="319" t="str">
        <f>IF(F931="","",OR(IFERROR(SEARCH("CG",Tabla1[[#This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1" s="320" t="str">
        <f>IF(F931&lt;&gt;"",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1" s="320" t="str">
        <f>IF(F931&lt;&gt;"",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1" s="320" t="str">
        <f>IF(Tabla1[[#This Row],[Fecha Inicio grupo]]="","",IFERROR(VLOOKUP(Tabla1[[#This Row],[Mes de Alta como miembro]],Parámetros!$AM$2:$AN$16,2,0),"01/01/1900"))</f>
        <v/>
      </c>
    </row>
    <row r="932" spans="1:63" ht="14.45" hidden="1">
      <c r="A932" s="69">
        <v>927</v>
      </c>
      <c r="B932" s="30"/>
      <c r="C932" s="35"/>
      <c r="D932" s="43"/>
      <c r="E932" s="65"/>
      <c r="F932" s="46"/>
      <c r="G932" s="46"/>
      <c r="H932" s="165"/>
      <c r="I932" s="43"/>
      <c r="J932" s="29"/>
      <c r="K932" s="70"/>
      <c r="L932" s="69"/>
      <c r="M932" s="47"/>
      <c r="N932" s="240" t="str">
        <f ca="1">IF(Tabla1[[#This Row],[Fecha de nac]]="","",IF(Tabla1[[#This Row],[Fecha Finalización]] &gt;=TODAY(), DATEDIF(Tabla1[[#This Row],[Fecha de nac]],TODAY(),"y"), ROUNDDOWN((Tabla1[[#This Row],[Fecha Finalización]] -Tabla1[[#This Row],[Fecha de nac]])/365,0)))</f>
        <v/>
      </c>
      <c r="O932" s="171"/>
      <c r="P932" s="35"/>
      <c r="Q932" s="68"/>
      <c r="R932" s="68"/>
      <c r="S932" s="68"/>
      <c r="T932" s="68"/>
      <c r="U932" s="245" t="str">
        <f>IF(F932="","",Tabla1[[#This Row],[Fecha Inicio grupo]]+3*7-7)</f>
        <v/>
      </c>
      <c r="V932" s="246" t="str">
        <f>IF(F932="","",EDATE(Tabla1[[#This Row],[Fecha Inicio grupo]],3))</f>
        <v/>
      </c>
      <c r="W932" s="30"/>
      <c r="X932" s="30"/>
      <c r="Y932" s="77"/>
      <c r="Z932" s="77"/>
      <c r="AA932" s="77"/>
      <c r="AB932" s="77"/>
      <c r="AC932" s="77"/>
      <c r="AD932" s="77"/>
      <c r="AE932" s="77"/>
      <c r="AF932" s="77"/>
      <c r="AG932" s="77"/>
      <c r="AH932" s="77"/>
      <c r="AI932" s="77"/>
      <c r="AJ932" s="77"/>
      <c r="AK932" s="77"/>
      <c r="AL932" s="77"/>
      <c r="AM932" s="77"/>
      <c r="AN932" s="77"/>
      <c r="AO932" s="146"/>
      <c r="AP932" s="248" t="str">
        <f>IF(F932="","",IFERROR(VLOOKUP(SUBSTITUTE(SUBSTITUTE(Tabla1[[#This Row],[Uso Sistemas]],"T","P"),"N","F"),Parámetros!$M$2:$N$17,2,0),"Completar hasta 3ra sem. para evaluar a Probacionista"))</f>
        <v/>
      </c>
      <c r="AQ932" s="40"/>
      <c r="AR932" s="40"/>
      <c r="AS932" s="40"/>
      <c r="AT932" s="29"/>
      <c r="AU932" s="56"/>
      <c r="AV932" s="56"/>
      <c r="AW932" s="56"/>
      <c r="AX932" s="250" t="str">
        <f>IF(V932="","",EOMONTH(EDATE(Tabla1[[#This Row],[Fecha Finalización]],2),0))</f>
        <v/>
      </c>
      <c r="AY932" s="40"/>
      <c r="AZ932" s="251" t="str">
        <f>IF(V932="","",EOMONTH(EDATE(Tabla1[[#This Row],[Fecha Finalización]],3),0))</f>
        <v/>
      </c>
      <c r="BA932" s="40"/>
      <c r="BB932" s="40"/>
      <c r="BC932" s="237"/>
      <c r="BD932" s="235" t="str">
        <f>IF(F932="","",Tabla1[[#This Row],[sem 01]]&amp;Tabla1[[#This Row],[sem 02]]&amp;Tabla1[[#This Row],[sem 03]])</f>
        <v/>
      </c>
      <c r="BE932" s="236" t="str">
        <f>IF(TRIM(F932)="","",$B$1&amp;"-"&amp;SUBSTITUTE(Tabla1[[#This Row],[Mes Inscrito]]," ","")&amp;"-"&amp;SUBSTITUTE(Tabla1[[#This Row],[Dia de clases Inscrito]]," ","")&amp;"-"&amp;SUBSTITUTE(Tabla1[[#This Row],[Horario Inscrito]]," ","")&amp;"-"&amp;Tabla1[[#This Row],[Fecha Inicio grupo]])</f>
        <v/>
      </c>
      <c r="BF932" s="253" t="str">
        <f>IF(F932="","",Tabla1[[#This Row],[Curso]])</f>
        <v/>
      </c>
      <c r="BG932" s="254" t="str">
        <f>+IF(TRIM(F932)="","",$B$1&amp;"-"&amp;TRIM(Tabla1[[#This Row],[Mes Inscrito]])&amp;"-"&amp;TRIM(Tabla1[[#This Row],[Dia de clases Inscrito]])&amp;"-"&amp;TRIM(Tabla1[[#This Row],[Horario Inscrito]])&amp;"-"&amp;TRIM(Tabla1[[#This Row],[Fecha Inicio grupo]])&amp;"-"&amp;TRIM(Tabla1[[#This Row],[Tipo Incrito]]))</f>
        <v/>
      </c>
      <c r="BH932" s="319" t="str">
        <f>IF(F932="","",OR(IFERROR(SEARCH("CG",Tabla1[[#This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2" s="320" t="str">
        <f>IF(F932&lt;&gt;"",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2" s="320" t="str">
        <f>IF(F932&lt;&gt;"",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2" s="320" t="str">
        <f>IF(Tabla1[[#This Row],[Fecha Inicio grupo]]="","",IFERROR(VLOOKUP(Tabla1[[#This Row],[Mes de Alta como miembro]],Parámetros!$AM$2:$AN$16,2,0),"01/01/1900"))</f>
        <v/>
      </c>
    </row>
    <row r="933" spans="1:63" ht="14.45" hidden="1">
      <c r="A933" s="69">
        <v>928</v>
      </c>
      <c r="B933" s="30"/>
      <c r="C933" s="35"/>
      <c r="D933" s="43"/>
      <c r="E933" s="65"/>
      <c r="F933" s="46"/>
      <c r="G933" s="46"/>
      <c r="H933" s="165"/>
      <c r="I933" s="43"/>
      <c r="J933" s="29"/>
      <c r="K933" s="70"/>
      <c r="L933" s="69"/>
      <c r="M933" s="47"/>
      <c r="N933" s="240" t="str">
        <f ca="1">IF(Tabla1[[#This Row],[Fecha de nac]]="","",IF(Tabla1[[#This Row],[Fecha Finalización]] &gt;=TODAY(), DATEDIF(Tabla1[[#This Row],[Fecha de nac]],TODAY(),"y"), ROUNDDOWN((Tabla1[[#This Row],[Fecha Finalización]] -Tabla1[[#This Row],[Fecha de nac]])/365,0)))</f>
        <v/>
      </c>
      <c r="O933" s="171"/>
      <c r="P933" s="35"/>
      <c r="Q933" s="68"/>
      <c r="R933" s="68"/>
      <c r="S933" s="68"/>
      <c r="T933" s="68"/>
      <c r="U933" s="245" t="str">
        <f>IF(F933="","",Tabla1[[#This Row],[Fecha Inicio grupo]]+3*7-7)</f>
        <v/>
      </c>
      <c r="V933" s="246" t="str">
        <f>IF(F933="","",EDATE(Tabla1[[#This Row],[Fecha Inicio grupo]],3))</f>
        <v/>
      </c>
      <c r="W933" s="30"/>
      <c r="X933" s="30"/>
      <c r="Y933" s="77"/>
      <c r="Z933" s="77"/>
      <c r="AA933" s="77"/>
      <c r="AB933" s="77"/>
      <c r="AC933" s="77"/>
      <c r="AD933" s="77"/>
      <c r="AE933" s="77"/>
      <c r="AF933" s="77"/>
      <c r="AG933" s="77"/>
      <c r="AH933" s="77"/>
      <c r="AI933" s="77"/>
      <c r="AJ933" s="77"/>
      <c r="AK933" s="77"/>
      <c r="AL933" s="77"/>
      <c r="AM933" s="77"/>
      <c r="AN933" s="77"/>
      <c r="AO933" s="146"/>
      <c r="AP933" s="248" t="str">
        <f>IF(F933="","",IFERROR(VLOOKUP(SUBSTITUTE(SUBSTITUTE(Tabla1[[#This Row],[Uso Sistemas]],"T","P"),"N","F"),Parámetros!$M$2:$N$17,2,0),"Completar hasta 3ra sem. para evaluar a Probacionista"))</f>
        <v/>
      </c>
      <c r="AQ933" s="40"/>
      <c r="AR933" s="40"/>
      <c r="AS933" s="40"/>
      <c r="AT933" s="29"/>
      <c r="AU933" s="56"/>
      <c r="AV933" s="56"/>
      <c r="AW933" s="56"/>
      <c r="AX933" s="250" t="str">
        <f>IF(V933="","",EOMONTH(EDATE(Tabla1[[#This Row],[Fecha Finalización]],2),0))</f>
        <v/>
      </c>
      <c r="AY933" s="40"/>
      <c r="AZ933" s="251" t="str">
        <f>IF(V933="","",EOMONTH(EDATE(Tabla1[[#This Row],[Fecha Finalización]],3),0))</f>
        <v/>
      </c>
      <c r="BA933" s="40"/>
      <c r="BB933" s="40"/>
      <c r="BC933" s="237"/>
      <c r="BD933" s="235" t="str">
        <f>IF(F933="","",Tabla1[[#This Row],[sem 01]]&amp;Tabla1[[#This Row],[sem 02]]&amp;Tabla1[[#This Row],[sem 03]])</f>
        <v/>
      </c>
      <c r="BE933" s="236" t="str">
        <f>IF(TRIM(F933)="","",$B$1&amp;"-"&amp;SUBSTITUTE(Tabla1[[#This Row],[Mes Inscrito]]," ","")&amp;"-"&amp;SUBSTITUTE(Tabla1[[#This Row],[Dia de clases Inscrito]]," ","")&amp;"-"&amp;SUBSTITUTE(Tabla1[[#This Row],[Horario Inscrito]]," ","")&amp;"-"&amp;Tabla1[[#This Row],[Fecha Inicio grupo]])</f>
        <v/>
      </c>
      <c r="BF933" s="253" t="str">
        <f>IF(F933="","",Tabla1[[#This Row],[Curso]])</f>
        <v/>
      </c>
      <c r="BG933" s="254" t="str">
        <f>+IF(TRIM(F933)="","",$B$1&amp;"-"&amp;TRIM(Tabla1[[#This Row],[Mes Inscrito]])&amp;"-"&amp;TRIM(Tabla1[[#This Row],[Dia de clases Inscrito]])&amp;"-"&amp;TRIM(Tabla1[[#This Row],[Horario Inscrito]])&amp;"-"&amp;TRIM(Tabla1[[#This Row],[Fecha Inicio grupo]])&amp;"-"&amp;TRIM(Tabla1[[#This Row],[Tipo Incrito]]))</f>
        <v/>
      </c>
      <c r="BH933" s="319" t="str">
        <f>IF(F933="","",OR(IFERROR(SEARCH("CG",Tabla1[[#This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3" s="320" t="str">
        <f>IF(F933&lt;&gt;"",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3" s="320" t="str">
        <f>IF(F933&lt;&gt;"",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3" s="320" t="str">
        <f>IF(Tabla1[[#This Row],[Fecha Inicio grupo]]="","",IFERROR(VLOOKUP(Tabla1[[#This Row],[Mes de Alta como miembro]],Parámetros!$AM$2:$AN$16,2,0),"01/01/1900"))</f>
        <v/>
      </c>
    </row>
    <row r="934" spans="1:63" ht="14.45" hidden="1">
      <c r="A934" s="69">
        <v>929</v>
      </c>
      <c r="B934" s="30"/>
      <c r="C934" s="35"/>
      <c r="D934" s="43"/>
      <c r="E934" s="65"/>
      <c r="F934" s="46"/>
      <c r="G934" s="46"/>
      <c r="H934" s="165"/>
      <c r="I934" s="43"/>
      <c r="J934" s="29"/>
      <c r="K934" s="70"/>
      <c r="L934" s="69"/>
      <c r="M934" s="47"/>
      <c r="N934" s="240" t="str">
        <f ca="1">IF(Tabla1[[#This Row],[Fecha de nac]]="","",IF(Tabla1[[#This Row],[Fecha Finalización]] &gt;=TODAY(), DATEDIF(Tabla1[[#This Row],[Fecha de nac]],TODAY(),"y"), ROUNDDOWN((Tabla1[[#This Row],[Fecha Finalización]] -Tabla1[[#This Row],[Fecha de nac]])/365,0)))</f>
        <v/>
      </c>
      <c r="O934" s="171"/>
      <c r="P934" s="35"/>
      <c r="Q934" s="68"/>
      <c r="R934" s="68"/>
      <c r="S934" s="68"/>
      <c r="T934" s="68"/>
      <c r="U934" s="245" t="str">
        <f>IF(F934="","",Tabla1[[#This Row],[Fecha Inicio grupo]]+3*7-7)</f>
        <v/>
      </c>
      <c r="V934" s="246" t="str">
        <f>IF(F934="","",EDATE(Tabla1[[#This Row],[Fecha Inicio grupo]],3))</f>
        <v/>
      </c>
      <c r="W934" s="30"/>
      <c r="X934" s="30"/>
      <c r="Y934" s="77"/>
      <c r="Z934" s="77"/>
      <c r="AA934" s="77"/>
      <c r="AB934" s="77"/>
      <c r="AC934" s="77"/>
      <c r="AD934" s="77"/>
      <c r="AE934" s="77"/>
      <c r="AF934" s="77"/>
      <c r="AG934" s="77"/>
      <c r="AH934" s="77"/>
      <c r="AI934" s="77"/>
      <c r="AJ934" s="77"/>
      <c r="AK934" s="77"/>
      <c r="AL934" s="77"/>
      <c r="AM934" s="77"/>
      <c r="AN934" s="77"/>
      <c r="AO934" s="146"/>
      <c r="AP934" s="248" t="str">
        <f>IF(F934="","",IFERROR(VLOOKUP(SUBSTITUTE(SUBSTITUTE(Tabla1[[#This Row],[Uso Sistemas]],"T","P"),"N","F"),Parámetros!$M$2:$N$17,2,0),"Completar hasta 3ra sem. para evaluar a Probacionista"))</f>
        <v/>
      </c>
      <c r="AQ934" s="40"/>
      <c r="AR934" s="40"/>
      <c r="AS934" s="40"/>
      <c r="AT934" s="29"/>
      <c r="AU934" s="56"/>
      <c r="AV934" s="56"/>
      <c r="AW934" s="56"/>
      <c r="AX934" s="250" t="str">
        <f>IF(V934="","",EOMONTH(EDATE(Tabla1[[#This Row],[Fecha Finalización]],2),0))</f>
        <v/>
      </c>
      <c r="AY934" s="40"/>
      <c r="AZ934" s="251" t="str">
        <f>IF(V934="","",EOMONTH(EDATE(Tabla1[[#This Row],[Fecha Finalización]],3),0))</f>
        <v/>
      </c>
      <c r="BA934" s="40"/>
      <c r="BB934" s="40"/>
      <c r="BC934" s="237"/>
      <c r="BD934" s="235" t="str">
        <f>IF(F934="","",Tabla1[[#This Row],[sem 01]]&amp;Tabla1[[#This Row],[sem 02]]&amp;Tabla1[[#This Row],[sem 03]])</f>
        <v/>
      </c>
      <c r="BE934" s="236" t="str">
        <f>IF(TRIM(F934)="","",$B$1&amp;"-"&amp;SUBSTITUTE(Tabla1[[#This Row],[Mes Inscrito]]," ","")&amp;"-"&amp;SUBSTITUTE(Tabla1[[#This Row],[Dia de clases Inscrito]]," ","")&amp;"-"&amp;SUBSTITUTE(Tabla1[[#This Row],[Horario Inscrito]]," ","")&amp;"-"&amp;Tabla1[[#This Row],[Fecha Inicio grupo]])</f>
        <v/>
      </c>
      <c r="BF934" s="253" t="str">
        <f>IF(F934="","",Tabla1[[#This Row],[Curso]])</f>
        <v/>
      </c>
      <c r="BG934" s="254" t="str">
        <f>+IF(TRIM(F934)="","",$B$1&amp;"-"&amp;TRIM(Tabla1[[#This Row],[Mes Inscrito]])&amp;"-"&amp;TRIM(Tabla1[[#This Row],[Dia de clases Inscrito]])&amp;"-"&amp;TRIM(Tabla1[[#This Row],[Horario Inscrito]])&amp;"-"&amp;TRIM(Tabla1[[#This Row],[Fecha Inicio grupo]])&amp;"-"&amp;TRIM(Tabla1[[#This Row],[Tipo Incrito]]))</f>
        <v/>
      </c>
      <c r="BH934" s="319" t="str">
        <f>IF(F934="","",OR(IFERROR(SEARCH("CG",Tabla1[[#This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4" s="320" t="str">
        <f>IF(F934&lt;&gt;"",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4" s="320" t="str">
        <f>IF(F934&lt;&gt;"",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4" s="320" t="str">
        <f>IF(Tabla1[[#This Row],[Fecha Inicio grupo]]="","",IFERROR(VLOOKUP(Tabla1[[#This Row],[Mes de Alta como miembro]],Parámetros!$AM$2:$AN$16,2,0),"01/01/1900"))</f>
        <v/>
      </c>
    </row>
    <row r="935" spans="1:63" ht="14.45" hidden="1">
      <c r="A935" s="69">
        <v>930</v>
      </c>
      <c r="B935" s="30"/>
      <c r="C935" s="35"/>
      <c r="D935" s="43"/>
      <c r="E935" s="65"/>
      <c r="F935" s="46"/>
      <c r="G935" s="46"/>
      <c r="H935" s="165"/>
      <c r="I935" s="43"/>
      <c r="J935" s="29"/>
      <c r="K935" s="70"/>
      <c r="L935" s="69"/>
      <c r="M935" s="47"/>
      <c r="N935" s="240" t="str">
        <f ca="1">IF(Tabla1[[#This Row],[Fecha de nac]]="","",IF(Tabla1[[#This Row],[Fecha Finalización]] &gt;=TODAY(), DATEDIF(Tabla1[[#This Row],[Fecha de nac]],TODAY(),"y"), ROUNDDOWN((Tabla1[[#This Row],[Fecha Finalización]] -Tabla1[[#This Row],[Fecha de nac]])/365,0)))</f>
        <v/>
      </c>
      <c r="O935" s="171"/>
      <c r="P935" s="35"/>
      <c r="Q935" s="68"/>
      <c r="R935" s="68"/>
      <c r="S935" s="68"/>
      <c r="T935" s="68"/>
      <c r="U935" s="245" t="str">
        <f>IF(F935="","",Tabla1[[#This Row],[Fecha Inicio grupo]]+3*7-7)</f>
        <v/>
      </c>
      <c r="V935" s="246" t="str">
        <f>IF(F935="","",EDATE(Tabla1[[#This Row],[Fecha Inicio grupo]],3))</f>
        <v/>
      </c>
      <c r="W935" s="30"/>
      <c r="X935" s="30"/>
      <c r="Y935" s="77"/>
      <c r="Z935" s="77"/>
      <c r="AA935" s="77"/>
      <c r="AB935" s="77"/>
      <c r="AC935" s="77"/>
      <c r="AD935" s="77"/>
      <c r="AE935" s="77"/>
      <c r="AF935" s="77"/>
      <c r="AG935" s="77"/>
      <c r="AH935" s="77"/>
      <c r="AI935" s="77"/>
      <c r="AJ935" s="77"/>
      <c r="AK935" s="77"/>
      <c r="AL935" s="77"/>
      <c r="AM935" s="77"/>
      <c r="AN935" s="77"/>
      <c r="AO935" s="146"/>
      <c r="AP935" s="248" t="str">
        <f>IF(F935="","",IFERROR(VLOOKUP(SUBSTITUTE(SUBSTITUTE(Tabla1[[#This Row],[Uso Sistemas]],"T","P"),"N","F"),Parámetros!$M$2:$N$17,2,0),"Completar hasta 3ra sem. para evaluar a Probacionista"))</f>
        <v/>
      </c>
      <c r="AQ935" s="40"/>
      <c r="AR935" s="40"/>
      <c r="AS935" s="40"/>
      <c r="AT935" s="29"/>
      <c r="AU935" s="56"/>
      <c r="AV935" s="56"/>
      <c r="AW935" s="56"/>
      <c r="AX935" s="250" t="str">
        <f>IF(V935="","",EOMONTH(EDATE(Tabla1[[#This Row],[Fecha Finalización]],2),0))</f>
        <v/>
      </c>
      <c r="AY935" s="40"/>
      <c r="AZ935" s="251" t="str">
        <f>IF(V935="","",EOMONTH(EDATE(Tabla1[[#This Row],[Fecha Finalización]],3),0))</f>
        <v/>
      </c>
      <c r="BA935" s="40"/>
      <c r="BB935" s="40"/>
      <c r="BC935" s="237"/>
      <c r="BD935" s="235" t="str">
        <f>IF(F935="","",Tabla1[[#This Row],[sem 01]]&amp;Tabla1[[#This Row],[sem 02]]&amp;Tabla1[[#This Row],[sem 03]])</f>
        <v/>
      </c>
      <c r="BE935" s="236" t="str">
        <f>IF(TRIM(F935)="","",$B$1&amp;"-"&amp;SUBSTITUTE(Tabla1[[#This Row],[Mes Inscrito]]," ","")&amp;"-"&amp;SUBSTITUTE(Tabla1[[#This Row],[Dia de clases Inscrito]]," ","")&amp;"-"&amp;SUBSTITUTE(Tabla1[[#This Row],[Horario Inscrito]]," ","")&amp;"-"&amp;Tabla1[[#This Row],[Fecha Inicio grupo]])</f>
        <v/>
      </c>
      <c r="BF935" s="253" t="str">
        <f>IF(F935="","",Tabla1[[#This Row],[Curso]])</f>
        <v/>
      </c>
      <c r="BG935" s="254" t="str">
        <f>+IF(TRIM(F935)="","",$B$1&amp;"-"&amp;TRIM(Tabla1[[#This Row],[Mes Inscrito]])&amp;"-"&amp;TRIM(Tabla1[[#This Row],[Dia de clases Inscrito]])&amp;"-"&amp;TRIM(Tabla1[[#This Row],[Horario Inscrito]])&amp;"-"&amp;TRIM(Tabla1[[#This Row],[Fecha Inicio grupo]])&amp;"-"&amp;TRIM(Tabla1[[#This Row],[Tipo Incrito]]))</f>
        <v/>
      </c>
      <c r="BH935" s="319" t="str">
        <f>IF(F935="","",OR(IFERROR(SEARCH("CG",Tabla1[[#This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5" s="320" t="str">
        <f>IF(F935&lt;&gt;"",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5" s="320" t="str">
        <f>IF(F935&lt;&gt;"",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5" s="320" t="str">
        <f>IF(Tabla1[[#This Row],[Fecha Inicio grupo]]="","",IFERROR(VLOOKUP(Tabla1[[#This Row],[Mes de Alta como miembro]],Parámetros!$AM$2:$AN$16,2,0),"01/01/1900"))</f>
        <v/>
      </c>
    </row>
    <row r="936" spans="1:63" ht="14.45" hidden="1">
      <c r="A936" s="69">
        <v>931</v>
      </c>
      <c r="B936" s="30"/>
      <c r="C936" s="35"/>
      <c r="D936" s="43"/>
      <c r="E936" s="65"/>
      <c r="F936" s="46"/>
      <c r="G936" s="46"/>
      <c r="H936" s="165"/>
      <c r="I936" s="43"/>
      <c r="J936" s="29"/>
      <c r="K936" s="70"/>
      <c r="L936" s="69"/>
      <c r="M936" s="47"/>
      <c r="N936" s="240" t="str">
        <f ca="1">IF(Tabla1[[#This Row],[Fecha de nac]]="","",IF(Tabla1[[#This Row],[Fecha Finalización]] &gt;=TODAY(), DATEDIF(Tabla1[[#This Row],[Fecha de nac]],TODAY(),"y"), ROUNDDOWN((Tabla1[[#This Row],[Fecha Finalización]] -Tabla1[[#This Row],[Fecha de nac]])/365,0)))</f>
        <v/>
      </c>
      <c r="O936" s="171"/>
      <c r="P936" s="35"/>
      <c r="Q936" s="68"/>
      <c r="R936" s="68"/>
      <c r="S936" s="68"/>
      <c r="T936" s="68"/>
      <c r="U936" s="245" t="str">
        <f>IF(F936="","",Tabla1[[#This Row],[Fecha Inicio grupo]]+3*7-7)</f>
        <v/>
      </c>
      <c r="V936" s="246" t="str">
        <f>IF(F936="","",EDATE(Tabla1[[#This Row],[Fecha Inicio grupo]],3))</f>
        <v/>
      </c>
      <c r="W936" s="30"/>
      <c r="X936" s="30"/>
      <c r="Y936" s="77"/>
      <c r="Z936" s="77"/>
      <c r="AA936" s="77"/>
      <c r="AB936" s="77"/>
      <c r="AC936" s="77"/>
      <c r="AD936" s="77"/>
      <c r="AE936" s="77"/>
      <c r="AF936" s="77"/>
      <c r="AG936" s="77"/>
      <c r="AH936" s="77"/>
      <c r="AI936" s="77"/>
      <c r="AJ936" s="77"/>
      <c r="AK936" s="77"/>
      <c r="AL936" s="77"/>
      <c r="AM936" s="77"/>
      <c r="AN936" s="77"/>
      <c r="AO936" s="146"/>
      <c r="AP936" s="248" t="str">
        <f>IF(F936="","",IFERROR(VLOOKUP(SUBSTITUTE(SUBSTITUTE(Tabla1[[#This Row],[Uso Sistemas]],"T","P"),"N","F"),Parámetros!$M$2:$N$17,2,0),"Completar hasta 3ra sem. para evaluar a Probacionista"))</f>
        <v/>
      </c>
      <c r="AQ936" s="40"/>
      <c r="AR936" s="40"/>
      <c r="AS936" s="40"/>
      <c r="AT936" s="29"/>
      <c r="AU936" s="56"/>
      <c r="AV936" s="56"/>
      <c r="AW936" s="56"/>
      <c r="AX936" s="250" t="str">
        <f>IF(V936="","",EOMONTH(EDATE(Tabla1[[#This Row],[Fecha Finalización]],2),0))</f>
        <v/>
      </c>
      <c r="AY936" s="40"/>
      <c r="AZ936" s="251" t="str">
        <f>IF(V936="","",EOMONTH(EDATE(Tabla1[[#This Row],[Fecha Finalización]],3),0))</f>
        <v/>
      </c>
      <c r="BA936" s="40"/>
      <c r="BB936" s="40"/>
      <c r="BC936" s="237"/>
      <c r="BD936" s="235" t="str">
        <f>IF(F936="","",Tabla1[[#This Row],[sem 01]]&amp;Tabla1[[#This Row],[sem 02]]&amp;Tabla1[[#This Row],[sem 03]])</f>
        <v/>
      </c>
      <c r="BE936" s="236" t="str">
        <f>IF(TRIM(F936)="","",$B$1&amp;"-"&amp;SUBSTITUTE(Tabla1[[#This Row],[Mes Inscrito]]," ","")&amp;"-"&amp;SUBSTITUTE(Tabla1[[#This Row],[Dia de clases Inscrito]]," ","")&amp;"-"&amp;SUBSTITUTE(Tabla1[[#This Row],[Horario Inscrito]]," ","")&amp;"-"&amp;Tabla1[[#This Row],[Fecha Inicio grupo]])</f>
        <v/>
      </c>
      <c r="BF936" s="253" t="str">
        <f>IF(F936="","",Tabla1[[#This Row],[Curso]])</f>
        <v/>
      </c>
      <c r="BG936" s="254" t="str">
        <f>+IF(TRIM(F936)="","",$B$1&amp;"-"&amp;TRIM(Tabla1[[#This Row],[Mes Inscrito]])&amp;"-"&amp;TRIM(Tabla1[[#This Row],[Dia de clases Inscrito]])&amp;"-"&amp;TRIM(Tabla1[[#This Row],[Horario Inscrito]])&amp;"-"&amp;TRIM(Tabla1[[#This Row],[Fecha Inicio grupo]])&amp;"-"&amp;TRIM(Tabla1[[#This Row],[Tipo Incrito]]))</f>
        <v/>
      </c>
      <c r="BH936" s="319" t="str">
        <f>IF(F936="","",OR(IFERROR(SEARCH("CG",Tabla1[[#This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6" s="320" t="str">
        <f>IF(F936&lt;&gt;"",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6" s="320" t="str">
        <f>IF(F936&lt;&gt;"",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6" s="320" t="str">
        <f>IF(Tabla1[[#This Row],[Fecha Inicio grupo]]="","",IFERROR(VLOOKUP(Tabla1[[#This Row],[Mes de Alta como miembro]],Parámetros!$AM$2:$AN$16,2,0),"01/01/1900"))</f>
        <v/>
      </c>
    </row>
    <row r="937" spans="1:63" ht="14.45" hidden="1">
      <c r="A937" s="69">
        <v>932</v>
      </c>
      <c r="B937" s="30"/>
      <c r="C937" s="35"/>
      <c r="D937" s="43"/>
      <c r="E937" s="65"/>
      <c r="F937" s="46"/>
      <c r="G937" s="46"/>
      <c r="H937" s="165"/>
      <c r="I937" s="43"/>
      <c r="J937" s="29"/>
      <c r="K937" s="70"/>
      <c r="L937" s="69"/>
      <c r="M937" s="47"/>
      <c r="N937" s="240" t="str">
        <f ca="1">IF(Tabla1[[#This Row],[Fecha de nac]]="","",IF(Tabla1[[#This Row],[Fecha Finalización]] &gt;=TODAY(), DATEDIF(Tabla1[[#This Row],[Fecha de nac]],TODAY(),"y"), ROUNDDOWN((Tabla1[[#This Row],[Fecha Finalización]] -Tabla1[[#This Row],[Fecha de nac]])/365,0)))</f>
        <v/>
      </c>
      <c r="O937" s="171"/>
      <c r="P937" s="35"/>
      <c r="Q937" s="68"/>
      <c r="R937" s="68"/>
      <c r="S937" s="68"/>
      <c r="T937" s="68"/>
      <c r="U937" s="245" t="str">
        <f>IF(F937="","",Tabla1[[#This Row],[Fecha Inicio grupo]]+3*7-7)</f>
        <v/>
      </c>
      <c r="V937" s="246" t="str">
        <f>IF(F937="","",EDATE(Tabla1[[#This Row],[Fecha Inicio grupo]],3))</f>
        <v/>
      </c>
      <c r="W937" s="30"/>
      <c r="X937" s="30"/>
      <c r="Y937" s="77"/>
      <c r="Z937" s="77"/>
      <c r="AA937" s="77"/>
      <c r="AB937" s="77"/>
      <c r="AC937" s="77"/>
      <c r="AD937" s="77"/>
      <c r="AE937" s="77"/>
      <c r="AF937" s="77"/>
      <c r="AG937" s="77"/>
      <c r="AH937" s="77"/>
      <c r="AI937" s="77"/>
      <c r="AJ937" s="77"/>
      <c r="AK937" s="77"/>
      <c r="AL937" s="77"/>
      <c r="AM937" s="77"/>
      <c r="AN937" s="77"/>
      <c r="AO937" s="146"/>
      <c r="AP937" s="248" t="str">
        <f>IF(F937="","",IFERROR(VLOOKUP(SUBSTITUTE(SUBSTITUTE(Tabla1[[#This Row],[Uso Sistemas]],"T","P"),"N","F"),Parámetros!$M$2:$N$17,2,0),"Completar hasta 3ra sem. para evaluar a Probacionista"))</f>
        <v/>
      </c>
      <c r="AQ937" s="40"/>
      <c r="AR937" s="40"/>
      <c r="AS937" s="40"/>
      <c r="AT937" s="29"/>
      <c r="AU937" s="56"/>
      <c r="AV937" s="56"/>
      <c r="AW937" s="56"/>
      <c r="AX937" s="250" t="str">
        <f>IF(V937="","",EOMONTH(EDATE(Tabla1[[#This Row],[Fecha Finalización]],2),0))</f>
        <v/>
      </c>
      <c r="AY937" s="40"/>
      <c r="AZ937" s="251" t="str">
        <f>IF(V937="","",EOMONTH(EDATE(Tabla1[[#This Row],[Fecha Finalización]],3),0))</f>
        <v/>
      </c>
      <c r="BA937" s="40"/>
      <c r="BB937" s="40"/>
      <c r="BC937" s="237"/>
      <c r="BD937" s="235" t="str">
        <f>IF(F937="","",Tabla1[[#This Row],[sem 01]]&amp;Tabla1[[#This Row],[sem 02]]&amp;Tabla1[[#This Row],[sem 03]])</f>
        <v/>
      </c>
      <c r="BE937" s="236" t="str">
        <f>IF(TRIM(F937)="","",$B$1&amp;"-"&amp;SUBSTITUTE(Tabla1[[#This Row],[Mes Inscrito]]," ","")&amp;"-"&amp;SUBSTITUTE(Tabla1[[#This Row],[Dia de clases Inscrito]]," ","")&amp;"-"&amp;SUBSTITUTE(Tabla1[[#This Row],[Horario Inscrito]]," ","")&amp;"-"&amp;Tabla1[[#This Row],[Fecha Inicio grupo]])</f>
        <v/>
      </c>
      <c r="BF937" s="253" t="str">
        <f>IF(F937="","",Tabla1[[#This Row],[Curso]])</f>
        <v/>
      </c>
      <c r="BG937" s="254" t="str">
        <f>+IF(TRIM(F937)="","",$B$1&amp;"-"&amp;TRIM(Tabla1[[#This Row],[Mes Inscrito]])&amp;"-"&amp;TRIM(Tabla1[[#This Row],[Dia de clases Inscrito]])&amp;"-"&amp;TRIM(Tabla1[[#This Row],[Horario Inscrito]])&amp;"-"&amp;TRIM(Tabla1[[#This Row],[Fecha Inicio grupo]])&amp;"-"&amp;TRIM(Tabla1[[#This Row],[Tipo Incrito]]))</f>
        <v/>
      </c>
      <c r="BH937" s="319" t="str">
        <f>IF(F937="","",OR(IFERROR(SEARCH("CG",Tabla1[[#This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7" s="320" t="str">
        <f>IF(F937&lt;&gt;"",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7" s="320" t="str">
        <f>IF(F937&lt;&gt;"",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7" s="320" t="str">
        <f>IF(Tabla1[[#This Row],[Fecha Inicio grupo]]="","",IFERROR(VLOOKUP(Tabla1[[#This Row],[Mes de Alta como miembro]],Parámetros!$AM$2:$AN$16,2,0),"01/01/1900"))</f>
        <v/>
      </c>
    </row>
    <row r="938" spans="1:63" ht="14.45" hidden="1">
      <c r="A938" s="69">
        <v>933</v>
      </c>
      <c r="B938" s="30"/>
      <c r="C938" s="35"/>
      <c r="D938" s="43"/>
      <c r="E938" s="65"/>
      <c r="F938" s="46"/>
      <c r="G938" s="46"/>
      <c r="H938" s="165"/>
      <c r="I938" s="43"/>
      <c r="J938" s="29"/>
      <c r="K938" s="70"/>
      <c r="L938" s="69"/>
      <c r="M938" s="47"/>
      <c r="N938" s="240" t="str">
        <f ca="1">IF(Tabla1[[#This Row],[Fecha de nac]]="","",IF(Tabla1[[#This Row],[Fecha Finalización]] &gt;=TODAY(), DATEDIF(Tabla1[[#This Row],[Fecha de nac]],TODAY(),"y"), ROUNDDOWN((Tabla1[[#This Row],[Fecha Finalización]] -Tabla1[[#This Row],[Fecha de nac]])/365,0)))</f>
        <v/>
      </c>
      <c r="O938" s="171"/>
      <c r="P938" s="35"/>
      <c r="Q938" s="68"/>
      <c r="R938" s="68"/>
      <c r="S938" s="68"/>
      <c r="T938" s="68"/>
      <c r="U938" s="245" t="str">
        <f>IF(F938="","",Tabla1[[#This Row],[Fecha Inicio grupo]]+3*7-7)</f>
        <v/>
      </c>
      <c r="V938" s="246" t="str">
        <f>IF(F938="","",EDATE(Tabla1[[#This Row],[Fecha Inicio grupo]],3))</f>
        <v/>
      </c>
      <c r="W938" s="30"/>
      <c r="X938" s="30"/>
      <c r="Y938" s="77"/>
      <c r="Z938" s="77"/>
      <c r="AA938" s="77"/>
      <c r="AB938" s="77"/>
      <c r="AC938" s="77"/>
      <c r="AD938" s="77"/>
      <c r="AE938" s="77"/>
      <c r="AF938" s="77"/>
      <c r="AG938" s="77"/>
      <c r="AH938" s="77"/>
      <c r="AI938" s="77"/>
      <c r="AJ938" s="77"/>
      <c r="AK938" s="77"/>
      <c r="AL938" s="77"/>
      <c r="AM938" s="77"/>
      <c r="AN938" s="77"/>
      <c r="AO938" s="146"/>
      <c r="AP938" s="248" t="str">
        <f>IF(F938="","",IFERROR(VLOOKUP(SUBSTITUTE(SUBSTITUTE(Tabla1[[#This Row],[Uso Sistemas]],"T","P"),"N","F"),Parámetros!$M$2:$N$17,2,0),"Completar hasta 3ra sem. para evaluar a Probacionista"))</f>
        <v/>
      </c>
      <c r="AQ938" s="40"/>
      <c r="AR938" s="40"/>
      <c r="AS938" s="40"/>
      <c r="AT938" s="29"/>
      <c r="AU938" s="56"/>
      <c r="AV938" s="56"/>
      <c r="AW938" s="56"/>
      <c r="AX938" s="250" t="str">
        <f>IF(V938="","",EOMONTH(EDATE(Tabla1[[#This Row],[Fecha Finalización]],2),0))</f>
        <v/>
      </c>
      <c r="AY938" s="40"/>
      <c r="AZ938" s="251" t="str">
        <f>IF(V938="","",EOMONTH(EDATE(Tabla1[[#This Row],[Fecha Finalización]],3),0))</f>
        <v/>
      </c>
      <c r="BA938" s="40"/>
      <c r="BB938" s="40"/>
      <c r="BC938" s="237"/>
      <c r="BD938" s="235" t="str">
        <f>IF(F938="","",Tabla1[[#This Row],[sem 01]]&amp;Tabla1[[#This Row],[sem 02]]&amp;Tabla1[[#This Row],[sem 03]])</f>
        <v/>
      </c>
      <c r="BE938" s="236" t="str">
        <f>IF(TRIM(F938)="","",$B$1&amp;"-"&amp;SUBSTITUTE(Tabla1[[#This Row],[Mes Inscrito]]," ","")&amp;"-"&amp;SUBSTITUTE(Tabla1[[#This Row],[Dia de clases Inscrito]]," ","")&amp;"-"&amp;SUBSTITUTE(Tabla1[[#This Row],[Horario Inscrito]]," ","")&amp;"-"&amp;Tabla1[[#This Row],[Fecha Inicio grupo]])</f>
        <v/>
      </c>
      <c r="BF938" s="253" t="str">
        <f>IF(F938="","",Tabla1[[#This Row],[Curso]])</f>
        <v/>
      </c>
      <c r="BG938" s="254" t="str">
        <f>+IF(TRIM(F938)="","",$B$1&amp;"-"&amp;TRIM(Tabla1[[#This Row],[Mes Inscrito]])&amp;"-"&amp;TRIM(Tabla1[[#This Row],[Dia de clases Inscrito]])&amp;"-"&amp;TRIM(Tabla1[[#This Row],[Horario Inscrito]])&amp;"-"&amp;TRIM(Tabla1[[#This Row],[Fecha Inicio grupo]])&amp;"-"&amp;TRIM(Tabla1[[#This Row],[Tipo Incrito]]))</f>
        <v/>
      </c>
      <c r="BH938" s="319" t="str">
        <f>IF(F938="","",OR(IFERROR(SEARCH("CG",Tabla1[[#This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8" s="320" t="str">
        <f>IF(F938&lt;&gt;"",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8" s="320" t="str">
        <f>IF(F938&lt;&gt;"",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8" s="320" t="str">
        <f>IF(Tabla1[[#This Row],[Fecha Inicio grupo]]="","",IFERROR(VLOOKUP(Tabla1[[#This Row],[Mes de Alta como miembro]],Parámetros!$AM$2:$AN$16,2,0),"01/01/1900"))</f>
        <v/>
      </c>
    </row>
    <row r="939" spans="1:63" ht="14.45" hidden="1">
      <c r="A939" s="69">
        <v>934</v>
      </c>
      <c r="B939" s="30"/>
      <c r="C939" s="35"/>
      <c r="D939" s="43"/>
      <c r="E939" s="65"/>
      <c r="F939" s="46"/>
      <c r="G939" s="46"/>
      <c r="H939" s="165"/>
      <c r="I939" s="43"/>
      <c r="J939" s="29"/>
      <c r="K939" s="70"/>
      <c r="L939" s="69"/>
      <c r="M939" s="47"/>
      <c r="N939" s="240" t="str">
        <f ca="1">IF(Tabla1[[#This Row],[Fecha de nac]]="","",IF(Tabla1[[#This Row],[Fecha Finalización]] &gt;=TODAY(), DATEDIF(Tabla1[[#This Row],[Fecha de nac]],TODAY(),"y"), ROUNDDOWN((Tabla1[[#This Row],[Fecha Finalización]] -Tabla1[[#This Row],[Fecha de nac]])/365,0)))</f>
        <v/>
      </c>
      <c r="O939" s="171"/>
      <c r="P939" s="35"/>
      <c r="Q939" s="68"/>
      <c r="R939" s="68"/>
      <c r="S939" s="68"/>
      <c r="T939" s="68"/>
      <c r="U939" s="245" t="str">
        <f>IF(F939="","",Tabla1[[#This Row],[Fecha Inicio grupo]]+3*7-7)</f>
        <v/>
      </c>
      <c r="V939" s="246" t="str">
        <f>IF(F939="","",EDATE(Tabla1[[#This Row],[Fecha Inicio grupo]],3))</f>
        <v/>
      </c>
      <c r="W939" s="30"/>
      <c r="X939" s="30"/>
      <c r="Y939" s="77"/>
      <c r="Z939" s="77"/>
      <c r="AA939" s="77"/>
      <c r="AB939" s="77"/>
      <c r="AC939" s="77"/>
      <c r="AD939" s="77"/>
      <c r="AE939" s="77"/>
      <c r="AF939" s="77"/>
      <c r="AG939" s="77"/>
      <c r="AH939" s="77"/>
      <c r="AI939" s="77"/>
      <c r="AJ939" s="77"/>
      <c r="AK939" s="77"/>
      <c r="AL939" s="77"/>
      <c r="AM939" s="77"/>
      <c r="AN939" s="77"/>
      <c r="AO939" s="146"/>
      <c r="AP939" s="248" t="str">
        <f>IF(F939="","",IFERROR(VLOOKUP(SUBSTITUTE(SUBSTITUTE(Tabla1[[#This Row],[Uso Sistemas]],"T","P"),"N","F"),Parámetros!$M$2:$N$17,2,0),"Completar hasta 3ra sem. para evaluar a Probacionista"))</f>
        <v/>
      </c>
      <c r="AQ939" s="40"/>
      <c r="AR939" s="40"/>
      <c r="AS939" s="40"/>
      <c r="AT939" s="29"/>
      <c r="AU939" s="56"/>
      <c r="AV939" s="56"/>
      <c r="AW939" s="56"/>
      <c r="AX939" s="250" t="str">
        <f>IF(V939="","",EOMONTH(EDATE(Tabla1[[#This Row],[Fecha Finalización]],2),0))</f>
        <v/>
      </c>
      <c r="AY939" s="40"/>
      <c r="AZ939" s="251" t="str">
        <f>IF(V939="","",EOMONTH(EDATE(Tabla1[[#This Row],[Fecha Finalización]],3),0))</f>
        <v/>
      </c>
      <c r="BA939" s="40"/>
      <c r="BB939" s="40"/>
      <c r="BC939" s="237"/>
      <c r="BD939" s="235" t="str">
        <f>IF(F939="","",Tabla1[[#This Row],[sem 01]]&amp;Tabla1[[#This Row],[sem 02]]&amp;Tabla1[[#This Row],[sem 03]])</f>
        <v/>
      </c>
      <c r="BE939" s="236" t="str">
        <f>IF(TRIM(F939)="","",$B$1&amp;"-"&amp;SUBSTITUTE(Tabla1[[#This Row],[Mes Inscrito]]," ","")&amp;"-"&amp;SUBSTITUTE(Tabla1[[#This Row],[Dia de clases Inscrito]]," ","")&amp;"-"&amp;SUBSTITUTE(Tabla1[[#This Row],[Horario Inscrito]]," ","")&amp;"-"&amp;Tabla1[[#This Row],[Fecha Inicio grupo]])</f>
        <v/>
      </c>
      <c r="BF939" s="253" t="str">
        <f>IF(F939="","",Tabla1[[#This Row],[Curso]])</f>
        <v/>
      </c>
      <c r="BG939" s="254" t="str">
        <f>+IF(TRIM(F939)="","",$B$1&amp;"-"&amp;TRIM(Tabla1[[#This Row],[Mes Inscrito]])&amp;"-"&amp;TRIM(Tabla1[[#This Row],[Dia de clases Inscrito]])&amp;"-"&amp;TRIM(Tabla1[[#This Row],[Horario Inscrito]])&amp;"-"&amp;TRIM(Tabla1[[#This Row],[Fecha Inicio grupo]])&amp;"-"&amp;TRIM(Tabla1[[#This Row],[Tipo Incrito]]))</f>
        <v/>
      </c>
      <c r="BH939" s="319" t="str">
        <f>IF(F939="","",OR(IFERROR(SEARCH("CG",Tabla1[[#This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9" s="320" t="str">
        <f>IF(F939&lt;&gt;"",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9" s="320" t="str">
        <f>IF(F939&lt;&gt;"",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9" s="320" t="str">
        <f>IF(Tabla1[[#This Row],[Fecha Inicio grupo]]="","",IFERROR(VLOOKUP(Tabla1[[#This Row],[Mes de Alta como miembro]],Parámetros!$AM$2:$AN$16,2,0),"01/01/1900"))</f>
        <v/>
      </c>
    </row>
    <row r="940" spans="1:63" ht="14.45" hidden="1">
      <c r="A940" s="69">
        <v>935</v>
      </c>
      <c r="B940" s="30"/>
      <c r="C940" s="35"/>
      <c r="D940" s="43"/>
      <c r="E940" s="65"/>
      <c r="F940" s="46"/>
      <c r="G940" s="46"/>
      <c r="H940" s="165"/>
      <c r="I940" s="43"/>
      <c r="J940" s="29"/>
      <c r="K940" s="70"/>
      <c r="L940" s="69"/>
      <c r="M940" s="47"/>
      <c r="N940" s="240" t="str">
        <f ca="1">IF(Tabla1[[#This Row],[Fecha de nac]]="","",IF(Tabla1[[#This Row],[Fecha Finalización]] &gt;=TODAY(), DATEDIF(Tabla1[[#This Row],[Fecha de nac]],TODAY(),"y"), ROUNDDOWN((Tabla1[[#This Row],[Fecha Finalización]] -Tabla1[[#This Row],[Fecha de nac]])/365,0)))</f>
        <v/>
      </c>
      <c r="O940" s="171"/>
      <c r="P940" s="35"/>
      <c r="Q940" s="68"/>
      <c r="R940" s="68"/>
      <c r="S940" s="68"/>
      <c r="T940" s="68"/>
      <c r="U940" s="245" t="str">
        <f>IF(F940="","",Tabla1[[#This Row],[Fecha Inicio grupo]]+3*7-7)</f>
        <v/>
      </c>
      <c r="V940" s="246" t="str">
        <f>IF(F940="","",EDATE(Tabla1[[#This Row],[Fecha Inicio grupo]],3))</f>
        <v/>
      </c>
      <c r="W940" s="30"/>
      <c r="X940" s="30"/>
      <c r="Y940" s="77"/>
      <c r="Z940" s="77"/>
      <c r="AA940" s="77"/>
      <c r="AB940" s="77"/>
      <c r="AC940" s="77"/>
      <c r="AD940" s="77"/>
      <c r="AE940" s="77"/>
      <c r="AF940" s="77"/>
      <c r="AG940" s="77"/>
      <c r="AH940" s="77"/>
      <c r="AI940" s="77"/>
      <c r="AJ940" s="77"/>
      <c r="AK940" s="77"/>
      <c r="AL940" s="77"/>
      <c r="AM940" s="77"/>
      <c r="AN940" s="77"/>
      <c r="AO940" s="146"/>
      <c r="AP940" s="248" t="str">
        <f>IF(F940="","",IFERROR(VLOOKUP(SUBSTITUTE(SUBSTITUTE(Tabla1[[#This Row],[Uso Sistemas]],"T","P"),"N","F"),Parámetros!$M$2:$N$17,2,0),"Completar hasta 3ra sem. para evaluar a Probacionista"))</f>
        <v/>
      </c>
      <c r="AQ940" s="40"/>
      <c r="AR940" s="40"/>
      <c r="AS940" s="40"/>
      <c r="AT940" s="29"/>
      <c r="AU940" s="56"/>
      <c r="AV940" s="56"/>
      <c r="AW940" s="56"/>
      <c r="AX940" s="250" t="str">
        <f>IF(V940="","",EOMONTH(EDATE(Tabla1[[#This Row],[Fecha Finalización]],2),0))</f>
        <v/>
      </c>
      <c r="AY940" s="40"/>
      <c r="AZ940" s="251" t="str">
        <f>IF(V940="","",EOMONTH(EDATE(Tabla1[[#This Row],[Fecha Finalización]],3),0))</f>
        <v/>
      </c>
      <c r="BA940" s="40"/>
      <c r="BB940" s="40"/>
      <c r="BC940" s="237"/>
      <c r="BD940" s="235" t="str">
        <f>IF(F940="","",Tabla1[[#This Row],[sem 01]]&amp;Tabla1[[#This Row],[sem 02]]&amp;Tabla1[[#This Row],[sem 03]])</f>
        <v/>
      </c>
      <c r="BE940" s="236" t="str">
        <f>IF(TRIM(F940)="","",$B$1&amp;"-"&amp;SUBSTITUTE(Tabla1[[#This Row],[Mes Inscrito]]," ","")&amp;"-"&amp;SUBSTITUTE(Tabla1[[#This Row],[Dia de clases Inscrito]]," ","")&amp;"-"&amp;SUBSTITUTE(Tabla1[[#This Row],[Horario Inscrito]]," ","")&amp;"-"&amp;Tabla1[[#This Row],[Fecha Inicio grupo]])</f>
        <v/>
      </c>
      <c r="BF940" s="253" t="str">
        <f>IF(F940="","",Tabla1[[#This Row],[Curso]])</f>
        <v/>
      </c>
      <c r="BG940" s="254" t="str">
        <f>+IF(TRIM(F940)="","",$B$1&amp;"-"&amp;TRIM(Tabla1[[#This Row],[Mes Inscrito]])&amp;"-"&amp;TRIM(Tabla1[[#This Row],[Dia de clases Inscrito]])&amp;"-"&amp;TRIM(Tabla1[[#This Row],[Horario Inscrito]])&amp;"-"&amp;TRIM(Tabla1[[#This Row],[Fecha Inicio grupo]])&amp;"-"&amp;TRIM(Tabla1[[#This Row],[Tipo Incrito]]))</f>
        <v/>
      </c>
      <c r="BH940" s="319" t="str">
        <f>IF(F940="","",OR(IFERROR(SEARCH("CG",Tabla1[[#This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0" s="320" t="str">
        <f>IF(F940&lt;&gt;"",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0" s="320" t="str">
        <f>IF(F940&lt;&gt;"",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0" s="320" t="str">
        <f>IF(Tabla1[[#This Row],[Fecha Inicio grupo]]="","",IFERROR(VLOOKUP(Tabla1[[#This Row],[Mes de Alta como miembro]],Parámetros!$AM$2:$AN$16,2,0),"01/01/1900"))</f>
        <v/>
      </c>
    </row>
    <row r="941" spans="1:63" ht="14.45" hidden="1">
      <c r="A941" s="69">
        <v>936</v>
      </c>
      <c r="B941" s="30"/>
      <c r="C941" s="35"/>
      <c r="D941" s="43"/>
      <c r="E941" s="65"/>
      <c r="F941" s="46"/>
      <c r="G941" s="46"/>
      <c r="H941" s="165"/>
      <c r="I941" s="43"/>
      <c r="J941" s="29"/>
      <c r="K941" s="70"/>
      <c r="L941" s="69"/>
      <c r="M941" s="47"/>
      <c r="N941" s="240" t="str">
        <f ca="1">IF(Tabla1[[#This Row],[Fecha de nac]]="","",IF(Tabla1[[#This Row],[Fecha Finalización]] &gt;=TODAY(), DATEDIF(Tabla1[[#This Row],[Fecha de nac]],TODAY(),"y"), ROUNDDOWN((Tabla1[[#This Row],[Fecha Finalización]] -Tabla1[[#This Row],[Fecha de nac]])/365,0)))</f>
        <v/>
      </c>
      <c r="O941" s="171"/>
      <c r="P941" s="35"/>
      <c r="Q941" s="68"/>
      <c r="R941" s="68"/>
      <c r="S941" s="68"/>
      <c r="T941" s="68"/>
      <c r="U941" s="245" t="str">
        <f>IF(F941="","",Tabla1[[#This Row],[Fecha Inicio grupo]]+3*7-7)</f>
        <v/>
      </c>
      <c r="V941" s="246" t="str">
        <f>IF(F941="","",EDATE(Tabla1[[#This Row],[Fecha Inicio grupo]],3))</f>
        <v/>
      </c>
      <c r="W941" s="30"/>
      <c r="X941" s="30"/>
      <c r="Y941" s="77"/>
      <c r="Z941" s="77"/>
      <c r="AA941" s="77"/>
      <c r="AB941" s="77"/>
      <c r="AC941" s="77"/>
      <c r="AD941" s="77"/>
      <c r="AE941" s="77"/>
      <c r="AF941" s="77"/>
      <c r="AG941" s="77"/>
      <c r="AH941" s="77"/>
      <c r="AI941" s="77"/>
      <c r="AJ941" s="77"/>
      <c r="AK941" s="77"/>
      <c r="AL941" s="77"/>
      <c r="AM941" s="77"/>
      <c r="AN941" s="77"/>
      <c r="AO941" s="146"/>
      <c r="AP941" s="248" t="str">
        <f>IF(F941="","",IFERROR(VLOOKUP(SUBSTITUTE(SUBSTITUTE(Tabla1[[#This Row],[Uso Sistemas]],"T","P"),"N","F"),Parámetros!$M$2:$N$17,2,0),"Completar hasta 3ra sem. para evaluar a Probacionista"))</f>
        <v/>
      </c>
      <c r="AQ941" s="40"/>
      <c r="AR941" s="40"/>
      <c r="AS941" s="40"/>
      <c r="AT941" s="29"/>
      <c r="AU941" s="56"/>
      <c r="AV941" s="56"/>
      <c r="AW941" s="56"/>
      <c r="AX941" s="250" t="str">
        <f>IF(V941="","",EOMONTH(EDATE(Tabla1[[#This Row],[Fecha Finalización]],2),0))</f>
        <v/>
      </c>
      <c r="AY941" s="40"/>
      <c r="AZ941" s="251" t="str">
        <f>IF(V941="","",EOMONTH(EDATE(Tabla1[[#This Row],[Fecha Finalización]],3),0))</f>
        <v/>
      </c>
      <c r="BA941" s="40"/>
      <c r="BB941" s="40"/>
      <c r="BC941" s="237"/>
      <c r="BD941" s="235" t="str">
        <f>IF(F941="","",Tabla1[[#This Row],[sem 01]]&amp;Tabla1[[#This Row],[sem 02]]&amp;Tabla1[[#This Row],[sem 03]])</f>
        <v/>
      </c>
      <c r="BE941" s="236" t="str">
        <f>IF(TRIM(F941)="","",$B$1&amp;"-"&amp;SUBSTITUTE(Tabla1[[#This Row],[Mes Inscrito]]," ","")&amp;"-"&amp;SUBSTITUTE(Tabla1[[#This Row],[Dia de clases Inscrito]]," ","")&amp;"-"&amp;SUBSTITUTE(Tabla1[[#This Row],[Horario Inscrito]]," ","")&amp;"-"&amp;Tabla1[[#This Row],[Fecha Inicio grupo]])</f>
        <v/>
      </c>
      <c r="BF941" s="253" t="str">
        <f>IF(F941="","",Tabla1[[#This Row],[Curso]])</f>
        <v/>
      </c>
      <c r="BG941" s="254" t="str">
        <f>+IF(TRIM(F941)="","",$B$1&amp;"-"&amp;TRIM(Tabla1[[#This Row],[Mes Inscrito]])&amp;"-"&amp;TRIM(Tabla1[[#This Row],[Dia de clases Inscrito]])&amp;"-"&amp;TRIM(Tabla1[[#This Row],[Horario Inscrito]])&amp;"-"&amp;TRIM(Tabla1[[#This Row],[Fecha Inicio grupo]])&amp;"-"&amp;TRIM(Tabla1[[#This Row],[Tipo Incrito]]))</f>
        <v/>
      </c>
      <c r="BH941" s="319" t="str">
        <f>IF(F941="","",OR(IFERROR(SEARCH("CG",Tabla1[[#This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1" s="320" t="str">
        <f>IF(F941&lt;&gt;"",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1" s="320" t="str">
        <f>IF(F941&lt;&gt;"",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1" s="320" t="str">
        <f>IF(Tabla1[[#This Row],[Fecha Inicio grupo]]="","",IFERROR(VLOOKUP(Tabla1[[#This Row],[Mes de Alta como miembro]],Parámetros!$AM$2:$AN$16,2,0),"01/01/1900"))</f>
        <v/>
      </c>
    </row>
    <row r="942" spans="1:63" ht="14.45" hidden="1">
      <c r="A942" s="69">
        <v>937</v>
      </c>
      <c r="B942" s="30"/>
      <c r="C942" s="35"/>
      <c r="D942" s="43"/>
      <c r="E942" s="65"/>
      <c r="F942" s="46"/>
      <c r="G942" s="46"/>
      <c r="H942" s="165"/>
      <c r="I942" s="43"/>
      <c r="J942" s="29"/>
      <c r="K942" s="70"/>
      <c r="L942" s="69"/>
      <c r="M942" s="47"/>
      <c r="N942" s="240" t="str">
        <f ca="1">IF(Tabla1[[#This Row],[Fecha de nac]]="","",IF(Tabla1[[#This Row],[Fecha Finalización]] &gt;=TODAY(), DATEDIF(Tabla1[[#This Row],[Fecha de nac]],TODAY(),"y"), ROUNDDOWN((Tabla1[[#This Row],[Fecha Finalización]] -Tabla1[[#This Row],[Fecha de nac]])/365,0)))</f>
        <v/>
      </c>
      <c r="O942" s="171"/>
      <c r="P942" s="35"/>
      <c r="Q942" s="68"/>
      <c r="R942" s="68"/>
      <c r="S942" s="68"/>
      <c r="T942" s="68"/>
      <c r="U942" s="245" t="str">
        <f>IF(F942="","",Tabla1[[#This Row],[Fecha Inicio grupo]]+3*7-7)</f>
        <v/>
      </c>
      <c r="V942" s="246" t="str">
        <f>IF(F942="","",EDATE(Tabla1[[#This Row],[Fecha Inicio grupo]],3))</f>
        <v/>
      </c>
      <c r="W942" s="30"/>
      <c r="X942" s="30"/>
      <c r="Y942" s="77"/>
      <c r="Z942" s="77"/>
      <c r="AA942" s="77"/>
      <c r="AB942" s="77"/>
      <c r="AC942" s="77"/>
      <c r="AD942" s="77"/>
      <c r="AE942" s="77"/>
      <c r="AF942" s="77"/>
      <c r="AG942" s="77"/>
      <c r="AH942" s="77"/>
      <c r="AI942" s="77"/>
      <c r="AJ942" s="77"/>
      <c r="AK942" s="77"/>
      <c r="AL942" s="77"/>
      <c r="AM942" s="77"/>
      <c r="AN942" s="77"/>
      <c r="AO942" s="146"/>
      <c r="AP942" s="248" t="str">
        <f>IF(F942="","",IFERROR(VLOOKUP(SUBSTITUTE(SUBSTITUTE(Tabla1[[#This Row],[Uso Sistemas]],"T","P"),"N","F"),Parámetros!$M$2:$N$17,2,0),"Completar hasta 3ra sem. para evaluar a Probacionista"))</f>
        <v/>
      </c>
      <c r="AQ942" s="40"/>
      <c r="AR942" s="40"/>
      <c r="AS942" s="40"/>
      <c r="AT942" s="29"/>
      <c r="AU942" s="56"/>
      <c r="AV942" s="56"/>
      <c r="AW942" s="56"/>
      <c r="AX942" s="250" t="str">
        <f>IF(V942="","",EOMONTH(EDATE(Tabla1[[#This Row],[Fecha Finalización]],2),0))</f>
        <v/>
      </c>
      <c r="AY942" s="40"/>
      <c r="AZ942" s="251" t="str">
        <f>IF(V942="","",EOMONTH(EDATE(Tabla1[[#This Row],[Fecha Finalización]],3),0))</f>
        <v/>
      </c>
      <c r="BA942" s="40"/>
      <c r="BB942" s="40"/>
      <c r="BC942" s="237"/>
      <c r="BD942" s="235" t="str">
        <f>IF(F942="","",Tabla1[[#This Row],[sem 01]]&amp;Tabla1[[#This Row],[sem 02]]&amp;Tabla1[[#This Row],[sem 03]])</f>
        <v/>
      </c>
      <c r="BE942" s="236" t="str">
        <f>IF(TRIM(F942)="","",$B$1&amp;"-"&amp;SUBSTITUTE(Tabla1[[#This Row],[Mes Inscrito]]," ","")&amp;"-"&amp;SUBSTITUTE(Tabla1[[#This Row],[Dia de clases Inscrito]]," ","")&amp;"-"&amp;SUBSTITUTE(Tabla1[[#This Row],[Horario Inscrito]]," ","")&amp;"-"&amp;Tabla1[[#This Row],[Fecha Inicio grupo]])</f>
        <v/>
      </c>
      <c r="BF942" s="253" t="str">
        <f>IF(F942="","",Tabla1[[#This Row],[Curso]])</f>
        <v/>
      </c>
      <c r="BG942" s="254" t="str">
        <f>+IF(TRIM(F942)="","",$B$1&amp;"-"&amp;TRIM(Tabla1[[#This Row],[Mes Inscrito]])&amp;"-"&amp;TRIM(Tabla1[[#This Row],[Dia de clases Inscrito]])&amp;"-"&amp;TRIM(Tabla1[[#This Row],[Horario Inscrito]])&amp;"-"&amp;TRIM(Tabla1[[#This Row],[Fecha Inicio grupo]])&amp;"-"&amp;TRIM(Tabla1[[#This Row],[Tipo Incrito]]))</f>
        <v/>
      </c>
      <c r="BH942" s="319" t="str">
        <f>IF(F942="","",OR(IFERROR(SEARCH("CG",Tabla1[[#This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2" s="320" t="str">
        <f>IF(F942&lt;&gt;"",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2" s="320" t="str">
        <f>IF(F942&lt;&gt;"",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2" s="320" t="str">
        <f>IF(Tabla1[[#This Row],[Fecha Inicio grupo]]="","",IFERROR(VLOOKUP(Tabla1[[#This Row],[Mes de Alta como miembro]],Parámetros!$AM$2:$AN$16,2,0),"01/01/1900"))</f>
        <v/>
      </c>
    </row>
    <row r="943" spans="1:63" ht="14.45" hidden="1">
      <c r="A943" s="69">
        <v>938</v>
      </c>
      <c r="B943" s="30"/>
      <c r="C943" s="35"/>
      <c r="D943" s="43"/>
      <c r="E943" s="65"/>
      <c r="F943" s="46"/>
      <c r="G943" s="46"/>
      <c r="H943" s="165"/>
      <c r="I943" s="43"/>
      <c r="J943" s="29"/>
      <c r="K943" s="70"/>
      <c r="L943" s="69"/>
      <c r="M943" s="47"/>
      <c r="N943" s="240" t="str">
        <f ca="1">IF(Tabla1[[#This Row],[Fecha de nac]]="","",IF(Tabla1[[#This Row],[Fecha Finalización]] &gt;=TODAY(), DATEDIF(Tabla1[[#This Row],[Fecha de nac]],TODAY(),"y"), ROUNDDOWN((Tabla1[[#This Row],[Fecha Finalización]] -Tabla1[[#This Row],[Fecha de nac]])/365,0)))</f>
        <v/>
      </c>
      <c r="O943" s="171"/>
      <c r="P943" s="35"/>
      <c r="Q943" s="68"/>
      <c r="R943" s="68"/>
      <c r="S943" s="68"/>
      <c r="T943" s="68"/>
      <c r="U943" s="245" t="str">
        <f>IF(F943="","",Tabla1[[#This Row],[Fecha Inicio grupo]]+3*7-7)</f>
        <v/>
      </c>
      <c r="V943" s="246" t="str">
        <f>IF(F943="","",EDATE(Tabla1[[#This Row],[Fecha Inicio grupo]],3))</f>
        <v/>
      </c>
      <c r="W943" s="30"/>
      <c r="X943" s="30"/>
      <c r="Y943" s="77"/>
      <c r="Z943" s="77"/>
      <c r="AA943" s="77"/>
      <c r="AB943" s="77"/>
      <c r="AC943" s="77"/>
      <c r="AD943" s="77"/>
      <c r="AE943" s="77"/>
      <c r="AF943" s="77"/>
      <c r="AG943" s="77"/>
      <c r="AH943" s="77"/>
      <c r="AI943" s="77"/>
      <c r="AJ943" s="77"/>
      <c r="AK943" s="77"/>
      <c r="AL943" s="77"/>
      <c r="AM943" s="77"/>
      <c r="AN943" s="77"/>
      <c r="AO943" s="146"/>
      <c r="AP943" s="248" t="str">
        <f>IF(F943="","",IFERROR(VLOOKUP(SUBSTITUTE(SUBSTITUTE(Tabla1[[#This Row],[Uso Sistemas]],"T","P"),"N","F"),Parámetros!$M$2:$N$17,2,0),"Completar hasta 3ra sem. para evaluar a Probacionista"))</f>
        <v/>
      </c>
      <c r="AQ943" s="40"/>
      <c r="AR943" s="40"/>
      <c r="AS943" s="40"/>
      <c r="AT943" s="29"/>
      <c r="AU943" s="56"/>
      <c r="AV943" s="56"/>
      <c r="AW943" s="56"/>
      <c r="AX943" s="250" t="str">
        <f>IF(V943="","",EOMONTH(EDATE(Tabla1[[#This Row],[Fecha Finalización]],2),0))</f>
        <v/>
      </c>
      <c r="AY943" s="40"/>
      <c r="AZ943" s="251" t="str">
        <f>IF(V943="","",EOMONTH(EDATE(Tabla1[[#This Row],[Fecha Finalización]],3),0))</f>
        <v/>
      </c>
      <c r="BA943" s="40"/>
      <c r="BB943" s="40"/>
      <c r="BC943" s="237"/>
      <c r="BD943" s="235" t="str">
        <f>IF(F943="","",Tabla1[[#This Row],[sem 01]]&amp;Tabla1[[#This Row],[sem 02]]&amp;Tabla1[[#This Row],[sem 03]])</f>
        <v/>
      </c>
      <c r="BE943" s="236" t="str">
        <f>IF(TRIM(F943)="","",$B$1&amp;"-"&amp;SUBSTITUTE(Tabla1[[#This Row],[Mes Inscrito]]," ","")&amp;"-"&amp;SUBSTITUTE(Tabla1[[#This Row],[Dia de clases Inscrito]]," ","")&amp;"-"&amp;SUBSTITUTE(Tabla1[[#This Row],[Horario Inscrito]]," ","")&amp;"-"&amp;Tabla1[[#This Row],[Fecha Inicio grupo]])</f>
        <v/>
      </c>
      <c r="BF943" s="253" t="str">
        <f>IF(F943="","",Tabla1[[#This Row],[Curso]])</f>
        <v/>
      </c>
      <c r="BG943" s="254" t="str">
        <f>+IF(TRIM(F943)="","",$B$1&amp;"-"&amp;TRIM(Tabla1[[#This Row],[Mes Inscrito]])&amp;"-"&amp;TRIM(Tabla1[[#This Row],[Dia de clases Inscrito]])&amp;"-"&amp;TRIM(Tabla1[[#This Row],[Horario Inscrito]])&amp;"-"&amp;TRIM(Tabla1[[#This Row],[Fecha Inicio grupo]])&amp;"-"&amp;TRIM(Tabla1[[#This Row],[Tipo Incrito]]))</f>
        <v/>
      </c>
      <c r="BH943" s="319" t="str">
        <f>IF(F943="","",OR(IFERROR(SEARCH("CG",Tabla1[[#This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3" s="320" t="str">
        <f>IF(F943&lt;&gt;"",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3" s="320" t="str">
        <f>IF(F943&lt;&gt;"",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3" s="320" t="str">
        <f>IF(Tabla1[[#This Row],[Fecha Inicio grupo]]="","",IFERROR(VLOOKUP(Tabla1[[#This Row],[Mes de Alta como miembro]],Parámetros!$AM$2:$AN$16,2,0),"01/01/1900"))</f>
        <v/>
      </c>
    </row>
    <row r="944" spans="1:63" ht="14.45" hidden="1">
      <c r="A944" s="69">
        <v>939</v>
      </c>
      <c r="B944" s="30"/>
      <c r="C944" s="35"/>
      <c r="D944" s="43"/>
      <c r="E944" s="65"/>
      <c r="F944" s="46"/>
      <c r="G944" s="46"/>
      <c r="H944" s="165"/>
      <c r="I944" s="43"/>
      <c r="J944" s="29"/>
      <c r="K944" s="70"/>
      <c r="L944" s="69"/>
      <c r="M944" s="47"/>
      <c r="N944" s="240" t="str">
        <f ca="1">IF(Tabla1[[#This Row],[Fecha de nac]]="","",IF(Tabla1[[#This Row],[Fecha Finalización]] &gt;=TODAY(), DATEDIF(Tabla1[[#This Row],[Fecha de nac]],TODAY(),"y"), ROUNDDOWN((Tabla1[[#This Row],[Fecha Finalización]] -Tabla1[[#This Row],[Fecha de nac]])/365,0)))</f>
        <v/>
      </c>
      <c r="O944" s="171"/>
      <c r="P944" s="35"/>
      <c r="Q944" s="68"/>
      <c r="R944" s="68"/>
      <c r="S944" s="68"/>
      <c r="T944" s="68"/>
      <c r="U944" s="245" t="str">
        <f>IF(F944="","",Tabla1[[#This Row],[Fecha Inicio grupo]]+3*7-7)</f>
        <v/>
      </c>
      <c r="V944" s="246" t="str">
        <f>IF(F944="","",EDATE(Tabla1[[#This Row],[Fecha Inicio grupo]],3))</f>
        <v/>
      </c>
      <c r="W944" s="30"/>
      <c r="X944" s="30"/>
      <c r="Y944" s="77"/>
      <c r="Z944" s="77"/>
      <c r="AA944" s="77"/>
      <c r="AB944" s="77"/>
      <c r="AC944" s="77"/>
      <c r="AD944" s="77"/>
      <c r="AE944" s="77"/>
      <c r="AF944" s="77"/>
      <c r="AG944" s="77"/>
      <c r="AH944" s="77"/>
      <c r="AI944" s="77"/>
      <c r="AJ944" s="77"/>
      <c r="AK944" s="77"/>
      <c r="AL944" s="77"/>
      <c r="AM944" s="77"/>
      <c r="AN944" s="77"/>
      <c r="AO944" s="146"/>
      <c r="AP944" s="248" t="str">
        <f>IF(F944="","",IFERROR(VLOOKUP(SUBSTITUTE(SUBSTITUTE(Tabla1[[#This Row],[Uso Sistemas]],"T","P"),"N","F"),Parámetros!$M$2:$N$17,2,0),"Completar hasta 3ra sem. para evaluar a Probacionista"))</f>
        <v/>
      </c>
      <c r="AQ944" s="40"/>
      <c r="AR944" s="40"/>
      <c r="AS944" s="40"/>
      <c r="AT944" s="29"/>
      <c r="AU944" s="56"/>
      <c r="AV944" s="56"/>
      <c r="AW944" s="56"/>
      <c r="AX944" s="250" t="str">
        <f>IF(V944="","",EOMONTH(EDATE(Tabla1[[#This Row],[Fecha Finalización]],2),0))</f>
        <v/>
      </c>
      <c r="AY944" s="40"/>
      <c r="AZ944" s="251" t="str">
        <f>IF(V944="","",EOMONTH(EDATE(Tabla1[[#This Row],[Fecha Finalización]],3),0))</f>
        <v/>
      </c>
      <c r="BA944" s="40"/>
      <c r="BB944" s="40"/>
      <c r="BC944" s="237"/>
      <c r="BD944" s="235" t="str">
        <f>IF(F944="","",Tabla1[[#This Row],[sem 01]]&amp;Tabla1[[#This Row],[sem 02]]&amp;Tabla1[[#This Row],[sem 03]])</f>
        <v/>
      </c>
      <c r="BE944" s="236" t="str">
        <f>IF(TRIM(F944)="","",$B$1&amp;"-"&amp;SUBSTITUTE(Tabla1[[#This Row],[Mes Inscrito]]," ","")&amp;"-"&amp;SUBSTITUTE(Tabla1[[#This Row],[Dia de clases Inscrito]]," ","")&amp;"-"&amp;SUBSTITUTE(Tabla1[[#This Row],[Horario Inscrito]]," ","")&amp;"-"&amp;Tabla1[[#This Row],[Fecha Inicio grupo]])</f>
        <v/>
      </c>
      <c r="BF944" s="253" t="str">
        <f>IF(F944="","",Tabla1[[#This Row],[Curso]])</f>
        <v/>
      </c>
      <c r="BG944" s="254" t="str">
        <f>+IF(TRIM(F944)="","",$B$1&amp;"-"&amp;TRIM(Tabla1[[#This Row],[Mes Inscrito]])&amp;"-"&amp;TRIM(Tabla1[[#This Row],[Dia de clases Inscrito]])&amp;"-"&amp;TRIM(Tabla1[[#This Row],[Horario Inscrito]])&amp;"-"&amp;TRIM(Tabla1[[#This Row],[Fecha Inicio grupo]])&amp;"-"&amp;TRIM(Tabla1[[#This Row],[Tipo Incrito]]))</f>
        <v/>
      </c>
      <c r="BH944" s="319" t="str">
        <f>IF(F944="","",OR(IFERROR(SEARCH("CG",Tabla1[[#This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4" s="320" t="str">
        <f>IF(F944&lt;&gt;"",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4" s="320" t="str">
        <f>IF(F944&lt;&gt;"",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4" s="320" t="str">
        <f>IF(Tabla1[[#This Row],[Fecha Inicio grupo]]="","",IFERROR(VLOOKUP(Tabla1[[#This Row],[Mes de Alta como miembro]],Parámetros!$AM$2:$AN$16,2,0),"01/01/1900"))</f>
        <v/>
      </c>
    </row>
    <row r="945" spans="1:63" ht="14.45" hidden="1">
      <c r="A945" s="69">
        <v>940</v>
      </c>
      <c r="B945" s="30"/>
      <c r="C945" s="35"/>
      <c r="D945" s="43"/>
      <c r="E945" s="65"/>
      <c r="F945" s="46"/>
      <c r="G945" s="46"/>
      <c r="H945" s="165"/>
      <c r="I945" s="43"/>
      <c r="J945" s="29"/>
      <c r="K945" s="70"/>
      <c r="L945" s="69"/>
      <c r="M945" s="47"/>
      <c r="N945" s="240" t="str">
        <f ca="1">IF(Tabla1[[#This Row],[Fecha de nac]]="","",IF(Tabla1[[#This Row],[Fecha Finalización]] &gt;=TODAY(), DATEDIF(Tabla1[[#This Row],[Fecha de nac]],TODAY(),"y"), ROUNDDOWN((Tabla1[[#This Row],[Fecha Finalización]] -Tabla1[[#This Row],[Fecha de nac]])/365,0)))</f>
        <v/>
      </c>
      <c r="O945" s="171"/>
      <c r="P945" s="35"/>
      <c r="Q945" s="68"/>
      <c r="R945" s="68"/>
      <c r="S945" s="68"/>
      <c r="T945" s="68"/>
      <c r="U945" s="245" t="str">
        <f>IF(F945="","",Tabla1[[#This Row],[Fecha Inicio grupo]]+3*7-7)</f>
        <v/>
      </c>
      <c r="V945" s="246" t="str">
        <f>IF(F945="","",EDATE(Tabla1[[#This Row],[Fecha Inicio grupo]],3))</f>
        <v/>
      </c>
      <c r="W945" s="30"/>
      <c r="X945" s="30"/>
      <c r="Y945" s="77"/>
      <c r="Z945" s="77"/>
      <c r="AA945" s="77"/>
      <c r="AB945" s="77"/>
      <c r="AC945" s="77"/>
      <c r="AD945" s="77"/>
      <c r="AE945" s="77"/>
      <c r="AF945" s="77"/>
      <c r="AG945" s="77"/>
      <c r="AH945" s="77"/>
      <c r="AI945" s="77"/>
      <c r="AJ945" s="77"/>
      <c r="AK945" s="77"/>
      <c r="AL945" s="77"/>
      <c r="AM945" s="77"/>
      <c r="AN945" s="77"/>
      <c r="AO945" s="146"/>
      <c r="AP945" s="248" t="str">
        <f>IF(F945="","",IFERROR(VLOOKUP(SUBSTITUTE(SUBSTITUTE(Tabla1[[#This Row],[Uso Sistemas]],"T","P"),"N","F"),Parámetros!$M$2:$N$17,2,0),"Completar hasta 3ra sem. para evaluar a Probacionista"))</f>
        <v/>
      </c>
      <c r="AQ945" s="40"/>
      <c r="AR945" s="40"/>
      <c r="AS945" s="40"/>
      <c r="AT945" s="29"/>
      <c r="AU945" s="56"/>
      <c r="AV945" s="56"/>
      <c r="AW945" s="56"/>
      <c r="AX945" s="250" t="str">
        <f>IF(V945="","",EOMONTH(EDATE(Tabla1[[#This Row],[Fecha Finalización]],2),0))</f>
        <v/>
      </c>
      <c r="AY945" s="40"/>
      <c r="AZ945" s="251" t="str">
        <f>IF(V945="","",EOMONTH(EDATE(Tabla1[[#This Row],[Fecha Finalización]],3),0))</f>
        <v/>
      </c>
      <c r="BA945" s="40"/>
      <c r="BB945" s="40"/>
      <c r="BC945" s="237"/>
      <c r="BD945" s="235" t="str">
        <f>IF(F945="","",Tabla1[[#This Row],[sem 01]]&amp;Tabla1[[#This Row],[sem 02]]&amp;Tabla1[[#This Row],[sem 03]])</f>
        <v/>
      </c>
      <c r="BE945" s="236" t="str">
        <f>IF(TRIM(F945)="","",$B$1&amp;"-"&amp;SUBSTITUTE(Tabla1[[#This Row],[Mes Inscrito]]," ","")&amp;"-"&amp;SUBSTITUTE(Tabla1[[#This Row],[Dia de clases Inscrito]]," ","")&amp;"-"&amp;SUBSTITUTE(Tabla1[[#This Row],[Horario Inscrito]]," ","")&amp;"-"&amp;Tabla1[[#This Row],[Fecha Inicio grupo]])</f>
        <v/>
      </c>
      <c r="BF945" s="253" t="str">
        <f>IF(F945="","",Tabla1[[#This Row],[Curso]])</f>
        <v/>
      </c>
      <c r="BG945" s="254" t="str">
        <f>+IF(TRIM(F945)="","",$B$1&amp;"-"&amp;TRIM(Tabla1[[#This Row],[Mes Inscrito]])&amp;"-"&amp;TRIM(Tabla1[[#This Row],[Dia de clases Inscrito]])&amp;"-"&amp;TRIM(Tabla1[[#This Row],[Horario Inscrito]])&amp;"-"&amp;TRIM(Tabla1[[#This Row],[Fecha Inicio grupo]])&amp;"-"&amp;TRIM(Tabla1[[#This Row],[Tipo Incrito]]))</f>
        <v/>
      </c>
      <c r="BH945" s="319" t="str">
        <f>IF(F945="","",OR(IFERROR(SEARCH("CG",Tabla1[[#This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5" s="320" t="str">
        <f>IF(F945&lt;&gt;"",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5" s="320" t="str">
        <f>IF(F945&lt;&gt;"",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5" s="320" t="str">
        <f>IF(Tabla1[[#This Row],[Fecha Inicio grupo]]="","",IFERROR(VLOOKUP(Tabla1[[#This Row],[Mes de Alta como miembro]],Parámetros!$AM$2:$AN$16,2,0),"01/01/1900"))</f>
        <v/>
      </c>
    </row>
    <row r="946" spans="1:63" ht="14.45" hidden="1">
      <c r="A946" s="69">
        <v>941</v>
      </c>
      <c r="B946" s="30"/>
      <c r="C946" s="35"/>
      <c r="D946" s="43"/>
      <c r="E946" s="65"/>
      <c r="F946" s="46"/>
      <c r="G946" s="46"/>
      <c r="H946" s="165"/>
      <c r="I946" s="43"/>
      <c r="J946" s="29"/>
      <c r="K946" s="70"/>
      <c r="L946" s="69"/>
      <c r="M946" s="47"/>
      <c r="N946" s="240" t="str">
        <f ca="1">IF(Tabla1[[#This Row],[Fecha de nac]]="","",IF(Tabla1[[#This Row],[Fecha Finalización]] &gt;=TODAY(), DATEDIF(Tabla1[[#This Row],[Fecha de nac]],TODAY(),"y"), ROUNDDOWN((Tabla1[[#This Row],[Fecha Finalización]] -Tabla1[[#This Row],[Fecha de nac]])/365,0)))</f>
        <v/>
      </c>
      <c r="O946" s="171"/>
      <c r="P946" s="35"/>
      <c r="Q946" s="68"/>
      <c r="R946" s="68"/>
      <c r="S946" s="68"/>
      <c r="T946" s="68"/>
      <c r="U946" s="245" t="str">
        <f>IF(F946="","",Tabla1[[#This Row],[Fecha Inicio grupo]]+3*7-7)</f>
        <v/>
      </c>
      <c r="V946" s="246" t="str">
        <f>IF(F946="","",EDATE(Tabla1[[#This Row],[Fecha Inicio grupo]],3))</f>
        <v/>
      </c>
      <c r="W946" s="30"/>
      <c r="X946" s="30"/>
      <c r="Y946" s="77"/>
      <c r="Z946" s="77"/>
      <c r="AA946" s="77"/>
      <c r="AB946" s="77"/>
      <c r="AC946" s="77"/>
      <c r="AD946" s="77"/>
      <c r="AE946" s="77"/>
      <c r="AF946" s="77"/>
      <c r="AG946" s="77"/>
      <c r="AH946" s="77"/>
      <c r="AI946" s="77"/>
      <c r="AJ946" s="77"/>
      <c r="AK946" s="77"/>
      <c r="AL946" s="77"/>
      <c r="AM946" s="77"/>
      <c r="AN946" s="77"/>
      <c r="AO946" s="146"/>
      <c r="AP946" s="248" t="str">
        <f>IF(F946="","",IFERROR(VLOOKUP(SUBSTITUTE(SUBSTITUTE(Tabla1[[#This Row],[Uso Sistemas]],"T","P"),"N","F"),Parámetros!$M$2:$N$17,2,0),"Completar hasta 3ra sem. para evaluar a Probacionista"))</f>
        <v/>
      </c>
      <c r="AQ946" s="40"/>
      <c r="AR946" s="40"/>
      <c r="AS946" s="40"/>
      <c r="AT946" s="29"/>
      <c r="AU946" s="56"/>
      <c r="AV946" s="56"/>
      <c r="AW946" s="56"/>
      <c r="AX946" s="250" t="str">
        <f>IF(V946="","",EOMONTH(EDATE(Tabla1[[#This Row],[Fecha Finalización]],2),0))</f>
        <v/>
      </c>
      <c r="AY946" s="40"/>
      <c r="AZ946" s="251" t="str">
        <f>IF(V946="","",EOMONTH(EDATE(Tabla1[[#This Row],[Fecha Finalización]],3),0))</f>
        <v/>
      </c>
      <c r="BA946" s="40"/>
      <c r="BB946" s="40"/>
      <c r="BC946" s="237"/>
      <c r="BD946" s="235" t="str">
        <f>IF(F946="","",Tabla1[[#This Row],[sem 01]]&amp;Tabla1[[#This Row],[sem 02]]&amp;Tabla1[[#This Row],[sem 03]])</f>
        <v/>
      </c>
      <c r="BE946" s="236" t="str">
        <f>IF(TRIM(F946)="","",$B$1&amp;"-"&amp;SUBSTITUTE(Tabla1[[#This Row],[Mes Inscrito]]," ","")&amp;"-"&amp;SUBSTITUTE(Tabla1[[#This Row],[Dia de clases Inscrito]]," ","")&amp;"-"&amp;SUBSTITUTE(Tabla1[[#This Row],[Horario Inscrito]]," ","")&amp;"-"&amp;Tabla1[[#This Row],[Fecha Inicio grupo]])</f>
        <v/>
      </c>
      <c r="BF946" s="253" t="str">
        <f>IF(F946="","",Tabla1[[#This Row],[Curso]])</f>
        <v/>
      </c>
      <c r="BG946" s="254" t="str">
        <f>+IF(TRIM(F946)="","",$B$1&amp;"-"&amp;TRIM(Tabla1[[#This Row],[Mes Inscrito]])&amp;"-"&amp;TRIM(Tabla1[[#This Row],[Dia de clases Inscrito]])&amp;"-"&amp;TRIM(Tabla1[[#This Row],[Horario Inscrito]])&amp;"-"&amp;TRIM(Tabla1[[#This Row],[Fecha Inicio grupo]])&amp;"-"&amp;TRIM(Tabla1[[#This Row],[Tipo Incrito]]))</f>
        <v/>
      </c>
      <c r="BH946" s="319" t="str">
        <f>IF(F946="","",OR(IFERROR(SEARCH("CG",Tabla1[[#This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6" s="320" t="str">
        <f>IF(F946&lt;&gt;"",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6" s="320" t="str">
        <f>IF(F946&lt;&gt;"",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6" s="320" t="str">
        <f>IF(Tabla1[[#This Row],[Fecha Inicio grupo]]="","",IFERROR(VLOOKUP(Tabla1[[#This Row],[Mes de Alta como miembro]],Parámetros!$AM$2:$AN$16,2,0),"01/01/1900"))</f>
        <v/>
      </c>
    </row>
    <row r="947" spans="1:63" ht="14.45" hidden="1">
      <c r="A947" s="69">
        <v>942</v>
      </c>
      <c r="B947" s="30"/>
      <c r="C947" s="35"/>
      <c r="D947" s="43"/>
      <c r="E947" s="65"/>
      <c r="F947" s="46"/>
      <c r="G947" s="46"/>
      <c r="H947" s="165"/>
      <c r="I947" s="43"/>
      <c r="J947" s="29"/>
      <c r="K947" s="70"/>
      <c r="L947" s="69"/>
      <c r="M947" s="47"/>
      <c r="N947" s="240" t="str">
        <f ca="1">IF(Tabla1[[#This Row],[Fecha de nac]]="","",IF(Tabla1[[#This Row],[Fecha Finalización]] &gt;=TODAY(), DATEDIF(Tabla1[[#This Row],[Fecha de nac]],TODAY(),"y"), ROUNDDOWN((Tabla1[[#This Row],[Fecha Finalización]] -Tabla1[[#This Row],[Fecha de nac]])/365,0)))</f>
        <v/>
      </c>
      <c r="O947" s="171"/>
      <c r="P947" s="35"/>
      <c r="Q947" s="68"/>
      <c r="R947" s="68"/>
      <c r="S947" s="68"/>
      <c r="T947" s="68"/>
      <c r="U947" s="245" t="str">
        <f>IF(F947="","",Tabla1[[#This Row],[Fecha Inicio grupo]]+3*7-7)</f>
        <v/>
      </c>
      <c r="V947" s="246" t="str">
        <f>IF(F947="","",EDATE(Tabla1[[#This Row],[Fecha Inicio grupo]],3))</f>
        <v/>
      </c>
      <c r="W947" s="30"/>
      <c r="X947" s="30"/>
      <c r="Y947" s="77"/>
      <c r="Z947" s="77"/>
      <c r="AA947" s="77"/>
      <c r="AB947" s="77"/>
      <c r="AC947" s="77"/>
      <c r="AD947" s="77"/>
      <c r="AE947" s="77"/>
      <c r="AF947" s="77"/>
      <c r="AG947" s="77"/>
      <c r="AH947" s="77"/>
      <c r="AI947" s="77"/>
      <c r="AJ947" s="77"/>
      <c r="AK947" s="77"/>
      <c r="AL947" s="77"/>
      <c r="AM947" s="77"/>
      <c r="AN947" s="77"/>
      <c r="AO947" s="146"/>
      <c r="AP947" s="248" t="str">
        <f>IF(F947="","",IFERROR(VLOOKUP(SUBSTITUTE(SUBSTITUTE(Tabla1[[#This Row],[Uso Sistemas]],"T","P"),"N","F"),Parámetros!$M$2:$N$17,2,0),"Completar hasta 3ra sem. para evaluar a Probacionista"))</f>
        <v/>
      </c>
      <c r="AQ947" s="40"/>
      <c r="AR947" s="40"/>
      <c r="AS947" s="40"/>
      <c r="AT947" s="29"/>
      <c r="AU947" s="56"/>
      <c r="AV947" s="56"/>
      <c r="AW947" s="56"/>
      <c r="AX947" s="250" t="str">
        <f>IF(V947="","",EOMONTH(EDATE(Tabla1[[#This Row],[Fecha Finalización]],2),0))</f>
        <v/>
      </c>
      <c r="AY947" s="40"/>
      <c r="AZ947" s="251" t="str">
        <f>IF(V947="","",EOMONTH(EDATE(Tabla1[[#This Row],[Fecha Finalización]],3),0))</f>
        <v/>
      </c>
      <c r="BA947" s="40"/>
      <c r="BB947" s="40"/>
      <c r="BC947" s="237"/>
      <c r="BD947" s="235" t="str">
        <f>IF(F947="","",Tabla1[[#This Row],[sem 01]]&amp;Tabla1[[#This Row],[sem 02]]&amp;Tabla1[[#This Row],[sem 03]])</f>
        <v/>
      </c>
      <c r="BE947" s="236" t="str">
        <f>IF(TRIM(F947)="","",$B$1&amp;"-"&amp;SUBSTITUTE(Tabla1[[#This Row],[Mes Inscrito]]," ","")&amp;"-"&amp;SUBSTITUTE(Tabla1[[#This Row],[Dia de clases Inscrito]]," ","")&amp;"-"&amp;SUBSTITUTE(Tabla1[[#This Row],[Horario Inscrito]]," ","")&amp;"-"&amp;Tabla1[[#This Row],[Fecha Inicio grupo]])</f>
        <v/>
      </c>
      <c r="BF947" s="253" t="str">
        <f>IF(F947="","",Tabla1[[#This Row],[Curso]])</f>
        <v/>
      </c>
      <c r="BG947" s="254" t="str">
        <f>+IF(TRIM(F947)="","",$B$1&amp;"-"&amp;TRIM(Tabla1[[#This Row],[Mes Inscrito]])&amp;"-"&amp;TRIM(Tabla1[[#This Row],[Dia de clases Inscrito]])&amp;"-"&amp;TRIM(Tabla1[[#This Row],[Horario Inscrito]])&amp;"-"&amp;TRIM(Tabla1[[#This Row],[Fecha Inicio grupo]])&amp;"-"&amp;TRIM(Tabla1[[#This Row],[Tipo Incrito]]))</f>
        <v/>
      </c>
      <c r="BH947" s="319" t="str">
        <f>IF(F947="","",OR(IFERROR(SEARCH("CG",Tabla1[[#This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7" s="320" t="str">
        <f>IF(F947&lt;&gt;"",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7" s="320" t="str">
        <f>IF(F947&lt;&gt;"",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7" s="320" t="str">
        <f>IF(Tabla1[[#This Row],[Fecha Inicio grupo]]="","",IFERROR(VLOOKUP(Tabla1[[#This Row],[Mes de Alta como miembro]],Parámetros!$AM$2:$AN$16,2,0),"01/01/1900"))</f>
        <v/>
      </c>
    </row>
    <row r="948" spans="1:63" ht="14.45" hidden="1">
      <c r="A948" s="69">
        <v>943</v>
      </c>
      <c r="B948" s="30"/>
      <c r="C948" s="35"/>
      <c r="D948" s="43"/>
      <c r="E948" s="65"/>
      <c r="F948" s="46"/>
      <c r="G948" s="46"/>
      <c r="H948" s="165"/>
      <c r="I948" s="43"/>
      <c r="J948" s="29"/>
      <c r="K948" s="70"/>
      <c r="L948" s="69"/>
      <c r="M948" s="47"/>
      <c r="N948" s="240" t="str">
        <f ca="1">IF(Tabla1[[#This Row],[Fecha de nac]]="","",IF(Tabla1[[#This Row],[Fecha Finalización]] &gt;=TODAY(), DATEDIF(Tabla1[[#This Row],[Fecha de nac]],TODAY(),"y"), ROUNDDOWN((Tabla1[[#This Row],[Fecha Finalización]] -Tabla1[[#This Row],[Fecha de nac]])/365,0)))</f>
        <v/>
      </c>
      <c r="O948" s="171"/>
      <c r="P948" s="35"/>
      <c r="Q948" s="68"/>
      <c r="R948" s="68"/>
      <c r="S948" s="68"/>
      <c r="T948" s="68"/>
      <c r="U948" s="245" t="str">
        <f>IF(F948="","",Tabla1[[#This Row],[Fecha Inicio grupo]]+3*7-7)</f>
        <v/>
      </c>
      <c r="V948" s="246" t="str">
        <f>IF(F948="","",EDATE(Tabla1[[#This Row],[Fecha Inicio grupo]],3))</f>
        <v/>
      </c>
      <c r="W948" s="30"/>
      <c r="X948" s="30"/>
      <c r="Y948" s="77"/>
      <c r="Z948" s="77"/>
      <c r="AA948" s="77"/>
      <c r="AB948" s="77"/>
      <c r="AC948" s="77"/>
      <c r="AD948" s="77"/>
      <c r="AE948" s="77"/>
      <c r="AF948" s="77"/>
      <c r="AG948" s="77"/>
      <c r="AH948" s="77"/>
      <c r="AI948" s="77"/>
      <c r="AJ948" s="77"/>
      <c r="AK948" s="77"/>
      <c r="AL948" s="77"/>
      <c r="AM948" s="77"/>
      <c r="AN948" s="77"/>
      <c r="AO948" s="146"/>
      <c r="AP948" s="248" t="str">
        <f>IF(F948="","",IFERROR(VLOOKUP(SUBSTITUTE(SUBSTITUTE(Tabla1[[#This Row],[Uso Sistemas]],"T","P"),"N","F"),Parámetros!$M$2:$N$17,2,0),"Completar hasta 3ra sem. para evaluar a Probacionista"))</f>
        <v/>
      </c>
      <c r="AQ948" s="40"/>
      <c r="AR948" s="40"/>
      <c r="AS948" s="40"/>
      <c r="AT948" s="29"/>
      <c r="AU948" s="56"/>
      <c r="AV948" s="56"/>
      <c r="AW948" s="56"/>
      <c r="AX948" s="250" t="str">
        <f>IF(V948="","",EOMONTH(EDATE(Tabla1[[#This Row],[Fecha Finalización]],2),0))</f>
        <v/>
      </c>
      <c r="AY948" s="40"/>
      <c r="AZ948" s="251" t="str">
        <f>IF(V948="","",EOMONTH(EDATE(Tabla1[[#This Row],[Fecha Finalización]],3),0))</f>
        <v/>
      </c>
      <c r="BA948" s="40"/>
      <c r="BB948" s="40"/>
      <c r="BC948" s="237"/>
      <c r="BD948" s="235" t="str">
        <f>IF(F948="","",Tabla1[[#This Row],[sem 01]]&amp;Tabla1[[#This Row],[sem 02]]&amp;Tabla1[[#This Row],[sem 03]])</f>
        <v/>
      </c>
      <c r="BE948" s="236" t="str">
        <f>IF(TRIM(F948)="","",$B$1&amp;"-"&amp;SUBSTITUTE(Tabla1[[#This Row],[Mes Inscrito]]," ","")&amp;"-"&amp;SUBSTITUTE(Tabla1[[#This Row],[Dia de clases Inscrito]]," ","")&amp;"-"&amp;SUBSTITUTE(Tabla1[[#This Row],[Horario Inscrito]]," ","")&amp;"-"&amp;Tabla1[[#This Row],[Fecha Inicio grupo]])</f>
        <v/>
      </c>
      <c r="BF948" s="253" t="str">
        <f>IF(F948="","",Tabla1[[#This Row],[Curso]])</f>
        <v/>
      </c>
      <c r="BG948" s="254" t="str">
        <f>+IF(TRIM(F948)="","",$B$1&amp;"-"&amp;TRIM(Tabla1[[#This Row],[Mes Inscrito]])&amp;"-"&amp;TRIM(Tabla1[[#This Row],[Dia de clases Inscrito]])&amp;"-"&amp;TRIM(Tabla1[[#This Row],[Horario Inscrito]])&amp;"-"&amp;TRIM(Tabla1[[#This Row],[Fecha Inicio grupo]])&amp;"-"&amp;TRIM(Tabla1[[#This Row],[Tipo Incrito]]))</f>
        <v/>
      </c>
      <c r="BH948" s="319" t="str">
        <f>IF(F948="","",OR(IFERROR(SEARCH("CG",Tabla1[[#This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8" s="320" t="str">
        <f>IF(F948&lt;&gt;"",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8" s="320" t="str">
        <f>IF(F948&lt;&gt;"",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8" s="320" t="str">
        <f>IF(Tabla1[[#This Row],[Fecha Inicio grupo]]="","",IFERROR(VLOOKUP(Tabla1[[#This Row],[Mes de Alta como miembro]],Parámetros!$AM$2:$AN$16,2,0),"01/01/1900"))</f>
        <v/>
      </c>
    </row>
    <row r="949" spans="1:63" ht="14.45" hidden="1">
      <c r="A949" s="69">
        <v>944</v>
      </c>
      <c r="B949" s="30"/>
      <c r="C949" s="35"/>
      <c r="D949" s="43"/>
      <c r="E949" s="65"/>
      <c r="F949" s="46"/>
      <c r="G949" s="46"/>
      <c r="H949" s="165"/>
      <c r="I949" s="43"/>
      <c r="J949" s="29"/>
      <c r="K949" s="70"/>
      <c r="L949" s="69"/>
      <c r="M949" s="47"/>
      <c r="N949" s="240" t="str">
        <f ca="1">IF(Tabla1[[#This Row],[Fecha de nac]]="","",IF(Tabla1[[#This Row],[Fecha Finalización]] &gt;=TODAY(), DATEDIF(Tabla1[[#This Row],[Fecha de nac]],TODAY(),"y"), ROUNDDOWN((Tabla1[[#This Row],[Fecha Finalización]] -Tabla1[[#This Row],[Fecha de nac]])/365,0)))</f>
        <v/>
      </c>
      <c r="O949" s="171"/>
      <c r="P949" s="35"/>
      <c r="Q949" s="68"/>
      <c r="R949" s="68"/>
      <c r="S949" s="68"/>
      <c r="T949" s="68"/>
      <c r="U949" s="245" t="str">
        <f>IF(F949="","",Tabla1[[#This Row],[Fecha Inicio grupo]]+3*7-7)</f>
        <v/>
      </c>
      <c r="V949" s="246" t="str">
        <f>IF(F949="","",EDATE(Tabla1[[#This Row],[Fecha Inicio grupo]],3))</f>
        <v/>
      </c>
      <c r="W949" s="30"/>
      <c r="X949" s="30"/>
      <c r="Y949" s="77"/>
      <c r="Z949" s="77"/>
      <c r="AA949" s="77"/>
      <c r="AB949" s="77"/>
      <c r="AC949" s="77"/>
      <c r="AD949" s="77"/>
      <c r="AE949" s="77"/>
      <c r="AF949" s="77"/>
      <c r="AG949" s="77"/>
      <c r="AH949" s="77"/>
      <c r="AI949" s="77"/>
      <c r="AJ949" s="77"/>
      <c r="AK949" s="77"/>
      <c r="AL949" s="77"/>
      <c r="AM949" s="77"/>
      <c r="AN949" s="77"/>
      <c r="AO949" s="146"/>
      <c r="AP949" s="248" t="str">
        <f>IF(F949="","",IFERROR(VLOOKUP(SUBSTITUTE(SUBSTITUTE(Tabla1[[#This Row],[Uso Sistemas]],"T","P"),"N","F"),Parámetros!$M$2:$N$17,2,0),"Completar hasta 3ra sem. para evaluar a Probacionista"))</f>
        <v/>
      </c>
      <c r="AQ949" s="40"/>
      <c r="AR949" s="40"/>
      <c r="AS949" s="40"/>
      <c r="AT949" s="29"/>
      <c r="AU949" s="56"/>
      <c r="AV949" s="56"/>
      <c r="AW949" s="56"/>
      <c r="AX949" s="250" t="str">
        <f>IF(V949="","",EOMONTH(EDATE(Tabla1[[#This Row],[Fecha Finalización]],2),0))</f>
        <v/>
      </c>
      <c r="AY949" s="40"/>
      <c r="AZ949" s="251" t="str">
        <f>IF(V949="","",EOMONTH(EDATE(Tabla1[[#This Row],[Fecha Finalización]],3),0))</f>
        <v/>
      </c>
      <c r="BA949" s="40"/>
      <c r="BB949" s="40"/>
      <c r="BC949" s="237"/>
      <c r="BD949" s="235" t="str">
        <f>IF(F949="","",Tabla1[[#This Row],[sem 01]]&amp;Tabla1[[#This Row],[sem 02]]&amp;Tabla1[[#This Row],[sem 03]])</f>
        <v/>
      </c>
      <c r="BE949" s="236" t="str">
        <f>IF(TRIM(F949)="","",$B$1&amp;"-"&amp;SUBSTITUTE(Tabla1[[#This Row],[Mes Inscrito]]," ","")&amp;"-"&amp;SUBSTITUTE(Tabla1[[#This Row],[Dia de clases Inscrito]]," ","")&amp;"-"&amp;SUBSTITUTE(Tabla1[[#This Row],[Horario Inscrito]]," ","")&amp;"-"&amp;Tabla1[[#This Row],[Fecha Inicio grupo]])</f>
        <v/>
      </c>
      <c r="BF949" s="253" t="str">
        <f>IF(F949="","",Tabla1[[#This Row],[Curso]])</f>
        <v/>
      </c>
      <c r="BG949" s="254" t="str">
        <f>+IF(TRIM(F949)="","",$B$1&amp;"-"&amp;TRIM(Tabla1[[#This Row],[Mes Inscrito]])&amp;"-"&amp;TRIM(Tabla1[[#This Row],[Dia de clases Inscrito]])&amp;"-"&amp;TRIM(Tabla1[[#This Row],[Horario Inscrito]])&amp;"-"&amp;TRIM(Tabla1[[#This Row],[Fecha Inicio grupo]])&amp;"-"&amp;TRIM(Tabla1[[#This Row],[Tipo Incrito]]))</f>
        <v/>
      </c>
      <c r="BH949" s="319" t="str">
        <f>IF(F949="","",OR(IFERROR(SEARCH("CG",Tabla1[[#This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9" s="320" t="str">
        <f>IF(F949&lt;&gt;"",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9" s="320" t="str">
        <f>IF(F949&lt;&gt;"",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9" s="320" t="str">
        <f>IF(Tabla1[[#This Row],[Fecha Inicio grupo]]="","",IFERROR(VLOOKUP(Tabla1[[#This Row],[Mes de Alta como miembro]],Parámetros!$AM$2:$AN$16,2,0),"01/01/1900"))</f>
        <v/>
      </c>
    </row>
    <row r="950" spans="1:63" ht="14.45" hidden="1">
      <c r="A950" s="69">
        <v>945</v>
      </c>
      <c r="B950" s="30"/>
      <c r="C950" s="35"/>
      <c r="D950" s="43"/>
      <c r="E950" s="65"/>
      <c r="F950" s="46"/>
      <c r="G950" s="46"/>
      <c r="H950" s="165"/>
      <c r="I950" s="43"/>
      <c r="J950" s="29"/>
      <c r="K950" s="70"/>
      <c r="L950" s="69"/>
      <c r="M950" s="47"/>
      <c r="N950" s="240" t="str">
        <f ca="1">IF(Tabla1[[#This Row],[Fecha de nac]]="","",IF(Tabla1[[#This Row],[Fecha Finalización]] &gt;=TODAY(), DATEDIF(Tabla1[[#This Row],[Fecha de nac]],TODAY(),"y"), ROUNDDOWN((Tabla1[[#This Row],[Fecha Finalización]] -Tabla1[[#This Row],[Fecha de nac]])/365,0)))</f>
        <v/>
      </c>
      <c r="O950" s="171"/>
      <c r="P950" s="35"/>
      <c r="Q950" s="68"/>
      <c r="R950" s="68"/>
      <c r="S950" s="68"/>
      <c r="T950" s="68"/>
      <c r="U950" s="245" t="str">
        <f>IF(F950="","",Tabla1[[#This Row],[Fecha Inicio grupo]]+3*7-7)</f>
        <v/>
      </c>
      <c r="V950" s="246" t="str">
        <f>IF(F950="","",EDATE(Tabla1[[#This Row],[Fecha Inicio grupo]],3))</f>
        <v/>
      </c>
      <c r="W950" s="30"/>
      <c r="X950" s="30"/>
      <c r="Y950" s="77"/>
      <c r="Z950" s="77"/>
      <c r="AA950" s="77"/>
      <c r="AB950" s="77"/>
      <c r="AC950" s="77"/>
      <c r="AD950" s="77"/>
      <c r="AE950" s="77"/>
      <c r="AF950" s="77"/>
      <c r="AG950" s="77"/>
      <c r="AH950" s="77"/>
      <c r="AI950" s="77"/>
      <c r="AJ950" s="77"/>
      <c r="AK950" s="77"/>
      <c r="AL950" s="77"/>
      <c r="AM950" s="77"/>
      <c r="AN950" s="77"/>
      <c r="AO950" s="146"/>
      <c r="AP950" s="248" t="str">
        <f>IF(F950="","",IFERROR(VLOOKUP(SUBSTITUTE(SUBSTITUTE(Tabla1[[#This Row],[Uso Sistemas]],"T","P"),"N","F"),Parámetros!$M$2:$N$17,2,0),"Completar hasta 3ra sem. para evaluar a Probacionista"))</f>
        <v/>
      </c>
      <c r="AQ950" s="40"/>
      <c r="AR950" s="40"/>
      <c r="AS950" s="40"/>
      <c r="AT950" s="29"/>
      <c r="AU950" s="56"/>
      <c r="AV950" s="56"/>
      <c r="AW950" s="56"/>
      <c r="AX950" s="250" t="str">
        <f>IF(V950="","",EOMONTH(EDATE(Tabla1[[#This Row],[Fecha Finalización]],2),0))</f>
        <v/>
      </c>
      <c r="AY950" s="40"/>
      <c r="AZ950" s="251" t="str">
        <f>IF(V950="","",EOMONTH(EDATE(Tabla1[[#This Row],[Fecha Finalización]],3),0))</f>
        <v/>
      </c>
      <c r="BA950" s="40"/>
      <c r="BB950" s="40"/>
      <c r="BC950" s="237"/>
      <c r="BD950" s="235" t="str">
        <f>IF(F950="","",Tabla1[[#This Row],[sem 01]]&amp;Tabla1[[#This Row],[sem 02]]&amp;Tabla1[[#This Row],[sem 03]])</f>
        <v/>
      </c>
      <c r="BE950" s="236" t="str">
        <f>IF(TRIM(F950)="","",$B$1&amp;"-"&amp;SUBSTITUTE(Tabla1[[#This Row],[Mes Inscrito]]," ","")&amp;"-"&amp;SUBSTITUTE(Tabla1[[#This Row],[Dia de clases Inscrito]]," ","")&amp;"-"&amp;SUBSTITUTE(Tabla1[[#This Row],[Horario Inscrito]]," ","")&amp;"-"&amp;Tabla1[[#This Row],[Fecha Inicio grupo]])</f>
        <v/>
      </c>
      <c r="BF950" s="253" t="str">
        <f>IF(F950="","",Tabla1[[#This Row],[Curso]])</f>
        <v/>
      </c>
      <c r="BG950" s="254" t="str">
        <f>+IF(TRIM(F950)="","",$B$1&amp;"-"&amp;TRIM(Tabla1[[#This Row],[Mes Inscrito]])&amp;"-"&amp;TRIM(Tabla1[[#This Row],[Dia de clases Inscrito]])&amp;"-"&amp;TRIM(Tabla1[[#This Row],[Horario Inscrito]])&amp;"-"&amp;TRIM(Tabla1[[#This Row],[Fecha Inicio grupo]])&amp;"-"&amp;TRIM(Tabla1[[#This Row],[Tipo Incrito]]))</f>
        <v/>
      </c>
      <c r="BH950" s="319" t="str">
        <f>IF(F950="","",OR(IFERROR(SEARCH("CG",Tabla1[[#This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0" s="320" t="str">
        <f>IF(F950&lt;&gt;"",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0" s="320" t="str">
        <f>IF(F950&lt;&gt;"",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0" s="320" t="str">
        <f>IF(Tabla1[[#This Row],[Fecha Inicio grupo]]="","",IFERROR(VLOOKUP(Tabla1[[#This Row],[Mes de Alta como miembro]],Parámetros!$AM$2:$AN$16,2,0),"01/01/1900"))</f>
        <v/>
      </c>
    </row>
    <row r="951" spans="1:63" ht="14.45" hidden="1">
      <c r="A951" s="69">
        <v>946</v>
      </c>
      <c r="B951" s="30"/>
      <c r="C951" s="35"/>
      <c r="D951" s="43"/>
      <c r="E951" s="65"/>
      <c r="F951" s="46"/>
      <c r="G951" s="46"/>
      <c r="H951" s="165"/>
      <c r="I951" s="43"/>
      <c r="J951" s="29"/>
      <c r="K951" s="70"/>
      <c r="L951" s="69"/>
      <c r="M951" s="47"/>
      <c r="N951" s="240" t="str">
        <f ca="1">IF(Tabla1[[#This Row],[Fecha de nac]]="","",IF(Tabla1[[#This Row],[Fecha Finalización]] &gt;=TODAY(), DATEDIF(Tabla1[[#This Row],[Fecha de nac]],TODAY(),"y"), ROUNDDOWN((Tabla1[[#This Row],[Fecha Finalización]] -Tabla1[[#This Row],[Fecha de nac]])/365,0)))</f>
        <v/>
      </c>
      <c r="O951" s="171"/>
      <c r="P951" s="35"/>
      <c r="Q951" s="68"/>
      <c r="R951" s="68"/>
      <c r="S951" s="68"/>
      <c r="T951" s="68"/>
      <c r="U951" s="245" t="str">
        <f>IF(F951="","",Tabla1[[#This Row],[Fecha Inicio grupo]]+3*7-7)</f>
        <v/>
      </c>
      <c r="V951" s="246" t="str">
        <f>IF(F951="","",EDATE(Tabla1[[#This Row],[Fecha Inicio grupo]],3))</f>
        <v/>
      </c>
      <c r="W951" s="30"/>
      <c r="X951" s="30"/>
      <c r="Y951" s="77"/>
      <c r="Z951" s="77"/>
      <c r="AA951" s="77"/>
      <c r="AB951" s="77"/>
      <c r="AC951" s="77"/>
      <c r="AD951" s="77"/>
      <c r="AE951" s="77"/>
      <c r="AF951" s="77"/>
      <c r="AG951" s="77"/>
      <c r="AH951" s="77"/>
      <c r="AI951" s="77"/>
      <c r="AJ951" s="77"/>
      <c r="AK951" s="77"/>
      <c r="AL951" s="77"/>
      <c r="AM951" s="77"/>
      <c r="AN951" s="77"/>
      <c r="AO951" s="146"/>
      <c r="AP951" s="248" t="str">
        <f>IF(F951="","",IFERROR(VLOOKUP(SUBSTITUTE(SUBSTITUTE(Tabla1[[#This Row],[Uso Sistemas]],"T","P"),"N","F"),Parámetros!$M$2:$N$17,2,0),"Completar hasta 3ra sem. para evaluar a Probacionista"))</f>
        <v/>
      </c>
      <c r="AQ951" s="40"/>
      <c r="AR951" s="40"/>
      <c r="AS951" s="40"/>
      <c r="AT951" s="29"/>
      <c r="AU951" s="56"/>
      <c r="AV951" s="56"/>
      <c r="AW951" s="56"/>
      <c r="AX951" s="250" t="str">
        <f>IF(V951="","",EOMONTH(EDATE(Tabla1[[#This Row],[Fecha Finalización]],2),0))</f>
        <v/>
      </c>
      <c r="AY951" s="40"/>
      <c r="AZ951" s="251" t="str">
        <f>IF(V951="","",EOMONTH(EDATE(Tabla1[[#This Row],[Fecha Finalización]],3),0))</f>
        <v/>
      </c>
      <c r="BA951" s="40"/>
      <c r="BB951" s="40"/>
      <c r="BC951" s="237"/>
      <c r="BD951" s="235" t="str">
        <f>IF(F951="","",Tabla1[[#This Row],[sem 01]]&amp;Tabla1[[#This Row],[sem 02]]&amp;Tabla1[[#This Row],[sem 03]])</f>
        <v/>
      </c>
      <c r="BE951" s="236" t="str">
        <f>IF(TRIM(F951)="","",$B$1&amp;"-"&amp;SUBSTITUTE(Tabla1[[#This Row],[Mes Inscrito]]," ","")&amp;"-"&amp;SUBSTITUTE(Tabla1[[#This Row],[Dia de clases Inscrito]]," ","")&amp;"-"&amp;SUBSTITUTE(Tabla1[[#This Row],[Horario Inscrito]]," ","")&amp;"-"&amp;Tabla1[[#This Row],[Fecha Inicio grupo]])</f>
        <v/>
      </c>
      <c r="BF951" s="253" t="str">
        <f>IF(F951="","",Tabla1[[#This Row],[Curso]])</f>
        <v/>
      </c>
      <c r="BG951" s="254" t="str">
        <f>+IF(TRIM(F951)="","",$B$1&amp;"-"&amp;TRIM(Tabla1[[#This Row],[Mes Inscrito]])&amp;"-"&amp;TRIM(Tabla1[[#This Row],[Dia de clases Inscrito]])&amp;"-"&amp;TRIM(Tabla1[[#This Row],[Horario Inscrito]])&amp;"-"&amp;TRIM(Tabla1[[#This Row],[Fecha Inicio grupo]])&amp;"-"&amp;TRIM(Tabla1[[#This Row],[Tipo Incrito]]))</f>
        <v/>
      </c>
      <c r="BH951" s="319" t="str">
        <f>IF(F951="","",OR(IFERROR(SEARCH("CG",Tabla1[[#This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1" s="320" t="str">
        <f>IF(F951&lt;&gt;"",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1" s="320" t="str">
        <f>IF(F951&lt;&gt;"",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1" s="320" t="str">
        <f>IF(Tabla1[[#This Row],[Fecha Inicio grupo]]="","",IFERROR(VLOOKUP(Tabla1[[#This Row],[Mes de Alta como miembro]],Parámetros!$AM$2:$AN$16,2,0),"01/01/1900"))</f>
        <v/>
      </c>
    </row>
    <row r="952" spans="1:63" ht="14.45" hidden="1">
      <c r="A952" s="69">
        <v>947</v>
      </c>
      <c r="B952" s="30"/>
      <c r="C952" s="35"/>
      <c r="D952" s="43"/>
      <c r="E952" s="65"/>
      <c r="F952" s="46"/>
      <c r="G952" s="46"/>
      <c r="H952" s="165"/>
      <c r="I952" s="43"/>
      <c r="J952" s="29"/>
      <c r="K952" s="70"/>
      <c r="L952" s="69"/>
      <c r="M952" s="47"/>
      <c r="N952" s="240" t="str">
        <f ca="1">IF(Tabla1[[#This Row],[Fecha de nac]]="","",IF(Tabla1[[#This Row],[Fecha Finalización]] &gt;=TODAY(), DATEDIF(Tabla1[[#This Row],[Fecha de nac]],TODAY(),"y"), ROUNDDOWN((Tabla1[[#This Row],[Fecha Finalización]] -Tabla1[[#This Row],[Fecha de nac]])/365,0)))</f>
        <v/>
      </c>
      <c r="O952" s="171"/>
      <c r="P952" s="35"/>
      <c r="Q952" s="68"/>
      <c r="R952" s="68"/>
      <c r="S952" s="68"/>
      <c r="T952" s="68"/>
      <c r="U952" s="245" t="str">
        <f>IF(F952="","",Tabla1[[#This Row],[Fecha Inicio grupo]]+3*7-7)</f>
        <v/>
      </c>
      <c r="V952" s="246" t="str">
        <f>IF(F952="","",EDATE(Tabla1[[#This Row],[Fecha Inicio grupo]],3))</f>
        <v/>
      </c>
      <c r="W952" s="30"/>
      <c r="X952" s="30"/>
      <c r="Y952" s="77"/>
      <c r="Z952" s="77"/>
      <c r="AA952" s="77"/>
      <c r="AB952" s="77"/>
      <c r="AC952" s="77"/>
      <c r="AD952" s="77"/>
      <c r="AE952" s="77"/>
      <c r="AF952" s="77"/>
      <c r="AG952" s="77"/>
      <c r="AH952" s="77"/>
      <c r="AI952" s="77"/>
      <c r="AJ952" s="77"/>
      <c r="AK952" s="77"/>
      <c r="AL952" s="77"/>
      <c r="AM952" s="77"/>
      <c r="AN952" s="77"/>
      <c r="AO952" s="146"/>
      <c r="AP952" s="248" t="str">
        <f>IF(F952="","",IFERROR(VLOOKUP(SUBSTITUTE(SUBSTITUTE(Tabla1[[#This Row],[Uso Sistemas]],"T","P"),"N","F"),Parámetros!$M$2:$N$17,2,0),"Completar hasta 3ra sem. para evaluar a Probacionista"))</f>
        <v/>
      </c>
      <c r="AQ952" s="40"/>
      <c r="AR952" s="40"/>
      <c r="AS952" s="40"/>
      <c r="AT952" s="29"/>
      <c r="AU952" s="56"/>
      <c r="AV952" s="56"/>
      <c r="AW952" s="56"/>
      <c r="AX952" s="250" t="str">
        <f>IF(V952="","",EOMONTH(EDATE(Tabla1[[#This Row],[Fecha Finalización]],2),0))</f>
        <v/>
      </c>
      <c r="AY952" s="40"/>
      <c r="AZ952" s="251" t="str">
        <f>IF(V952="","",EOMONTH(EDATE(Tabla1[[#This Row],[Fecha Finalización]],3),0))</f>
        <v/>
      </c>
      <c r="BA952" s="40"/>
      <c r="BB952" s="40"/>
      <c r="BC952" s="237"/>
      <c r="BD952" s="235" t="str">
        <f>IF(F952="","",Tabla1[[#This Row],[sem 01]]&amp;Tabla1[[#This Row],[sem 02]]&amp;Tabla1[[#This Row],[sem 03]])</f>
        <v/>
      </c>
      <c r="BE952" s="236" t="str">
        <f>IF(TRIM(F952)="","",$B$1&amp;"-"&amp;SUBSTITUTE(Tabla1[[#This Row],[Mes Inscrito]]," ","")&amp;"-"&amp;SUBSTITUTE(Tabla1[[#This Row],[Dia de clases Inscrito]]," ","")&amp;"-"&amp;SUBSTITUTE(Tabla1[[#This Row],[Horario Inscrito]]," ","")&amp;"-"&amp;Tabla1[[#This Row],[Fecha Inicio grupo]])</f>
        <v/>
      </c>
      <c r="BF952" s="253" t="str">
        <f>IF(F952="","",Tabla1[[#This Row],[Curso]])</f>
        <v/>
      </c>
      <c r="BG952" s="254" t="str">
        <f>+IF(TRIM(F952)="","",$B$1&amp;"-"&amp;TRIM(Tabla1[[#This Row],[Mes Inscrito]])&amp;"-"&amp;TRIM(Tabla1[[#This Row],[Dia de clases Inscrito]])&amp;"-"&amp;TRIM(Tabla1[[#This Row],[Horario Inscrito]])&amp;"-"&amp;TRIM(Tabla1[[#This Row],[Fecha Inicio grupo]])&amp;"-"&amp;TRIM(Tabla1[[#This Row],[Tipo Incrito]]))</f>
        <v/>
      </c>
      <c r="BH952" s="319" t="str">
        <f>IF(F952="","",OR(IFERROR(SEARCH("CG",Tabla1[[#This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2" s="320" t="str">
        <f>IF(F952&lt;&gt;"",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2" s="320" t="str">
        <f>IF(F952&lt;&gt;"",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2" s="320" t="str">
        <f>IF(Tabla1[[#This Row],[Fecha Inicio grupo]]="","",IFERROR(VLOOKUP(Tabla1[[#This Row],[Mes de Alta como miembro]],Parámetros!$AM$2:$AN$16,2,0),"01/01/1900"))</f>
        <v/>
      </c>
    </row>
    <row r="953" spans="1:63" ht="14.45" hidden="1">
      <c r="A953" s="69">
        <v>948</v>
      </c>
      <c r="B953" s="30"/>
      <c r="C953" s="35"/>
      <c r="D953" s="43"/>
      <c r="E953" s="65"/>
      <c r="F953" s="46"/>
      <c r="G953" s="46"/>
      <c r="H953" s="165"/>
      <c r="I953" s="43"/>
      <c r="J953" s="29"/>
      <c r="K953" s="70"/>
      <c r="L953" s="69"/>
      <c r="M953" s="47"/>
      <c r="N953" s="240" t="str">
        <f ca="1">IF(Tabla1[[#This Row],[Fecha de nac]]="","",IF(Tabla1[[#This Row],[Fecha Finalización]] &gt;=TODAY(), DATEDIF(Tabla1[[#This Row],[Fecha de nac]],TODAY(),"y"), ROUNDDOWN((Tabla1[[#This Row],[Fecha Finalización]] -Tabla1[[#This Row],[Fecha de nac]])/365,0)))</f>
        <v/>
      </c>
      <c r="O953" s="171"/>
      <c r="P953" s="35"/>
      <c r="Q953" s="68"/>
      <c r="R953" s="68"/>
      <c r="S953" s="68"/>
      <c r="T953" s="68"/>
      <c r="U953" s="245" t="str">
        <f>IF(F953="","",Tabla1[[#This Row],[Fecha Inicio grupo]]+3*7-7)</f>
        <v/>
      </c>
      <c r="V953" s="246" t="str">
        <f>IF(F953="","",EDATE(Tabla1[[#This Row],[Fecha Inicio grupo]],3))</f>
        <v/>
      </c>
      <c r="W953" s="30"/>
      <c r="X953" s="30"/>
      <c r="Y953" s="77"/>
      <c r="Z953" s="77"/>
      <c r="AA953" s="77"/>
      <c r="AB953" s="77"/>
      <c r="AC953" s="77"/>
      <c r="AD953" s="77"/>
      <c r="AE953" s="77"/>
      <c r="AF953" s="77"/>
      <c r="AG953" s="77"/>
      <c r="AH953" s="77"/>
      <c r="AI953" s="77"/>
      <c r="AJ953" s="77"/>
      <c r="AK953" s="77"/>
      <c r="AL953" s="77"/>
      <c r="AM953" s="77"/>
      <c r="AN953" s="77"/>
      <c r="AO953" s="146"/>
      <c r="AP953" s="248" t="str">
        <f>IF(F953="","",IFERROR(VLOOKUP(SUBSTITUTE(SUBSTITUTE(Tabla1[[#This Row],[Uso Sistemas]],"T","P"),"N","F"),Parámetros!$M$2:$N$17,2,0),"Completar hasta 3ra sem. para evaluar a Probacionista"))</f>
        <v/>
      </c>
      <c r="AQ953" s="40"/>
      <c r="AR953" s="40"/>
      <c r="AS953" s="40"/>
      <c r="AT953" s="29"/>
      <c r="AU953" s="56"/>
      <c r="AV953" s="56"/>
      <c r="AW953" s="56"/>
      <c r="AX953" s="250" t="str">
        <f>IF(V953="","",EOMONTH(EDATE(Tabla1[[#This Row],[Fecha Finalización]],2),0))</f>
        <v/>
      </c>
      <c r="AY953" s="40"/>
      <c r="AZ953" s="251" t="str">
        <f>IF(V953="","",EOMONTH(EDATE(Tabla1[[#This Row],[Fecha Finalización]],3),0))</f>
        <v/>
      </c>
      <c r="BA953" s="40"/>
      <c r="BB953" s="40"/>
      <c r="BC953" s="237"/>
      <c r="BD953" s="235" t="str">
        <f>IF(F953="","",Tabla1[[#This Row],[sem 01]]&amp;Tabla1[[#This Row],[sem 02]]&amp;Tabla1[[#This Row],[sem 03]])</f>
        <v/>
      </c>
      <c r="BE953" s="236" t="str">
        <f>IF(TRIM(F953)="","",$B$1&amp;"-"&amp;SUBSTITUTE(Tabla1[[#This Row],[Mes Inscrito]]," ","")&amp;"-"&amp;SUBSTITUTE(Tabla1[[#This Row],[Dia de clases Inscrito]]," ","")&amp;"-"&amp;SUBSTITUTE(Tabla1[[#This Row],[Horario Inscrito]]," ","")&amp;"-"&amp;Tabla1[[#This Row],[Fecha Inicio grupo]])</f>
        <v/>
      </c>
      <c r="BF953" s="253" t="str">
        <f>IF(F953="","",Tabla1[[#This Row],[Curso]])</f>
        <v/>
      </c>
      <c r="BG953" s="254" t="str">
        <f>+IF(TRIM(F953)="","",$B$1&amp;"-"&amp;TRIM(Tabla1[[#This Row],[Mes Inscrito]])&amp;"-"&amp;TRIM(Tabla1[[#This Row],[Dia de clases Inscrito]])&amp;"-"&amp;TRIM(Tabla1[[#This Row],[Horario Inscrito]])&amp;"-"&amp;TRIM(Tabla1[[#This Row],[Fecha Inicio grupo]])&amp;"-"&amp;TRIM(Tabla1[[#This Row],[Tipo Incrito]]))</f>
        <v/>
      </c>
      <c r="BH953" s="319" t="str">
        <f>IF(F953="","",OR(IFERROR(SEARCH("CG",Tabla1[[#This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3" s="320" t="str">
        <f>IF(F953&lt;&gt;"",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3" s="320" t="str">
        <f>IF(F953&lt;&gt;"",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3" s="320" t="str">
        <f>IF(Tabla1[[#This Row],[Fecha Inicio grupo]]="","",IFERROR(VLOOKUP(Tabla1[[#This Row],[Mes de Alta como miembro]],Parámetros!$AM$2:$AN$16,2,0),"01/01/1900"))</f>
        <v/>
      </c>
    </row>
    <row r="954" spans="1:63" ht="14.45" hidden="1">
      <c r="A954" s="69">
        <v>949</v>
      </c>
      <c r="B954" s="30"/>
      <c r="C954" s="35"/>
      <c r="D954" s="43"/>
      <c r="E954" s="65"/>
      <c r="F954" s="46"/>
      <c r="G954" s="46"/>
      <c r="H954" s="165"/>
      <c r="I954" s="43"/>
      <c r="J954" s="29"/>
      <c r="K954" s="70"/>
      <c r="L954" s="69"/>
      <c r="M954" s="47"/>
      <c r="N954" s="240" t="str">
        <f ca="1">IF(Tabla1[[#This Row],[Fecha de nac]]="","",IF(Tabla1[[#This Row],[Fecha Finalización]] &gt;=TODAY(), DATEDIF(Tabla1[[#This Row],[Fecha de nac]],TODAY(),"y"), ROUNDDOWN((Tabla1[[#This Row],[Fecha Finalización]] -Tabla1[[#This Row],[Fecha de nac]])/365,0)))</f>
        <v/>
      </c>
      <c r="O954" s="171"/>
      <c r="P954" s="35"/>
      <c r="Q954" s="68"/>
      <c r="R954" s="68"/>
      <c r="S954" s="68"/>
      <c r="T954" s="68"/>
      <c r="U954" s="245" t="str">
        <f>IF(F954="","",Tabla1[[#This Row],[Fecha Inicio grupo]]+3*7-7)</f>
        <v/>
      </c>
      <c r="V954" s="246" t="str">
        <f>IF(F954="","",EDATE(Tabla1[[#This Row],[Fecha Inicio grupo]],3))</f>
        <v/>
      </c>
      <c r="W954" s="30"/>
      <c r="X954" s="30"/>
      <c r="Y954" s="77"/>
      <c r="Z954" s="77"/>
      <c r="AA954" s="77"/>
      <c r="AB954" s="77"/>
      <c r="AC954" s="77"/>
      <c r="AD954" s="77"/>
      <c r="AE954" s="77"/>
      <c r="AF954" s="77"/>
      <c r="AG954" s="77"/>
      <c r="AH954" s="77"/>
      <c r="AI954" s="77"/>
      <c r="AJ954" s="77"/>
      <c r="AK954" s="77"/>
      <c r="AL954" s="77"/>
      <c r="AM954" s="77"/>
      <c r="AN954" s="77"/>
      <c r="AO954" s="146"/>
      <c r="AP954" s="248" t="str">
        <f>IF(F954="","",IFERROR(VLOOKUP(SUBSTITUTE(SUBSTITUTE(Tabla1[[#This Row],[Uso Sistemas]],"T","P"),"N","F"),Parámetros!$M$2:$N$17,2,0),"Completar hasta 3ra sem. para evaluar a Probacionista"))</f>
        <v/>
      </c>
      <c r="AQ954" s="40"/>
      <c r="AR954" s="40"/>
      <c r="AS954" s="40"/>
      <c r="AT954" s="29"/>
      <c r="AU954" s="56"/>
      <c r="AV954" s="56"/>
      <c r="AW954" s="56"/>
      <c r="AX954" s="250" t="str">
        <f>IF(V954="","",EOMONTH(EDATE(Tabla1[[#This Row],[Fecha Finalización]],2),0))</f>
        <v/>
      </c>
      <c r="AY954" s="40"/>
      <c r="AZ954" s="251" t="str">
        <f>IF(V954="","",EOMONTH(EDATE(Tabla1[[#This Row],[Fecha Finalización]],3),0))</f>
        <v/>
      </c>
      <c r="BA954" s="40"/>
      <c r="BB954" s="40"/>
      <c r="BC954" s="237"/>
      <c r="BD954" s="235" t="str">
        <f>IF(F954="","",Tabla1[[#This Row],[sem 01]]&amp;Tabla1[[#This Row],[sem 02]]&amp;Tabla1[[#This Row],[sem 03]])</f>
        <v/>
      </c>
      <c r="BE954" s="236" t="str">
        <f>IF(TRIM(F954)="","",$B$1&amp;"-"&amp;SUBSTITUTE(Tabla1[[#This Row],[Mes Inscrito]]," ","")&amp;"-"&amp;SUBSTITUTE(Tabla1[[#This Row],[Dia de clases Inscrito]]," ","")&amp;"-"&amp;SUBSTITUTE(Tabla1[[#This Row],[Horario Inscrito]]," ","")&amp;"-"&amp;Tabla1[[#This Row],[Fecha Inicio grupo]])</f>
        <v/>
      </c>
      <c r="BF954" s="253" t="str">
        <f>IF(F954="","",Tabla1[[#This Row],[Curso]])</f>
        <v/>
      </c>
      <c r="BG954" s="254" t="str">
        <f>+IF(TRIM(F954)="","",$B$1&amp;"-"&amp;TRIM(Tabla1[[#This Row],[Mes Inscrito]])&amp;"-"&amp;TRIM(Tabla1[[#This Row],[Dia de clases Inscrito]])&amp;"-"&amp;TRIM(Tabla1[[#This Row],[Horario Inscrito]])&amp;"-"&amp;TRIM(Tabla1[[#This Row],[Fecha Inicio grupo]])&amp;"-"&amp;TRIM(Tabla1[[#This Row],[Tipo Incrito]]))</f>
        <v/>
      </c>
      <c r="BH954" s="319" t="str">
        <f>IF(F954="","",OR(IFERROR(SEARCH("CG",Tabla1[[#This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4" s="320" t="str">
        <f>IF(F954&lt;&gt;"",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4" s="320" t="str">
        <f>IF(F954&lt;&gt;"",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4" s="320" t="str">
        <f>IF(Tabla1[[#This Row],[Fecha Inicio grupo]]="","",IFERROR(VLOOKUP(Tabla1[[#This Row],[Mes de Alta como miembro]],Parámetros!$AM$2:$AN$16,2,0),"01/01/1900"))</f>
        <v/>
      </c>
    </row>
    <row r="955" spans="1:63" ht="14.45" hidden="1">
      <c r="A955" s="69">
        <v>950</v>
      </c>
      <c r="B955" s="30"/>
      <c r="C955" s="35"/>
      <c r="D955" s="43"/>
      <c r="E955" s="65"/>
      <c r="F955" s="46"/>
      <c r="G955" s="46"/>
      <c r="H955" s="165"/>
      <c r="I955" s="43"/>
      <c r="J955" s="29"/>
      <c r="K955" s="70"/>
      <c r="L955" s="69"/>
      <c r="M955" s="47"/>
      <c r="N955" s="240" t="str">
        <f ca="1">IF(Tabla1[[#This Row],[Fecha de nac]]="","",IF(Tabla1[[#This Row],[Fecha Finalización]] &gt;=TODAY(), DATEDIF(Tabla1[[#This Row],[Fecha de nac]],TODAY(),"y"), ROUNDDOWN((Tabla1[[#This Row],[Fecha Finalización]] -Tabla1[[#This Row],[Fecha de nac]])/365,0)))</f>
        <v/>
      </c>
      <c r="O955" s="171"/>
      <c r="P955" s="35"/>
      <c r="Q955" s="68"/>
      <c r="R955" s="68"/>
      <c r="S955" s="68"/>
      <c r="T955" s="68"/>
      <c r="U955" s="245" t="str">
        <f>IF(F955="","",Tabla1[[#This Row],[Fecha Inicio grupo]]+3*7-7)</f>
        <v/>
      </c>
      <c r="V955" s="246" t="str">
        <f>IF(F955="","",EDATE(Tabla1[[#This Row],[Fecha Inicio grupo]],3))</f>
        <v/>
      </c>
      <c r="W955" s="30"/>
      <c r="X955" s="30"/>
      <c r="Y955" s="77"/>
      <c r="Z955" s="77"/>
      <c r="AA955" s="77"/>
      <c r="AB955" s="77"/>
      <c r="AC955" s="77"/>
      <c r="AD955" s="77"/>
      <c r="AE955" s="77"/>
      <c r="AF955" s="77"/>
      <c r="AG955" s="77"/>
      <c r="AH955" s="77"/>
      <c r="AI955" s="77"/>
      <c r="AJ955" s="77"/>
      <c r="AK955" s="77"/>
      <c r="AL955" s="77"/>
      <c r="AM955" s="77"/>
      <c r="AN955" s="77"/>
      <c r="AO955" s="146"/>
      <c r="AP955" s="248" t="str">
        <f>IF(F955="","",IFERROR(VLOOKUP(SUBSTITUTE(SUBSTITUTE(Tabla1[[#This Row],[Uso Sistemas]],"T","P"),"N","F"),Parámetros!$M$2:$N$17,2,0),"Completar hasta 3ra sem. para evaluar a Probacionista"))</f>
        <v/>
      </c>
      <c r="AQ955" s="40"/>
      <c r="AR955" s="40"/>
      <c r="AS955" s="40"/>
      <c r="AT955" s="29"/>
      <c r="AU955" s="56"/>
      <c r="AV955" s="56"/>
      <c r="AW955" s="56"/>
      <c r="AX955" s="250" t="str">
        <f>IF(V955="","",EOMONTH(EDATE(Tabla1[[#This Row],[Fecha Finalización]],2),0))</f>
        <v/>
      </c>
      <c r="AY955" s="40"/>
      <c r="AZ955" s="251" t="str">
        <f>IF(V955="","",EOMONTH(EDATE(Tabla1[[#This Row],[Fecha Finalización]],3),0))</f>
        <v/>
      </c>
      <c r="BA955" s="40"/>
      <c r="BB955" s="40"/>
      <c r="BC955" s="237"/>
      <c r="BD955" s="235" t="str">
        <f>IF(F955="","",Tabla1[[#This Row],[sem 01]]&amp;Tabla1[[#This Row],[sem 02]]&amp;Tabla1[[#This Row],[sem 03]])</f>
        <v/>
      </c>
      <c r="BE955" s="236" t="str">
        <f>IF(TRIM(F955)="","",$B$1&amp;"-"&amp;SUBSTITUTE(Tabla1[[#This Row],[Mes Inscrito]]," ","")&amp;"-"&amp;SUBSTITUTE(Tabla1[[#This Row],[Dia de clases Inscrito]]," ","")&amp;"-"&amp;SUBSTITUTE(Tabla1[[#This Row],[Horario Inscrito]]," ","")&amp;"-"&amp;Tabla1[[#This Row],[Fecha Inicio grupo]])</f>
        <v/>
      </c>
      <c r="BF955" s="253" t="str">
        <f>IF(F955="","",Tabla1[[#This Row],[Curso]])</f>
        <v/>
      </c>
      <c r="BG955" s="254" t="str">
        <f>+IF(TRIM(F955)="","",$B$1&amp;"-"&amp;TRIM(Tabla1[[#This Row],[Mes Inscrito]])&amp;"-"&amp;TRIM(Tabla1[[#This Row],[Dia de clases Inscrito]])&amp;"-"&amp;TRIM(Tabla1[[#This Row],[Horario Inscrito]])&amp;"-"&amp;TRIM(Tabla1[[#This Row],[Fecha Inicio grupo]])&amp;"-"&amp;TRIM(Tabla1[[#This Row],[Tipo Incrito]]))</f>
        <v/>
      </c>
      <c r="BH955" s="319" t="str">
        <f>IF(F955="","",OR(IFERROR(SEARCH("CG",Tabla1[[#This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5" s="320" t="str">
        <f>IF(F955&lt;&gt;"",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5" s="320" t="str">
        <f>IF(F955&lt;&gt;"",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5" s="320" t="str">
        <f>IF(Tabla1[[#This Row],[Fecha Inicio grupo]]="","",IFERROR(VLOOKUP(Tabla1[[#This Row],[Mes de Alta como miembro]],Parámetros!$AM$2:$AN$16,2,0),"01/01/1900"))</f>
        <v/>
      </c>
    </row>
    <row r="956" spans="1:63" ht="14.45" hidden="1">
      <c r="A956" s="69">
        <v>951</v>
      </c>
      <c r="B956" s="30"/>
      <c r="C956" s="35"/>
      <c r="D956" s="43"/>
      <c r="E956" s="65"/>
      <c r="F956" s="46"/>
      <c r="G956" s="46"/>
      <c r="H956" s="165"/>
      <c r="I956" s="43"/>
      <c r="J956" s="29"/>
      <c r="K956" s="70"/>
      <c r="L956" s="69"/>
      <c r="M956" s="47"/>
      <c r="N956" s="240" t="str">
        <f ca="1">IF(Tabla1[[#This Row],[Fecha de nac]]="","",IF(Tabla1[[#This Row],[Fecha Finalización]] &gt;=TODAY(), DATEDIF(Tabla1[[#This Row],[Fecha de nac]],TODAY(),"y"), ROUNDDOWN((Tabla1[[#This Row],[Fecha Finalización]] -Tabla1[[#This Row],[Fecha de nac]])/365,0)))</f>
        <v/>
      </c>
      <c r="O956" s="171"/>
      <c r="P956" s="35"/>
      <c r="Q956" s="68"/>
      <c r="R956" s="68"/>
      <c r="S956" s="68"/>
      <c r="T956" s="68"/>
      <c r="U956" s="245" t="str">
        <f>IF(F956="","",Tabla1[[#This Row],[Fecha Inicio grupo]]+3*7-7)</f>
        <v/>
      </c>
      <c r="V956" s="246" t="str">
        <f>IF(F956="","",EDATE(Tabla1[[#This Row],[Fecha Inicio grupo]],3))</f>
        <v/>
      </c>
      <c r="W956" s="30"/>
      <c r="X956" s="30"/>
      <c r="Y956" s="77"/>
      <c r="Z956" s="77"/>
      <c r="AA956" s="77"/>
      <c r="AB956" s="77"/>
      <c r="AC956" s="77"/>
      <c r="AD956" s="77"/>
      <c r="AE956" s="77"/>
      <c r="AF956" s="77"/>
      <c r="AG956" s="77"/>
      <c r="AH956" s="77"/>
      <c r="AI956" s="77"/>
      <c r="AJ956" s="77"/>
      <c r="AK956" s="77"/>
      <c r="AL956" s="77"/>
      <c r="AM956" s="77"/>
      <c r="AN956" s="77"/>
      <c r="AO956" s="146"/>
      <c r="AP956" s="248" t="str">
        <f>IF(F956="","",IFERROR(VLOOKUP(SUBSTITUTE(SUBSTITUTE(Tabla1[[#This Row],[Uso Sistemas]],"T","P"),"N","F"),Parámetros!$M$2:$N$17,2,0),"Completar hasta 3ra sem. para evaluar a Probacionista"))</f>
        <v/>
      </c>
      <c r="AQ956" s="40"/>
      <c r="AR956" s="40"/>
      <c r="AS956" s="40"/>
      <c r="AT956" s="29"/>
      <c r="AU956" s="56"/>
      <c r="AV956" s="56"/>
      <c r="AW956" s="56"/>
      <c r="AX956" s="250" t="str">
        <f>IF(V956="","",EOMONTH(EDATE(Tabla1[[#This Row],[Fecha Finalización]],2),0))</f>
        <v/>
      </c>
      <c r="AY956" s="40"/>
      <c r="AZ956" s="251" t="str">
        <f>IF(V956="","",EOMONTH(EDATE(Tabla1[[#This Row],[Fecha Finalización]],3),0))</f>
        <v/>
      </c>
      <c r="BA956" s="40"/>
      <c r="BB956" s="40"/>
      <c r="BC956" s="237"/>
      <c r="BD956" s="235" t="str">
        <f>IF(F956="","",Tabla1[[#This Row],[sem 01]]&amp;Tabla1[[#This Row],[sem 02]]&amp;Tabla1[[#This Row],[sem 03]])</f>
        <v/>
      </c>
      <c r="BE956" s="236" t="str">
        <f>IF(TRIM(F956)="","",$B$1&amp;"-"&amp;SUBSTITUTE(Tabla1[[#This Row],[Mes Inscrito]]," ","")&amp;"-"&amp;SUBSTITUTE(Tabla1[[#This Row],[Dia de clases Inscrito]]," ","")&amp;"-"&amp;SUBSTITUTE(Tabla1[[#This Row],[Horario Inscrito]]," ","")&amp;"-"&amp;Tabla1[[#This Row],[Fecha Inicio grupo]])</f>
        <v/>
      </c>
      <c r="BF956" s="253" t="str">
        <f>IF(F956="","",Tabla1[[#This Row],[Curso]])</f>
        <v/>
      </c>
      <c r="BG956" s="254" t="str">
        <f>+IF(TRIM(F956)="","",$B$1&amp;"-"&amp;TRIM(Tabla1[[#This Row],[Mes Inscrito]])&amp;"-"&amp;TRIM(Tabla1[[#This Row],[Dia de clases Inscrito]])&amp;"-"&amp;TRIM(Tabla1[[#This Row],[Horario Inscrito]])&amp;"-"&amp;TRIM(Tabla1[[#This Row],[Fecha Inicio grupo]])&amp;"-"&amp;TRIM(Tabla1[[#This Row],[Tipo Incrito]]))</f>
        <v/>
      </c>
      <c r="BH956" s="319" t="str">
        <f>IF(F956="","",OR(IFERROR(SEARCH("CG",Tabla1[[#This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6" s="320" t="str">
        <f>IF(F956&lt;&gt;"",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6" s="320" t="str">
        <f>IF(F956&lt;&gt;"",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6" s="320" t="str">
        <f>IF(Tabla1[[#This Row],[Fecha Inicio grupo]]="","",IFERROR(VLOOKUP(Tabla1[[#This Row],[Mes de Alta como miembro]],Parámetros!$AM$2:$AN$16,2,0),"01/01/1900"))</f>
        <v/>
      </c>
    </row>
    <row r="957" spans="1:63" ht="14.45" hidden="1">
      <c r="A957" s="69">
        <v>952</v>
      </c>
      <c r="B957" s="30"/>
      <c r="C957" s="35"/>
      <c r="D957" s="43"/>
      <c r="E957" s="65"/>
      <c r="F957" s="46"/>
      <c r="G957" s="46"/>
      <c r="H957" s="165"/>
      <c r="I957" s="43"/>
      <c r="J957" s="29"/>
      <c r="K957" s="70"/>
      <c r="L957" s="69"/>
      <c r="M957" s="47"/>
      <c r="N957" s="240" t="str">
        <f ca="1">IF(Tabla1[[#This Row],[Fecha de nac]]="","",IF(Tabla1[[#This Row],[Fecha Finalización]] &gt;=TODAY(), DATEDIF(Tabla1[[#This Row],[Fecha de nac]],TODAY(),"y"), ROUNDDOWN((Tabla1[[#This Row],[Fecha Finalización]] -Tabla1[[#This Row],[Fecha de nac]])/365,0)))</f>
        <v/>
      </c>
      <c r="O957" s="171"/>
      <c r="P957" s="35"/>
      <c r="Q957" s="68"/>
      <c r="R957" s="68"/>
      <c r="S957" s="68"/>
      <c r="T957" s="68"/>
      <c r="U957" s="245" t="str">
        <f>IF(F957="","",Tabla1[[#This Row],[Fecha Inicio grupo]]+3*7-7)</f>
        <v/>
      </c>
      <c r="V957" s="246" t="str">
        <f>IF(F957="","",EDATE(Tabla1[[#This Row],[Fecha Inicio grupo]],3))</f>
        <v/>
      </c>
      <c r="W957" s="30"/>
      <c r="X957" s="30"/>
      <c r="Y957" s="77"/>
      <c r="Z957" s="77"/>
      <c r="AA957" s="77"/>
      <c r="AB957" s="77"/>
      <c r="AC957" s="77"/>
      <c r="AD957" s="77"/>
      <c r="AE957" s="77"/>
      <c r="AF957" s="77"/>
      <c r="AG957" s="77"/>
      <c r="AH957" s="77"/>
      <c r="AI957" s="77"/>
      <c r="AJ957" s="77"/>
      <c r="AK957" s="77"/>
      <c r="AL957" s="77"/>
      <c r="AM957" s="77"/>
      <c r="AN957" s="77"/>
      <c r="AO957" s="146"/>
      <c r="AP957" s="248" t="str">
        <f>IF(F957="","",IFERROR(VLOOKUP(SUBSTITUTE(SUBSTITUTE(Tabla1[[#This Row],[Uso Sistemas]],"T","P"),"N","F"),Parámetros!$M$2:$N$17,2,0),"Completar hasta 3ra sem. para evaluar a Probacionista"))</f>
        <v/>
      </c>
      <c r="AQ957" s="40"/>
      <c r="AR957" s="40"/>
      <c r="AS957" s="40"/>
      <c r="AT957" s="29"/>
      <c r="AU957" s="56"/>
      <c r="AV957" s="56"/>
      <c r="AW957" s="56"/>
      <c r="AX957" s="250" t="str">
        <f>IF(V957="","",EOMONTH(EDATE(Tabla1[[#This Row],[Fecha Finalización]],2),0))</f>
        <v/>
      </c>
      <c r="AY957" s="40"/>
      <c r="AZ957" s="251" t="str">
        <f>IF(V957="","",EOMONTH(EDATE(Tabla1[[#This Row],[Fecha Finalización]],3),0))</f>
        <v/>
      </c>
      <c r="BA957" s="40"/>
      <c r="BB957" s="40"/>
      <c r="BC957" s="237"/>
      <c r="BD957" s="235" t="str">
        <f>IF(F957="","",Tabla1[[#This Row],[sem 01]]&amp;Tabla1[[#This Row],[sem 02]]&amp;Tabla1[[#This Row],[sem 03]])</f>
        <v/>
      </c>
      <c r="BE957" s="236" t="str">
        <f>IF(TRIM(F957)="","",$B$1&amp;"-"&amp;SUBSTITUTE(Tabla1[[#This Row],[Mes Inscrito]]," ","")&amp;"-"&amp;SUBSTITUTE(Tabla1[[#This Row],[Dia de clases Inscrito]]," ","")&amp;"-"&amp;SUBSTITUTE(Tabla1[[#This Row],[Horario Inscrito]]," ","")&amp;"-"&amp;Tabla1[[#This Row],[Fecha Inicio grupo]])</f>
        <v/>
      </c>
      <c r="BF957" s="253" t="str">
        <f>IF(F957="","",Tabla1[[#This Row],[Curso]])</f>
        <v/>
      </c>
      <c r="BG957" s="254" t="str">
        <f>+IF(TRIM(F957)="","",$B$1&amp;"-"&amp;TRIM(Tabla1[[#This Row],[Mes Inscrito]])&amp;"-"&amp;TRIM(Tabla1[[#This Row],[Dia de clases Inscrito]])&amp;"-"&amp;TRIM(Tabla1[[#This Row],[Horario Inscrito]])&amp;"-"&amp;TRIM(Tabla1[[#This Row],[Fecha Inicio grupo]])&amp;"-"&amp;TRIM(Tabla1[[#This Row],[Tipo Incrito]]))</f>
        <v/>
      </c>
      <c r="BH957" s="319" t="str">
        <f>IF(F957="","",OR(IFERROR(SEARCH("CG",Tabla1[[#This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7" s="320" t="str">
        <f>IF(F957&lt;&gt;"",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7" s="320" t="str">
        <f>IF(F957&lt;&gt;"",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7" s="320" t="str">
        <f>IF(Tabla1[[#This Row],[Fecha Inicio grupo]]="","",IFERROR(VLOOKUP(Tabla1[[#This Row],[Mes de Alta como miembro]],Parámetros!$AM$2:$AN$16,2,0),"01/01/1900"))</f>
        <v/>
      </c>
    </row>
    <row r="958" spans="1:63" ht="14.45" hidden="1">
      <c r="A958" s="69">
        <v>953</v>
      </c>
      <c r="B958" s="30"/>
      <c r="C958" s="35"/>
      <c r="D958" s="43"/>
      <c r="E958" s="65"/>
      <c r="F958" s="46"/>
      <c r="G958" s="46"/>
      <c r="H958" s="165"/>
      <c r="I958" s="43"/>
      <c r="J958" s="29"/>
      <c r="K958" s="70"/>
      <c r="L958" s="69"/>
      <c r="M958" s="47"/>
      <c r="N958" s="240" t="str">
        <f ca="1">IF(Tabla1[[#This Row],[Fecha de nac]]="","",IF(Tabla1[[#This Row],[Fecha Finalización]] &gt;=TODAY(), DATEDIF(Tabla1[[#This Row],[Fecha de nac]],TODAY(),"y"), ROUNDDOWN((Tabla1[[#This Row],[Fecha Finalización]] -Tabla1[[#This Row],[Fecha de nac]])/365,0)))</f>
        <v/>
      </c>
      <c r="O958" s="171"/>
      <c r="P958" s="35"/>
      <c r="Q958" s="68"/>
      <c r="R958" s="68"/>
      <c r="S958" s="68"/>
      <c r="T958" s="68"/>
      <c r="U958" s="245" t="str">
        <f>IF(F958="","",Tabla1[[#This Row],[Fecha Inicio grupo]]+3*7-7)</f>
        <v/>
      </c>
      <c r="V958" s="246" t="str">
        <f>IF(F958="","",EDATE(Tabla1[[#This Row],[Fecha Inicio grupo]],3))</f>
        <v/>
      </c>
      <c r="W958" s="30"/>
      <c r="X958" s="30"/>
      <c r="Y958" s="77"/>
      <c r="Z958" s="77"/>
      <c r="AA958" s="77"/>
      <c r="AB958" s="77"/>
      <c r="AC958" s="77"/>
      <c r="AD958" s="77"/>
      <c r="AE958" s="77"/>
      <c r="AF958" s="77"/>
      <c r="AG958" s="77"/>
      <c r="AH958" s="77"/>
      <c r="AI958" s="77"/>
      <c r="AJ958" s="77"/>
      <c r="AK958" s="77"/>
      <c r="AL958" s="77"/>
      <c r="AM958" s="77"/>
      <c r="AN958" s="77"/>
      <c r="AO958" s="146"/>
      <c r="AP958" s="248" t="str">
        <f>IF(F958="","",IFERROR(VLOOKUP(SUBSTITUTE(SUBSTITUTE(Tabla1[[#This Row],[Uso Sistemas]],"T","P"),"N","F"),Parámetros!$M$2:$N$17,2,0),"Completar hasta 3ra sem. para evaluar a Probacionista"))</f>
        <v/>
      </c>
      <c r="AQ958" s="40"/>
      <c r="AR958" s="40"/>
      <c r="AS958" s="40"/>
      <c r="AT958" s="29"/>
      <c r="AU958" s="56"/>
      <c r="AV958" s="56"/>
      <c r="AW958" s="56"/>
      <c r="AX958" s="250" t="str">
        <f>IF(V958="","",EOMONTH(EDATE(Tabla1[[#This Row],[Fecha Finalización]],2),0))</f>
        <v/>
      </c>
      <c r="AY958" s="40"/>
      <c r="AZ958" s="251" t="str">
        <f>IF(V958="","",EOMONTH(EDATE(Tabla1[[#This Row],[Fecha Finalización]],3),0))</f>
        <v/>
      </c>
      <c r="BA958" s="40"/>
      <c r="BB958" s="40"/>
      <c r="BC958" s="237"/>
      <c r="BD958" s="235" t="str">
        <f>IF(F958="","",Tabla1[[#This Row],[sem 01]]&amp;Tabla1[[#This Row],[sem 02]]&amp;Tabla1[[#This Row],[sem 03]])</f>
        <v/>
      </c>
      <c r="BE958" s="236" t="str">
        <f>IF(TRIM(F958)="","",$B$1&amp;"-"&amp;SUBSTITUTE(Tabla1[[#This Row],[Mes Inscrito]]," ","")&amp;"-"&amp;SUBSTITUTE(Tabla1[[#This Row],[Dia de clases Inscrito]]," ","")&amp;"-"&amp;SUBSTITUTE(Tabla1[[#This Row],[Horario Inscrito]]," ","")&amp;"-"&amp;Tabla1[[#This Row],[Fecha Inicio grupo]])</f>
        <v/>
      </c>
      <c r="BF958" s="253" t="str">
        <f>IF(F958="","",Tabla1[[#This Row],[Curso]])</f>
        <v/>
      </c>
      <c r="BG958" s="254" t="str">
        <f>+IF(TRIM(F958)="","",$B$1&amp;"-"&amp;TRIM(Tabla1[[#This Row],[Mes Inscrito]])&amp;"-"&amp;TRIM(Tabla1[[#This Row],[Dia de clases Inscrito]])&amp;"-"&amp;TRIM(Tabla1[[#This Row],[Horario Inscrito]])&amp;"-"&amp;TRIM(Tabla1[[#This Row],[Fecha Inicio grupo]])&amp;"-"&amp;TRIM(Tabla1[[#This Row],[Tipo Incrito]]))</f>
        <v/>
      </c>
      <c r="BH958" s="319" t="str">
        <f>IF(F958="","",OR(IFERROR(SEARCH("CG",Tabla1[[#This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8" s="320" t="str">
        <f>IF(F958&lt;&gt;"",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8" s="320" t="str">
        <f>IF(F958&lt;&gt;"",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8" s="320" t="str">
        <f>IF(Tabla1[[#This Row],[Fecha Inicio grupo]]="","",IFERROR(VLOOKUP(Tabla1[[#This Row],[Mes de Alta como miembro]],Parámetros!$AM$2:$AN$16,2,0),"01/01/1900"))</f>
        <v/>
      </c>
    </row>
    <row r="959" spans="1:63" ht="14.45" hidden="1">
      <c r="A959" s="69">
        <v>954</v>
      </c>
      <c r="B959" s="30"/>
      <c r="C959" s="35"/>
      <c r="D959" s="43"/>
      <c r="E959" s="65"/>
      <c r="F959" s="46"/>
      <c r="G959" s="46"/>
      <c r="H959" s="165"/>
      <c r="I959" s="43"/>
      <c r="J959" s="29"/>
      <c r="K959" s="70"/>
      <c r="L959" s="69"/>
      <c r="M959" s="47"/>
      <c r="N959" s="240" t="str">
        <f ca="1">IF(Tabla1[[#This Row],[Fecha de nac]]="","",IF(Tabla1[[#This Row],[Fecha Finalización]] &gt;=TODAY(), DATEDIF(Tabla1[[#This Row],[Fecha de nac]],TODAY(),"y"), ROUNDDOWN((Tabla1[[#This Row],[Fecha Finalización]] -Tabla1[[#This Row],[Fecha de nac]])/365,0)))</f>
        <v/>
      </c>
      <c r="O959" s="171"/>
      <c r="P959" s="35"/>
      <c r="Q959" s="68"/>
      <c r="R959" s="68"/>
      <c r="S959" s="68"/>
      <c r="T959" s="68"/>
      <c r="U959" s="245" t="str">
        <f>IF(F959="","",Tabla1[[#This Row],[Fecha Inicio grupo]]+3*7-7)</f>
        <v/>
      </c>
      <c r="V959" s="246" t="str">
        <f>IF(F959="","",EDATE(Tabla1[[#This Row],[Fecha Inicio grupo]],3))</f>
        <v/>
      </c>
      <c r="W959" s="30"/>
      <c r="X959" s="30"/>
      <c r="Y959" s="77"/>
      <c r="Z959" s="77"/>
      <c r="AA959" s="77"/>
      <c r="AB959" s="77"/>
      <c r="AC959" s="77"/>
      <c r="AD959" s="77"/>
      <c r="AE959" s="77"/>
      <c r="AF959" s="77"/>
      <c r="AG959" s="77"/>
      <c r="AH959" s="77"/>
      <c r="AI959" s="77"/>
      <c r="AJ959" s="77"/>
      <c r="AK959" s="77"/>
      <c r="AL959" s="77"/>
      <c r="AM959" s="77"/>
      <c r="AN959" s="77"/>
      <c r="AO959" s="146"/>
      <c r="AP959" s="248" t="str">
        <f>IF(F959="","",IFERROR(VLOOKUP(SUBSTITUTE(SUBSTITUTE(Tabla1[[#This Row],[Uso Sistemas]],"T","P"),"N","F"),Parámetros!$M$2:$N$17,2,0),"Completar hasta 3ra sem. para evaluar a Probacionista"))</f>
        <v/>
      </c>
      <c r="AQ959" s="40"/>
      <c r="AR959" s="40"/>
      <c r="AS959" s="40"/>
      <c r="AT959" s="29"/>
      <c r="AU959" s="56"/>
      <c r="AV959" s="56"/>
      <c r="AW959" s="56"/>
      <c r="AX959" s="250" t="str">
        <f>IF(V959="","",EOMONTH(EDATE(Tabla1[[#This Row],[Fecha Finalización]],2),0))</f>
        <v/>
      </c>
      <c r="AY959" s="40"/>
      <c r="AZ959" s="251" t="str">
        <f>IF(V959="","",EOMONTH(EDATE(Tabla1[[#This Row],[Fecha Finalización]],3),0))</f>
        <v/>
      </c>
      <c r="BA959" s="40"/>
      <c r="BB959" s="40"/>
      <c r="BC959" s="237"/>
      <c r="BD959" s="235" t="str">
        <f>IF(F959="","",Tabla1[[#This Row],[sem 01]]&amp;Tabla1[[#This Row],[sem 02]]&amp;Tabla1[[#This Row],[sem 03]])</f>
        <v/>
      </c>
      <c r="BE959" s="236" t="str">
        <f>IF(TRIM(F959)="","",$B$1&amp;"-"&amp;SUBSTITUTE(Tabla1[[#This Row],[Mes Inscrito]]," ","")&amp;"-"&amp;SUBSTITUTE(Tabla1[[#This Row],[Dia de clases Inscrito]]," ","")&amp;"-"&amp;SUBSTITUTE(Tabla1[[#This Row],[Horario Inscrito]]," ","")&amp;"-"&amp;Tabla1[[#This Row],[Fecha Inicio grupo]])</f>
        <v/>
      </c>
      <c r="BF959" s="253" t="str">
        <f>IF(F959="","",Tabla1[[#This Row],[Curso]])</f>
        <v/>
      </c>
      <c r="BG959" s="254" t="str">
        <f>+IF(TRIM(F959)="","",$B$1&amp;"-"&amp;TRIM(Tabla1[[#This Row],[Mes Inscrito]])&amp;"-"&amp;TRIM(Tabla1[[#This Row],[Dia de clases Inscrito]])&amp;"-"&amp;TRIM(Tabla1[[#This Row],[Horario Inscrito]])&amp;"-"&amp;TRIM(Tabla1[[#This Row],[Fecha Inicio grupo]])&amp;"-"&amp;TRIM(Tabla1[[#This Row],[Tipo Incrito]]))</f>
        <v/>
      </c>
      <c r="BH959" s="319" t="str">
        <f>IF(F959="","",OR(IFERROR(SEARCH("CG",Tabla1[[#This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9" s="320" t="str">
        <f>IF(F959&lt;&gt;"",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9" s="320" t="str">
        <f>IF(F959&lt;&gt;"",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9" s="320" t="str">
        <f>IF(Tabla1[[#This Row],[Fecha Inicio grupo]]="","",IFERROR(VLOOKUP(Tabla1[[#This Row],[Mes de Alta como miembro]],Parámetros!$AM$2:$AN$16,2,0),"01/01/1900"))</f>
        <v/>
      </c>
    </row>
    <row r="960" spans="1:63" ht="14.45" hidden="1">
      <c r="A960" s="69">
        <v>955</v>
      </c>
      <c r="B960" s="30"/>
      <c r="C960" s="35"/>
      <c r="D960" s="43"/>
      <c r="E960" s="65"/>
      <c r="F960" s="46"/>
      <c r="G960" s="46"/>
      <c r="H960" s="165"/>
      <c r="I960" s="43"/>
      <c r="J960" s="29"/>
      <c r="K960" s="70"/>
      <c r="L960" s="69"/>
      <c r="M960" s="47"/>
      <c r="N960" s="240" t="str">
        <f ca="1">IF(Tabla1[[#This Row],[Fecha de nac]]="","",IF(Tabla1[[#This Row],[Fecha Finalización]] &gt;=TODAY(), DATEDIF(Tabla1[[#This Row],[Fecha de nac]],TODAY(),"y"), ROUNDDOWN((Tabla1[[#This Row],[Fecha Finalización]] -Tabla1[[#This Row],[Fecha de nac]])/365,0)))</f>
        <v/>
      </c>
      <c r="O960" s="171"/>
      <c r="P960" s="35"/>
      <c r="Q960" s="68"/>
      <c r="R960" s="68"/>
      <c r="S960" s="68"/>
      <c r="T960" s="68"/>
      <c r="U960" s="245" t="str">
        <f>IF(F960="","",Tabla1[[#This Row],[Fecha Inicio grupo]]+3*7-7)</f>
        <v/>
      </c>
      <c r="V960" s="246" t="str">
        <f>IF(F960="","",EDATE(Tabla1[[#This Row],[Fecha Inicio grupo]],3))</f>
        <v/>
      </c>
      <c r="W960" s="30"/>
      <c r="X960" s="30"/>
      <c r="Y960" s="77"/>
      <c r="Z960" s="77"/>
      <c r="AA960" s="77"/>
      <c r="AB960" s="77"/>
      <c r="AC960" s="77"/>
      <c r="AD960" s="77"/>
      <c r="AE960" s="77"/>
      <c r="AF960" s="77"/>
      <c r="AG960" s="77"/>
      <c r="AH960" s="77"/>
      <c r="AI960" s="77"/>
      <c r="AJ960" s="77"/>
      <c r="AK960" s="77"/>
      <c r="AL960" s="77"/>
      <c r="AM960" s="77"/>
      <c r="AN960" s="77"/>
      <c r="AO960" s="146"/>
      <c r="AP960" s="248" t="str">
        <f>IF(F960="","",IFERROR(VLOOKUP(SUBSTITUTE(SUBSTITUTE(Tabla1[[#This Row],[Uso Sistemas]],"T","P"),"N","F"),Parámetros!$M$2:$N$17,2,0),"Completar hasta 3ra sem. para evaluar a Probacionista"))</f>
        <v/>
      </c>
      <c r="AQ960" s="40"/>
      <c r="AR960" s="40"/>
      <c r="AS960" s="40"/>
      <c r="AT960" s="29"/>
      <c r="AU960" s="56"/>
      <c r="AV960" s="56"/>
      <c r="AW960" s="56"/>
      <c r="AX960" s="250" t="str">
        <f>IF(V960="","",EOMONTH(EDATE(Tabla1[[#This Row],[Fecha Finalización]],2),0))</f>
        <v/>
      </c>
      <c r="AY960" s="40"/>
      <c r="AZ960" s="251" t="str">
        <f>IF(V960="","",EOMONTH(EDATE(Tabla1[[#This Row],[Fecha Finalización]],3),0))</f>
        <v/>
      </c>
      <c r="BA960" s="40"/>
      <c r="BB960" s="40"/>
      <c r="BC960" s="237"/>
      <c r="BD960" s="235" t="str">
        <f>IF(F960="","",Tabla1[[#This Row],[sem 01]]&amp;Tabla1[[#This Row],[sem 02]]&amp;Tabla1[[#This Row],[sem 03]])</f>
        <v/>
      </c>
      <c r="BE960" s="236" t="str">
        <f>IF(TRIM(F960)="","",$B$1&amp;"-"&amp;SUBSTITUTE(Tabla1[[#This Row],[Mes Inscrito]]," ","")&amp;"-"&amp;SUBSTITUTE(Tabla1[[#This Row],[Dia de clases Inscrito]]," ","")&amp;"-"&amp;SUBSTITUTE(Tabla1[[#This Row],[Horario Inscrito]]," ","")&amp;"-"&amp;Tabla1[[#This Row],[Fecha Inicio grupo]])</f>
        <v/>
      </c>
      <c r="BF960" s="253" t="str">
        <f>IF(F960="","",Tabla1[[#This Row],[Curso]])</f>
        <v/>
      </c>
      <c r="BG960" s="254" t="str">
        <f>+IF(TRIM(F960)="","",$B$1&amp;"-"&amp;TRIM(Tabla1[[#This Row],[Mes Inscrito]])&amp;"-"&amp;TRIM(Tabla1[[#This Row],[Dia de clases Inscrito]])&amp;"-"&amp;TRIM(Tabla1[[#This Row],[Horario Inscrito]])&amp;"-"&amp;TRIM(Tabla1[[#This Row],[Fecha Inicio grupo]])&amp;"-"&amp;TRIM(Tabla1[[#This Row],[Tipo Incrito]]))</f>
        <v/>
      </c>
      <c r="BH960" s="319" t="str">
        <f>IF(F960="","",OR(IFERROR(SEARCH("CG",Tabla1[[#This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0" s="320" t="str">
        <f>IF(F960&lt;&gt;"",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0" s="320" t="str">
        <f>IF(F960&lt;&gt;"",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0" s="320" t="str">
        <f>IF(Tabla1[[#This Row],[Fecha Inicio grupo]]="","",IFERROR(VLOOKUP(Tabla1[[#This Row],[Mes de Alta como miembro]],Parámetros!$AM$2:$AN$16,2,0),"01/01/1900"))</f>
        <v/>
      </c>
    </row>
    <row r="961" spans="1:63" ht="14.45" hidden="1">
      <c r="A961" s="69">
        <v>956</v>
      </c>
      <c r="B961" s="30"/>
      <c r="C961" s="35"/>
      <c r="D961" s="43"/>
      <c r="E961" s="65"/>
      <c r="F961" s="46"/>
      <c r="G961" s="46"/>
      <c r="H961" s="165"/>
      <c r="I961" s="43"/>
      <c r="J961" s="29"/>
      <c r="K961" s="70"/>
      <c r="L961" s="69"/>
      <c r="M961" s="47"/>
      <c r="N961" s="240" t="str">
        <f ca="1">IF(Tabla1[[#This Row],[Fecha de nac]]="","",IF(Tabla1[[#This Row],[Fecha Finalización]] &gt;=TODAY(), DATEDIF(Tabla1[[#This Row],[Fecha de nac]],TODAY(),"y"), ROUNDDOWN((Tabla1[[#This Row],[Fecha Finalización]] -Tabla1[[#This Row],[Fecha de nac]])/365,0)))</f>
        <v/>
      </c>
      <c r="O961" s="171"/>
      <c r="P961" s="35"/>
      <c r="Q961" s="68"/>
      <c r="R961" s="68"/>
      <c r="S961" s="68"/>
      <c r="T961" s="68"/>
      <c r="U961" s="245" t="str">
        <f>IF(F961="","",Tabla1[[#This Row],[Fecha Inicio grupo]]+3*7-7)</f>
        <v/>
      </c>
      <c r="V961" s="246" t="str">
        <f>IF(F961="","",EDATE(Tabla1[[#This Row],[Fecha Inicio grupo]],3))</f>
        <v/>
      </c>
      <c r="W961" s="30"/>
      <c r="X961" s="30"/>
      <c r="Y961" s="77"/>
      <c r="Z961" s="77"/>
      <c r="AA961" s="77"/>
      <c r="AB961" s="77"/>
      <c r="AC961" s="77"/>
      <c r="AD961" s="77"/>
      <c r="AE961" s="77"/>
      <c r="AF961" s="77"/>
      <c r="AG961" s="77"/>
      <c r="AH961" s="77"/>
      <c r="AI961" s="77"/>
      <c r="AJ961" s="77"/>
      <c r="AK961" s="77"/>
      <c r="AL961" s="77"/>
      <c r="AM961" s="77"/>
      <c r="AN961" s="77"/>
      <c r="AO961" s="146"/>
      <c r="AP961" s="248" t="str">
        <f>IF(F961="","",IFERROR(VLOOKUP(SUBSTITUTE(SUBSTITUTE(Tabla1[[#This Row],[Uso Sistemas]],"T","P"),"N","F"),Parámetros!$M$2:$N$17,2,0),"Completar hasta 3ra sem. para evaluar a Probacionista"))</f>
        <v/>
      </c>
      <c r="AQ961" s="40"/>
      <c r="AR961" s="40"/>
      <c r="AS961" s="40"/>
      <c r="AT961" s="29"/>
      <c r="AU961" s="56"/>
      <c r="AV961" s="56"/>
      <c r="AW961" s="56"/>
      <c r="AX961" s="250" t="str">
        <f>IF(V961="","",EOMONTH(EDATE(Tabla1[[#This Row],[Fecha Finalización]],2),0))</f>
        <v/>
      </c>
      <c r="AY961" s="40"/>
      <c r="AZ961" s="251" t="str">
        <f>IF(V961="","",EOMONTH(EDATE(Tabla1[[#This Row],[Fecha Finalización]],3),0))</f>
        <v/>
      </c>
      <c r="BA961" s="40"/>
      <c r="BB961" s="40"/>
      <c r="BC961" s="237"/>
      <c r="BD961" s="235" t="str">
        <f>IF(F961="","",Tabla1[[#This Row],[sem 01]]&amp;Tabla1[[#This Row],[sem 02]]&amp;Tabla1[[#This Row],[sem 03]])</f>
        <v/>
      </c>
      <c r="BE961" s="236" t="str">
        <f>IF(TRIM(F961)="","",$B$1&amp;"-"&amp;SUBSTITUTE(Tabla1[[#This Row],[Mes Inscrito]]," ","")&amp;"-"&amp;SUBSTITUTE(Tabla1[[#This Row],[Dia de clases Inscrito]]," ","")&amp;"-"&amp;SUBSTITUTE(Tabla1[[#This Row],[Horario Inscrito]]," ","")&amp;"-"&amp;Tabla1[[#This Row],[Fecha Inicio grupo]])</f>
        <v/>
      </c>
      <c r="BF961" s="253" t="str">
        <f>IF(F961="","",Tabla1[[#This Row],[Curso]])</f>
        <v/>
      </c>
      <c r="BG961" s="254" t="str">
        <f>+IF(TRIM(F961)="","",$B$1&amp;"-"&amp;TRIM(Tabla1[[#This Row],[Mes Inscrito]])&amp;"-"&amp;TRIM(Tabla1[[#This Row],[Dia de clases Inscrito]])&amp;"-"&amp;TRIM(Tabla1[[#This Row],[Horario Inscrito]])&amp;"-"&amp;TRIM(Tabla1[[#This Row],[Fecha Inicio grupo]])&amp;"-"&amp;TRIM(Tabla1[[#This Row],[Tipo Incrito]]))</f>
        <v/>
      </c>
      <c r="BH961" s="319" t="str">
        <f>IF(F961="","",OR(IFERROR(SEARCH("CG",Tabla1[[#This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1" s="320" t="str">
        <f>IF(F961&lt;&gt;"",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1" s="320" t="str">
        <f>IF(F961&lt;&gt;"",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1" s="320" t="str">
        <f>IF(Tabla1[[#This Row],[Fecha Inicio grupo]]="","",IFERROR(VLOOKUP(Tabla1[[#This Row],[Mes de Alta como miembro]],Parámetros!$AM$2:$AN$16,2,0),"01/01/1900"))</f>
        <v/>
      </c>
    </row>
    <row r="962" spans="1:63" ht="14.45" hidden="1">
      <c r="A962" s="69">
        <v>957</v>
      </c>
      <c r="B962" s="30"/>
      <c r="C962" s="35"/>
      <c r="D962" s="43"/>
      <c r="E962" s="65"/>
      <c r="F962" s="46"/>
      <c r="G962" s="46"/>
      <c r="H962" s="165"/>
      <c r="I962" s="43"/>
      <c r="J962" s="29"/>
      <c r="K962" s="70"/>
      <c r="L962" s="69"/>
      <c r="M962" s="47"/>
      <c r="N962" s="240" t="str">
        <f ca="1">IF(Tabla1[[#This Row],[Fecha de nac]]="","",IF(Tabla1[[#This Row],[Fecha Finalización]] &gt;=TODAY(), DATEDIF(Tabla1[[#This Row],[Fecha de nac]],TODAY(),"y"), ROUNDDOWN((Tabla1[[#This Row],[Fecha Finalización]] -Tabla1[[#This Row],[Fecha de nac]])/365,0)))</f>
        <v/>
      </c>
      <c r="O962" s="171"/>
      <c r="P962" s="35"/>
      <c r="Q962" s="68"/>
      <c r="R962" s="68"/>
      <c r="S962" s="68"/>
      <c r="T962" s="68"/>
      <c r="U962" s="245" t="str">
        <f>IF(F962="","",Tabla1[[#This Row],[Fecha Inicio grupo]]+3*7-7)</f>
        <v/>
      </c>
      <c r="V962" s="246" t="str">
        <f>IF(F962="","",EDATE(Tabla1[[#This Row],[Fecha Inicio grupo]],3))</f>
        <v/>
      </c>
      <c r="W962" s="30"/>
      <c r="X962" s="30"/>
      <c r="Y962" s="77"/>
      <c r="Z962" s="77"/>
      <c r="AA962" s="77"/>
      <c r="AB962" s="77"/>
      <c r="AC962" s="77"/>
      <c r="AD962" s="77"/>
      <c r="AE962" s="77"/>
      <c r="AF962" s="77"/>
      <c r="AG962" s="77"/>
      <c r="AH962" s="77"/>
      <c r="AI962" s="77"/>
      <c r="AJ962" s="77"/>
      <c r="AK962" s="77"/>
      <c r="AL962" s="77"/>
      <c r="AM962" s="77"/>
      <c r="AN962" s="77"/>
      <c r="AO962" s="146"/>
      <c r="AP962" s="248" t="str">
        <f>IF(F962="","",IFERROR(VLOOKUP(SUBSTITUTE(SUBSTITUTE(Tabla1[[#This Row],[Uso Sistemas]],"T","P"),"N","F"),Parámetros!$M$2:$N$17,2,0),"Completar hasta 3ra sem. para evaluar a Probacionista"))</f>
        <v/>
      </c>
      <c r="AQ962" s="40"/>
      <c r="AR962" s="40"/>
      <c r="AS962" s="40"/>
      <c r="AT962" s="29"/>
      <c r="AU962" s="56"/>
      <c r="AV962" s="56"/>
      <c r="AW962" s="56"/>
      <c r="AX962" s="250" t="str">
        <f>IF(V962="","",EOMONTH(EDATE(Tabla1[[#This Row],[Fecha Finalización]],2),0))</f>
        <v/>
      </c>
      <c r="AY962" s="40"/>
      <c r="AZ962" s="251" t="str">
        <f>IF(V962="","",EOMONTH(EDATE(Tabla1[[#This Row],[Fecha Finalización]],3),0))</f>
        <v/>
      </c>
      <c r="BA962" s="40"/>
      <c r="BB962" s="40"/>
      <c r="BC962" s="237"/>
      <c r="BD962" s="235" t="str">
        <f>IF(F962="","",Tabla1[[#This Row],[sem 01]]&amp;Tabla1[[#This Row],[sem 02]]&amp;Tabla1[[#This Row],[sem 03]])</f>
        <v/>
      </c>
      <c r="BE962" s="236" t="str">
        <f>IF(TRIM(F962)="","",$B$1&amp;"-"&amp;SUBSTITUTE(Tabla1[[#This Row],[Mes Inscrito]]," ","")&amp;"-"&amp;SUBSTITUTE(Tabla1[[#This Row],[Dia de clases Inscrito]]," ","")&amp;"-"&amp;SUBSTITUTE(Tabla1[[#This Row],[Horario Inscrito]]," ","")&amp;"-"&amp;Tabla1[[#This Row],[Fecha Inicio grupo]])</f>
        <v/>
      </c>
      <c r="BF962" s="253" t="str">
        <f>IF(F962="","",Tabla1[[#This Row],[Curso]])</f>
        <v/>
      </c>
      <c r="BG962" s="254" t="str">
        <f>+IF(TRIM(F962)="","",$B$1&amp;"-"&amp;TRIM(Tabla1[[#This Row],[Mes Inscrito]])&amp;"-"&amp;TRIM(Tabla1[[#This Row],[Dia de clases Inscrito]])&amp;"-"&amp;TRIM(Tabla1[[#This Row],[Horario Inscrito]])&amp;"-"&amp;TRIM(Tabla1[[#This Row],[Fecha Inicio grupo]])&amp;"-"&amp;TRIM(Tabla1[[#This Row],[Tipo Incrito]]))</f>
        <v/>
      </c>
      <c r="BH962" s="319" t="str">
        <f>IF(F962="","",OR(IFERROR(SEARCH("CG",Tabla1[[#This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2" s="320" t="str">
        <f>IF(F962&lt;&gt;"",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2" s="320" t="str">
        <f>IF(F962&lt;&gt;"",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2" s="320" t="str">
        <f>IF(Tabla1[[#This Row],[Fecha Inicio grupo]]="","",IFERROR(VLOOKUP(Tabla1[[#This Row],[Mes de Alta como miembro]],Parámetros!$AM$2:$AN$16,2,0),"01/01/1900"))</f>
        <v/>
      </c>
    </row>
    <row r="963" spans="1:63" ht="14.45" hidden="1">
      <c r="A963" s="69">
        <v>958</v>
      </c>
      <c r="B963" s="30"/>
      <c r="C963" s="35"/>
      <c r="D963" s="43"/>
      <c r="E963" s="65"/>
      <c r="F963" s="46"/>
      <c r="G963" s="46"/>
      <c r="H963" s="165"/>
      <c r="I963" s="43"/>
      <c r="J963" s="29"/>
      <c r="K963" s="70"/>
      <c r="L963" s="69"/>
      <c r="M963" s="47"/>
      <c r="N963" s="240" t="str">
        <f ca="1">IF(Tabla1[[#This Row],[Fecha de nac]]="","",IF(Tabla1[[#This Row],[Fecha Finalización]] &gt;=TODAY(), DATEDIF(Tabla1[[#This Row],[Fecha de nac]],TODAY(),"y"), ROUNDDOWN((Tabla1[[#This Row],[Fecha Finalización]] -Tabla1[[#This Row],[Fecha de nac]])/365,0)))</f>
        <v/>
      </c>
      <c r="O963" s="171"/>
      <c r="P963" s="35"/>
      <c r="Q963" s="68"/>
      <c r="R963" s="68"/>
      <c r="S963" s="68"/>
      <c r="T963" s="68"/>
      <c r="U963" s="245" t="str">
        <f>IF(F963="","",Tabla1[[#This Row],[Fecha Inicio grupo]]+3*7-7)</f>
        <v/>
      </c>
      <c r="V963" s="246" t="str">
        <f>IF(F963="","",EDATE(Tabla1[[#This Row],[Fecha Inicio grupo]],3))</f>
        <v/>
      </c>
      <c r="W963" s="30"/>
      <c r="X963" s="30"/>
      <c r="Y963" s="77"/>
      <c r="Z963" s="77"/>
      <c r="AA963" s="77"/>
      <c r="AB963" s="77"/>
      <c r="AC963" s="77"/>
      <c r="AD963" s="77"/>
      <c r="AE963" s="77"/>
      <c r="AF963" s="77"/>
      <c r="AG963" s="77"/>
      <c r="AH963" s="77"/>
      <c r="AI963" s="77"/>
      <c r="AJ963" s="77"/>
      <c r="AK963" s="77"/>
      <c r="AL963" s="77"/>
      <c r="AM963" s="77"/>
      <c r="AN963" s="77"/>
      <c r="AO963" s="146"/>
      <c r="AP963" s="248" t="str">
        <f>IF(F963="","",IFERROR(VLOOKUP(SUBSTITUTE(SUBSTITUTE(Tabla1[[#This Row],[Uso Sistemas]],"T","P"),"N","F"),Parámetros!$M$2:$N$17,2,0),"Completar hasta 3ra sem. para evaluar a Probacionista"))</f>
        <v/>
      </c>
      <c r="AQ963" s="40"/>
      <c r="AR963" s="40"/>
      <c r="AS963" s="40"/>
      <c r="AT963" s="29"/>
      <c r="AU963" s="56"/>
      <c r="AV963" s="56"/>
      <c r="AW963" s="56"/>
      <c r="AX963" s="250" t="str">
        <f>IF(V963="","",EOMONTH(EDATE(Tabla1[[#This Row],[Fecha Finalización]],2),0))</f>
        <v/>
      </c>
      <c r="AY963" s="40"/>
      <c r="AZ963" s="251" t="str">
        <f>IF(V963="","",EOMONTH(EDATE(Tabla1[[#This Row],[Fecha Finalización]],3),0))</f>
        <v/>
      </c>
      <c r="BA963" s="40"/>
      <c r="BB963" s="40"/>
      <c r="BC963" s="237"/>
      <c r="BD963" s="235" t="str">
        <f>IF(F963="","",Tabla1[[#This Row],[sem 01]]&amp;Tabla1[[#This Row],[sem 02]]&amp;Tabla1[[#This Row],[sem 03]])</f>
        <v/>
      </c>
      <c r="BE963" s="236" t="str">
        <f>IF(TRIM(F963)="","",$B$1&amp;"-"&amp;SUBSTITUTE(Tabla1[[#This Row],[Mes Inscrito]]," ","")&amp;"-"&amp;SUBSTITUTE(Tabla1[[#This Row],[Dia de clases Inscrito]]," ","")&amp;"-"&amp;SUBSTITUTE(Tabla1[[#This Row],[Horario Inscrito]]," ","")&amp;"-"&amp;Tabla1[[#This Row],[Fecha Inicio grupo]])</f>
        <v/>
      </c>
      <c r="BF963" s="253" t="str">
        <f>IF(F963="","",Tabla1[[#This Row],[Curso]])</f>
        <v/>
      </c>
      <c r="BG963" s="254" t="str">
        <f>+IF(TRIM(F963)="","",$B$1&amp;"-"&amp;TRIM(Tabla1[[#This Row],[Mes Inscrito]])&amp;"-"&amp;TRIM(Tabla1[[#This Row],[Dia de clases Inscrito]])&amp;"-"&amp;TRIM(Tabla1[[#This Row],[Horario Inscrito]])&amp;"-"&amp;TRIM(Tabla1[[#This Row],[Fecha Inicio grupo]])&amp;"-"&amp;TRIM(Tabla1[[#This Row],[Tipo Incrito]]))</f>
        <v/>
      </c>
      <c r="BH963" s="319" t="str">
        <f>IF(F963="","",OR(IFERROR(SEARCH("CG",Tabla1[[#This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3" s="320" t="str">
        <f>IF(F963&lt;&gt;"",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3" s="320" t="str">
        <f>IF(F963&lt;&gt;"",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3" s="320" t="str">
        <f>IF(Tabla1[[#This Row],[Fecha Inicio grupo]]="","",IFERROR(VLOOKUP(Tabla1[[#This Row],[Mes de Alta como miembro]],Parámetros!$AM$2:$AN$16,2,0),"01/01/1900"))</f>
        <v/>
      </c>
    </row>
    <row r="964" spans="1:63" ht="14.45" hidden="1">
      <c r="A964" s="69">
        <v>959</v>
      </c>
      <c r="B964" s="30"/>
      <c r="C964" s="35"/>
      <c r="D964" s="43"/>
      <c r="E964" s="65"/>
      <c r="F964" s="46"/>
      <c r="G964" s="46"/>
      <c r="H964" s="165"/>
      <c r="I964" s="43"/>
      <c r="J964" s="29"/>
      <c r="K964" s="70"/>
      <c r="L964" s="69"/>
      <c r="M964" s="47"/>
      <c r="N964" s="240" t="str">
        <f ca="1">IF(Tabla1[[#This Row],[Fecha de nac]]="","",IF(Tabla1[[#This Row],[Fecha Finalización]] &gt;=TODAY(), DATEDIF(Tabla1[[#This Row],[Fecha de nac]],TODAY(),"y"), ROUNDDOWN((Tabla1[[#This Row],[Fecha Finalización]] -Tabla1[[#This Row],[Fecha de nac]])/365,0)))</f>
        <v/>
      </c>
      <c r="O964" s="171"/>
      <c r="P964" s="35"/>
      <c r="Q964" s="68"/>
      <c r="R964" s="68"/>
      <c r="S964" s="68"/>
      <c r="T964" s="68"/>
      <c r="U964" s="245" t="str">
        <f>IF(F964="","",Tabla1[[#This Row],[Fecha Inicio grupo]]+3*7-7)</f>
        <v/>
      </c>
      <c r="V964" s="246" t="str">
        <f>IF(F964="","",EDATE(Tabla1[[#This Row],[Fecha Inicio grupo]],3))</f>
        <v/>
      </c>
      <c r="W964" s="30"/>
      <c r="X964" s="30"/>
      <c r="Y964" s="77"/>
      <c r="Z964" s="77"/>
      <c r="AA964" s="77"/>
      <c r="AB964" s="77"/>
      <c r="AC964" s="77"/>
      <c r="AD964" s="77"/>
      <c r="AE964" s="77"/>
      <c r="AF964" s="77"/>
      <c r="AG964" s="77"/>
      <c r="AH964" s="77"/>
      <c r="AI964" s="77"/>
      <c r="AJ964" s="77"/>
      <c r="AK964" s="77"/>
      <c r="AL964" s="77"/>
      <c r="AM964" s="77"/>
      <c r="AN964" s="77"/>
      <c r="AO964" s="146"/>
      <c r="AP964" s="248" t="str">
        <f>IF(F964="","",IFERROR(VLOOKUP(SUBSTITUTE(SUBSTITUTE(Tabla1[[#This Row],[Uso Sistemas]],"T","P"),"N","F"),Parámetros!$M$2:$N$17,2,0),"Completar hasta 3ra sem. para evaluar a Probacionista"))</f>
        <v/>
      </c>
      <c r="AQ964" s="40"/>
      <c r="AR964" s="40"/>
      <c r="AS964" s="40"/>
      <c r="AT964" s="29"/>
      <c r="AU964" s="56"/>
      <c r="AV964" s="56"/>
      <c r="AW964" s="56"/>
      <c r="AX964" s="250" t="str">
        <f>IF(V964="","",EOMONTH(EDATE(Tabla1[[#This Row],[Fecha Finalización]],2),0))</f>
        <v/>
      </c>
      <c r="AY964" s="40"/>
      <c r="AZ964" s="251" t="str">
        <f>IF(V964="","",EOMONTH(EDATE(Tabla1[[#This Row],[Fecha Finalización]],3),0))</f>
        <v/>
      </c>
      <c r="BA964" s="40"/>
      <c r="BB964" s="40"/>
      <c r="BC964" s="237"/>
      <c r="BD964" s="235" t="str">
        <f>IF(F964="","",Tabla1[[#This Row],[sem 01]]&amp;Tabla1[[#This Row],[sem 02]]&amp;Tabla1[[#This Row],[sem 03]])</f>
        <v/>
      </c>
      <c r="BE964" s="236" t="str">
        <f>IF(TRIM(F964)="","",$B$1&amp;"-"&amp;SUBSTITUTE(Tabla1[[#This Row],[Mes Inscrito]]," ","")&amp;"-"&amp;SUBSTITUTE(Tabla1[[#This Row],[Dia de clases Inscrito]]," ","")&amp;"-"&amp;SUBSTITUTE(Tabla1[[#This Row],[Horario Inscrito]]," ","")&amp;"-"&amp;Tabla1[[#This Row],[Fecha Inicio grupo]])</f>
        <v/>
      </c>
      <c r="BF964" s="253" t="str">
        <f>IF(F964="","",Tabla1[[#This Row],[Curso]])</f>
        <v/>
      </c>
      <c r="BG964" s="254" t="str">
        <f>+IF(TRIM(F964)="","",$B$1&amp;"-"&amp;TRIM(Tabla1[[#This Row],[Mes Inscrito]])&amp;"-"&amp;TRIM(Tabla1[[#This Row],[Dia de clases Inscrito]])&amp;"-"&amp;TRIM(Tabla1[[#This Row],[Horario Inscrito]])&amp;"-"&amp;TRIM(Tabla1[[#This Row],[Fecha Inicio grupo]])&amp;"-"&amp;TRIM(Tabla1[[#This Row],[Tipo Incrito]]))</f>
        <v/>
      </c>
      <c r="BH964" s="319" t="str">
        <f>IF(F964="","",OR(IFERROR(SEARCH("CG",Tabla1[[#This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4" s="320" t="str">
        <f>IF(F964&lt;&gt;"",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4" s="320" t="str">
        <f>IF(F964&lt;&gt;"",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4" s="320" t="str">
        <f>IF(Tabla1[[#This Row],[Fecha Inicio grupo]]="","",IFERROR(VLOOKUP(Tabla1[[#This Row],[Mes de Alta como miembro]],Parámetros!$AM$2:$AN$16,2,0),"01/01/1900"))</f>
        <v/>
      </c>
    </row>
    <row r="965" spans="1:63" ht="14.45" hidden="1">
      <c r="A965" s="69">
        <v>960</v>
      </c>
      <c r="B965" s="30"/>
      <c r="C965" s="35"/>
      <c r="D965" s="43"/>
      <c r="E965" s="65"/>
      <c r="F965" s="46"/>
      <c r="G965" s="46"/>
      <c r="H965" s="165"/>
      <c r="I965" s="43"/>
      <c r="J965" s="29"/>
      <c r="K965" s="70"/>
      <c r="L965" s="69"/>
      <c r="M965" s="47"/>
      <c r="N965" s="240" t="str">
        <f ca="1">IF(Tabla1[[#This Row],[Fecha de nac]]="","",IF(Tabla1[[#This Row],[Fecha Finalización]] &gt;=TODAY(), DATEDIF(Tabla1[[#This Row],[Fecha de nac]],TODAY(),"y"), ROUNDDOWN((Tabla1[[#This Row],[Fecha Finalización]] -Tabla1[[#This Row],[Fecha de nac]])/365,0)))</f>
        <v/>
      </c>
      <c r="O965" s="171"/>
      <c r="P965" s="35"/>
      <c r="Q965" s="68"/>
      <c r="R965" s="68"/>
      <c r="S965" s="68"/>
      <c r="T965" s="68"/>
      <c r="U965" s="245" t="str">
        <f>IF(F965="","",Tabla1[[#This Row],[Fecha Inicio grupo]]+3*7-7)</f>
        <v/>
      </c>
      <c r="V965" s="246" t="str">
        <f>IF(F965="","",EDATE(Tabla1[[#This Row],[Fecha Inicio grupo]],3))</f>
        <v/>
      </c>
      <c r="W965" s="30"/>
      <c r="X965" s="30"/>
      <c r="Y965" s="77"/>
      <c r="Z965" s="77"/>
      <c r="AA965" s="77"/>
      <c r="AB965" s="77"/>
      <c r="AC965" s="77"/>
      <c r="AD965" s="77"/>
      <c r="AE965" s="77"/>
      <c r="AF965" s="77"/>
      <c r="AG965" s="77"/>
      <c r="AH965" s="77"/>
      <c r="AI965" s="77"/>
      <c r="AJ965" s="77"/>
      <c r="AK965" s="77"/>
      <c r="AL965" s="77"/>
      <c r="AM965" s="77"/>
      <c r="AN965" s="77"/>
      <c r="AO965" s="146"/>
      <c r="AP965" s="248" t="str">
        <f>IF(F965="","",IFERROR(VLOOKUP(SUBSTITUTE(SUBSTITUTE(Tabla1[[#This Row],[Uso Sistemas]],"T","P"),"N","F"),Parámetros!$M$2:$N$17,2,0),"Completar hasta 3ra sem. para evaluar a Probacionista"))</f>
        <v/>
      </c>
      <c r="AQ965" s="40"/>
      <c r="AR965" s="40"/>
      <c r="AS965" s="40"/>
      <c r="AT965" s="29"/>
      <c r="AU965" s="56"/>
      <c r="AV965" s="56"/>
      <c r="AW965" s="56"/>
      <c r="AX965" s="250" t="str">
        <f>IF(V965="","",EOMONTH(EDATE(Tabla1[[#This Row],[Fecha Finalización]],2),0))</f>
        <v/>
      </c>
      <c r="AY965" s="40"/>
      <c r="AZ965" s="251" t="str">
        <f>IF(V965="","",EOMONTH(EDATE(Tabla1[[#This Row],[Fecha Finalización]],3),0))</f>
        <v/>
      </c>
      <c r="BA965" s="40"/>
      <c r="BB965" s="40"/>
      <c r="BC965" s="237"/>
      <c r="BD965" s="235" t="str">
        <f>IF(F965="","",Tabla1[[#This Row],[sem 01]]&amp;Tabla1[[#This Row],[sem 02]]&amp;Tabla1[[#This Row],[sem 03]])</f>
        <v/>
      </c>
      <c r="BE965" s="236" t="str">
        <f>IF(TRIM(F965)="","",$B$1&amp;"-"&amp;SUBSTITUTE(Tabla1[[#This Row],[Mes Inscrito]]," ","")&amp;"-"&amp;SUBSTITUTE(Tabla1[[#This Row],[Dia de clases Inscrito]]," ","")&amp;"-"&amp;SUBSTITUTE(Tabla1[[#This Row],[Horario Inscrito]]," ","")&amp;"-"&amp;Tabla1[[#This Row],[Fecha Inicio grupo]])</f>
        <v/>
      </c>
      <c r="BF965" s="253" t="str">
        <f>IF(F965="","",Tabla1[[#This Row],[Curso]])</f>
        <v/>
      </c>
      <c r="BG965" s="254" t="str">
        <f>+IF(TRIM(F965)="","",$B$1&amp;"-"&amp;TRIM(Tabla1[[#This Row],[Mes Inscrito]])&amp;"-"&amp;TRIM(Tabla1[[#This Row],[Dia de clases Inscrito]])&amp;"-"&amp;TRIM(Tabla1[[#This Row],[Horario Inscrito]])&amp;"-"&amp;TRIM(Tabla1[[#This Row],[Fecha Inicio grupo]])&amp;"-"&amp;TRIM(Tabla1[[#This Row],[Tipo Incrito]]))</f>
        <v/>
      </c>
      <c r="BH965" s="319" t="str">
        <f>IF(F965="","",OR(IFERROR(SEARCH("CG",Tabla1[[#This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5" s="320" t="str">
        <f>IF(F965&lt;&gt;"",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5" s="320" t="str">
        <f>IF(F965&lt;&gt;"",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5" s="320" t="str">
        <f>IF(Tabla1[[#This Row],[Fecha Inicio grupo]]="","",IFERROR(VLOOKUP(Tabla1[[#This Row],[Mes de Alta como miembro]],Parámetros!$AM$2:$AN$16,2,0),"01/01/1900"))</f>
        <v/>
      </c>
    </row>
    <row r="966" spans="1:63" ht="14.45" hidden="1">
      <c r="A966" s="69">
        <v>961</v>
      </c>
      <c r="B966" s="30"/>
      <c r="C966" s="35"/>
      <c r="D966" s="43"/>
      <c r="E966" s="65"/>
      <c r="F966" s="46"/>
      <c r="G966" s="46"/>
      <c r="H966" s="165"/>
      <c r="I966" s="43"/>
      <c r="J966" s="29"/>
      <c r="K966" s="70"/>
      <c r="L966" s="69"/>
      <c r="M966" s="47"/>
      <c r="N966" s="240" t="str">
        <f ca="1">IF(Tabla1[[#This Row],[Fecha de nac]]="","",IF(Tabla1[[#This Row],[Fecha Finalización]] &gt;=TODAY(), DATEDIF(Tabla1[[#This Row],[Fecha de nac]],TODAY(),"y"), ROUNDDOWN((Tabla1[[#This Row],[Fecha Finalización]] -Tabla1[[#This Row],[Fecha de nac]])/365,0)))</f>
        <v/>
      </c>
      <c r="O966" s="171"/>
      <c r="P966" s="35"/>
      <c r="Q966" s="68"/>
      <c r="R966" s="68"/>
      <c r="S966" s="68"/>
      <c r="T966" s="68"/>
      <c r="U966" s="245" t="str">
        <f>IF(F966="","",Tabla1[[#This Row],[Fecha Inicio grupo]]+3*7-7)</f>
        <v/>
      </c>
      <c r="V966" s="246" t="str">
        <f>IF(F966="","",EDATE(Tabla1[[#This Row],[Fecha Inicio grupo]],3))</f>
        <v/>
      </c>
      <c r="W966" s="30"/>
      <c r="X966" s="30"/>
      <c r="Y966" s="77"/>
      <c r="Z966" s="77"/>
      <c r="AA966" s="77"/>
      <c r="AB966" s="77"/>
      <c r="AC966" s="77"/>
      <c r="AD966" s="77"/>
      <c r="AE966" s="77"/>
      <c r="AF966" s="77"/>
      <c r="AG966" s="77"/>
      <c r="AH966" s="77"/>
      <c r="AI966" s="77"/>
      <c r="AJ966" s="77"/>
      <c r="AK966" s="77"/>
      <c r="AL966" s="77"/>
      <c r="AM966" s="77"/>
      <c r="AN966" s="77"/>
      <c r="AO966" s="146"/>
      <c r="AP966" s="248" t="str">
        <f>IF(F966="","",IFERROR(VLOOKUP(SUBSTITUTE(SUBSTITUTE(Tabla1[[#This Row],[Uso Sistemas]],"T","P"),"N","F"),Parámetros!$M$2:$N$17,2,0),"Completar hasta 3ra sem. para evaluar a Probacionista"))</f>
        <v/>
      </c>
      <c r="AQ966" s="40"/>
      <c r="AR966" s="40"/>
      <c r="AS966" s="40"/>
      <c r="AT966" s="29"/>
      <c r="AU966" s="56"/>
      <c r="AV966" s="56"/>
      <c r="AW966" s="56"/>
      <c r="AX966" s="250" t="str">
        <f>IF(V966="","",EOMONTH(EDATE(Tabla1[[#This Row],[Fecha Finalización]],2),0))</f>
        <v/>
      </c>
      <c r="AY966" s="40"/>
      <c r="AZ966" s="251" t="str">
        <f>IF(V966="","",EOMONTH(EDATE(Tabla1[[#This Row],[Fecha Finalización]],3),0))</f>
        <v/>
      </c>
      <c r="BA966" s="40"/>
      <c r="BB966" s="40"/>
      <c r="BC966" s="237"/>
      <c r="BD966" s="235" t="str">
        <f>IF(F966="","",Tabla1[[#This Row],[sem 01]]&amp;Tabla1[[#This Row],[sem 02]]&amp;Tabla1[[#This Row],[sem 03]])</f>
        <v/>
      </c>
      <c r="BE966" s="236" t="str">
        <f>IF(TRIM(F966)="","",$B$1&amp;"-"&amp;SUBSTITUTE(Tabla1[[#This Row],[Mes Inscrito]]," ","")&amp;"-"&amp;SUBSTITUTE(Tabla1[[#This Row],[Dia de clases Inscrito]]," ","")&amp;"-"&amp;SUBSTITUTE(Tabla1[[#This Row],[Horario Inscrito]]," ","")&amp;"-"&amp;Tabla1[[#This Row],[Fecha Inicio grupo]])</f>
        <v/>
      </c>
      <c r="BF966" s="253" t="str">
        <f>IF(F966="","",Tabla1[[#This Row],[Curso]])</f>
        <v/>
      </c>
      <c r="BG966" s="254" t="str">
        <f>+IF(TRIM(F966)="","",$B$1&amp;"-"&amp;TRIM(Tabla1[[#This Row],[Mes Inscrito]])&amp;"-"&amp;TRIM(Tabla1[[#This Row],[Dia de clases Inscrito]])&amp;"-"&amp;TRIM(Tabla1[[#This Row],[Horario Inscrito]])&amp;"-"&amp;TRIM(Tabla1[[#This Row],[Fecha Inicio grupo]])&amp;"-"&amp;TRIM(Tabla1[[#This Row],[Tipo Incrito]]))</f>
        <v/>
      </c>
      <c r="BH966" s="319" t="str">
        <f>IF(F966="","",OR(IFERROR(SEARCH("CG",Tabla1[[#This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6" s="320" t="str">
        <f>IF(F966&lt;&gt;"",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6" s="320" t="str">
        <f>IF(F966&lt;&gt;"",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6" s="320" t="str">
        <f>IF(Tabla1[[#This Row],[Fecha Inicio grupo]]="","",IFERROR(VLOOKUP(Tabla1[[#This Row],[Mes de Alta como miembro]],Parámetros!$AM$2:$AN$16,2,0),"01/01/1900"))</f>
        <v/>
      </c>
    </row>
    <row r="967" spans="1:63" ht="14.45" hidden="1">
      <c r="A967" s="69">
        <v>962</v>
      </c>
      <c r="B967" s="30"/>
      <c r="C967" s="35"/>
      <c r="D967" s="43"/>
      <c r="E967" s="65"/>
      <c r="F967" s="46"/>
      <c r="G967" s="46"/>
      <c r="H967" s="165"/>
      <c r="I967" s="43"/>
      <c r="J967" s="29"/>
      <c r="K967" s="70"/>
      <c r="L967" s="69"/>
      <c r="M967" s="47"/>
      <c r="N967" s="240" t="str">
        <f ca="1">IF(Tabla1[[#This Row],[Fecha de nac]]="","",IF(Tabla1[[#This Row],[Fecha Finalización]] &gt;=TODAY(), DATEDIF(Tabla1[[#This Row],[Fecha de nac]],TODAY(),"y"), ROUNDDOWN((Tabla1[[#This Row],[Fecha Finalización]] -Tabla1[[#This Row],[Fecha de nac]])/365,0)))</f>
        <v/>
      </c>
      <c r="O967" s="171"/>
      <c r="P967" s="35"/>
      <c r="Q967" s="68"/>
      <c r="R967" s="68"/>
      <c r="S967" s="68"/>
      <c r="T967" s="68"/>
      <c r="U967" s="245" t="str">
        <f>IF(F967="","",Tabla1[[#This Row],[Fecha Inicio grupo]]+3*7-7)</f>
        <v/>
      </c>
      <c r="V967" s="246" t="str">
        <f>IF(F967="","",EDATE(Tabla1[[#This Row],[Fecha Inicio grupo]],3))</f>
        <v/>
      </c>
      <c r="W967" s="30"/>
      <c r="X967" s="30"/>
      <c r="Y967" s="77"/>
      <c r="Z967" s="77"/>
      <c r="AA967" s="77"/>
      <c r="AB967" s="77"/>
      <c r="AC967" s="77"/>
      <c r="AD967" s="77"/>
      <c r="AE967" s="77"/>
      <c r="AF967" s="77"/>
      <c r="AG967" s="77"/>
      <c r="AH967" s="77"/>
      <c r="AI967" s="77"/>
      <c r="AJ967" s="77"/>
      <c r="AK967" s="77"/>
      <c r="AL967" s="77"/>
      <c r="AM967" s="77"/>
      <c r="AN967" s="77"/>
      <c r="AO967" s="146"/>
      <c r="AP967" s="248" t="str">
        <f>IF(F967="","",IFERROR(VLOOKUP(SUBSTITUTE(SUBSTITUTE(Tabla1[[#This Row],[Uso Sistemas]],"T","P"),"N","F"),Parámetros!$M$2:$N$17,2,0),"Completar hasta 3ra sem. para evaluar a Probacionista"))</f>
        <v/>
      </c>
      <c r="AQ967" s="40"/>
      <c r="AR967" s="40"/>
      <c r="AS967" s="40"/>
      <c r="AT967" s="29"/>
      <c r="AU967" s="56"/>
      <c r="AV967" s="56"/>
      <c r="AW967" s="56"/>
      <c r="AX967" s="250" t="str">
        <f>IF(V967="","",EOMONTH(EDATE(Tabla1[[#This Row],[Fecha Finalización]],2),0))</f>
        <v/>
      </c>
      <c r="AY967" s="40"/>
      <c r="AZ967" s="251" t="str">
        <f>IF(V967="","",EOMONTH(EDATE(Tabla1[[#This Row],[Fecha Finalización]],3),0))</f>
        <v/>
      </c>
      <c r="BA967" s="40"/>
      <c r="BB967" s="40"/>
      <c r="BC967" s="237"/>
      <c r="BD967" s="235" t="str">
        <f>IF(F967="","",Tabla1[[#This Row],[sem 01]]&amp;Tabla1[[#This Row],[sem 02]]&amp;Tabla1[[#This Row],[sem 03]])</f>
        <v/>
      </c>
      <c r="BE967" s="236" t="str">
        <f>IF(TRIM(F967)="","",$B$1&amp;"-"&amp;SUBSTITUTE(Tabla1[[#This Row],[Mes Inscrito]]," ","")&amp;"-"&amp;SUBSTITUTE(Tabla1[[#This Row],[Dia de clases Inscrito]]," ","")&amp;"-"&amp;SUBSTITUTE(Tabla1[[#This Row],[Horario Inscrito]]," ","")&amp;"-"&amp;Tabla1[[#This Row],[Fecha Inicio grupo]])</f>
        <v/>
      </c>
      <c r="BF967" s="253" t="str">
        <f>IF(F967="","",Tabla1[[#This Row],[Curso]])</f>
        <v/>
      </c>
      <c r="BG967" s="254" t="str">
        <f>+IF(TRIM(F967)="","",$B$1&amp;"-"&amp;TRIM(Tabla1[[#This Row],[Mes Inscrito]])&amp;"-"&amp;TRIM(Tabla1[[#This Row],[Dia de clases Inscrito]])&amp;"-"&amp;TRIM(Tabla1[[#This Row],[Horario Inscrito]])&amp;"-"&amp;TRIM(Tabla1[[#This Row],[Fecha Inicio grupo]])&amp;"-"&amp;TRIM(Tabla1[[#This Row],[Tipo Incrito]]))</f>
        <v/>
      </c>
      <c r="BH967" s="319" t="str">
        <f>IF(F967="","",OR(IFERROR(SEARCH("CG",Tabla1[[#This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7" s="320" t="str">
        <f>IF(F967&lt;&gt;"",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7" s="320" t="str">
        <f>IF(F967&lt;&gt;"",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7" s="320" t="str">
        <f>IF(Tabla1[[#This Row],[Fecha Inicio grupo]]="","",IFERROR(VLOOKUP(Tabla1[[#This Row],[Mes de Alta como miembro]],Parámetros!$AM$2:$AN$16,2,0),"01/01/1900"))</f>
        <v/>
      </c>
    </row>
    <row r="968" spans="1:63" ht="14.45" hidden="1">
      <c r="A968" s="69">
        <v>963</v>
      </c>
      <c r="B968" s="30"/>
      <c r="C968" s="35"/>
      <c r="D968" s="43"/>
      <c r="E968" s="65"/>
      <c r="F968" s="46"/>
      <c r="G968" s="46"/>
      <c r="H968" s="165"/>
      <c r="I968" s="43"/>
      <c r="J968" s="29"/>
      <c r="K968" s="70"/>
      <c r="L968" s="69"/>
      <c r="M968" s="47"/>
      <c r="N968" s="240" t="str">
        <f ca="1">IF(Tabla1[[#This Row],[Fecha de nac]]="","",IF(Tabla1[[#This Row],[Fecha Finalización]] &gt;=TODAY(), DATEDIF(Tabla1[[#This Row],[Fecha de nac]],TODAY(),"y"), ROUNDDOWN((Tabla1[[#This Row],[Fecha Finalización]] -Tabla1[[#This Row],[Fecha de nac]])/365,0)))</f>
        <v/>
      </c>
      <c r="O968" s="171"/>
      <c r="P968" s="35"/>
      <c r="Q968" s="68"/>
      <c r="R968" s="68"/>
      <c r="S968" s="68"/>
      <c r="T968" s="68"/>
      <c r="U968" s="245" t="str">
        <f>IF(F968="","",Tabla1[[#This Row],[Fecha Inicio grupo]]+3*7-7)</f>
        <v/>
      </c>
      <c r="V968" s="246" t="str">
        <f>IF(F968="","",EDATE(Tabla1[[#This Row],[Fecha Inicio grupo]],3))</f>
        <v/>
      </c>
      <c r="W968" s="30"/>
      <c r="X968" s="30"/>
      <c r="Y968" s="77"/>
      <c r="Z968" s="77"/>
      <c r="AA968" s="77"/>
      <c r="AB968" s="77"/>
      <c r="AC968" s="77"/>
      <c r="AD968" s="77"/>
      <c r="AE968" s="77"/>
      <c r="AF968" s="77"/>
      <c r="AG968" s="77"/>
      <c r="AH968" s="77"/>
      <c r="AI968" s="77"/>
      <c r="AJ968" s="77"/>
      <c r="AK968" s="77"/>
      <c r="AL968" s="77"/>
      <c r="AM968" s="77"/>
      <c r="AN968" s="77"/>
      <c r="AO968" s="146"/>
      <c r="AP968" s="248" t="str">
        <f>IF(F968="","",IFERROR(VLOOKUP(SUBSTITUTE(SUBSTITUTE(Tabla1[[#This Row],[Uso Sistemas]],"T","P"),"N","F"),Parámetros!$M$2:$N$17,2,0),"Completar hasta 3ra sem. para evaluar a Probacionista"))</f>
        <v/>
      </c>
      <c r="AQ968" s="40"/>
      <c r="AR968" s="40"/>
      <c r="AS968" s="40"/>
      <c r="AT968" s="29"/>
      <c r="AU968" s="56"/>
      <c r="AV968" s="56"/>
      <c r="AW968" s="56"/>
      <c r="AX968" s="250" t="str">
        <f>IF(V968="","",EOMONTH(EDATE(Tabla1[[#This Row],[Fecha Finalización]],2),0))</f>
        <v/>
      </c>
      <c r="AY968" s="40"/>
      <c r="AZ968" s="251" t="str">
        <f>IF(V968="","",EOMONTH(EDATE(Tabla1[[#This Row],[Fecha Finalización]],3),0))</f>
        <v/>
      </c>
      <c r="BA968" s="40"/>
      <c r="BB968" s="40"/>
      <c r="BC968" s="237"/>
      <c r="BD968" s="235" t="str">
        <f>IF(F968="","",Tabla1[[#This Row],[sem 01]]&amp;Tabla1[[#This Row],[sem 02]]&amp;Tabla1[[#This Row],[sem 03]])</f>
        <v/>
      </c>
      <c r="BE968" s="236" t="str">
        <f>IF(TRIM(F968)="","",$B$1&amp;"-"&amp;SUBSTITUTE(Tabla1[[#This Row],[Mes Inscrito]]," ","")&amp;"-"&amp;SUBSTITUTE(Tabla1[[#This Row],[Dia de clases Inscrito]]," ","")&amp;"-"&amp;SUBSTITUTE(Tabla1[[#This Row],[Horario Inscrito]]," ","")&amp;"-"&amp;Tabla1[[#This Row],[Fecha Inicio grupo]])</f>
        <v/>
      </c>
      <c r="BF968" s="253" t="str">
        <f>IF(F968="","",Tabla1[[#This Row],[Curso]])</f>
        <v/>
      </c>
      <c r="BG968" s="254" t="str">
        <f>+IF(TRIM(F968)="","",$B$1&amp;"-"&amp;TRIM(Tabla1[[#This Row],[Mes Inscrito]])&amp;"-"&amp;TRIM(Tabla1[[#This Row],[Dia de clases Inscrito]])&amp;"-"&amp;TRIM(Tabla1[[#This Row],[Horario Inscrito]])&amp;"-"&amp;TRIM(Tabla1[[#This Row],[Fecha Inicio grupo]])&amp;"-"&amp;TRIM(Tabla1[[#This Row],[Tipo Incrito]]))</f>
        <v/>
      </c>
      <c r="BH968" s="319" t="str">
        <f>IF(F968="","",OR(IFERROR(SEARCH("CG",Tabla1[[#This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8" s="320" t="str">
        <f>IF(F968&lt;&gt;"",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8" s="320" t="str">
        <f>IF(F968&lt;&gt;"",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8" s="320" t="str">
        <f>IF(Tabla1[[#This Row],[Fecha Inicio grupo]]="","",IFERROR(VLOOKUP(Tabla1[[#This Row],[Mes de Alta como miembro]],Parámetros!$AM$2:$AN$16,2,0),"01/01/1900"))</f>
        <v/>
      </c>
    </row>
    <row r="969" spans="1:63" ht="14.45" hidden="1">
      <c r="A969" s="69">
        <v>964</v>
      </c>
      <c r="B969" s="30"/>
      <c r="C969" s="35"/>
      <c r="D969" s="43"/>
      <c r="E969" s="65"/>
      <c r="F969" s="46"/>
      <c r="G969" s="46"/>
      <c r="H969" s="165"/>
      <c r="I969" s="43"/>
      <c r="J969" s="29"/>
      <c r="K969" s="70"/>
      <c r="L969" s="69"/>
      <c r="M969" s="47"/>
      <c r="N969" s="240" t="str">
        <f ca="1">IF(Tabla1[[#This Row],[Fecha de nac]]="","",IF(Tabla1[[#This Row],[Fecha Finalización]] &gt;=TODAY(), DATEDIF(Tabla1[[#This Row],[Fecha de nac]],TODAY(),"y"), ROUNDDOWN((Tabla1[[#This Row],[Fecha Finalización]] -Tabla1[[#This Row],[Fecha de nac]])/365,0)))</f>
        <v/>
      </c>
      <c r="O969" s="171"/>
      <c r="P969" s="35"/>
      <c r="Q969" s="68"/>
      <c r="R969" s="68"/>
      <c r="S969" s="68"/>
      <c r="T969" s="68"/>
      <c r="U969" s="245" t="str">
        <f>IF(F969="","",Tabla1[[#This Row],[Fecha Inicio grupo]]+3*7-7)</f>
        <v/>
      </c>
      <c r="V969" s="246" t="str">
        <f>IF(F969="","",EDATE(Tabla1[[#This Row],[Fecha Inicio grupo]],3))</f>
        <v/>
      </c>
      <c r="W969" s="30"/>
      <c r="X969" s="30"/>
      <c r="Y969" s="77"/>
      <c r="Z969" s="77"/>
      <c r="AA969" s="77"/>
      <c r="AB969" s="77"/>
      <c r="AC969" s="77"/>
      <c r="AD969" s="77"/>
      <c r="AE969" s="77"/>
      <c r="AF969" s="77"/>
      <c r="AG969" s="77"/>
      <c r="AH969" s="77"/>
      <c r="AI969" s="77"/>
      <c r="AJ969" s="77"/>
      <c r="AK969" s="77"/>
      <c r="AL969" s="77"/>
      <c r="AM969" s="77"/>
      <c r="AN969" s="77"/>
      <c r="AO969" s="146"/>
      <c r="AP969" s="248" t="str">
        <f>IF(F969="","",IFERROR(VLOOKUP(SUBSTITUTE(SUBSTITUTE(Tabla1[[#This Row],[Uso Sistemas]],"T","P"),"N","F"),Parámetros!$M$2:$N$17,2,0),"Completar hasta 3ra sem. para evaluar a Probacionista"))</f>
        <v/>
      </c>
      <c r="AQ969" s="40"/>
      <c r="AR969" s="40"/>
      <c r="AS969" s="40"/>
      <c r="AT969" s="29"/>
      <c r="AU969" s="56"/>
      <c r="AV969" s="56"/>
      <c r="AW969" s="56"/>
      <c r="AX969" s="250" t="str">
        <f>IF(V969="","",EOMONTH(EDATE(Tabla1[[#This Row],[Fecha Finalización]],2),0))</f>
        <v/>
      </c>
      <c r="AY969" s="40"/>
      <c r="AZ969" s="251" t="str">
        <f>IF(V969="","",EOMONTH(EDATE(Tabla1[[#This Row],[Fecha Finalización]],3),0))</f>
        <v/>
      </c>
      <c r="BA969" s="40"/>
      <c r="BB969" s="40"/>
      <c r="BC969" s="237"/>
      <c r="BD969" s="235" t="str">
        <f>IF(F969="","",Tabla1[[#This Row],[sem 01]]&amp;Tabla1[[#This Row],[sem 02]]&amp;Tabla1[[#This Row],[sem 03]])</f>
        <v/>
      </c>
      <c r="BE969" s="236" t="str">
        <f>IF(TRIM(F969)="","",$B$1&amp;"-"&amp;SUBSTITUTE(Tabla1[[#This Row],[Mes Inscrito]]," ","")&amp;"-"&amp;SUBSTITUTE(Tabla1[[#This Row],[Dia de clases Inscrito]]," ","")&amp;"-"&amp;SUBSTITUTE(Tabla1[[#This Row],[Horario Inscrito]]," ","")&amp;"-"&amp;Tabla1[[#This Row],[Fecha Inicio grupo]])</f>
        <v/>
      </c>
      <c r="BF969" s="253" t="str">
        <f>IF(F969="","",Tabla1[[#This Row],[Curso]])</f>
        <v/>
      </c>
      <c r="BG969" s="254" t="str">
        <f>+IF(TRIM(F969)="","",$B$1&amp;"-"&amp;TRIM(Tabla1[[#This Row],[Mes Inscrito]])&amp;"-"&amp;TRIM(Tabla1[[#This Row],[Dia de clases Inscrito]])&amp;"-"&amp;TRIM(Tabla1[[#This Row],[Horario Inscrito]])&amp;"-"&amp;TRIM(Tabla1[[#This Row],[Fecha Inicio grupo]])&amp;"-"&amp;TRIM(Tabla1[[#This Row],[Tipo Incrito]]))</f>
        <v/>
      </c>
      <c r="BH969" s="319" t="str">
        <f>IF(F969="","",OR(IFERROR(SEARCH("CG",Tabla1[[#This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9" s="320" t="str">
        <f>IF(F969&lt;&gt;"",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9" s="320" t="str">
        <f>IF(F969&lt;&gt;"",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9" s="320" t="str">
        <f>IF(Tabla1[[#This Row],[Fecha Inicio grupo]]="","",IFERROR(VLOOKUP(Tabla1[[#This Row],[Mes de Alta como miembro]],Parámetros!$AM$2:$AN$16,2,0),"01/01/1900"))</f>
        <v/>
      </c>
    </row>
    <row r="970" spans="1:63" ht="14.45" hidden="1">
      <c r="A970" s="69">
        <v>965</v>
      </c>
      <c r="B970" s="30"/>
      <c r="C970" s="35"/>
      <c r="D970" s="43"/>
      <c r="E970" s="65"/>
      <c r="F970" s="46"/>
      <c r="G970" s="46"/>
      <c r="H970" s="165"/>
      <c r="I970" s="43"/>
      <c r="J970" s="29"/>
      <c r="K970" s="70"/>
      <c r="L970" s="69"/>
      <c r="M970" s="47"/>
      <c r="N970" s="240" t="str">
        <f ca="1">IF(Tabla1[[#This Row],[Fecha de nac]]="","",IF(Tabla1[[#This Row],[Fecha Finalización]] &gt;=TODAY(), DATEDIF(Tabla1[[#This Row],[Fecha de nac]],TODAY(),"y"), ROUNDDOWN((Tabla1[[#This Row],[Fecha Finalización]] -Tabla1[[#This Row],[Fecha de nac]])/365,0)))</f>
        <v/>
      </c>
      <c r="O970" s="171"/>
      <c r="P970" s="35"/>
      <c r="Q970" s="68"/>
      <c r="R970" s="68"/>
      <c r="S970" s="68"/>
      <c r="T970" s="68"/>
      <c r="U970" s="245" t="str">
        <f>IF(F970="","",Tabla1[[#This Row],[Fecha Inicio grupo]]+3*7-7)</f>
        <v/>
      </c>
      <c r="V970" s="246" t="str">
        <f>IF(F970="","",EDATE(Tabla1[[#This Row],[Fecha Inicio grupo]],3))</f>
        <v/>
      </c>
      <c r="W970" s="30"/>
      <c r="X970" s="30"/>
      <c r="Y970" s="77"/>
      <c r="Z970" s="77"/>
      <c r="AA970" s="77"/>
      <c r="AB970" s="77"/>
      <c r="AC970" s="77"/>
      <c r="AD970" s="77"/>
      <c r="AE970" s="77"/>
      <c r="AF970" s="77"/>
      <c r="AG970" s="77"/>
      <c r="AH970" s="77"/>
      <c r="AI970" s="77"/>
      <c r="AJ970" s="77"/>
      <c r="AK970" s="77"/>
      <c r="AL970" s="77"/>
      <c r="AM970" s="77"/>
      <c r="AN970" s="77"/>
      <c r="AO970" s="146"/>
      <c r="AP970" s="248" t="str">
        <f>IF(F970="","",IFERROR(VLOOKUP(SUBSTITUTE(SUBSTITUTE(Tabla1[[#This Row],[Uso Sistemas]],"T","P"),"N","F"),Parámetros!$M$2:$N$17,2,0),"Completar hasta 3ra sem. para evaluar a Probacionista"))</f>
        <v/>
      </c>
      <c r="AQ970" s="40"/>
      <c r="AR970" s="40"/>
      <c r="AS970" s="40"/>
      <c r="AT970" s="29"/>
      <c r="AU970" s="56"/>
      <c r="AV970" s="56"/>
      <c r="AW970" s="56"/>
      <c r="AX970" s="250" t="str">
        <f>IF(V970="","",EOMONTH(EDATE(Tabla1[[#This Row],[Fecha Finalización]],2),0))</f>
        <v/>
      </c>
      <c r="AY970" s="40"/>
      <c r="AZ970" s="251" t="str">
        <f>IF(V970="","",EOMONTH(EDATE(Tabla1[[#This Row],[Fecha Finalización]],3),0))</f>
        <v/>
      </c>
      <c r="BA970" s="40"/>
      <c r="BB970" s="40"/>
      <c r="BC970" s="237"/>
      <c r="BD970" s="235" t="str">
        <f>IF(F970="","",Tabla1[[#This Row],[sem 01]]&amp;Tabla1[[#This Row],[sem 02]]&amp;Tabla1[[#This Row],[sem 03]])</f>
        <v/>
      </c>
      <c r="BE970" s="236" t="str">
        <f>IF(TRIM(F970)="","",$B$1&amp;"-"&amp;SUBSTITUTE(Tabla1[[#This Row],[Mes Inscrito]]," ","")&amp;"-"&amp;SUBSTITUTE(Tabla1[[#This Row],[Dia de clases Inscrito]]," ","")&amp;"-"&amp;SUBSTITUTE(Tabla1[[#This Row],[Horario Inscrito]]," ","")&amp;"-"&amp;Tabla1[[#This Row],[Fecha Inicio grupo]])</f>
        <v/>
      </c>
      <c r="BF970" s="253" t="str">
        <f>IF(F970="","",Tabla1[[#This Row],[Curso]])</f>
        <v/>
      </c>
      <c r="BG970" s="254" t="str">
        <f>+IF(TRIM(F970)="","",$B$1&amp;"-"&amp;TRIM(Tabla1[[#This Row],[Mes Inscrito]])&amp;"-"&amp;TRIM(Tabla1[[#This Row],[Dia de clases Inscrito]])&amp;"-"&amp;TRIM(Tabla1[[#This Row],[Horario Inscrito]])&amp;"-"&amp;TRIM(Tabla1[[#This Row],[Fecha Inicio grupo]])&amp;"-"&amp;TRIM(Tabla1[[#This Row],[Tipo Incrito]]))</f>
        <v/>
      </c>
      <c r="BH970" s="319" t="str">
        <f>IF(F970="","",OR(IFERROR(SEARCH("CG",Tabla1[[#This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0" s="320" t="str">
        <f>IF(F970&lt;&gt;"",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0" s="320" t="str">
        <f>IF(F970&lt;&gt;"",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0" s="320" t="str">
        <f>IF(Tabla1[[#This Row],[Fecha Inicio grupo]]="","",IFERROR(VLOOKUP(Tabla1[[#This Row],[Mes de Alta como miembro]],Parámetros!$AM$2:$AN$16,2,0),"01/01/1900"))</f>
        <v/>
      </c>
    </row>
    <row r="971" spans="1:63" ht="14.45" hidden="1">
      <c r="A971" s="69">
        <v>966</v>
      </c>
      <c r="B971" s="30"/>
      <c r="C971" s="35"/>
      <c r="D971" s="43"/>
      <c r="E971" s="65"/>
      <c r="F971" s="46"/>
      <c r="G971" s="46"/>
      <c r="H971" s="165"/>
      <c r="I971" s="43"/>
      <c r="J971" s="29"/>
      <c r="K971" s="70"/>
      <c r="L971" s="69"/>
      <c r="M971" s="47"/>
      <c r="N971" s="240" t="str">
        <f ca="1">IF(Tabla1[[#This Row],[Fecha de nac]]="","",IF(Tabla1[[#This Row],[Fecha Finalización]] &gt;=TODAY(), DATEDIF(Tabla1[[#This Row],[Fecha de nac]],TODAY(),"y"), ROUNDDOWN((Tabla1[[#This Row],[Fecha Finalización]] -Tabla1[[#This Row],[Fecha de nac]])/365,0)))</f>
        <v/>
      </c>
      <c r="O971" s="171"/>
      <c r="P971" s="35"/>
      <c r="Q971" s="68"/>
      <c r="R971" s="68"/>
      <c r="S971" s="68"/>
      <c r="T971" s="68"/>
      <c r="U971" s="245" t="str">
        <f>IF(F971="","",Tabla1[[#This Row],[Fecha Inicio grupo]]+3*7-7)</f>
        <v/>
      </c>
      <c r="V971" s="246" t="str">
        <f>IF(F971="","",EDATE(Tabla1[[#This Row],[Fecha Inicio grupo]],3))</f>
        <v/>
      </c>
      <c r="W971" s="30"/>
      <c r="X971" s="30"/>
      <c r="Y971" s="77"/>
      <c r="Z971" s="77"/>
      <c r="AA971" s="77"/>
      <c r="AB971" s="77"/>
      <c r="AC971" s="77"/>
      <c r="AD971" s="77"/>
      <c r="AE971" s="77"/>
      <c r="AF971" s="77"/>
      <c r="AG971" s="77"/>
      <c r="AH971" s="77"/>
      <c r="AI971" s="77"/>
      <c r="AJ971" s="77"/>
      <c r="AK971" s="77"/>
      <c r="AL971" s="77"/>
      <c r="AM971" s="77"/>
      <c r="AN971" s="77"/>
      <c r="AO971" s="146"/>
      <c r="AP971" s="248" t="str">
        <f>IF(F971="","",IFERROR(VLOOKUP(SUBSTITUTE(SUBSTITUTE(Tabla1[[#This Row],[Uso Sistemas]],"T","P"),"N","F"),Parámetros!$M$2:$N$17,2,0),"Completar hasta 3ra sem. para evaluar a Probacionista"))</f>
        <v/>
      </c>
      <c r="AQ971" s="40"/>
      <c r="AR971" s="40"/>
      <c r="AS971" s="40"/>
      <c r="AT971" s="29"/>
      <c r="AU971" s="56"/>
      <c r="AV971" s="56"/>
      <c r="AW971" s="56"/>
      <c r="AX971" s="250" t="str">
        <f>IF(V971="","",EOMONTH(EDATE(Tabla1[[#This Row],[Fecha Finalización]],2),0))</f>
        <v/>
      </c>
      <c r="AY971" s="40"/>
      <c r="AZ971" s="251" t="str">
        <f>IF(V971="","",EOMONTH(EDATE(Tabla1[[#This Row],[Fecha Finalización]],3),0))</f>
        <v/>
      </c>
      <c r="BA971" s="40"/>
      <c r="BB971" s="40"/>
      <c r="BC971" s="237"/>
      <c r="BD971" s="235" t="str">
        <f>IF(F971="","",Tabla1[[#This Row],[sem 01]]&amp;Tabla1[[#This Row],[sem 02]]&amp;Tabla1[[#This Row],[sem 03]])</f>
        <v/>
      </c>
      <c r="BE971" s="236" t="str">
        <f>IF(TRIM(F971)="","",$B$1&amp;"-"&amp;SUBSTITUTE(Tabla1[[#This Row],[Mes Inscrito]]," ","")&amp;"-"&amp;SUBSTITUTE(Tabla1[[#This Row],[Dia de clases Inscrito]]," ","")&amp;"-"&amp;SUBSTITUTE(Tabla1[[#This Row],[Horario Inscrito]]," ","")&amp;"-"&amp;Tabla1[[#This Row],[Fecha Inicio grupo]])</f>
        <v/>
      </c>
      <c r="BF971" s="253" t="str">
        <f>IF(F971="","",Tabla1[[#This Row],[Curso]])</f>
        <v/>
      </c>
      <c r="BG971" s="254" t="str">
        <f>+IF(TRIM(F971)="","",$B$1&amp;"-"&amp;TRIM(Tabla1[[#This Row],[Mes Inscrito]])&amp;"-"&amp;TRIM(Tabla1[[#This Row],[Dia de clases Inscrito]])&amp;"-"&amp;TRIM(Tabla1[[#This Row],[Horario Inscrito]])&amp;"-"&amp;TRIM(Tabla1[[#This Row],[Fecha Inicio grupo]])&amp;"-"&amp;TRIM(Tabla1[[#This Row],[Tipo Incrito]]))</f>
        <v/>
      </c>
      <c r="BH971" s="319" t="str">
        <f>IF(F971="","",OR(IFERROR(SEARCH("CG",Tabla1[[#This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1" s="320" t="str">
        <f>IF(F971&lt;&gt;"",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1" s="320" t="str">
        <f>IF(F971&lt;&gt;"",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1" s="320" t="str">
        <f>IF(Tabla1[[#This Row],[Fecha Inicio grupo]]="","",IFERROR(VLOOKUP(Tabla1[[#This Row],[Mes de Alta como miembro]],Parámetros!$AM$2:$AN$16,2,0),"01/01/1900"))</f>
        <v/>
      </c>
    </row>
    <row r="972" spans="1:63" ht="14.45" hidden="1">
      <c r="A972" s="69">
        <v>967</v>
      </c>
      <c r="B972" s="30"/>
      <c r="C972" s="35"/>
      <c r="D972" s="43"/>
      <c r="E972" s="65"/>
      <c r="F972" s="46"/>
      <c r="G972" s="46"/>
      <c r="H972" s="165"/>
      <c r="I972" s="43"/>
      <c r="J972" s="29"/>
      <c r="K972" s="70"/>
      <c r="L972" s="69"/>
      <c r="M972" s="47"/>
      <c r="N972" s="240" t="str">
        <f ca="1">IF(Tabla1[[#This Row],[Fecha de nac]]="","",IF(Tabla1[[#This Row],[Fecha Finalización]] &gt;=TODAY(), DATEDIF(Tabla1[[#This Row],[Fecha de nac]],TODAY(),"y"), ROUNDDOWN((Tabla1[[#This Row],[Fecha Finalización]] -Tabla1[[#This Row],[Fecha de nac]])/365,0)))</f>
        <v/>
      </c>
      <c r="O972" s="171"/>
      <c r="P972" s="35"/>
      <c r="Q972" s="68"/>
      <c r="R972" s="68"/>
      <c r="S972" s="68"/>
      <c r="T972" s="68"/>
      <c r="U972" s="245" t="str">
        <f>IF(F972="","",Tabla1[[#This Row],[Fecha Inicio grupo]]+3*7-7)</f>
        <v/>
      </c>
      <c r="V972" s="246" t="str">
        <f>IF(F972="","",EDATE(Tabla1[[#This Row],[Fecha Inicio grupo]],3))</f>
        <v/>
      </c>
      <c r="W972" s="30"/>
      <c r="X972" s="30"/>
      <c r="Y972" s="77"/>
      <c r="Z972" s="77"/>
      <c r="AA972" s="77"/>
      <c r="AB972" s="77"/>
      <c r="AC972" s="77"/>
      <c r="AD972" s="77"/>
      <c r="AE972" s="77"/>
      <c r="AF972" s="77"/>
      <c r="AG972" s="77"/>
      <c r="AH972" s="77"/>
      <c r="AI972" s="77"/>
      <c r="AJ972" s="77"/>
      <c r="AK972" s="77"/>
      <c r="AL972" s="77"/>
      <c r="AM972" s="77"/>
      <c r="AN972" s="77"/>
      <c r="AO972" s="146"/>
      <c r="AP972" s="248" t="str">
        <f>IF(F972="","",IFERROR(VLOOKUP(SUBSTITUTE(SUBSTITUTE(Tabla1[[#This Row],[Uso Sistemas]],"T","P"),"N","F"),Parámetros!$M$2:$N$17,2,0),"Completar hasta 3ra sem. para evaluar a Probacionista"))</f>
        <v/>
      </c>
      <c r="AQ972" s="40"/>
      <c r="AR972" s="40"/>
      <c r="AS972" s="40"/>
      <c r="AT972" s="29"/>
      <c r="AU972" s="56"/>
      <c r="AV972" s="56"/>
      <c r="AW972" s="56"/>
      <c r="AX972" s="250" t="str">
        <f>IF(V972="","",EOMONTH(EDATE(Tabla1[[#This Row],[Fecha Finalización]],2),0))</f>
        <v/>
      </c>
      <c r="AY972" s="40"/>
      <c r="AZ972" s="251" t="str">
        <f>IF(V972="","",EOMONTH(EDATE(Tabla1[[#This Row],[Fecha Finalización]],3),0))</f>
        <v/>
      </c>
      <c r="BA972" s="40"/>
      <c r="BB972" s="40"/>
      <c r="BC972" s="237"/>
      <c r="BD972" s="235" t="str">
        <f>IF(F972="","",Tabla1[[#This Row],[sem 01]]&amp;Tabla1[[#This Row],[sem 02]]&amp;Tabla1[[#This Row],[sem 03]])</f>
        <v/>
      </c>
      <c r="BE972" s="236" t="str">
        <f>IF(TRIM(F972)="","",$B$1&amp;"-"&amp;SUBSTITUTE(Tabla1[[#This Row],[Mes Inscrito]]," ","")&amp;"-"&amp;SUBSTITUTE(Tabla1[[#This Row],[Dia de clases Inscrito]]," ","")&amp;"-"&amp;SUBSTITUTE(Tabla1[[#This Row],[Horario Inscrito]]," ","")&amp;"-"&amp;Tabla1[[#This Row],[Fecha Inicio grupo]])</f>
        <v/>
      </c>
      <c r="BF972" s="253" t="str">
        <f>IF(F972="","",Tabla1[[#This Row],[Curso]])</f>
        <v/>
      </c>
      <c r="BG972" s="254" t="str">
        <f>+IF(TRIM(F972)="","",$B$1&amp;"-"&amp;TRIM(Tabla1[[#This Row],[Mes Inscrito]])&amp;"-"&amp;TRIM(Tabla1[[#This Row],[Dia de clases Inscrito]])&amp;"-"&amp;TRIM(Tabla1[[#This Row],[Horario Inscrito]])&amp;"-"&amp;TRIM(Tabla1[[#This Row],[Fecha Inicio grupo]])&amp;"-"&amp;TRIM(Tabla1[[#This Row],[Tipo Incrito]]))</f>
        <v/>
      </c>
      <c r="BH972" s="319" t="str">
        <f>IF(F972="","",OR(IFERROR(SEARCH("CG",Tabla1[[#This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2" s="320" t="str">
        <f>IF(F972&lt;&gt;"",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2" s="320" t="str">
        <f>IF(F972&lt;&gt;"",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2" s="320" t="str">
        <f>IF(Tabla1[[#This Row],[Fecha Inicio grupo]]="","",IFERROR(VLOOKUP(Tabla1[[#This Row],[Mes de Alta como miembro]],Parámetros!$AM$2:$AN$16,2,0),"01/01/1900"))</f>
        <v/>
      </c>
    </row>
    <row r="973" spans="1:63" ht="14.45" hidden="1">
      <c r="A973" s="69">
        <v>968</v>
      </c>
      <c r="B973" s="30"/>
      <c r="C973" s="35"/>
      <c r="D973" s="43"/>
      <c r="E973" s="65"/>
      <c r="F973" s="46"/>
      <c r="G973" s="46"/>
      <c r="H973" s="165"/>
      <c r="I973" s="43"/>
      <c r="J973" s="29"/>
      <c r="K973" s="70"/>
      <c r="L973" s="69"/>
      <c r="M973" s="47"/>
      <c r="N973" s="240" t="str">
        <f ca="1">IF(Tabla1[[#This Row],[Fecha de nac]]="","",IF(Tabla1[[#This Row],[Fecha Finalización]] &gt;=TODAY(), DATEDIF(Tabla1[[#This Row],[Fecha de nac]],TODAY(),"y"), ROUNDDOWN((Tabla1[[#This Row],[Fecha Finalización]] -Tabla1[[#This Row],[Fecha de nac]])/365,0)))</f>
        <v/>
      </c>
      <c r="O973" s="171"/>
      <c r="P973" s="35"/>
      <c r="Q973" s="68"/>
      <c r="R973" s="68"/>
      <c r="S973" s="68"/>
      <c r="T973" s="68"/>
      <c r="U973" s="245" t="str">
        <f>IF(F973="","",Tabla1[[#This Row],[Fecha Inicio grupo]]+3*7-7)</f>
        <v/>
      </c>
      <c r="V973" s="246" t="str">
        <f>IF(F973="","",EDATE(Tabla1[[#This Row],[Fecha Inicio grupo]],3))</f>
        <v/>
      </c>
      <c r="W973" s="30"/>
      <c r="X973" s="30"/>
      <c r="Y973" s="77"/>
      <c r="Z973" s="77"/>
      <c r="AA973" s="77"/>
      <c r="AB973" s="77"/>
      <c r="AC973" s="77"/>
      <c r="AD973" s="77"/>
      <c r="AE973" s="77"/>
      <c r="AF973" s="77"/>
      <c r="AG973" s="77"/>
      <c r="AH973" s="77"/>
      <c r="AI973" s="77"/>
      <c r="AJ973" s="77"/>
      <c r="AK973" s="77"/>
      <c r="AL973" s="77"/>
      <c r="AM973" s="77"/>
      <c r="AN973" s="77"/>
      <c r="AO973" s="146"/>
      <c r="AP973" s="248" t="str">
        <f>IF(F973="","",IFERROR(VLOOKUP(SUBSTITUTE(SUBSTITUTE(Tabla1[[#This Row],[Uso Sistemas]],"T","P"),"N","F"),Parámetros!$M$2:$N$17,2,0),"Completar hasta 3ra sem. para evaluar a Probacionista"))</f>
        <v/>
      </c>
      <c r="AQ973" s="40"/>
      <c r="AR973" s="40"/>
      <c r="AS973" s="40"/>
      <c r="AT973" s="29"/>
      <c r="AU973" s="56"/>
      <c r="AV973" s="56"/>
      <c r="AW973" s="56"/>
      <c r="AX973" s="250" t="str">
        <f>IF(V973="","",EOMONTH(EDATE(Tabla1[[#This Row],[Fecha Finalización]],2),0))</f>
        <v/>
      </c>
      <c r="AY973" s="40"/>
      <c r="AZ973" s="251" t="str">
        <f>IF(V973="","",EOMONTH(EDATE(Tabla1[[#This Row],[Fecha Finalización]],3),0))</f>
        <v/>
      </c>
      <c r="BA973" s="40"/>
      <c r="BB973" s="40"/>
      <c r="BC973" s="237"/>
      <c r="BD973" s="235" t="str">
        <f>IF(F973="","",Tabla1[[#This Row],[sem 01]]&amp;Tabla1[[#This Row],[sem 02]]&amp;Tabla1[[#This Row],[sem 03]])</f>
        <v/>
      </c>
      <c r="BE973" s="236" t="str">
        <f>IF(TRIM(F973)="","",$B$1&amp;"-"&amp;SUBSTITUTE(Tabla1[[#This Row],[Mes Inscrito]]," ","")&amp;"-"&amp;SUBSTITUTE(Tabla1[[#This Row],[Dia de clases Inscrito]]," ","")&amp;"-"&amp;SUBSTITUTE(Tabla1[[#This Row],[Horario Inscrito]]," ","")&amp;"-"&amp;Tabla1[[#This Row],[Fecha Inicio grupo]])</f>
        <v/>
      </c>
      <c r="BF973" s="253" t="str">
        <f>IF(F973="","",Tabla1[[#This Row],[Curso]])</f>
        <v/>
      </c>
      <c r="BG973" s="254" t="str">
        <f>+IF(TRIM(F973)="","",$B$1&amp;"-"&amp;TRIM(Tabla1[[#This Row],[Mes Inscrito]])&amp;"-"&amp;TRIM(Tabla1[[#This Row],[Dia de clases Inscrito]])&amp;"-"&amp;TRIM(Tabla1[[#This Row],[Horario Inscrito]])&amp;"-"&amp;TRIM(Tabla1[[#This Row],[Fecha Inicio grupo]])&amp;"-"&amp;TRIM(Tabla1[[#This Row],[Tipo Incrito]]))</f>
        <v/>
      </c>
      <c r="BH973" s="319" t="str">
        <f>IF(F973="","",OR(IFERROR(SEARCH("CG",Tabla1[[#This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3" s="320" t="str">
        <f>IF(F973&lt;&gt;"",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3" s="320" t="str">
        <f>IF(F973&lt;&gt;"",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3" s="320" t="str">
        <f>IF(Tabla1[[#This Row],[Fecha Inicio grupo]]="","",IFERROR(VLOOKUP(Tabla1[[#This Row],[Mes de Alta como miembro]],Parámetros!$AM$2:$AN$16,2,0),"01/01/1900"))</f>
        <v/>
      </c>
    </row>
    <row r="974" spans="1:63" ht="14.45" hidden="1">
      <c r="A974" s="69">
        <v>969</v>
      </c>
      <c r="B974" s="30"/>
      <c r="C974" s="35"/>
      <c r="D974" s="43"/>
      <c r="E974" s="65"/>
      <c r="F974" s="46"/>
      <c r="G974" s="46"/>
      <c r="H974" s="165"/>
      <c r="I974" s="43"/>
      <c r="J974" s="29"/>
      <c r="K974" s="70"/>
      <c r="L974" s="69"/>
      <c r="M974" s="47"/>
      <c r="N974" s="240" t="str">
        <f ca="1">IF(Tabla1[[#This Row],[Fecha de nac]]="","",IF(Tabla1[[#This Row],[Fecha Finalización]] &gt;=TODAY(), DATEDIF(Tabla1[[#This Row],[Fecha de nac]],TODAY(),"y"), ROUNDDOWN((Tabla1[[#This Row],[Fecha Finalización]] -Tabla1[[#This Row],[Fecha de nac]])/365,0)))</f>
        <v/>
      </c>
      <c r="O974" s="171"/>
      <c r="P974" s="35"/>
      <c r="Q974" s="68"/>
      <c r="R974" s="68"/>
      <c r="S974" s="68"/>
      <c r="T974" s="68"/>
      <c r="U974" s="245" t="str">
        <f>IF(F974="","",Tabla1[[#This Row],[Fecha Inicio grupo]]+3*7-7)</f>
        <v/>
      </c>
      <c r="V974" s="246" t="str">
        <f>IF(F974="","",EDATE(Tabla1[[#This Row],[Fecha Inicio grupo]],3))</f>
        <v/>
      </c>
      <c r="W974" s="30"/>
      <c r="X974" s="30"/>
      <c r="Y974" s="77"/>
      <c r="Z974" s="77"/>
      <c r="AA974" s="77"/>
      <c r="AB974" s="77"/>
      <c r="AC974" s="77"/>
      <c r="AD974" s="77"/>
      <c r="AE974" s="77"/>
      <c r="AF974" s="77"/>
      <c r="AG974" s="77"/>
      <c r="AH974" s="77"/>
      <c r="AI974" s="77"/>
      <c r="AJ974" s="77"/>
      <c r="AK974" s="77"/>
      <c r="AL974" s="77"/>
      <c r="AM974" s="77"/>
      <c r="AN974" s="77"/>
      <c r="AO974" s="146"/>
      <c r="AP974" s="248" t="str">
        <f>IF(F974="","",IFERROR(VLOOKUP(SUBSTITUTE(SUBSTITUTE(Tabla1[[#This Row],[Uso Sistemas]],"T","P"),"N","F"),Parámetros!$M$2:$N$17,2,0),"Completar hasta 3ra sem. para evaluar a Probacionista"))</f>
        <v/>
      </c>
      <c r="AQ974" s="40"/>
      <c r="AR974" s="40"/>
      <c r="AS974" s="40"/>
      <c r="AT974" s="29"/>
      <c r="AU974" s="56"/>
      <c r="AV974" s="56"/>
      <c r="AW974" s="56"/>
      <c r="AX974" s="250" t="str">
        <f>IF(V974="","",EOMONTH(EDATE(Tabla1[[#This Row],[Fecha Finalización]],2),0))</f>
        <v/>
      </c>
      <c r="AY974" s="40"/>
      <c r="AZ974" s="251" t="str">
        <f>IF(V974="","",EOMONTH(EDATE(Tabla1[[#This Row],[Fecha Finalización]],3),0))</f>
        <v/>
      </c>
      <c r="BA974" s="40"/>
      <c r="BB974" s="40"/>
      <c r="BC974" s="237"/>
      <c r="BD974" s="235" t="str">
        <f>IF(F974="","",Tabla1[[#This Row],[sem 01]]&amp;Tabla1[[#This Row],[sem 02]]&amp;Tabla1[[#This Row],[sem 03]])</f>
        <v/>
      </c>
      <c r="BE974" s="236" t="str">
        <f>IF(TRIM(F974)="","",$B$1&amp;"-"&amp;SUBSTITUTE(Tabla1[[#This Row],[Mes Inscrito]]," ","")&amp;"-"&amp;SUBSTITUTE(Tabla1[[#This Row],[Dia de clases Inscrito]]," ","")&amp;"-"&amp;SUBSTITUTE(Tabla1[[#This Row],[Horario Inscrito]]," ","")&amp;"-"&amp;Tabla1[[#This Row],[Fecha Inicio grupo]])</f>
        <v/>
      </c>
      <c r="BF974" s="253" t="str">
        <f>IF(F974="","",Tabla1[[#This Row],[Curso]])</f>
        <v/>
      </c>
      <c r="BG974" s="254" t="str">
        <f>+IF(TRIM(F974)="","",$B$1&amp;"-"&amp;TRIM(Tabla1[[#This Row],[Mes Inscrito]])&amp;"-"&amp;TRIM(Tabla1[[#This Row],[Dia de clases Inscrito]])&amp;"-"&amp;TRIM(Tabla1[[#This Row],[Horario Inscrito]])&amp;"-"&amp;TRIM(Tabla1[[#This Row],[Fecha Inicio grupo]])&amp;"-"&amp;TRIM(Tabla1[[#This Row],[Tipo Incrito]]))</f>
        <v/>
      </c>
      <c r="BH974" s="319" t="str">
        <f>IF(F974="","",OR(IFERROR(SEARCH("CG",Tabla1[[#This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4" s="320" t="str">
        <f>IF(F974&lt;&gt;"",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4" s="320" t="str">
        <f>IF(F974&lt;&gt;"",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4" s="320" t="str">
        <f>IF(Tabla1[[#This Row],[Fecha Inicio grupo]]="","",IFERROR(VLOOKUP(Tabla1[[#This Row],[Mes de Alta como miembro]],Parámetros!$AM$2:$AN$16,2,0),"01/01/1900"))</f>
        <v/>
      </c>
    </row>
    <row r="975" spans="1:63" ht="14.45" hidden="1">
      <c r="A975" s="69">
        <v>970</v>
      </c>
      <c r="B975" s="30"/>
      <c r="C975" s="35"/>
      <c r="D975" s="43"/>
      <c r="E975" s="65"/>
      <c r="F975" s="46"/>
      <c r="G975" s="46"/>
      <c r="H975" s="165"/>
      <c r="I975" s="43"/>
      <c r="J975" s="29"/>
      <c r="K975" s="70"/>
      <c r="L975" s="69"/>
      <c r="M975" s="47"/>
      <c r="N975" s="240" t="str">
        <f ca="1">IF(Tabla1[[#This Row],[Fecha de nac]]="","",IF(Tabla1[[#This Row],[Fecha Finalización]] &gt;=TODAY(), DATEDIF(Tabla1[[#This Row],[Fecha de nac]],TODAY(),"y"), ROUNDDOWN((Tabla1[[#This Row],[Fecha Finalización]] -Tabla1[[#This Row],[Fecha de nac]])/365,0)))</f>
        <v/>
      </c>
      <c r="O975" s="171"/>
      <c r="P975" s="35"/>
      <c r="Q975" s="68"/>
      <c r="R975" s="68"/>
      <c r="S975" s="68"/>
      <c r="T975" s="68"/>
      <c r="U975" s="245" t="str">
        <f>IF(F975="","",Tabla1[[#This Row],[Fecha Inicio grupo]]+3*7-7)</f>
        <v/>
      </c>
      <c r="V975" s="246" t="str">
        <f>IF(F975="","",EDATE(Tabla1[[#This Row],[Fecha Inicio grupo]],3))</f>
        <v/>
      </c>
      <c r="W975" s="30"/>
      <c r="X975" s="30"/>
      <c r="Y975" s="77"/>
      <c r="Z975" s="77"/>
      <c r="AA975" s="77"/>
      <c r="AB975" s="77"/>
      <c r="AC975" s="77"/>
      <c r="AD975" s="77"/>
      <c r="AE975" s="77"/>
      <c r="AF975" s="77"/>
      <c r="AG975" s="77"/>
      <c r="AH975" s="77"/>
      <c r="AI975" s="77"/>
      <c r="AJ975" s="77"/>
      <c r="AK975" s="77"/>
      <c r="AL975" s="77"/>
      <c r="AM975" s="77"/>
      <c r="AN975" s="77"/>
      <c r="AO975" s="146"/>
      <c r="AP975" s="248" t="str">
        <f>IF(F975="","",IFERROR(VLOOKUP(SUBSTITUTE(SUBSTITUTE(Tabla1[[#This Row],[Uso Sistemas]],"T","P"),"N","F"),Parámetros!$M$2:$N$17,2,0),"Completar hasta 3ra sem. para evaluar a Probacionista"))</f>
        <v/>
      </c>
      <c r="AQ975" s="40"/>
      <c r="AR975" s="40"/>
      <c r="AS975" s="40"/>
      <c r="AT975" s="29"/>
      <c r="AU975" s="56"/>
      <c r="AV975" s="56"/>
      <c r="AW975" s="56"/>
      <c r="AX975" s="250" t="str">
        <f>IF(V975="","",EOMONTH(EDATE(Tabla1[[#This Row],[Fecha Finalización]],2),0))</f>
        <v/>
      </c>
      <c r="AY975" s="40"/>
      <c r="AZ975" s="251" t="str">
        <f>IF(V975="","",EOMONTH(EDATE(Tabla1[[#This Row],[Fecha Finalización]],3),0))</f>
        <v/>
      </c>
      <c r="BA975" s="40"/>
      <c r="BB975" s="40"/>
      <c r="BC975" s="237"/>
      <c r="BD975" s="235" t="str">
        <f>IF(F975="","",Tabla1[[#This Row],[sem 01]]&amp;Tabla1[[#This Row],[sem 02]]&amp;Tabla1[[#This Row],[sem 03]])</f>
        <v/>
      </c>
      <c r="BE975" s="236" t="str">
        <f>IF(TRIM(F975)="","",$B$1&amp;"-"&amp;SUBSTITUTE(Tabla1[[#This Row],[Mes Inscrito]]," ","")&amp;"-"&amp;SUBSTITUTE(Tabla1[[#This Row],[Dia de clases Inscrito]]," ","")&amp;"-"&amp;SUBSTITUTE(Tabla1[[#This Row],[Horario Inscrito]]," ","")&amp;"-"&amp;Tabla1[[#This Row],[Fecha Inicio grupo]])</f>
        <v/>
      </c>
      <c r="BF975" s="253" t="str">
        <f>IF(F975="","",Tabla1[[#This Row],[Curso]])</f>
        <v/>
      </c>
      <c r="BG975" s="254" t="str">
        <f>+IF(TRIM(F975)="","",$B$1&amp;"-"&amp;TRIM(Tabla1[[#This Row],[Mes Inscrito]])&amp;"-"&amp;TRIM(Tabla1[[#This Row],[Dia de clases Inscrito]])&amp;"-"&amp;TRIM(Tabla1[[#This Row],[Horario Inscrito]])&amp;"-"&amp;TRIM(Tabla1[[#This Row],[Fecha Inicio grupo]])&amp;"-"&amp;TRIM(Tabla1[[#This Row],[Tipo Incrito]]))</f>
        <v/>
      </c>
      <c r="BH975" s="319" t="str">
        <f>IF(F975="","",OR(IFERROR(SEARCH("CG",Tabla1[[#This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5" s="320" t="str">
        <f>IF(F975&lt;&gt;"",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5" s="320" t="str">
        <f>IF(F975&lt;&gt;"",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5" s="320" t="str">
        <f>IF(Tabla1[[#This Row],[Fecha Inicio grupo]]="","",IFERROR(VLOOKUP(Tabla1[[#This Row],[Mes de Alta como miembro]],Parámetros!$AM$2:$AN$16,2,0),"01/01/1900"))</f>
        <v/>
      </c>
    </row>
    <row r="976" spans="1:63" ht="14.45" hidden="1">
      <c r="A976" s="69">
        <v>971</v>
      </c>
      <c r="B976" s="30"/>
      <c r="C976" s="35"/>
      <c r="D976" s="43"/>
      <c r="E976" s="65"/>
      <c r="F976" s="46"/>
      <c r="G976" s="46"/>
      <c r="H976" s="165"/>
      <c r="I976" s="43"/>
      <c r="J976" s="29"/>
      <c r="K976" s="70"/>
      <c r="L976" s="69"/>
      <c r="M976" s="47"/>
      <c r="N976" s="240" t="str">
        <f ca="1">IF(Tabla1[[#This Row],[Fecha de nac]]="","",IF(Tabla1[[#This Row],[Fecha Finalización]] &gt;=TODAY(), DATEDIF(Tabla1[[#This Row],[Fecha de nac]],TODAY(),"y"), ROUNDDOWN((Tabla1[[#This Row],[Fecha Finalización]] -Tabla1[[#This Row],[Fecha de nac]])/365,0)))</f>
        <v/>
      </c>
      <c r="O976" s="171"/>
      <c r="P976" s="35"/>
      <c r="Q976" s="68"/>
      <c r="R976" s="68"/>
      <c r="S976" s="68"/>
      <c r="T976" s="68"/>
      <c r="U976" s="245" t="str">
        <f>IF(F976="","",Tabla1[[#This Row],[Fecha Inicio grupo]]+3*7-7)</f>
        <v/>
      </c>
      <c r="V976" s="246" t="str">
        <f>IF(F976="","",EDATE(Tabla1[[#This Row],[Fecha Inicio grupo]],3))</f>
        <v/>
      </c>
      <c r="W976" s="30"/>
      <c r="X976" s="30"/>
      <c r="Y976" s="77"/>
      <c r="Z976" s="77"/>
      <c r="AA976" s="77"/>
      <c r="AB976" s="77"/>
      <c r="AC976" s="77"/>
      <c r="AD976" s="77"/>
      <c r="AE976" s="77"/>
      <c r="AF976" s="77"/>
      <c r="AG976" s="77"/>
      <c r="AH976" s="77"/>
      <c r="AI976" s="77"/>
      <c r="AJ976" s="77"/>
      <c r="AK976" s="77"/>
      <c r="AL976" s="77"/>
      <c r="AM976" s="77"/>
      <c r="AN976" s="77"/>
      <c r="AO976" s="146"/>
      <c r="AP976" s="248" t="str">
        <f>IF(F976="","",IFERROR(VLOOKUP(SUBSTITUTE(SUBSTITUTE(Tabla1[[#This Row],[Uso Sistemas]],"T","P"),"N","F"),Parámetros!$M$2:$N$17,2,0),"Completar hasta 3ra sem. para evaluar a Probacionista"))</f>
        <v/>
      </c>
      <c r="AQ976" s="40"/>
      <c r="AR976" s="40"/>
      <c r="AS976" s="40"/>
      <c r="AT976" s="29"/>
      <c r="AU976" s="56"/>
      <c r="AV976" s="56"/>
      <c r="AW976" s="56"/>
      <c r="AX976" s="250" t="str">
        <f>IF(V976="","",EOMONTH(EDATE(Tabla1[[#This Row],[Fecha Finalización]],2),0))</f>
        <v/>
      </c>
      <c r="AY976" s="40"/>
      <c r="AZ976" s="251" t="str">
        <f>IF(V976="","",EOMONTH(EDATE(Tabla1[[#This Row],[Fecha Finalización]],3),0))</f>
        <v/>
      </c>
      <c r="BA976" s="40"/>
      <c r="BB976" s="40"/>
      <c r="BC976" s="237"/>
      <c r="BD976" s="235" t="str">
        <f>IF(F976="","",Tabla1[[#This Row],[sem 01]]&amp;Tabla1[[#This Row],[sem 02]]&amp;Tabla1[[#This Row],[sem 03]])</f>
        <v/>
      </c>
      <c r="BE976" s="236" t="str">
        <f>IF(TRIM(F976)="","",$B$1&amp;"-"&amp;SUBSTITUTE(Tabla1[[#This Row],[Mes Inscrito]]," ","")&amp;"-"&amp;SUBSTITUTE(Tabla1[[#This Row],[Dia de clases Inscrito]]," ","")&amp;"-"&amp;SUBSTITUTE(Tabla1[[#This Row],[Horario Inscrito]]," ","")&amp;"-"&amp;Tabla1[[#This Row],[Fecha Inicio grupo]])</f>
        <v/>
      </c>
      <c r="BF976" s="253" t="str">
        <f>IF(F976="","",Tabla1[[#This Row],[Curso]])</f>
        <v/>
      </c>
      <c r="BG976" s="254" t="str">
        <f>+IF(TRIM(F976)="","",$B$1&amp;"-"&amp;TRIM(Tabla1[[#This Row],[Mes Inscrito]])&amp;"-"&amp;TRIM(Tabla1[[#This Row],[Dia de clases Inscrito]])&amp;"-"&amp;TRIM(Tabla1[[#This Row],[Horario Inscrito]])&amp;"-"&amp;TRIM(Tabla1[[#This Row],[Fecha Inicio grupo]])&amp;"-"&amp;TRIM(Tabla1[[#This Row],[Tipo Incrito]]))</f>
        <v/>
      </c>
      <c r="BH976" s="319" t="str">
        <f>IF(F976="","",OR(IFERROR(SEARCH("CG",Tabla1[[#This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6" s="320" t="str">
        <f>IF(F976&lt;&gt;"",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6" s="320" t="str">
        <f>IF(F976&lt;&gt;"",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6" s="320" t="str">
        <f>IF(Tabla1[[#This Row],[Fecha Inicio grupo]]="","",IFERROR(VLOOKUP(Tabla1[[#This Row],[Mes de Alta como miembro]],Parámetros!$AM$2:$AN$16,2,0),"01/01/1900"))</f>
        <v/>
      </c>
    </row>
    <row r="977" spans="1:63" ht="14.45" hidden="1">
      <c r="A977" s="69">
        <v>972</v>
      </c>
      <c r="B977" s="30"/>
      <c r="C977" s="35"/>
      <c r="D977" s="43"/>
      <c r="E977" s="65"/>
      <c r="F977" s="46"/>
      <c r="G977" s="46"/>
      <c r="H977" s="165"/>
      <c r="I977" s="43"/>
      <c r="J977" s="29"/>
      <c r="K977" s="70"/>
      <c r="L977" s="69"/>
      <c r="M977" s="47"/>
      <c r="N977" s="240" t="str">
        <f ca="1">IF(Tabla1[[#This Row],[Fecha de nac]]="","",IF(Tabla1[[#This Row],[Fecha Finalización]] &gt;=TODAY(), DATEDIF(Tabla1[[#This Row],[Fecha de nac]],TODAY(),"y"), ROUNDDOWN((Tabla1[[#This Row],[Fecha Finalización]] -Tabla1[[#This Row],[Fecha de nac]])/365,0)))</f>
        <v/>
      </c>
      <c r="O977" s="171"/>
      <c r="P977" s="35"/>
      <c r="Q977" s="68"/>
      <c r="R977" s="68"/>
      <c r="S977" s="68"/>
      <c r="T977" s="68"/>
      <c r="U977" s="245" t="str">
        <f>IF(F977="","",Tabla1[[#This Row],[Fecha Inicio grupo]]+3*7-7)</f>
        <v/>
      </c>
      <c r="V977" s="246" t="str">
        <f>IF(F977="","",EDATE(Tabla1[[#This Row],[Fecha Inicio grupo]],3))</f>
        <v/>
      </c>
      <c r="W977" s="30"/>
      <c r="X977" s="30"/>
      <c r="Y977" s="77"/>
      <c r="Z977" s="77"/>
      <c r="AA977" s="77"/>
      <c r="AB977" s="77"/>
      <c r="AC977" s="77"/>
      <c r="AD977" s="77"/>
      <c r="AE977" s="77"/>
      <c r="AF977" s="77"/>
      <c r="AG977" s="77"/>
      <c r="AH977" s="77"/>
      <c r="AI977" s="77"/>
      <c r="AJ977" s="77"/>
      <c r="AK977" s="77"/>
      <c r="AL977" s="77"/>
      <c r="AM977" s="77"/>
      <c r="AN977" s="77"/>
      <c r="AO977" s="146"/>
      <c r="AP977" s="248" t="str">
        <f>IF(F977="","",IFERROR(VLOOKUP(SUBSTITUTE(SUBSTITUTE(Tabla1[[#This Row],[Uso Sistemas]],"T","P"),"N","F"),Parámetros!$M$2:$N$17,2,0),"Completar hasta 3ra sem. para evaluar a Probacionista"))</f>
        <v/>
      </c>
      <c r="AQ977" s="40"/>
      <c r="AR977" s="40"/>
      <c r="AS977" s="40"/>
      <c r="AT977" s="29"/>
      <c r="AU977" s="56"/>
      <c r="AV977" s="56"/>
      <c r="AW977" s="56"/>
      <c r="AX977" s="250" t="str">
        <f>IF(V977="","",EOMONTH(EDATE(Tabla1[[#This Row],[Fecha Finalización]],2),0))</f>
        <v/>
      </c>
      <c r="AY977" s="40"/>
      <c r="AZ977" s="251" t="str">
        <f>IF(V977="","",EOMONTH(EDATE(Tabla1[[#This Row],[Fecha Finalización]],3),0))</f>
        <v/>
      </c>
      <c r="BA977" s="40"/>
      <c r="BB977" s="40"/>
      <c r="BC977" s="237"/>
      <c r="BD977" s="235" t="str">
        <f>IF(F977="","",Tabla1[[#This Row],[sem 01]]&amp;Tabla1[[#This Row],[sem 02]]&amp;Tabla1[[#This Row],[sem 03]])</f>
        <v/>
      </c>
      <c r="BE977" s="236" t="str">
        <f>IF(TRIM(F977)="","",$B$1&amp;"-"&amp;SUBSTITUTE(Tabla1[[#This Row],[Mes Inscrito]]," ","")&amp;"-"&amp;SUBSTITUTE(Tabla1[[#This Row],[Dia de clases Inscrito]]," ","")&amp;"-"&amp;SUBSTITUTE(Tabla1[[#This Row],[Horario Inscrito]]," ","")&amp;"-"&amp;Tabla1[[#This Row],[Fecha Inicio grupo]])</f>
        <v/>
      </c>
      <c r="BF977" s="253" t="str">
        <f>IF(F977="","",Tabla1[[#This Row],[Curso]])</f>
        <v/>
      </c>
      <c r="BG977" s="254" t="str">
        <f>+IF(TRIM(F977)="","",$B$1&amp;"-"&amp;TRIM(Tabla1[[#This Row],[Mes Inscrito]])&amp;"-"&amp;TRIM(Tabla1[[#This Row],[Dia de clases Inscrito]])&amp;"-"&amp;TRIM(Tabla1[[#This Row],[Horario Inscrito]])&amp;"-"&amp;TRIM(Tabla1[[#This Row],[Fecha Inicio grupo]])&amp;"-"&amp;TRIM(Tabla1[[#This Row],[Tipo Incrito]]))</f>
        <v/>
      </c>
      <c r="BH977" s="319" t="str">
        <f>IF(F977="","",OR(IFERROR(SEARCH("CG",Tabla1[[#This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7" s="320" t="str">
        <f>IF(F977&lt;&gt;"",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7" s="320" t="str">
        <f>IF(F977&lt;&gt;"",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7" s="320" t="str">
        <f>IF(Tabla1[[#This Row],[Fecha Inicio grupo]]="","",IFERROR(VLOOKUP(Tabla1[[#This Row],[Mes de Alta como miembro]],Parámetros!$AM$2:$AN$16,2,0),"01/01/1900"))</f>
        <v/>
      </c>
    </row>
    <row r="978" spans="1:63" ht="14.45" hidden="1">
      <c r="A978" s="69">
        <v>973</v>
      </c>
      <c r="B978" s="30"/>
      <c r="C978" s="35"/>
      <c r="D978" s="43"/>
      <c r="E978" s="65"/>
      <c r="F978" s="46"/>
      <c r="G978" s="46"/>
      <c r="H978" s="165"/>
      <c r="I978" s="43"/>
      <c r="J978" s="29"/>
      <c r="K978" s="70"/>
      <c r="L978" s="69"/>
      <c r="M978" s="47"/>
      <c r="N978" s="240" t="str">
        <f ca="1">IF(Tabla1[[#This Row],[Fecha de nac]]="","",IF(Tabla1[[#This Row],[Fecha Finalización]] &gt;=TODAY(), DATEDIF(Tabla1[[#This Row],[Fecha de nac]],TODAY(),"y"), ROUNDDOWN((Tabla1[[#This Row],[Fecha Finalización]] -Tabla1[[#This Row],[Fecha de nac]])/365,0)))</f>
        <v/>
      </c>
      <c r="O978" s="171"/>
      <c r="P978" s="35"/>
      <c r="Q978" s="68"/>
      <c r="R978" s="68"/>
      <c r="S978" s="68"/>
      <c r="T978" s="68"/>
      <c r="U978" s="245" t="str">
        <f>IF(F978="","",Tabla1[[#This Row],[Fecha Inicio grupo]]+3*7-7)</f>
        <v/>
      </c>
      <c r="V978" s="246" t="str">
        <f>IF(F978="","",EDATE(Tabla1[[#This Row],[Fecha Inicio grupo]],3))</f>
        <v/>
      </c>
      <c r="W978" s="30"/>
      <c r="X978" s="30"/>
      <c r="Y978" s="77"/>
      <c r="Z978" s="77"/>
      <c r="AA978" s="77"/>
      <c r="AB978" s="77"/>
      <c r="AC978" s="77"/>
      <c r="AD978" s="77"/>
      <c r="AE978" s="77"/>
      <c r="AF978" s="77"/>
      <c r="AG978" s="77"/>
      <c r="AH978" s="77"/>
      <c r="AI978" s="77"/>
      <c r="AJ978" s="77"/>
      <c r="AK978" s="77"/>
      <c r="AL978" s="77"/>
      <c r="AM978" s="77"/>
      <c r="AN978" s="77"/>
      <c r="AO978" s="146"/>
      <c r="AP978" s="248" t="str">
        <f>IF(F978="","",IFERROR(VLOOKUP(SUBSTITUTE(SUBSTITUTE(Tabla1[[#This Row],[Uso Sistemas]],"T","P"),"N","F"),Parámetros!$M$2:$N$17,2,0),"Completar hasta 3ra sem. para evaluar a Probacionista"))</f>
        <v/>
      </c>
      <c r="AQ978" s="40"/>
      <c r="AR978" s="40"/>
      <c r="AS978" s="40"/>
      <c r="AT978" s="29"/>
      <c r="AU978" s="56"/>
      <c r="AV978" s="56"/>
      <c r="AW978" s="56"/>
      <c r="AX978" s="250" t="str">
        <f>IF(V978="","",EOMONTH(EDATE(Tabla1[[#This Row],[Fecha Finalización]],2),0))</f>
        <v/>
      </c>
      <c r="AY978" s="40"/>
      <c r="AZ978" s="251" t="str">
        <f>IF(V978="","",EOMONTH(EDATE(Tabla1[[#This Row],[Fecha Finalización]],3),0))</f>
        <v/>
      </c>
      <c r="BA978" s="40"/>
      <c r="BB978" s="40"/>
      <c r="BC978" s="237"/>
      <c r="BD978" s="235" t="str">
        <f>IF(F978="","",Tabla1[[#This Row],[sem 01]]&amp;Tabla1[[#This Row],[sem 02]]&amp;Tabla1[[#This Row],[sem 03]])</f>
        <v/>
      </c>
      <c r="BE978" s="236" t="str">
        <f>IF(TRIM(F978)="","",$B$1&amp;"-"&amp;SUBSTITUTE(Tabla1[[#This Row],[Mes Inscrito]]," ","")&amp;"-"&amp;SUBSTITUTE(Tabla1[[#This Row],[Dia de clases Inscrito]]," ","")&amp;"-"&amp;SUBSTITUTE(Tabla1[[#This Row],[Horario Inscrito]]," ","")&amp;"-"&amp;Tabla1[[#This Row],[Fecha Inicio grupo]])</f>
        <v/>
      </c>
      <c r="BF978" s="253" t="str">
        <f>IF(F978="","",Tabla1[[#This Row],[Curso]])</f>
        <v/>
      </c>
      <c r="BG978" s="254" t="str">
        <f>+IF(TRIM(F978)="","",$B$1&amp;"-"&amp;TRIM(Tabla1[[#This Row],[Mes Inscrito]])&amp;"-"&amp;TRIM(Tabla1[[#This Row],[Dia de clases Inscrito]])&amp;"-"&amp;TRIM(Tabla1[[#This Row],[Horario Inscrito]])&amp;"-"&amp;TRIM(Tabla1[[#This Row],[Fecha Inicio grupo]])&amp;"-"&amp;TRIM(Tabla1[[#This Row],[Tipo Incrito]]))</f>
        <v/>
      </c>
      <c r="BH978" s="319" t="str">
        <f>IF(F978="","",OR(IFERROR(SEARCH("CG",Tabla1[[#This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8" s="320" t="str">
        <f>IF(F978&lt;&gt;"",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8" s="320" t="str">
        <f>IF(F978&lt;&gt;"",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8" s="320" t="str">
        <f>IF(Tabla1[[#This Row],[Fecha Inicio grupo]]="","",IFERROR(VLOOKUP(Tabla1[[#This Row],[Mes de Alta como miembro]],Parámetros!$AM$2:$AN$16,2,0),"01/01/1900"))</f>
        <v/>
      </c>
    </row>
    <row r="979" spans="1:63" ht="14.45" hidden="1">
      <c r="A979" s="69">
        <v>974</v>
      </c>
      <c r="B979" s="30"/>
      <c r="C979" s="35"/>
      <c r="D979" s="43"/>
      <c r="E979" s="65"/>
      <c r="F979" s="46"/>
      <c r="G979" s="46"/>
      <c r="H979" s="165"/>
      <c r="I979" s="43"/>
      <c r="J979" s="29"/>
      <c r="K979" s="70"/>
      <c r="L979" s="69"/>
      <c r="M979" s="47"/>
      <c r="N979" s="240" t="str">
        <f ca="1">IF(Tabla1[[#This Row],[Fecha de nac]]="","",IF(Tabla1[[#This Row],[Fecha Finalización]] &gt;=TODAY(), DATEDIF(Tabla1[[#This Row],[Fecha de nac]],TODAY(),"y"), ROUNDDOWN((Tabla1[[#This Row],[Fecha Finalización]] -Tabla1[[#This Row],[Fecha de nac]])/365,0)))</f>
        <v/>
      </c>
      <c r="O979" s="171"/>
      <c r="P979" s="35"/>
      <c r="Q979" s="68"/>
      <c r="R979" s="68"/>
      <c r="S979" s="68"/>
      <c r="T979" s="68"/>
      <c r="U979" s="245" t="str">
        <f>IF(F979="","",Tabla1[[#This Row],[Fecha Inicio grupo]]+3*7-7)</f>
        <v/>
      </c>
      <c r="V979" s="246" t="str">
        <f>IF(F979="","",EDATE(Tabla1[[#This Row],[Fecha Inicio grupo]],3))</f>
        <v/>
      </c>
      <c r="W979" s="30"/>
      <c r="X979" s="30"/>
      <c r="Y979" s="77"/>
      <c r="Z979" s="77"/>
      <c r="AA979" s="77"/>
      <c r="AB979" s="77"/>
      <c r="AC979" s="77"/>
      <c r="AD979" s="77"/>
      <c r="AE979" s="77"/>
      <c r="AF979" s="77"/>
      <c r="AG979" s="77"/>
      <c r="AH979" s="77"/>
      <c r="AI979" s="77"/>
      <c r="AJ979" s="77"/>
      <c r="AK979" s="77"/>
      <c r="AL979" s="77"/>
      <c r="AM979" s="77"/>
      <c r="AN979" s="77"/>
      <c r="AO979" s="146"/>
      <c r="AP979" s="248" t="str">
        <f>IF(F979="","",IFERROR(VLOOKUP(SUBSTITUTE(SUBSTITUTE(Tabla1[[#This Row],[Uso Sistemas]],"T","P"),"N","F"),Parámetros!$M$2:$N$17,2,0),"Completar hasta 3ra sem. para evaluar a Probacionista"))</f>
        <v/>
      </c>
      <c r="AQ979" s="40"/>
      <c r="AR979" s="40"/>
      <c r="AS979" s="40"/>
      <c r="AT979" s="29"/>
      <c r="AU979" s="56"/>
      <c r="AV979" s="56"/>
      <c r="AW979" s="56"/>
      <c r="AX979" s="250" t="str">
        <f>IF(V979="","",EOMONTH(EDATE(Tabla1[[#This Row],[Fecha Finalización]],2),0))</f>
        <v/>
      </c>
      <c r="AY979" s="40"/>
      <c r="AZ979" s="251" t="str">
        <f>IF(V979="","",EOMONTH(EDATE(Tabla1[[#This Row],[Fecha Finalización]],3),0))</f>
        <v/>
      </c>
      <c r="BA979" s="40"/>
      <c r="BB979" s="40"/>
      <c r="BC979" s="237"/>
      <c r="BD979" s="235" t="str">
        <f>IF(F979="","",Tabla1[[#This Row],[sem 01]]&amp;Tabla1[[#This Row],[sem 02]]&amp;Tabla1[[#This Row],[sem 03]])</f>
        <v/>
      </c>
      <c r="BE979" s="236" t="str">
        <f>IF(TRIM(F979)="","",$B$1&amp;"-"&amp;SUBSTITUTE(Tabla1[[#This Row],[Mes Inscrito]]," ","")&amp;"-"&amp;SUBSTITUTE(Tabla1[[#This Row],[Dia de clases Inscrito]]," ","")&amp;"-"&amp;SUBSTITUTE(Tabla1[[#This Row],[Horario Inscrito]]," ","")&amp;"-"&amp;Tabla1[[#This Row],[Fecha Inicio grupo]])</f>
        <v/>
      </c>
      <c r="BF979" s="253" t="str">
        <f>IF(F979="","",Tabla1[[#This Row],[Curso]])</f>
        <v/>
      </c>
      <c r="BG979" s="254" t="str">
        <f>+IF(TRIM(F979)="","",$B$1&amp;"-"&amp;TRIM(Tabla1[[#This Row],[Mes Inscrito]])&amp;"-"&amp;TRIM(Tabla1[[#This Row],[Dia de clases Inscrito]])&amp;"-"&amp;TRIM(Tabla1[[#This Row],[Horario Inscrito]])&amp;"-"&amp;TRIM(Tabla1[[#This Row],[Fecha Inicio grupo]])&amp;"-"&amp;TRIM(Tabla1[[#This Row],[Tipo Incrito]]))</f>
        <v/>
      </c>
      <c r="BH979" s="319" t="str">
        <f>IF(F979="","",OR(IFERROR(SEARCH("CG",Tabla1[[#This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9" s="320" t="str">
        <f>IF(F979&lt;&gt;"",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9" s="320" t="str">
        <f>IF(F979&lt;&gt;"",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9" s="320" t="str">
        <f>IF(Tabla1[[#This Row],[Fecha Inicio grupo]]="","",IFERROR(VLOOKUP(Tabla1[[#This Row],[Mes de Alta como miembro]],Parámetros!$AM$2:$AN$16,2,0),"01/01/1900"))</f>
        <v/>
      </c>
    </row>
    <row r="980" spans="1:63" ht="14.45" hidden="1">
      <c r="A980" s="69">
        <v>975</v>
      </c>
      <c r="B980" s="30"/>
      <c r="C980" s="35"/>
      <c r="D980" s="43"/>
      <c r="E980" s="65"/>
      <c r="F980" s="46"/>
      <c r="G980" s="46"/>
      <c r="H980" s="165"/>
      <c r="I980" s="43"/>
      <c r="J980" s="29"/>
      <c r="K980" s="70"/>
      <c r="L980" s="69"/>
      <c r="M980" s="47"/>
      <c r="N980" s="240" t="str">
        <f ca="1">IF(Tabla1[[#This Row],[Fecha de nac]]="","",IF(Tabla1[[#This Row],[Fecha Finalización]] &gt;=TODAY(), DATEDIF(Tabla1[[#This Row],[Fecha de nac]],TODAY(),"y"), ROUNDDOWN((Tabla1[[#This Row],[Fecha Finalización]] -Tabla1[[#This Row],[Fecha de nac]])/365,0)))</f>
        <v/>
      </c>
      <c r="O980" s="171"/>
      <c r="P980" s="35"/>
      <c r="Q980" s="68"/>
      <c r="R980" s="68"/>
      <c r="S980" s="68"/>
      <c r="T980" s="68"/>
      <c r="U980" s="245" t="str">
        <f>IF(F980="","",Tabla1[[#This Row],[Fecha Inicio grupo]]+3*7-7)</f>
        <v/>
      </c>
      <c r="V980" s="246" t="str">
        <f>IF(F980="","",EDATE(Tabla1[[#This Row],[Fecha Inicio grupo]],3))</f>
        <v/>
      </c>
      <c r="W980" s="30"/>
      <c r="X980" s="30"/>
      <c r="Y980" s="77"/>
      <c r="Z980" s="77"/>
      <c r="AA980" s="77"/>
      <c r="AB980" s="77"/>
      <c r="AC980" s="77"/>
      <c r="AD980" s="77"/>
      <c r="AE980" s="77"/>
      <c r="AF980" s="77"/>
      <c r="AG980" s="77"/>
      <c r="AH980" s="77"/>
      <c r="AI980" s="77"/>
      <c r="AJ980" s="77"/>
      <c r="AK980" s="77"/>
      <c r="AL980" s="77"/>
      <c r="AM980" s="77"/>
      <c r="AN980" s="77"/>
      <c r="AO980" s="146"/>
      <c r="AP980" s="248" t="str">
        <f>IF(F980="","",IFERROR(VLOOKUP(SUBSTITUTE(SUBSTITUTE(Tabla1[[#This Row],[Uso Sistemas]],"T","P"),"N","F"),Parámetros!$M$2:$N$17,2,0),"Completar hasta 3ra sem. para evaluar a Probacionista"))</f>
        <v/>
      </c>
      <c r="AQ980" s="40"/>
      <c r="AR980" s="40"/>
      <c r="AS980" s="40"/>
      <c r="AT980" s="29"/>
      <c r="AU980" s="56"/>
      <c r="AV980" s="56"/>
      <c r="AW980" s="56"/>
      <c r="AX980" s="250" t="str">
        <f>IF(V980="","",EOMONTH(EDATE(Tabla1[[#This Row],[Fecha Finalización]],2),0))</f>
        <v/>
      </c>
      <c r="AY980" s="40"/>
      <c r="AZ980" s="251" t="str">
        <f>IF(V980="","",EOMONTH(EDATE(Tabla1[[#This Row],[Fecha Finalización]],3),0))</f>
        <v/>
      </c>
      <c r="BA980" s="40"/>
      <c r="BB980" s="40"/>
      <c r="BC980" s="237"/>
      <c r="BD980" s="235" t="str">
        <f>IF(F980="","",Tabla1[[#This Row],[sem 01]]&amp;Tabla1[[#This Row],[sem 02]]&amp;Tabla1[[#This Row],[sem 03]])</f>
        <v/>
      </c>
      <c r="BE980" s="236" t="str">
        <f>IF(TRIM(F980)="","",$B$1&amp;"-"&amp;SUBSTITUTE(Tabla1[[#This Row],[Mes Inscrito]]," ","")&amp;"-"&amp;SUBSTITUTE(Tabla1[[#This Row],[Dia de clases Inscrito]]," ","")&amp;"-"&amp;SUBSTITUTE(Tabla1[[#This Row],[Horario Inscrito]]," ","")&amp;"-"&amp;Tabla1[[#This Row],[Fecha Inicio grupo]])</f>
        <v/>
      </c>
      <c r="BF980" s="253" t="str">
        <f>IF(F980="","",Tabla1[[#This Row],[Curso]])</f>
        <v/>
      </c>
      <c r="BG980" s="254" t="str">
        <f>+IF(TRIM(F980)="","",$B$1&amp;"-"&amp;TRIM(Tabla1[[#This Row],[Mes Inscrito]])&amp;"-"&amp;TRIM(Tabla1[[#This Row],[Dia de clases Inscrito]])&amp;"-"&amp;TRIM(Tabla1[[#This Row],[Horario Inscrito]])&amp;"-"&amp;TRIM(Tabla1[[#This Row],[Fecha Inicio grupo]])&amp;"-"&amp;TRIM(Tabla1[[#This Row],[Tipo Incrito]]))</f>
        <v/>
      </c>
      <c r="BH980" s="319" t="str">
        <f>IF(F980="","",OR(IFERROR(SEARCH("CG",Tabla1[[#This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0" s="320" t="str">
        <f>IF(F980&lt;&gt;"",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0" s="320" t="str">
        <f>IF(F980&lt;&gt;"",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0" s="320" t="str">
        <f>IF(Tabla1[[#This Row],[Fecha Inicio grupo]]="","",IFERROR(VLOOKUP(Tabla1[[#This Row],[Mes de Alta como miembro]],Parámetros!$AM$2:$AN$16,2,0),"01/01/1900"))</f>
        <v/>
      </c>
    </row>
    <row r="981" spans="1:63" ht="14.45" hidden="1">
      <c r="A981" s="69">
        <v>976</v>
      </c>
      <c r="B981" s="30"/>
      <c r="C981" s="35"/>
      <c r="D981" s="43"/>
      <c r="E981" s="65"/>
      <c r="F981" s="46"/>
      <c r="G981" s="46"/>
      <c r="H981" s="165"/>
      <c r="I981" s="43"/>
      <c r="J981" s="29"/>
      <c r="K981" s="70"/>
      <c r="L981" s="69"/>
      <c r="M981" s="47"/>
      <c r="N981" s="240" t="str">
        <f ca="1">IF(Tabla1[[#This Row],[Fecha de nac]]="","",IF(Tabla1[[#This Row],[Fecha Finalización]] &gt;=TODAY(), DATEDIF(Tabla1[[#This Row],[Fecha de nac]],TODAY(),"y"), ROUNDDOWN((Tabla1[[#This Row],[Fecha Finalización]] -Tabla1[[#This Row],[Fecha de nac]])/365,0)))</f>
        <v/>
      </c>
      <c r="O981" s="171"/>
      <c r="P981" s="35"/>
      <c r="Q981" s="68"/>
      <c r="R981" s="68"/>
      <c r="S981" s="68"/>
      <c r="T981" s="68"/>
      <c r="U981" s="245" t="str">
        <f>IF(F981="","",Tabla1[[#This Row],[Fecha Inicio grupo]]+3*7-7)</f>
        <v/>
      </c>
      <c r="V981" s="246" t="str">
        <f>IF(F981="","",EDATE(Tabla1[[#This Row],[Fecha Inicio grupo]],3))</f>
        <v/>
      </c>
      <c r="W981" s="30"/>
      <c r="X981" s="30"/>
      <c r="Y981" s="77"/>
      <c r="Z981" s="77"/>
      <c r="AA981" s="77"/>
      <c r="AB981" s="77"/>
      <c r="AC981" s="77"/>
      <c r="AD981" s="77"/>
      <c r="AE981" s="77"/>
      <c r="AF981" s="77"/>
      <c r="AG981" s="77"/>
      <c r="AH981" s="77"/>
      <c r="AI981" s="77"/>
      <c r="AJ981" s="77"/>
      <c r="AK981" s="77"/>
      <c r="AL981" s="77"/>
      <c r="AM981" s="77"/>
      <c r="AN981" s="77"/>
      <c r="AO981" s="146"/>
      <c r="AP981" s="248" t="str">
        <f>IF(F981="","",IFERROR(VLOOKUP(SUBSTITUTE(SUBSTITUTE(Tabla1[[#This Row],[Uso Sistemas]],"T","P"),"N","F"),Parámetros!$M$2:$N$17,2,0),"Completar hasta 3ra sem. para evaluar a Probacionista"))</f>
        <v/>
      </c>
      <c r="AQ981" s="40"/>
      <c r="AR981" s="40"/>
      <c r="AS981" s="40"/>
      <c r="AT981" s="29"/>
      <c r="AU981" s="56"/>
      <c r="AV981" s="56"/>
      <c r="AW981" s="56"/>
      <c r="AX981" s="250" t="str">
        <f>IF(V981="","",EOMONTH(EDATE(Tabla1[[#This Row],[Fecha Finalización]],2),0))</f>
        <v/>
      </c>
      <c r="AY981" s="40"/>
      <c r="AZ981" s="251" t="str">
        <f>IF(V981="","",EOMONTH(EDATE(Tabla1[[#This Row],[Fecha Finalización]],3),0))</f>
        <v/>
      </c>
      <c r="BA981" s="40"/>
      <c r="BB981" s="40"/>
      <c r="BC981" s="237"/>
      <c r="BD981" s="235" t="str">
        <f>IF(F981="","",Tabla1[[#This Row],[sem 01]]&amp;Tabla1[[#This Row],[sem 02]]&amp;Tabla1[[#This Row],[sem 03]])</f>
        <v/>
      </c>
      <c r="BE981" s="236" t="str">
        <f>IF(TRIM(F981)="","",$B$1&amp;"-"&amp;SUBSTITUTE(Tabla1[[#This Row],[Mes Inscrito]]," ","")&amp;"-"&amp;SUBSTITUTE(Tabla1[[#This Row],[Dia de clases Inscrito]]," ","")&amp;"-"&amp;SUBSTITUTE(Tabla1[[#This Row],[Horario Inscrito]]," ","")&amp;"-"&amp;Tabla1[[#This Row],[Fecha Inicio grupo]])</f>
        <v/>
      </c>
      <c r="BF981" s="253" t="str">
        <f>IF(F981="","",Tabla1[[#This Row],[Curso]])</f>
        <v/>
      </c>
      <c r="BG981" s="254" t="str">
        <f>+IF(TRIM(F981)="","",$B$1&amp;"-"&amp;TRIM(Tabla1[[#This Row],[Mes Inscrito]])&amp;"-"&amp;TRIM(Tabla1[[#This Row],[Dia de clases Inscrito]])&amp;"-"&amp;TRIM(Tabla1[[#This Row],[Horario Inscrito]])&amp;"-"&amp;TRIM(Tabla1[[#This Row],[Fecha Inicio grupo]])&amp;"-"&amp;TRIM(Tabla1[[#This Row],[Tipo Incrito]]))</f>
        <v/>
      </c>
      <c r="BH981" s="319" t="str">
        <f>IF(F981="","",OR(IFERROR(SEARCH("CG",Tabla1[[#This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1" s="320" t="str">
        <f>IF(F981&lt;&gt;"",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1" s="320" t="str">
        <f>IF(F981&lt;&gt;"",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1" s="320" t="str">
        <f>IF(Tabla1[[#This Row],[Fecha Inicio grupo]]="","",IFERROR(VLOOKUP(Tabla1[[#This Row],[Mes de Alta como miembro]],Parámetros!$AM$2:$AN$16,2,0),"01/01/1900"))</f>
        <v/>
      </c>
    </row>
    <row r="982" spans="1:63" ht="14.45" hidden="1">
      <c r="A982" s="69">
        <v>977</v>
      </c>
      <c r="B982" s="30"/>
      <c r="C982" s="35"/>
      <c r="D982" s="43"/>
      <c r="E982" s="65"/>
      <c r="F982" s="46"/>
      <c r="G982" s="46"/>
      <c r="H982" s="165"/>
      <c r="I982" s="43"/>
      <c r="J982" s="29"/>
      <c r="K982" s="70"/>
      <c r="L982" s="69"/>
      <c r="M982" s="47"/>
      <c r="N982" s="240" t="str">
        <f ca="1">IF(Tabla1[[#This Row],[Fecha de nac]]="","",IF(Tabla1[[#This Row],[Fecha Finalización]] &gt;=TODAY(), DATEDIF(Tabla1[[#This Row],[Fecha de nac]],TODAY(),"y"), ROUNDDOWN((Tabla1[[#This Row],[Fecha Finalización]] -Tabla1[[#This Row],[Fecha de nac]])/365,0)))</f>
        <v/>
      </c>
      <c r="O982" s="171"/>
      <c r="P982" s="35"/>
      <c r="Q982" s="68"/>
      <c r="R982" s="68"/>
      <c r="S982" s="68"/>
      <c r="T982" s="68"/>
      <c r="U982" s="245" t="str">
        <f>IF(F982="","",Tabla1[[#This Row],[Fecha Inicio grupo]]+3*7-7)</f>
        <v/>
      </c>
      <c r="V982" s="246" t="str">
        <f>IF(F982="","",EDATE(Tabla1[[#This Row],[Fecha Inicio grupo]],3))</f>
        <v/>
      </c>
      <c r="W982" s="30"/>
      <c r="X982" s="30"/>
      <c r="Y982" s="77"/>
      <c r="Z982" s="77"/>
      <c r="AA982" s="77"/>
      <c r="AB982" s="77"/>
      <c r="AC982" s="77"/>
      <c r="AD982" s="77"/>
      <c r="AE982" s="77"/>
      <c r="AF982" s="77"/>
      <c r="AG982" s="77"/>
      <c r="AH982" s="77"/>
      <c r="AI982" s="77"/>
      <c r="AJ982" s="77"/>
      <c r="AK982" s="77"/>
      <c r="AL982" s="77"/>
      <c r="AM982" s="77"/>
      <c r="AN982" s="77"/>
      <c r="AO982" s="146"/>
      <c r="AP982" s="248" t="str">
        <f>IF(F982="","",IFERROR(VLOOKUP(SUBSTITUTE(SUBSTITUTE(Tabla1[[#This Row],[Uso Sistemas]],"T","P"),"N","F"),Parámetros!$M$2:$N$17,2,0),"Completar hasta 3ra sem. para evaluar a Probacionista"))</f>
        <v/>
      </c>
      <c r="AQ982" s="40"/>
      <c r="AR982" s="40"/>
      <c r="AS982" s="40"/>
      <c r="AT982" s="29"/>
      <c r="AU982" s="56"/>
      <c r="AV982" s="56"/>
      <c r="AW982" s="56"/>
      <c r="AX982" s="250" t="str">
        <f>IF(V982="","",EOMONTH(EDATE(Tabla1[[#This Row],[Fecha Finalización]],2),0))</f>
        <v/>
      </c>
      <c r="AY982" s="40"/>
      <c r="AZ982" s="251" t="str">
        <f>IF(V982="","",EOMONTH(EDATE(Tabla1[[#This Row],[Fecha Finalización]],3),0))</f>
        <v/>
      </c>
      <c r="BA982" s="40"/>
      <c r="BB982" s="40"/>
      <c r="BC982" s="237"/>
      <c r="BD982" s="235" t="str">
        <f>IF(F982="","",Tabla1[[#This Row],[sem 01]]&amp;Tabla1[[#This Row],[sem 02]]&amp;Tabla1[[#This Row],[sem 03]])</f>
        <v/>
      </c>
      <c r="BE982" s="236" t="str">
        <f>IF(TRIM(F982)="","",$B$1&amp;"-"&amp;SUBSTITUTE(Tabla1[[#This Row],[Mes Inscrito]]," ","")&amp;"-"&amp;SUBSTITUTE(Tabla1[[#This Row],[Dia de clases Inscrito]]," ","")&amp;"-"&amp;SUBSTITUTE(Tabla1[[#This Row],[Horario Inscrito]]," ","")&amp;"-"&amp;Tabla1[[#This Row],[Fecha Inicio grupo]])</f>
        <v/>
      </c>
      <c r="BF982" s="253" t="str">
        <f>IF(F982="","",Tabla1[[#This Row],[Curso]])</f>
        <v/>
      </c>
      <c r="BG982" s="254" t="str">
        <f>+IF(TRIM(F982)="","",$B$1&amp;"-"&amp;TRIM(Tabla1[[#This Row],[Mes Inscrito]])&amp;"-"&amp;TRIM(Tabla1[[#This Row],[Dia de clases Inscrito]])&amp;"-"&amp;TRIM(Tabla1[[#This Row],[Horario Inscrito]])&amp;"-"&amp;TRIM(Tabla1[[#This Row],[Fecha Inicio grupo]])&amp;"-"&amp;TRIM(Tabla1[[#This Row],[Tipo Incrito]]))</f>
        <v/>
      </c>
      <c r="BH982" s="319" t="str">
        <f>IF(F982="","",OR(IFERROR(SEARCH("CG",Tabla1[[#This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2" s="320" t="str">
        <f>IF(F982&lt;&gt;"",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2" s="320" t="str">
        <f>IF(F982&lt;&gt;"",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2" s="320" t="str">
        <f>IF(Tabla1[[#This Row],[Fecha Inicio grupo]]="","",IFERROR(VLOOKUP(Tabla1[[#This Row],[Mes de Alta como miembro]],Parámetros!$AM$2:$AN$16,2,0),"01/01/1900"))</f>
        <v/>
      </c>
    </row>
    <row r="983" spans="1:63" ht="14.45" hidden="1">
      <c r="A983" s="69">
        <v>978</v>
      </c>
      <c r="B983" s="30"/>
      <c r="C983" s="35"/>
      <c r="D983" s="43"/>
      <c r="E983" s="65"/>
      <c r="F983" s="46"/>
      <c r="G983" s="46"/>
      <c r="H983" s="165"/>
      <c r="I983" s="43"/>
      <c r="J983" s="29"/>
      <c r="K983" s="70"/>
      <c r="L983" s="69"/>
      <c r="M983" s="47"/>
      <c r="N983" s="240" t="str">
        <f ca="1">IF(Tabla1[[#This Row],[Fecha de nac]]="","",IF(Tabla1[[#This Row],[Fecha Finalización]] &gt;=TODAY(), DATEDIF(Tabla1[[#This Row],[Fecha de nac]],TODAY(),"y"), ROUNDDOWN((Tabla1[[#This Row],[Fecha Finalización]] -Tabla1[[#This Row],[Fecha de nac]])/365,0)))</f>
        <v/>
      </c>
      <c r="O983" s="171"/>
      <c r="P983" s="35"/>
      <c r="Q983" s="68"/>
      <c r="R983" s="68"/>
      <c r="S983" s="68"/>
      <c r="T983" s="68"/>
      <c r="U983" s="245" t="str">
        <f>IF(F983="","",Tabla1[[#This Row],[Fecha Inicio grupo]]+3*7-7)</f>
        <v/>
      </c>
      <c r="V983" s="246" t="str">
        <f>IF(F983="","",EDATE(Tabla1[[#This Row],[Fecha Inicio grupo]],3))</f>
        <v/>
      </c>
      <c r="W983" s="30"/>
      <c r="X983" s="30"/>
      <c r="Y983" s="77"/>
      <c r="Z983" s="77"/>
      <c r="AA983" s="77"/>
      <c r="AB983" s="77"/>
      <c r="AC983" s="77"/>
      <c r="AD983" s="77"/>
      <c r="AE983" s="77"/>
      <c r="AF983" s="77"/>
      <c r="AG983" s="77"/>
      <c r="AH983" s="77"/>
      <c r="AI983" s="77"/>
      <c r="AJ983" s="77"/>
      <c r="AK983" s="77"/>
      <c r="AL983" s="77"/>
      <c r="AM983" s="77"/>
      <c r="AN983" s="77"/>
      <c r="AO983" s="146"/>
      <c r="AP983" s="248" t="str">
        <f>IF(F983="","",IFERROR(VLOOKUP(SUBSTITUTE(SUBSTITUTE(Tabla1[[#This Row],[Uso Sistemas]],"T","P"),"N","F"),Parámetros!$M$2:$N$17,2,0),"Completar hasta 3ra sem. para evaluar a Probacionista"))</f>
        <v/>
      </c>
      <c r="AQ983" s="40"/>
      <c r="AR983" s="40"/>
      <c r="AS983" s="40"/>
      <c r="AT983" s="29"/>
      <c r="AU983" s="56"/>
      <c r="AV983" s="56"/>
      <c r="AW983" s="56"/>
      <c r="AX983" s="250" t="str">
        <f>IF(V983="","",EOMONTH(EDATE(Tabla1[[#This Row],[Fecha Finalización]],2),0))</f>
        <v/>
      </c>
      <c r="AY983" s="40"/>
      <c r="AZ983" s="251" t="str">
        <f>IF(V983="","",EOMONTH(EDATE(Tabla1[[#This Row],[Fecha Finalización]],3),0))</f>
        <v/>
      </c>
      <c r="BA983" s="40"/>
      <c r="BB983" s="40"/>
      <c r="BC983" s="237"/>
      <c r="BD983" s="235" t="str">
        <f>IF(F983="","",Tabla1[[#This Row],[sem 01]]&amp;Tabla1[[#This Row],[sem 02]]&amp;Tabla1[[#This Row],[sem 03]])</f>
        <v/>
      </c>
      <c r="BE983" s="236" t="str">
        <f>IF(TRIM(F983)="","",$B$1&amp;"-"&amp;SUBSTITUTE(Tabla1[[#This Row],[Mes Inscrito]]," ","")&amp;"-"&amp;SUBSTITUTE(Tabla1[[#This Row],[Dia de clases Inscrito]]," ","")&amp;"-"&amp;SUBSTITUTE(Tabla1[[#This Row],[Horario Inscrito]]," ","")&amp;"-"&amp;Tabla1[[#This Row],[Fecha Inicio grupo]])</f>
        <v/>
      </c>
      <c r="BF983" s="253" t="str">
        <f>IF(F983="","",Tabla1[[#This Row],[Curso]])</f>
        <v/>
      </c>
      <c r="BG983" s="254" t="str">
        <f>+IF(TRIM(F983)="","",$B$1&amp;"-"&amp;TRIM(Tabla1[[#This Row],[Mes Inscrito]])&amp;"-"&amp;TRIM(Tabla1[[#This Row],[Dia de clases Inscrito]])&amp;"-"&amp;TRIM(Tabla1[[#This Row],[Horario Inscrito]])&amp;"-"&amp;TRIM(Tabla1[[#This Row],[Fecha Inicio grupo]])&amp;"-"&amp;TRIM(Tabla1[[#This Row],[Tipo Incrito]]))</f>
        <v/>
      </c>
      <c r="BH983" s="319" t="str">
        <f>IF(F983="","",OR(IFERROR(SEARCH("CG",Tabla1[[#This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3" s="320" t="str">
        <f>IF(F983&lt;&gt;"",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3" s="320" t="str">
        <f>IF(F983&lt;&gt;"",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3" s="320" t="str">
        <f>IF(Tabla1[[#This Row],[Fecha Inicio grupo]]="","",IFERROR(VLOOKUP(Tabla1[[#This Row],[Mes de Alta como miembro]],Parámetros!$AM$2:$AN$16,2,0),"01/01/1900"))</f>
        <v/>
      </c>
    </row>
    <row r="984" spans="1:63" ht="14.45" hidden="1">
      <c r="A984" s="69">
        <v>979</v>
      </c>
      <c r="B984" s="30"/>
      <c r="C984" s="35"/>
      <c r="D984" s="43"/>
      <c r="E984" s="65"/>
      <c r="F984" s="46"/>
      <c r="G984" s="46"/>
      <c r="H984" s="165"/>
      <c r="I984" s="43"/>
      <c r="J984" s="29"/>
      <c r="K984" s="70"/>
      <c r="L984" s="69"/>
      <c r="M984" s="47"/>
      <c r="N984" s="240" t="str">
        <f ca="1">IF(Tabla1[[#This Row],[Fecha de nac]]="","",IF(Tabla1[[#This Row],[Fecha Finalización]] &gt;=TODAY(), DATEDIF(Tabla1[[#This Row],[Fecha de nac]],TODAY(),"y"), ROUNDDOWN((Tabla1[[#This Row],[Fecha Finalización]] -Tabla1[[#This Row],[Fecha de nac]])/365,0)))</f>
        <v/>
      </c>
      <c r="O984" s="171"/>
      <c r="P984" s="35"/>
      <c r="Q984" s="68"/>
      <c r="R984" s="68"/>
      <c r="S984" s="68"/>
      <c r="T984" s="68"/>
      <c r="U984" s="245" t="str">
        <f>IF(F984="","",Tabla1[[#This Row],[Fecha Inicio grupo]]+3*7-7)</f>
        <v/>
      </c>
      <c r="V984" s="246" t="str">
        <f>IF(F984="","",EDATE(Tabla1[[#This Row],[Fecha Inicio grupo]],3))</f>
        <v/>
      </c>
      <c r="W984" s="30"/>
      <c r="X984" s="30"/>
      <c r="Y984" s="77"/>
      <c r="Z984" s="77"/>
      <c r="AA984" s="77"/>
      <c r="AB984" s="77"/>
      <c r="AC984" s="77"/>
      <c r="AD984" s="77"/>
      <c r="AE984" s="77"/>
      <c r="AF984" s="77"/>
      <c r="AG984" s="77"/>
      <c r="AH984" s="77"/>
      <c r="AI984" s="77"/>
      <c r="AJ984" s="77"/>
      <c r="AK984" s="77"/>
      <c r="AL984" s="77"/>
      <c r="AM984" s="77"/>
      <c r="AN984" s="77"/>
      <c r="AO984" s="146"/>
      <c r="AP984" s="248" t="str">
        <f>IF(F984="","",IFERROR(VLOOKUP(SUBSTITUTE(SUBSTITUTE(Tabla1[[#This Row],[Uso Sistemas]],"T","P"),"N","F"),Parámetros!$M$2:$N$17,2,0),"Completar hasta 3ra sem. para evaluar a Probacionista"))</f>
        <v/>
      </c>
      <c r="AQ984" s="40"/>
      <c r="AR984" s="40"/>
      <c r="AS984" s="40"/>
      <c r="AT984" s="29"/>
      <c r="AU984" s="56"/>
      <c r="AV984" s="56"/>
      <c r="AW984" s="56"/>
      <c r="AX984" s="250" t="str">
        <f>IF(V984="","",EOMONTH(EDATE(Tabla1[[#This Row],[Fecha Finalización]],2),0))</f>
        <v/>
      </c>
      <c r="AY984" s="40"/>
      <c r="AZ984" s="251" t="str">
        <f>IF(V984="","",EOMONTH(EDATE(Tabla1[[#This Row],[Fecha Finalización]],3),0))</f>
        <v/>
      </c>
      <c r="BA984" s="40"/>
      <c r="BB984" s="40"/>
      <c r="BC984" s="237"/>
      <c r="BD984" s="235" t="str">
        <f>IF(F984="","",Tabla1[[#This Row],[sem 01]]&amp;Tabla1[[#This Row],[sem 02]]&amp;Tabla1[[#This Row],[sem 03]])</f>
        <v/>
      </c>
      <c r="BE984" s="236" t="str">
        <f>IF(TRIM(F984)="","",$B$1&amp;"-"&amp;SUBSTITUTE(Tabla1[[#This Row],[Mes Inscrito]]," ","")&amp;"-"&amp;SUBSTITUTE(Tabla1[[#This Row],[Dia de clases Inscrito]]," ","")&amp;"-"&amp;SUBSTITUTE(Tabla1[[#This Row],[Horario Inscrito]]," ","")&amp;"-"&amp;Tabla1[[#This Row],[Fecha Inicio grupo]])</f>
        <v/>
      </c>
      <c r="BF984" s="253" t="str">
        <f>IF(F984="","",Tabla1[[#This Row],[Curso]])</f>
        <v/>
      </c>
      <c r="BG984" s="254" t="str">
        <f>+IF(TRIM(F984)="","",$B$1&amp;"-"&amp;TRIM(Tabla1[[#This Row],[Mes Inscrito]])&amp;"-"&amp;TRIM(Tabla1[[#This Row],[Dia de clases Inscrito]])&amp;"-"&amp;TRIM(Tabla1[[#This Row],[Horario Inscrito]])&amp;"-"&amp;TRIM(Tabla1[[#This Row],[Fecha Inicio grupo]])&amp;"-"&amp;TRIM(Tabla1[[#This Row],[Tipo Incrito]]))</f>
        <v/>
      </c>
      <c r="BH984" s="319" t="str">
        <f>IF(F984="","",OR(IFERROR(SEARCH("CG",Tabla1[[#This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4" s="320" t="str">
        <f>IF(F984&lt;&gt;"",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4" s="320" t="str">
        <f>IF(F984&lt;&gt;"",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4" s="320" t="str">
        <f>IF(Tabla1[[#This Row],[Fecha Inicio grupo]]="","",IFERROR(VLOOKUP(Tabla1[[#This Row],[Mes de Alta como miembro]],Parámetros!$AM$2:$AN$16,2,0),"01/01/1900"))</f>
        <v/>
      </c>
    </row>
    <row r="985" spans="1:63" ht="14.45" hidden="1">
      <c r="A985" s="69">
        <v>980</v>
      </c>
      <c r="B985" s="30"/>
      <c r="C985" s="35"/>
      <c r="D985" s="43"/>
      <c r="E985" s="65"/>
      <c r="F985" s="46"/>
      <c r="G985" s="46"/>
      <c r="H985" s="165"/>
      <c r="I985" s="43"/>
      <c r="J985" s="29"/>
      <c r="K985" s="70"/>
      <c r="L985" s="69"/>
      <c r="M985" s="47"/>
      <c r="N985" s="240" t="str">
        <f ca="1">IF(Tabla1[[#This Row],[Fecha de nac]]="","",IF(Tabla1[[#This Row],[Fecha Finalización]] &gt;=TODAY(), DATEDIF(Tabla1[[#This Row],[Fecha de nac]],TODAY(),"y"), ROUNDDOWN((Tabla1[[#This Row],[Fecha Finalización]] -Tabla1[[#This Row],[Fecha de nac]])/365,0)))</f>
        <v/>
      </c>
      <c r="O985" s="171"/>
      <c r="P985" s="35"/>
      <c r="Q985" s="68"/>
      <c r="R985" s="68"/>
      <c r="S985" s="68"/>
      <c r="T985" s="68"/>
      <c r="U985" s="245" t="str">
        <f>IF(F985="","",Tabla1[[#This Row],[Fecha Inicio grupo]]+3*7-7)</f>
        <v/>
      </c>
      <c r="V985" s="246" t="str">
        <f>IF(F985="","",EDATE(Tabla1[[#This Row],[Fecha Inicio grupo]],3))</f>
        <v/>
      </c>
      <c r="W985" s="30"/>
      <c r="X985" s="30"/>
      <c r="Y985" s="77"/>
      <c r="Z985" s="77"/>
      <c r="AA985" s="77"/>
      <c r="AB985" s="77"/>
      <c r="AC985" s="77"/>
      <c r="AD985" s="77"/>
      <c r="AE985" s="77"/>
      <c r="AF985" s="77"/>
      <c r="AG985" s="77"/>
      <c r="AH985" s="77"/>
      <c r="AI985" s="77"/>
      <c r="AJ985" s="77"/>
      <c r="AK985" s="77"/>
      <c r="AL985" s="77"/>
      <c r="AM985" s="77"/>
      <c r="AN985" s="77"/>
      <c r="AO985" s="146"/>
      <c r="AP985" s="248" t="str">
        <f>IF(F985="","",IFERROR(VLOOKUP(SUBSTITUTE(SUBSTITUTE(Tabla1[[#This Row],[Uso Sistemas]],"T","P"),"N","F"),Parámetros!$M$2:$N$17,2,0),"Completar hasta 3ra sem. para evaluar a Probacionista"))</f>
        <v/>
      </c>
      <c r="AQ985" s="40"/>
      <c r="AR985" s="40"/>
      <c r="AS985" s="40"/>
      <c r="AT985" s="29"/>
      <c r="AU985" s="56"/>
      <c r="AV985" s="56"/>
      <c r="AW985" s="56"/>
      <c r="AX985" s="250" t="str">
        <f>IF(V985="","",EOMONTH(EDATE(Tabla1[[#This Row],[Fecha Finalización]],2),0))</f>
        <v/>
      </c>
      <c r="AY985" s="40"/>
      <c r="AZ985" s="251" t="str">
        <f>IF(V985="","",EOMONTH(EDATE(Tabla1[[#This Row],[Fecha Finalización]],3),0))</f>
        <v/>
      </c>
      <c r="BA985" s="40"/>
      <c r="BB985" s="40"/>
      <c r="BC985" s="237"/>
      <c r="BD985" s="235" t="str">
        <f>IF(F985="","",Tabla1[[#This Row],[sem 01]]&amp;Tabla1[[#This Row],[sem 02]]&amp;Tabla1[[#This Row],[sem 03]])</f>
        <v/>
      </c>
      <c r="BE985" s="236" t="str">
        <f>IF(TRIM(F985)="","",$B$1&amp;"-"&amp;SUBSTITUTE(Tabla1[[#This Row],[Mes Inscrito]]," ","")&amp;"-"&amp;SUBSTITUTE(Tabla1[[#This Row],[Dia de clases Inscrito]]," ","")&amp;"-"&amp;SUBSTITUTE(Tabla1[[#This Row],[Horario Inscrito]]," ","")&amp;"-"&amp;Tabla1[[#This Row],[Fecha Inicio grupo]])</f>
        <v/>
      </c>
      <c r="BF985" s="253" t="str">
        <f>IF(F985="","",Tabla1[[#This Row],[Curso]])</f>
        <v/>
      </c>
      <c r="BG985" s="254" t="str">
        <f>+IF(TRIM(F985)="","",$B$1&amp;"-"&amp;TRIM(Tabla1[[#This Row],[Mes Inscrito]])&amp;"-"&amp;TRIM(Tabla1[[#This Row],[Dia de clases Inscrito]])&amp;"-"&amp;TRIM(Tabla1[[#This Row],[Horario Inscrito]])&amp;"-"&amp;TRIM(Tabla1[[#This Row],[Fecha Inicio grupo]])&amp;"-"&amp;TRIM(Tabla1[[#This Row],[Tipo Incrito]]))</f>
        <v/>
      </c>
      <c r="BH985" s="319" t="str">
        <f>IF(F985="","",OR(IFERROR(SEARCH("CG",Tabla1[[#This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5" s="320" t="str">
        <f>IF(F985&lt;&gt;"",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5" s="320" t="str">
        <f>IF(F985&lt;&gt;"",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5" s="320" t="str">
        <f>IF(Tabla1[[#This Row],[Fecha Inicio grupo]]="","",IFERROR(VLOOKUP(Tabla1[[#This Row],[Mes de Alta como miembro]],Parámetros!$AM$2:$AN$16,2,0),"01/01/1900"))</f>
        <v/>
      </c>
    </row>
    <row r="986" spans="1:63" ht="14.45" hidden="1">
      <c r="A986" s="69">
        <v>981</v>
      </c>
      <c r="B986" s="30"/>
      <c r="C986" s="35"/>
      <c r="D986" s="43"/>
      <c r="E986" s="65"/>
      <c r="F986" s="46"/>
      <c r="G986" s="46"/>
      <c r="H986" s="165"/>
      <c r="I986" s="43"/>
      <c r="J986" s="29"/>
      <c r="K986" s="70"/>
      <c r="L986" s="69"/>
      <c r="M986" s="47"/>
      <c r="N986" s="240" t="str">
        <f ca="1">IF(Tabla1[[#This Row],[Fecha de nac]]="","",IF(Tabla1[[#This Row],[Fecha Finalización]] &gt;=TODAY(), DATEDIF(Tabla1[[#This Row],[Fecha de nac]],TODAY(),"y"), ROUNDDOWN((Tabla1[[#This Row],[Fecha Finalización]] -Tabla1[[#This Row],[Fecha de nac]])/365,0)))</f>
        <v/>
      </c>
      <c r="O986" s="171"/>
      <c r="P986" s="35"/>
      <c r="Q986" s="68"/>
      <c r="R986" s="68"/>
      <c r="S986" s="68"/>
      <c r="T986" s="68"/>
      <c r="U986" s="245" t="str">
        <f>IF(F986="","",Tabla1[[#This Row],[Fecha Inicio grupo]]+3*7-7)</f>
        <v/>
      </c>
      <c r="V986" s="246" t="str">
        <f>IF(F986="","",EDATE(Tabla1[[#This Row],[Fecha Inicio grupo]],3))</f>
        <v/>
      </c>
      <c r="W986" s="30"/>
      <c r="X986" s="30"/>
      <c r="Y986" s="77"/>
      <c r="Z986" s="77"/>
      <c r="AA986" s="77"/>
      <c r="AB986" s="77"/>
      <c r="AC986" s="77"/>
      <c r="AD986" s="77"/>
      <c r="AE986" s="77"/>
      <c r="AF986" s="77"/>
      <c r="AG986" s="77"/>
      <c r="AH986" s="77"/>
      <c r="AI986" s="77"/>
      <c r="AJ986" s="77"/>
      <c r="AK986" s="77"/>
      <c r="AL986" s="77"/>
      <c r="AM986" s="77"/>
      <c r="AN986" s="77"/>
      <c r="AO986" s="146"/>
      <c r="AP986" s="248" t="str">
        <f>IF(F986="","",IFERROR(VLOOKUP(SUBSTITUTE(SUBSTITUTE(Tabla1[[#This Row],[Uso Sistemas]],"T","P"),"N","F"),Parámetros!$M$2:$N$17,2,0),"Completar hasta 3ra sem. para evaluar a Probacionista"))</f>
        <v/>
      </c>
      <c r="AQ986" s="40"/>
      <c r="AR986" s="40"/>
      <c r="AS986" s="40"/>
      <c r="AT986" s="29"/>
      <c r="AU986" s="56"/>
      <c r="AV986" s="56"/>
      <c r="AW986" s="56"/>
      <c r="AX986" s="250" t="str">
        <f>IF(V986="","",EOMONTH(EDATE(Tabla1[[#This Row],[Fecha Finalización]],2),0))</f>
        <v/>
      </c>
      <c r="AY986" s="40"/>
      <c r="AZ986" s="251" t="str">
        <f>IF(V986="","",EOMONTH(EDATE(Tabla1[[#This Row],[Fecha Finalización]],3),0))</f>
        <v/>
      </c>
      <c r="BA986" s="40"/>
      <c r="BB986" s="40"/>
      <c r="BC986" s="237"/>
      <c r="BD986" s="235" t="str">
        <f>IF(F986="","",Tabla1[[#This Row],[sem 01]]&amp;Tabla1[[#This Row],[sem 02]]&amp;Tabla1[[#This Row],[sem 03]])</f>
        <v/>
      </c>
      <c r="BE986" s="236" t="str">
        <f>IF(TRIM(F986)="","",$B$1&amp;"-"&amp;SUBSTITUTE(Tabla1[[#This Row],[Mes Inscrito]]," ","")&amp;"-"&amp;SUBSTITUTE(Tabla1[[#This Row],[Dia de clases Inscrito]]," ","")&amp;"-"&amp;SUBSTITUTE(Tabla1[[#This Row],[Horario Inscrito]]," ","")&amp;"-"&amp;Tabla1[[#This Row],[Fecha Inicio grupo]])</f>
        <v/>
      </c>
      <c r="BF986" s="253" t="str">
        <f>IF(F986="","",Tabla1[[#This Row],[Curso]])</f>
        <v/>
      </c>
      <c r="BG986" s="254" t="str">
        <f>+IF(TRIM(F986)="","",$B$1&amp;"-"&amp;TRIM(Tabla1[[#This Row],[Mes Inscrito]])&amp;"-"&amp;TRIM(Tabla1[[#This Row],[Dia de clases Inscrito]])&amp;"-"&amp;TRIM(Tabla1[[#This Row],[Horario Inscrito]])&amp;"-"&amp;TRIM(Tabla1[[#This Row],[Fecha Inicio grupo]])&amp;"-"&amp;TRIM(Tabla1[[#This Row],[Tipo Incrito]]))</f>
        <v/>
      </c>
      <c r="BH986" s="319" t="str">
        <f>IF(F986="","",OR(IFERROR(SEARCH("CG",Tabla1[[#This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6" s="320" t="str">
        <f>IF(F986&lt;&gt;"",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6" s="320" t="str">
        <f>IF(F986&lt;&gt;"",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6" s="320" t="str">
        <f>IF(Tabla1[[#This Row],[Fecha Inicio grupo]]="","",IFERROR(VLOOKUP(Tabla1[[#This Row],[Mes de Alta como miembro]],Parámetros!$AM$2:$AN$16,2,0),"01/01/1900"))</f>
        <v/>
      </c>
    </row>
    <row r="987" spans="1:63" ht="14.45" hidden="1">
      <c r="A987" s="69">
        <v>982</v>
      </c>
      <c r="B987" s="30"/>
      <c r="C987" s="35"/>
      <c r="D987" s="43"/>
      <c r="E987" s="65"/>
      <c r="F987" s="46"/>
      <c r="G987" s="46"/>
      <c r="H987" s="165"/>
      <c r="I987" s="43"/>
      <c r="J987" s="29"/>
      <c r="K987" s="70"/>
      <c r="L987" s="69"/>
      <c r="M987" s="47"/>
      <c r="N987" s="240" t="str">
        <f ca="1">IF(Tabla1[[#This Row],[Fecha de nac]]="","",IF(Tabla1[[#This Row],[Fecha Finalización]] &gt;=TODAY(), DATEDIF(Tabla1[[#This Row],[Fecha de nac]],TODAY(),"y"), ROUNDDOWN((Tabla1[[#This Row],[Fecha Finalización]] -Tabla1[[#This Row],[Fecha de nac]])/365,0)))</f>
        <v/>
      </c>
      <c r="O987" s="171"/>
      <c r="P987" s="35"/>
      <c r="Q987" s="68"/>
      <c r="R987" s="68"/>
      <c r="S987" s="68"/>
      <c r="T987" s="68"/>
      <c r="U987" s="245" t="str">
        <f>IF(F987="","",Tabla1[[#This Row],[Fecha Inicio grupo]]+3*7-7)</f>
        <v/>
      </c>
      <c r="V987" s="246" t="str">
        <f>IF(F987="","",EDATE(Tabla1[[#This Row],[Fecha Inicio grupo]],3))</f>
        <v/>
      </c>
      <c r="W987" s="30"/>
      <c r="X987" s="30"/>
      <c r="Y987" s="77"/>
      <c r="Z987" s="77"/>
      <c r="AA987" s="77"/>
      <c r="AB987" s="77"/>
      <c r="AC987" s="77"/>
      <c r="AD987" s="77"/>
      <c r="AE987" s="77"/>
      <c r="AF987" s="77"/>
      <c r="AG987" s="77"/>
      <c r="AH987" s="77"/>
      <c r="AI987" s="77"/>
      <c r="AJ987" s="77"/>
      <c r="AK987" s="77"/>
      <c r="AL987" s="77"/>
      <c r="AM987" s="77"/>
      <c r="AN987" s="77"/>
      <c r="AO987" s="146"/>
      <c r="AP987" s="248" t="str">
        <f>IF(F987="","",IFERROR(VLOOKUP(SUBSTITUTE(SUBSTITUTE(Tabla1[[#This Row],[Uso Sistemas]],"T","P"),"N","F"),Parámetros!$M$2:$N$17,2,0),"Completar hasta 3ra sem. para evaluar a Probacionista"))</f>
        <v/>
      </c>
      <c r="AQ987" s="40"/>
      <c r="AR987" s="40"/>
      <c r="AS987" s="40"/>
      <c r="AT987" s="29"/>
      <c r="AU987" s="56"/>
      <c r="AV987" s="56"/>
      <c r="AW987" s="56"/>
      <c r="AX987" s="250" t="str">
        <f>IF(V987="","",EOMONTH(EDATE(Tabla1[[#This Row],[Fecha Finalización]],2),0))</f>
        <v/>
      </c>
      <c r="AY987" s="40"/>
      <c r="AZ987" s="251" t="str">
        <f>IF(V987="","",EOMONTH(EDATE(Tabla1[[#This Row],[Fecha Finalización]],3),0))</f>
        <v/>
      </c>
      <c r="BA987" s="40"/>
      <c r="BB987" s="40"/>
      <c r="BC987" s="237"/>
      <c r="BD987" s="235" t="str">
        <f>IF(F987="","",Tabla1[[#This Row],[sem 01]]&amp;Tabla1[[#This Row],[sem 02]]&amp;Tabla1[[#This Row],[sem 03]])</f>
        <v/>
      </c>
      <c r="BE987" s="236" t="str">
        <f>IF(TRIM(F987)="","",$B$1&amp;"-"&amp;SUBSTITUTE(Tabla1[[#This Row],[Mes Inscrito]]," ","")&amp;"-"&amp;SUBSTITUTE(Tabla1[[#This Row],[Dia de clases Inscrito]]," ","")&amp;"-"&amp;SUBSTITUTE(Tabla1[[#This Row],[Horario Inscrito]]," ","")&amp;"-"&amp;Tabla1[[#This Row],[Fecha Inicio grupo]])</f>
        <v/>
      </c>
      <c r="BF987" s="253" t="str">
        <f>IF(F987="","",Tabla1[[#This Row],[Curso]])</f>
        <v/>
      </c>
      <c r="BG987" s="254" t="str">
        <f>+IF(TRIM(F987)="","",$B$1&amp;"-"&amp;TRIM(Tabla1[[#This Row],[Mes Inscrito]])&amp;"-"&amp;TRIM(Tabla1[[#This Row],[Dia de clases Inscrito]])&amp;"-"&amp;TRIM(Tabla1[[#This Row],[Horario Inscrito]])&amp;"-"&amp;TRIM(Tabla1[[#This Row],[Fecha Inicio grupo]])&amp;"-"&amp;TRIM(Tabla1[[#This Row],[Tipo Incrito]]))</f>
        <v/>
      </c>
      <c r="BH987" s="319" t="str">
        <f>IF(F987="","",OR(IFERROR(SEARCH("CG",Tabla1[[#This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7" s="320" t="str">
        <f>IF(F987&lt;&gt;"",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7" s="320" t="str">
        <f>IF(F987&lt;&gt;"",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7" s="320" t="str">
        <f>IF(Tabla1[[#This Row],[Fecha Inicio grupo]]="","",IFERROR(VLOOKUP(Tabla1[[#This Row],[Mes de Alta como miembro]],Parámetros!$AM$2:$AN$16,2,0),"01/01/1900"))</f>
        <v/>
      </c>
    </row>
    <row r="988" spans="1:63" ht="14.45" hidden="1">
      <c r="A988" s="69">
        <v>983</v>
      </c>
      <c r="B988" s="30"/>
      <c r="C988" s="35"/>
      <c r="D988" s="43"/>
      <c r="E988" s="65"/>
      <c r="F988" s="46"/>
      <c r="G988" s="46"/>
      <c r="H988" s="165"/>
      <c r="I988" s="43"/>
      <c r="J988" s="29"/>
      <c r="K988" s="70"/>
      <c r="L988" s="69"/>
      <c r="M988" s="47"/>
      <c r="N988" s="240" t="str">
        <f ca="1">IF(Tabla1[[#This Row],[Fecha de nac]]="","",IF(Tabla1[[#This Row],[Fecha Finalización]] &gt;=TODAY(), DATEDIF(Tabla1[[#This Row],[Fecha de nac]],TODAY(),"y"), ROUNDDOWN((Tabla1[[#This Row],[Fecha Finalización]] -Tabla1[[#This Row],[Fecha de nac]])/365,0)))</f>
        <v/>
      </c>
      <c r="O988" s="171"/>
      <c r="P988" s="35"/>
      <c r="Q988" s="68"/>
      <c r="R988" s="68"/>
      <c r="S988" s="68"/>
      <c r="T988" s="68"/>
      <c r="U988" s="245" t="str">
        <f>IF(F988="","",Tabla1[[#This Row],[Fecha Inicio grupo]]+3*7-7)</f>
        <v/>
      </c>
      <c r="V988" s="246" t="str">
        <f>IF(F988="","",EDATE(Tabla1[[#This Row],[Fecha Inicio grupo]],3))</f>
        <v/>
      </c>
      <c r="W988" s="30"/>
      <c r="X988" s="30"/>
      <c r="Y988" s="77"/>
      <c r="Z988" s="77"/>
      <c r="AA988" s="77"/>
      <c r="AB988" s="77"/>
      <c r="AC988" s="77"/>
      <c r="AD988" s="77"/>
      <c r="AE988" s="77"/>
      <c r="AF988" s="77"/>
      <c r="AG988" s="77"/>
      <c r="AH988" s="77"/>
      <c r="AI988" s="77"/>
      <c r="AJ988" s="77"/>
      <c r="AK988" s="77"/>
      <c r="AL988" s="77"/>
      <c r="AM988" s="77"/>
      <c r="AN988" s="77"/>
      <c r="AO988" s="146"/>
      <c r="AP988" s="248" t="str">
        <f>IF(F988="","",IFERROR(VLOOKUP(SUBSTITUTE(SUBSTITUTE(Tabla1[[#This Row],[Uso Sistemas]],"T","P"),"N","F"),Parámetros!$M$2:$N$17,2,0),"Completar hasta 3ra sem. para evaluar a Probacionista"))</f>
        <v/>
      </c>
      <c r="AQ988" s="40"/>
      <c r="AR988" s="40"/>
      <c r="AS988" s="40"/>
      <c r="AT988" s="29"/>
      <c r="AU988" s="56"/>
      <c r="AV988" s="56"/>
      <c r="AW988" s="56"/>
      <c r="AX988" s="250" t="str">
        <f>IF(V988="","",EOMONTH(EDATE(Tabla1[[#This Row],[Fecha Finalización]],2),0))</f>
        <v/>
      </c>
      <c r="AY988" s="40"/>
      <c r="AZ988" s="251" t="str">
        <f>IF(V988="","",EOMONTH(EDATE(Tabla1[[#This Row],[Fecha Finalización]],3),0))</f>
        <v/>
      </c>
      <c r="BA988" s="40"/>
      <c r="BB988" s="40"/>
      <c r="BC988" s="237"/>
      <c r="BD988" s="235" t="str">
        <f>IF(F988="","",Tabla1[[#This Row],[sem 01]]&amp;Tabla1[[#This Row],[sem 02]]&amp;Tabla1[[#This Row],[sem 03]])</f>
        <v/>
      </c>
      <c r="BE988" s="236" t="str">
        <f>IF(TRIM(F988)="","",$B$1&amp;"-"&amp;SUBSTITUTE(Tabla1[[#This Row],[Mes Inscrito]]," ","")&amp;"-"&amp;SUBSTITUTE(Tabla1[[#This Row],[Dia de clases Inscrito]]," ","")&amp;"-"&amp;SUBSTITUTE(Tabla1[[#This Row],[Horario Inscrito]]," ","")&amp;"-"&amp;Tabla1[[#This Row],[Fecha Inicio grupo]])</f>
        <v/>
      </c>
      <c r="BF988" s="253" t="str">
        <f>IF(F988="","",Tabla1[[#This Row],[Curso]])</f>
        <v/>
      </c>
      <c r="BG988" s="254" t="str">
        <f>+IF(TRIM(F988)="","",$B$1&amp;"-"&amp;TRIM(Tabla1[[#This Row],[Mes Inscrito]])&amp;"-"&amp;TRIM(Tabla1[[#This Row],[Dia de clases Inscrito]])&amp;"-"&amp;TRIM(Tabla1[[#This Row],[Horario Inscrito]])&amp;"-"&amp;TRIM(Tabla1[[#This Row],[Fecha Inicio grupo]])&amp;"-"&amp;TRIM(Tabla1[[#This Row],[Tipo Incrito]]))</f>
        <v/>
      </c>
      <c r="BH988" s="319" t="str">
        <f>IF(F988="","",OR(IFERROR(SEARCH("CG",Tabla1[[#This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8" s="320" t="str">
        <f>IF(F988&lt;&gt;"",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8" s="320" t="str">
        <f>IF(F988&lt;&gt;"",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8" s="320" t="str">
        <f>IF(Tabla1[[#This Row],[Fecha Inicio grupo]]="","",IFERROR(VLOOKUP(Tabla1[[#This Row],[Mes de Alta como miembro]],Parámetros!$AM$2:$AN$16,2,0),"01/01/1900"))</f>
        <v/>
      </c>
    </row>
    <row r="989" spans="1:63" ht="14.45" hidden="1">
      <c r="A989" s="69">
        <v>984</v>
      </c>
      <c r="B989" s="30"/>
      <c r="C989" s="35"/>
      <c r="D989" s="43"/>
      <c r="E989" s="65"/>
      <c r="F989" s="46"/>
      <c r="G989" s="46"/>
      <c r="H989" s="165"/>
      <c r="I989" s="43"/>
      <c r="J989" s="29"/>
      <c r="K989" s="70"/>
      <c r="L989" s="69"/>
      <c r="M989" s="47"/>
      <c r="N989" s="240" t="str">
        <f ca="1">IF(Tabla1[[#This Row],[Fecha de nac]]="","",IF(Tabla1[[#This Row],[Fecha Finalización]] &gt;=TODAY(), DATEDIF(Tabla1[[#This Row],[Fecha de nac]],TODAY(),"y"), ROUNDDOWN((Tabla1[[#This Row],[Fecha Finalización]] -Tabla1[[#This Row],[Fecha de nac]])/365,0)))</f>
        <v/>
      </c>
      <c r="O989" s="171"/>
      <c r="P989" s="35"/>
      <c r="Q989" s="68"/>
      <c r="R989" s="68"/>
      <c r="S989" s="68"/>
      <c r="T989" s="68"/>
      <c r="U989" s="245" t="str">
        <f>IF(F989="","",Tabla1[[#This Row],[Fecha Inicio grupo]]+3*7-7)</f>
        <v/>
      </c>
      <c r="V989" s="246" t="str">
        <f>IF(F989="","",EDATE(Tabla1[[#This Row],[Fecha Inicio grupo]],3))</f>
        <v/>
      </c>
      <c r="W989" s="30"/>
      <c r="X989" s="30"/>
      <c r="Y989" s="77"/>
      <c r="Z989" s="77"/>
      <c r="AA989" s="77"/>
      <c r="AB989" s="77"/>
      <c r="AC989" s="77"/>
      <c r="AD989" s="77"/>
      <c r="AE989" s="77"/>
      <c r="AF989" s="77"/>
      <c r="AG989" s="77"/>
      <c r="AH989" s="77"/>
      <c r="AI989" s="77"/>
      <c r="AJ989" s="77"/>
      <c r="AK989" s="77"/>
      <c r="AL989" s="77"/>
      <c r="AM989" s="77"/>
      <c r="AN989" s="77"/>
      <c r="AO989" s="146"/>
      <c r="AP989" s="248" t="str">
        <f>IF(F989="","",IFERROR(VLOOKUP(SUBSTITUTE(SUBSTITUTE(Tabla1[[#This Row],[Uso Sistemas]],"T","P"),"N","F"),Parámetros!$M$2:$N$17,2,0),"Completar hasta 3ra sem. para evaluar a Probacionista"))</f>
        <v/>
      </c>
      <c r="AQ989" s="40"/>
      <c r="AR989" s="40"/>
      <c r="AS989" s="40"/>
      <c r="AT989" s="29"/>
      <c r="AU989" s="56"/>
      <c r="AV989" s="56"/>
      <c r="AW989" s="56"/>
      <c r="AX989" s="250" t="str">
        <f>IF(V989="","",EOMONTH(EDATE(Tabla1[[#This Row],[Fecha Finalización]],2),0))</f>
        <v/>
      </c>
      <c r="AY989" s="40"/>
      <c r="AZ989" s="251" t="str">
        <f>IF(V989="","",EOMONTH(EDATE(Tabla1[[#This Row],[Fecha Finalización]],3),0))</f>
        <v/>
      </c>
      <c r="BA989" s="40"/>
      <c r="BB989" s="40"/>
      <c r="BC989" s="237"/>
      <c r="BD989" s="235" t="str">
        <f>IF(F989="","",Tabla1[[#This Row],[sem 01]]&amp;Tabla1[[#This Row],[sem 02]]&amp;Tabla1[[#This Row],[sem 03]])</f>
        <v/>
      </c>
      <c r="BE989" s="236" t="str">
        <f>IF(TRIM(F989)="","",$B$1&amp;"-"&amp;SUBSTITUTE(Tabla1[[#This Row],[Mes Inscrito]]," ","")&amp;"-"&amp;SUBSTITUTE(Tabla1[[#This Row],[Dia de clases Inscrito]]," ","")&amp;"-"&amp;SUBSTITUTE(Tabla1[[#This Row],[Horario Inscrito]]," ","")&amp;"-"&amp;Tabla1[[#This Row],[Fecha Inicio grupo]])</f>
        <v/>
      </c>
      <c r="BF989" s="253" t="str">
        <f>IF(F989="","",Tabla1[[#This Row],[Curso]])</f>
        <v/>
      </c>
      <c r="BG989" s="254" t="str">
        <f>+IF(TRIM(F989)="","",$B$1&amp;"-"&amp;TRIM(Tabla1[[#This Row],[Mes Inscrito]])&amp;"-"&amp;TRIM(Tabla1[[#This Row],[Dia de clases Inscrito]])&amp;"-"&amp;TRIM(Tabla1[[#This Row],[Horario Inscrito]])&amp;"-"&amp;TRIM(Tabla1[[#This Row],[Fecha Inicio grupo]])&amp;"-"&amp;TRIM(Tabla1[[#This Row],[Tipo Incrito]]))</f>
        <v/>
      </c>
      <c r="BH989" s="319" t="str">
        <f>IF(F989="","",OR(IFERROR(SEARCH("CG",Tabla1[[#This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9" s="320" t="str">
        <f>IF(F989&lt;&gt;"",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9" s="320" t="str">
        <f>IF(F989&lt;&gt;"",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9" s="320" t="str">
        <f>IF(Tabla1[[#This Row],[Fecha Inicio grupo]]="","",IFERROR(VLOOKUP(Tabla1[[#This Row],[Mes de Alta como miembro]],Parámetros!$AM$2:$AN$16,2,0),"01/01/1900"))</f>
        <v/>
      </c>
    </row>
    <row r="990" spans="1:63" ht="14.45" hidden="1">
      <c r="A990" s="69">
        <v>985</v>
      </c>
      <c r="B990" s="30"/>
      <c r="C990" s="35"/>
      <c r="D990" s="43"/>
      <c r="E990" s="65"/>
      <c r="F990" s="46"/>
      <c r="G990" s="46"/>
      <c r="H990" s="165"/>
      <c r="I990" s="43"/>
      <c r="J990" s="29"/>
      <c r="K990" s="70"/>
      <c r="L990" s="69"/>
      <c r="M990" s="47"/>
      <c r="N990" s="240" t="str">
        <f ca="1">IF(Tabla1[[#This Row],[Fecha de nac]]="","",IF(Tabla1[[#This Row],[Fecha Finalización]] &gt;=TODAY(), DATEDIF(Tabla1[[#This Row],[Fecha de nac]],TODAY(),"y"), ROUNDDOWN((Tabla1[[#This Row],[Fecha Finalización]] -Tabla1[[#This Row],[Fecha de nac]])/365,0)))</f>
        <v/>
      </c>
      <c r="O990" s="171"/>
      <c r="P990" s="35"/>
      <c r="Q990" s="68"/>
      <c r="R990" s="68"/>
      <c r="S990" s="68"/>
      <c r="T990" s="68"/>
      <c r="U990" s="245" t="str">
        <f>IF(F990="","",Tabla1[[#This Row],[Fecha Inicio grupo]]+3*7-7)</f>
        <v/>
      </c>
      <c r="V990" s="246" t="str">
        <f>IF(F990="","",EDATE(Tabla1[[#This Row],[Fecha Inicio grupo]],3))</f>
        <v/>
      </c>
      <c r="W990" s="30"/>
      <c r="X990" s="30"/>
      <c r="Y990" s="77"/>
      <c r="Z990" s="77"/>
      <c r="AA990" s="77"/>
      <c r="AB990" s="77"/>
      <c r="AC990" s="77"/>
      <c r="AD990" s="77"/>
      <c r="AE990" s="77"/>
      <c r="AF990" s="77"/>
      <c r="AG990" s="77"/>
      <c r="AH990" s="77"/>
      <c r="AI990" s="77"/>
      <c r="AJ990" s="77"/>
      <c r="AK990" s="77"/>
      <c r="AL990" s="77"/>
      <c r="AM990" s="77"/>
      <c r="AN990" s="77"/>
      <c r="AO990" s="146"/>
      <c r="AP990" s="248" t="str">
        <f>IF(F990="","",IFERROR(VLOOKUP(SUBSTITUTE(SUBSTITUTE(Tabla1[[#This Row],[Uso Sistemas]],"T","P"),"N","F"),Parámetros!$M$2:$N$17,2,0),"Completar hasta 3ra sem. para evaluar a Probacionista"))</f>
        <v/>
      </c>
      <c r="AQ990" s="40"/>
      <c r="AR990" s="40"/>
      <c r="AS990" s="40"/>
      <c r="AT990" s="29"/>
      <c r="AU990" s="56"/>
      <c r="AV990" s="56"/>
      <c r="AW990" s="56"/>
      <c r="AX990" s="250" t="str">
        <f>IF(V990="","",EOMONTH(EDATE(Tabla1[[#This Row],[Fecha Finalización]],2),0))</f>
        <v/>
      </c>
      <c r="AY990" s="40"/>
      <c r="AZ990" s="251" t="str">
        <f>IF(V990="","",EOMONTH(EDATE(Tabla1[[#This Row],[Fecha Finalización]],3),0))</f>
        <v/>
      </c>
      <c r="BA990" s="40"/>
      <c r="BB990" s="40"/>
      <c r="BC990" s="237"/>
      <c r="BD990" s="235" t="str">
        <f>IF(F990="","",Tabla1[[#This Row],[sem 01]]&amp;Tabla1[[#This Row],[sem 02]]&amp;Tabla1[[#This Row],[sem 03]])</f>
        <v/>
      </c>
      <c r="BE990" s="236" t="str">
        <f>IF(TRIM(F990)="","",$B$1&amp;"-"&amp;SUBSTITUTE(Tabla1[[#This Row],[Mes Inscrito]]," ","")&amp;"-"&amp;SUBSTITUTE(Tabla1[[#This Row],[Dia de clases Inscrito]]," ","")&amp;"-"&amp;SUBSTITUTE(Tabla1[[#This Row],[Horario Inscrito]]," ","")&amp;"-"&amp;Tabla1[[#This Row],[Fecha Inicio grupo]])</f>
        <v/>
      </c>
      <c r="BF990" s="253" t="str">
        <f>IF(F990="","",Tabla1[[#This Row],[Curso]])</f>
        <v/>
      </c>
      <c r="BG990" s="254" t="str">
        <f>+IF(TRIM(F990)="","",$B$1&amp;"-"&amp;TRIM(Tabla1[[#This Row],[Mes Inscrito]])&amp;"-"&amp;TRIM(Tabla1[[#This Row],[Dia de clases Inscrito]])&amp;"-"&amp;TRIM(Tabla1[[#This Row],[Horario Inscrito]])&amp;"-"&amp;TRIM(Tabla1[[#This Row],[Fecha Inicio grupo]])&amp;"-"&amp;TRIM(Tabla1[[#This Row],[Tipo Incrito]]))</f>
        <v/>
      </c>
      <c r="BH990" s="319" t="str">
        <f>IF(F990="","",OR(IFERROR(SEARCH("CG",Tabla1[[#This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0" s="320" t="str">
        <f>IF(F990&lt;&gt;"",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0" s="320" t="str">
        <f>IF(F990&lt;&gt;"",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0" s="320" t="str">
        <f>IF(Tabla1[[#This Row],[Fecha Inicio grupo]]="","",IFERROR(VLOOKUP(Tabla1[[#This Row],[Mes de Alta como miembro]],Parámetros!$AM$2:$AN$16,2,0),"01/01/1900"))</f>
        <v/>
      </c>
    </row>
    <row r="991" spans="1:63" ht="14.45" hidden="1">
      <c r="A991" s="69">
        <v>986</v>
      </c>
      <c r="B991" s="30"/>
      <c r="C991" s="35"/>
      <c r="D991" s="43"/>
      <c r="E991" s="65"/>
      <c r="F991" s="46"/>
      <c r="G991" s="46"/>
      <c r="H991" s="165"/>
      <c r="I991" s="43"/>
      <c r="J991" s="29"/>
      <c r="K991" s="70"/>
      <c r="L991" s="69"/>
      <c r="M991" s="47"/>
      <c r="N991" s="240" t="str">
        <f ca="1">IF(Tabla1[[#This Row],[Fecha de nac]]="","",IF(Tabla1[[#This Row],[Fecha Finalización]] &gt;=TODAY(), DATEDIF(Tabla1[[#This Row],[Fecha de nac]],TODAY(),"y"), ROUNDDOWN((Tabla1[[#This Row],[Fecha Finalización]] -Tabla1[[#This Row],[Fecha de nac]])/365,0)))</f>
        <v/>
      </c>
      <c r="O991" s="171"/>
      <c r="P991" s="35"/>
      <c r="Q991" s="68"/>
      <c r="R991" s="68"/>
      <c r="S991" s="68"/>
      <c r="T991" s="68"/>
      <c r="U991" s="245" t="str">
        <f>IF(F991="","",Tabla1[[#This Row],[Fecha Inicio grupo]]+3*7-7)</f>
        <v/>
      </c>
      <c r="V991" s="246" t="str">
        <f>IF(F991="","",EDATE(Tabla1[[#This Row],[Fecha Inicio grupo]],3))</f>
        <v/>
      </c>
      <c r="W991" s="30"/>
      <c r="X991" s="30"/>
      <c r="Y991" s="77"/>
      <c r="Z991" s="77"/>
      <c r="AA991" s="77"/>
      <c r="AB991" s="77"/>
      <c r="AC991" s="77"/>
      <c r="AD991" s="77"/>
      <c r="AE991" s="77"/>
      <c r="AF991" s="77"/>
      <c r="AG991" s="77"/>
      <c r="AH991" s="77"/>
      <c r="AI991" s="77"/>
      <c r="AJ991" s="77"/>
      <c r="AK991" s="77"/>
      <c r="AL991" s="77"/>
      <c r="AM991" s="77"/>
      <c r="AN991" s="77"/>
      <c r="AO991" s="146"/>
      <c r="AP991" s="248" t="str">
        <f>IF(F991="","",IFERROR(VLOOKUP(SUBSTITUTE(SUBSTITUTE(Tabla1[[#This Row],[Uso Sistemas]],"T","P"),"N","F"),Parámetros!$M$2:$N$17,2,0),"Completar hasta 3ra sem. para evaluar a Probacionista"))</f>
        <v/>
      </c>
      <c r="AQ991" s="40"/>
      <c r="AR991" s="40"/>
      <c r="AS991" s="40"/>
      <c r="AT991" s="29"/>
      <c r="AU991" s="56"/>
      <c r="AV991" s="56"/>
      <c r="AW991" s="56"/>
      <c r="AX991" s="250" t="str">
        <f>IF(V991="","",EOMONTH(EDATE(Tabla1[[#This Row],[Fecha Finalización]],2),0))</f>
        <v/>
      </c>
      <c r="AY991" s="40"/>
      <c r="AZ991" s="251" t="str">
        <f>IF(V991="","",EOMONTH(EDATE(Tabla1[[#This Row],[Fecha Finalización]],3),0))</f>
        <v/>
      </c>
      <c r="BA991" s="40"/>
      <c r="BB991" s="40"/>
      <c r="BC991" s="237"/>
      <c r="BD991" s="235" t="str">
        <f>IF(F991="","",Tabla1[[#This Row],[sem 01]]&amp;Tabla1[[#This Row],[sem 02]]&amp;Tabla1[[#This Row],[sem 03]])</f>
        <v/>
      </c>
      <c r="BE991" s="236" t="str">
        <f>IF(TRIM(F991)="","",$B$1&amp;"-"&amp;SUBSTITUTE(Tabla1[[#This Row],[Mes Inscrito]]," ","")&amp;"-"&amp;SUBSTITUTE(Tabla1[[#This Row],[Dia de clases Inscrito]]," ","")&amp;"-"&amp;SUBSTITUTE(Tabla1[[#This Row],[Horario Inscrito]]," ","")&amp;"-"&amp;Tabla1[[#This Row],[Fecha Inicio grupo]])</f>
        <v/>
      </c>
      <c r="BF991" s="253" t="str">
        <f>IF(F991="","",Tabla1[[#This Row],[Curso]])</f>
        <v/>
      </c>
      <c r="BG991" s="254" t="str">
        <f>+IF(TRIM(F991)="","",$B$1&amp;"-"&amp;TRIM(Tabla1[[#This Row],[Mes Inscrito]])&amp;"-"&amp;TRIM(Tabla1[[#This Row],[Dia de clases Inscrito]])&amp;"-"&amp;TRIM(Tabla1[[#This Row],[Horario Inscrito]])&amp;"-"&amp;TRIM(Tabla1[[#This Row],[Fecha Inicio grupo]])&amp;"-"&amp;TRIM(Tabla1[[#This Row],[Tipo Incrito]]))</f>
        <v/>
      </c>
      <c r="BH991" s="319" t="str">
        <f>IF(F991="","",OR(IFERROR(SEARCH("CG",Tabla1[[#This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1" s="320" t="str">
        <f>IF(F991&lt;&gt;"",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1" s="320" t="str">
        <f>IF(F991&lt;&gt;"",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1" s="320" t="str">
        <f>IF(Tabla1[[#This Row],[Fecha Inicio grupo]]="","",IFERROR(VLOOKUP(Tabla1[[#This Row],[Mes de Alta como miembro]],Parámetros!$AM$2:$AN$16,2,0),"01/01/1900"))</f>
        <v/>
      </c>
    </row>
    <row r="992" spans="1:63" ht="14.45" hidden="1">
      <c r="A992" s="69">
        <v>987</v>
      </c>
      <c r="B992" s="30"/>
      <c r="C992" s="35"/>
      <c r="D992" s="43"/>
      <c r="E992" s="65"/>
      <c r="F992" s="46"/>
      <c r="G992" s="46"/>
      <c r="H992" s="165"/>
      <c r="I992" s="43"/>
      <c r="J992" s="29"/>
      <c r="K992" s="70"/>
      <c r="L992" s="69"/>
      <c r="M992" s="47"/>
      <c r="N992" s="240" t="str">
        <f ca="1">IF(Tabla1[[#This Row],[Fecha de nac]]="","",IF(Tabla1[[#This Row],[Fecha Finalización]] &gt;=TODAY(), DATEDIF(Tabla1[[#This Row],[Fecha de nac]],TODAY(),"y"), ROUNDDOWN((Tabla1[[#This Row],[Fecha Finalización]] -Tabla1[[#This Row],[Fecha de nac]])/365,0)))</f>
        <v/>
      </c>
      <c r="O992" s="171"/>
      <c r="P992" s="35"/>
      <c r="Q992" s="68"/>
      <c r="R992" s="68"/>
      <c r="S992" s="68"/>
      <c r="T992" s="68"/>
      <c r="U992" s="245" t="str">
        <f>IF(F992="","",Tabla1[[#This Row],[Fecha Inicio grupo]]+3*7-7)</f>
        <v/>
      </c>
      <c r="V992" s="246" t="str">
        <f>IF(F992="","",EDATE(Tabla1[[#This Row],[Fecha Inicio grupo]],3))</f>
        <v/>
      </c>
      <c r="W992" s="30"/>
      <c r="X992" s="30"/>
      <c r="Y992" s="77"/>
      <c r="Z992" s="77"/>
      <c r="AA992" s="77"/>
      <c r="AB992" s="77"/>
      <c r="AC992" s="77"/>
      <c r="AD992" s="77"/>
      <c r="AE992" s="77"/>
      <c r="AF992" s="77"/>
      <c r="AG992" s="77"/>
      <c r="AH992" s="77"/>
      <c r="AI992" s="77"/>
      <c r="AJ992" s="77"/>
      <c r="AK992" s="77"/>
      <c r="AL992" s="77"/>
      <c r="AM992" s="77"/>
      <c r="AN992" s="77"/>
      <c r="AO992" s="146"/>
      <c r="AP992" s="248" t="str">
        <f>IF(F992="","",IFERROR(VLOOKUP(SUBSTITUTE(SUBSTITUTE(Tabla1[[#This Row],[Uso Sistemas]],"T","P"),"N","F"),Parámetros!$M$2:$N$17,2,0),"Completar hasta 3ra sem. para evaluar a Probacionista"))</f>
        <v/>
      </c>
      <c r="AQ992" s="40"/>
      <c r="AR992" s="40"/>
      <c r="AS992" s="40"/>
      <c r="AT992" s="29"/>
      <c r="AU992" s="56"/>
      <c r="AV992" s="56"/>
      <c r="AW992" s="56"/>
      <c r="AX992" s="250" t="str">
        <f>IF(V992="","",EOMONTH(EDATE(Tabla1[[#This Row],[Fecha Finalización]],2),0))</f>
        <v/>
      </c>
      <c r="AY992" s="40"/>
      <c r="AZ992" s="251" t="str">
        <f>IF(V992="","",EOMONTH(EDATE(Tabla1[[#This Row],[Fecha Finalización]],3),0))</f>
        <v/>
      </c>
      <c r="BA992" s="40"/>
      <c r="BB992" s="40"/>
      <c r="BC992" s="237"/>
      <c r="BD992" s="235" t="str">
        <f>IF(F992="","",Tabla1[[#This Row],[sem 01]]&amp;Tabla1[[#This Row],[sem 02]]&amp;Tabla1[[#This Row],[sem 03]])</f>
        <v/>
      </c>
      <c r="BE992" s="236" t="str">
        <f>IF(TRIM(F992)="","",$B$1&amp;"-"&amp;SUBSTITUTE(Tabla1[[#This Row],[Mes Inscrito]]," ","")&amp;"-"&amp;SUBSTITUTE(Tabla1[[#This Row],[Dia de clases Inscrito]]," ","")&amp;"-"&amp;SUBSTITUTE(Tabla1[[#This Row],[Horario Inscrito]]," ","")&amp;"-"&amp;Tabla1[[#This Row],[Fecha Inicio grupo]])</f>
        <v/>
      </c>
      <c r="BF992" s="253" t="str">
        <f>IF(F992="","",Tabla1[[#This Row],[Curso]])</f>
        <v/>
      </c>
      <c r="BG992" s="254" t="str">
        <f>+IF(TRIM(F992)="","",$B$1&amp;"-"&amp;TRIM(Tabla1[[#This Row],[Mes Inscrito]])&amp;"-"&amp;TRIM(Tabla1[[#This Row],[Dia de clases Inscrito]])&amp;"-"&amp;TRIM(Tabla1[[#This Row],[Horario Inscrito]])&amp;"-"&amp;TRIM(Tabla1[[#This Row],[Fecha Inicio grupo]])&amp;"-"&amp;TRIM(Tabla1[[#This Row],[Tipo Incrito]]))</f>
        <v/>
      </c>
      <c r="BH992" s="319" t="str">
        <f>IF(F992="","",OR(IFERROR(SEARCH("CG",Tabla1[[#This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2" s="320" t="str">
        <f>IF(F992&lt;&gt;"",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2" s="320" t="str">
        <f>IF(F992&lt;&gt;"",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2" s="320" t="str">
        <f>IF(Tabla1[[#This Row],[Fecha Inicio grupo]]="","",IFERROR(VLOOKUP(Tabla1[[#This Row],[Mes de Alta como miembro]],Parámetros!$AM$2:$AN$16,2,0),"01/01/1900"))</f>
        <v/>
      </c>
    </row>
    <row r="993" spans="1:63" ht="14.45" hidden="1">
      <c r="A993" s="69">
        <v>988</v>
      </c>
      <c r="B993" s="30"/>
      <c r="C993" s="35"/>
      <c r="D993" s="43"/>
      <c r="E993" s="65"/>
      <c r="F993" s="46"/>
      <c r="G993" s="46"/>
      <c r="H993" s="165"/>
      <c r="I993" s="43"/>
      <c r="J993" s="29"/>
      <c r="K993" s="70"/>
      <c r="L993" s="69"/>
      <c r="M993" s="47"/>
      <c r="N993" s="240" t="str">
        <f ca="1">IF(Tabla1[[#This Row],[Fecha de nac]]="","",IF(Tabla1[[#This Row],[Fecha Finalización]] &gt;=TODAY(), DATEDIF(Tabla1[[#This Row],[Fecha de nac]],TODAY(),"y"), ROUNDDOWN((Tabla1[[#This Row],[Fecha Finalización]] -Tabla1[[#This Row],[Fecha de nac]])/365,0)))</f>
        <v/>
      </c>
      <c r="O993" s="171"/>
      <c r="P993" s="35"/>
      <c r="Q993" s="68"/>
      <c r="R993" s="68"/>
      <c r="S993" s="68"/>
      <c r="T993" s="68"/>
      <c r="U993" s="245" t="str">
        <f>IF(F993="","",Tabla1[[#This Row],[Fecha Inicio grupo]]+3*7-7)</f>
        <v/>
      </c>
      <c r="V993" s="246" t="str">
        <f>IF(F993="","",EDATE(Tabla1[[#This Row],[Fecha Inicio grupo]],3))</f>
        <v/>
      </c>
      <c r="W993" s="30"/>
      <c r="X993" s="30"/>
      <c r="Y993" s="77"/>
      <c r="Z993" s="77"/>
      <c r="AA993" s="77"/>
      <c r="AB993" s="77"/>
      <c r="AC993" s="77"/>
      <c r="AD993" s="77"/>
      <c r="AE993" s="77"/>
      <c r="AF993" s="77"/>
      <c r="AG993" s="77"/>
      <c r="AH993" s="77"/>
      <c r="AI993" s="77"/>
      <c r="AJ993" s="77"/>
      <c r="AK993" s="77"/>
      <c r="AL993" s="77"/>
      <c r="AM993" s="77"/>
      <c r="AN993" s="77"/>
      <c r="AO993" s="146"/>
      <c r="AP993" s="248" t="str">
        <f>IF(F993="","",IFERROR(VLOOKUP(SUBSTITUTE(SUBSTITUTE(Tabla1[[#This Row],[Uso Sistemas]],"T","P"),"N","F"),Parámetros!$M$2:$N$17,2,0),"Completar hasta 3ra sem. para evaluar a Probacionista"))</f>
        <v/>
      </c>
      <c r="AQ993" s="40"/>
      <c r="AR993" s="40"/>
      <c r="AS993" s="40"/>
      <c r="AT993" s="29"/>
      <c r="AU993" s="56"/>
      <c r="AV993" s="56"/>
      <c r="AW993" s="56"/>
      <c r="AX993" s="250" t="str">
        <f>IF(V993="","",EOMONTH(EDATE(Tabla1[[#This Row],[Fecha Finalización]],2),0))</f>
        <v/>
      </c>
      <c r="AY993" s="40"/>
      <c r="AZ993" s="251" t="str">
        <f>IF(V993="","",EOMONTH(EDATE(Tabla1[[#This Row],[Fecha Finalización]],3),0))</f>
        <v/>
      </c>
      <c r="BA993" s="40"/>
      <c r="BB993" s="40"/>
      <c r="BC993" s="237"/>
      <c r="BD993" s="235" t="str">
        <f>IF(F993="","",Tabla1[[#This Row],[sem 01]]&amp;Tabla1[[#This Row],[sem 02]]&amp;Tabla1[[#This Row],[sem 03]])</f>
        <v/>
      </c>
      <c r="BE993" s="236" t="str">
        <f>IF(TRIM(F993)="","",$B$1&amp;"-"&amp;SUBSTITUTE(Tabla1[[#This Row],[Mes Inscrito]]," ","")&amp;"-"&amp;SUBSTITUTE(Tabla1[[#This Row],[Dia de clases Inscrito]]," ","")&amp;"-"&amp;SUBSTITUTE(Tabla1[[#This Row],[Horario Inscrito]]," ","")&amp;"-"&amp;Tabla1[[#This Row],[Fecha Inicio grupo]])</f>
        <v/>
      </c>
      <c r="BF993" s="253" t="str">
        <f>IF(F993="","",Tabla1[[#This Row],[Curso]])</f>
        <v/>
      </c>
      <c r="BG993" s="254" t="str">
        <f>+IF(TRIM(F993)="","",$B$1&amp;"-"&amp;TRIM(Tabla1[[#This Row],[Mes Inscrito]])&amp;"-"&amp;TRIM(Tabla1[[#This Row],[Dia de clases Inscrito]])&amp;"-"&amp;TRIM(Tabla1[[#This Row],[Horario Inscrito]])&amp;"-"&amp;TRIM(Tabla1[[#This Row],[Fecha Inicio grupo]])&amp;"-"&amp;TRIM(Tabla1[[#This Row],[Tipo Incrito]]))</f>
        <v/>
      </c>
      <c r="BH993" s="319" t="str">
        <f>IF(F993="","",OR(IFERROR(SEARCH("CG",Tabla1[[#This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3" s="320" t="str">
        <f>IF(F993&lt;&gt;"",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3" s="320" t="str">
        <f>IF(F993&lt;&gt;"",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3" s="320" t="str">
        <f>IF(Tabla1[[#This Row],[Fecha Inicio grupo]]="","",IFERROR(VLOOKUP(Tabla1[[#This Row],[Mes de Alta como miembro]],Parámetros!$AM$2:$AN$16,2,0),"01/01/1900"))</f>
        <v/>
      </c>
    </row>
    <row r="994" spans="1:63" ht="14.45" hidden="1">
      <c r="A994" s="69">
        <v>989</v>
      </c>
      <c r="B994" s="30"/>
      <c r="C994" s="35"/>
      <c r="D994" s="43"/>
      <c r="E994" s="65"/>
      <c r="F994" s="46"/>
      <c r="G994" s="46"/>
      <c r="H994" s="165"/>
      <c r="I994" s="43"/>
      <c r="J994" s="29"/>
      <c r="K994" s="70"/>
      <c r="L994" s="69"/>
      <c r="M994" s="47"/>
      <c r="N994" s="240" t="str">
        <f ca="1">IF(Tabla1[[#This Row],[Fecha de nac]]="","",IF(Tabla1[[#This Row],[Fecha Finalización]] &gt;=TODAY(), DATEDIF(Tabla1[[#This Row],[Fecha de nac]],TODAY(),"y"), ROUNDDOWN((Tabla1[[#This Row],[Fecha Finalización]] -Tabla1[[#This Row],[Fecha de nac]])/365,0)))</f>
        <v/>
      </c>
      <c r="O994" s="171"/>
      <c r="P994" s="35"/>
      <c r="Q994" s="68"/>
      <c r="R994" s="68"/>
      <c r="S994" s="68"/>
      <c r="T994" s="68"/>
      <c r="U994" s="245" t="str">
        <f>IF(F994="","",Tabla1[[#This Row],[Fecha Inicio grupo]]+3*7-7)</f>
        <v/>
      </c>
      <c r="V994" s="246" t="str">
        <f>IF(F994="","",EDATE(Tabla1[[#This Row],[Fecha Inicio grupo]],3))</f>
        <v/>
      </c>
      <c r="W994" s="30"/>
      <c r="X994" s="30"/>
      <c r="Y994" s="77"/>
      <c r="Z994" s="77"/>
      <c r="AA994" s="77"/>
      <c r="AB994" s="77"/>
      <c r="AC994" s="77"/>
      <c r="AD994" s="77"/>
      <c r="AE994" s="77"/>
      <c r="AF994" s="77"/>
      <c r="AG994" s="77"/>
      <c r="AH994" s="77"/>
      <c r="AI994" s="77"/>
      <c r="AJ994" s="77"/>
      <c r="AK994" s="77"/>
      <c r="AL994" s="77"/>
      <c r="AM994" s="77"/>
      <c r="AN994" s="77"/>
      <c r="AO994" s="146"/>
      <c r="AP994" s="248" t="str">
        <f>IF(F994="","",IFERROR(VLOOKUP(SUBSTITUTE(SUBSTITUTE(Tabla1[[#This Row],[Uso Sistemas]],"T","P"),"N","F"),Parámetros!$M$2:$N$17,2,0),"Completar hasta 3ra sem. para evaluar a Probacionista"))</f>
        <v/>
      </c>
      <c r="AQ994" s="40"/>
      <c r="AR994" s="40"/>
      <c r="AS994" s="40"/>
      <c r="AT994" s="29"/>
      <c r="AU994" s="56"/>
      <c r="AV994" s="56"/>
      <c r="AW994" s="56"/>
      <c r="AX994" s="250" t="str">
        <f>IF(V994="","",EOMONTH(EDATE(Tabla1[[#This Row],[Fecha Finalización]],2),0))</f>
        <v/>
      </c>
      <c r="AY994" s="40"/>
      <c r="AZ994" s="251" t="str">
        <f>IF(V994="","",EOMONTH(EDATE(Tabla1[[#This Row],[Fecha Finalización]],3),0))</f>
        <v/>
      </c>
      <c r="BA994" s="40"/>
      <c r="BB994" s="40"/>
      <c r="BC994" s="237"/>
      <c r="BD994" s="235" t="str">
        <f>IF(F994="","",Tabla1[[#This Row],[sem 01]]&amp;Tabla1[[#This Row],[sem 02]]&amp;Tabla1[[#This Row],[sem 03]])</f>
        <v/>
      </c>
      <c r="BE994" s="236" t="str">
        <f>IF(TRIM(F994)="","",$B$1&amp;"-"&amp;SUBSTITUTE(Tabla1[[#This Row],[Mes Inscrito]]," ","")&amp;"-"&amp;SUBSTITUTE(Tabla1[[#This Row],[Dia de clases Inscrito]]," ","")&amp;"-"&amp;SUBSTITUTE(Tabla1[[#This Row],[Horario Inscrito]]," ","")&amp;"-"&amp;Tabla1[[#This Row],[Fecha Inicio grupo]])</f>
        <v/>
      </c>
      <c r="BF994" s="253" t="str">
        <f>IF(F994="","",Tabla1[[#This Row],[Curso]])</f>
        <v/>
      </c>
      <c r="BG994" s="254" t="str">
        <f>+IF(TRIM(F994)="","",$B$1&amp;"-"&amp;TRIM(Tabla1[[#This Row],[Mes Inscrito]])&amp;"-"&amp;TRIM(Tabla1[[#This Row],[Dia de clases Inscrito]])&amp;"-"&amp;TRIM(Tabla1[[#This Row],[Horario Inscrito]])&amp;"-"&amp;TRIM(Tabla1[[#This Row],[Fecha Inicio grupo]])&amp;"-"&amp;TRIM(Tabla1[[#This Row],[Tipo Incrito]]))</f>
        <v/>
      </c>
      <c r="BH994" s="319" t="str">
        <f>IF(F994="","",OR(IFERROR(SEARCH("CG",Tabla1[[#This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4" s="320" t="str">
        <f>IF(F994&lt;&gt;"",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4" s="320" t="str">
        <f>IF(F994&lt;&gt;"",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4" s="320" t="str">
        <f>IF(Tabla1[[#This Row],[Fecha Inicio grupo]]="","",IFERROR(VLOOKUP(Tabla1[[#This Row],[Mes de Alta como miembro]],Parámetros!$AM$2:$AN$16,2,0),"01/01/1900"))</f>
        <v/>
      </c>
    </row>
    <row r="995" spans="1:63" ht="14.45" hidden="1">
      <c r="A995" s="69">
        <v>990</v>
      </c>
      <c r="B995" s="30"/>
      <c r="C995" s="35"/>
      <c r="D995" s="43"/>
      <c r="E995" s="65"/>
      <c r="F995" s="46"/>
      <c r="G995" s="46"/>
      <c r="H995" s="165"/>
      <c r="I995" s="43"/>
      <c r="J995" s="29"/>
      <c r="K995" s="70"/>
      <c r="L995" s="69"/>
      <c r="M995" s="47"/>
      <c r="N995" s="240" t="str">
        <f ca="1">IF(Tabla1[[#This Row],[Fecha de nac]]="","",IF(Tabla1[[#This Row],[Fecha Finalización]] &gt;=TODAY(), DATEDIF(Tabla1[[#This Row],[Fecha de nac]],TODAY(),"y"), ROUNDDOWN((Tabla1[[#This Row],[Fecha Finalización]] -Tabla1[[#This Row],[Fecha de nac]])/365,0)))</f>
        <v/>
      </c>
      <c r="O995" s="171"/>
      <c r="P995" s="35"/>
      <c r="Q995" s="68"/>
      <c r="R995" s="68"/>
      <c r="S995" s="68"/>
      <c r="T995" s="68"/>
      <c r="U995" s="245" t="str">
        <f>IF(F995="","",Tabla1[[#This Row],[Fecha Inicio grupo]]+3*7-7)</f>
        <v/>
      </c>
      <c r="V995" s="246" t="str">
        <f>IF(F995="","",EDATE(Tabla1[[#This Row],[Fecha Inicio grupo]],3))</f>
        <v/>
      </c>
      <c r="W995" s="30"/>
      <c r="X995" s="30"/>
      <c r="Y995" s="77"/>
      <c r="Z995" s="77"/>
      <c r="AA995" s="77"/>
      <c r="AB995" s="77"/>
      <c r="AC995" s="77"/>
      <c r="AD995" s="77"/>
      <c r="AE995" s="77"/>
      <c r="AF995" s="77"/>
      <c r="AG995" s="77"/>
      <c r="AH995" s="77"/>
      <c r="AI995" s="77"/>
      <c r="AJ995" s="77"/>
      <c r="AK995" s="77"/>
      <c r="AL995" s="77"/>
      <c r="AM995" s="77"/>
      <c r="AN995" s="77"/>
      <c r="AO995" s="146"/>
      <c r="AP995" s="248" t="str">
        <f>IF(F995="","",IFERROR(VLOOKUP(SUBSTITUTE(SUBSTITUTE(Tabla1[[#This Row],[Uso Sistemas]],"T","P"),"N","F"),Parámetros!$M$2:$N$17,2,0),"Completar hasta 3ra sem. para evaluar a Probacionista"))</f>
        <v/>
      </c>
      <c r="AQ995" s="40"/>
      <c r="AR995" s="40"/>
      <c r="AS995" s="40"/>
      <c r="AT995" s="29"/>
      <c r="AU995" s="56"/>
      <c r="AV995" s="56"/>
      <c r="AW995" s="56"/>
      <c r="AX995" s="250" t="str">
        <f>IF(V995="","",EOMONTH(EDATE(Tabla1[[#This Row],[Fecha Finalización]],2),0))</f>
        <v/>
      </c>
      <c r="AY995" s="40"/>
      <c r="AZ995" s="251" t="str">
        <f>IF(V995="","",EOMONTH(EDATE(Tabla1[[#This Row],[Fecha Finalización]],3),0))</f>
        <v/>
      </c>
      <c r="BA995" s="40"/>
      <c r="BB995" s="40"/>
      <c r="BC995" s="237"/>
      <c r="BD995" s="235" t="str">
        <f>IF(F995="","",Tabla1[[#This Row],[sem 01]]&amp;Tabla1[[#This Row],[sem 02]]&amp;Tabla1[[#This Row],[sem 03]])</f>
        <v/>
      </c>
      <c r="BE995" s="236" t="str">
        <f>IF(TRIM(F995)="","",$B$1&amp;"-"&amp;SUBSTITUTE(Tabla1[[#This Row],[Mes Inscrito]]," ","")&amp;"-"&amp;SUBSTITUTE(Tabla1[[#This Row],[Dia de clases Inscrito]]," ","")&amp;"-"&amp;SUBSTITUTE(Tabla1[[#This Row],[Horario Inscrito]]," ","")&amp;"-"&amp;Tabla1[[#This Row],[Fecha Inicio grupo]])</f>
        <v/>
      </c>
      <c r="BF995" s="253" t="str">
        <f>IF(F995="","",Tabla1[[#This Row],[Curso]])</f>
        <v/>
      </c>
      <c r="BG995" s="254" t="str">
        <f>+IF(TRIM(F995)="","",$B$1&amp;"-"&amp;TRIM(Tabla1[[#This Row],[Mes Inscrito]])&amp;"-"&amp;TRIM(Tabla1[[#This Row],[Dia de clases Inscrito]])&amp;"-"&amp;TRIM(Tabla1[[#This Row],[Horario Inscrito]])&amp;"-"&amp;TRIM(Tabla1[[#This Row],[Fecha Inicio grupo]])&amp;"-"&amp;TRIM(Tabla1[[#This Row],[Tipo Incrito]]))</f>
        <v/>
      </c>
      <c r="BH995" s="319" t="str">
        <f>IF(F995="","",OR(IFERROR(SEARCH("CG",Tabla1[[#This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5" s="320" t="str">
        <f>IF(F995&lt;&gt;"",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5" s="320" t="str">
        <f>IF(F995&lt;&gt;"",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5" s="320" t="str">
        <f>IF(Tabla1[[#This Row],[Fecha Inicio grupo]]="","",IFERROR(VLOOKUP(Tabla1[[#This Row],[Mes de Alta como miembro]],Parámetros!$AM$2:$AN$16,2,0),"01/01/1900"))</f>
        <v/>
      </c>
    </row>
    <row r="996" spans="1:63" ht="14.45" hidden="1">
      <c r="A996" s="69">
        <v>991</v>
      </c>
      <c r="B996" s="30"/>
      <c r="C996" s="35"/>
      <c r="D996" s="43"/>
      <c r="E996" s="65"/>
      <c r="F996" s="46"/>
      <c r="G996" s="46"/>
      <c r="H996" s="165"/>
      <c r="I996" s="43"/>
      <c r="J996" s="29"/>
      <c r="K996" s="70"/>
      <c r="L996" s="69"/>
      <c r="M996" s="47"/>
      <c r="N996" s="240" t="str">
        <f ca="1">IF(Tabla1[[#This Row],[Fecha de nac]]="","",IF(Tabla1[[#This Row],[Fecha Finalización]] &gt;=TODAY(), DATEDIF(Tabla1[[#This Row],[Fecha de nac]],TODAY(),"y"), ROUNDDOWN((Tabla1[[#This Row],[Fecha Finalización]] -Tabla1[[#This Row],[Fecha de nac]])/365,0)))</f>
        <v/>
      </c>
      <c r="O996" s="171"/>
      <c r="P996" s="35"/>
      <c r="Q996" s="68"/>
      <c r="R996" s="68"/>
      <c r="S996" s="68"/>
      <c r="T996" s="68"/>
      <c r="U996" s="245" t="str">
        <f>IF(F996="","",Tabla1[[#This Row],[Fecha Inicio grupo]]+3*7-7)</f>
        <v/>
      </c>
      <c r="V996" s="246" t="str">
        <f>IF(F996="","",EDATE(Tabla1[[#This Row],[Fecha Inicio grupo]],3))</f>
        <v/>
      </c>
      <c r="W996" s="30"/>
      <c r="X996" s="30"/>
      <c r="Y996" s="77"/>
      <c r="Z996" s="77"/>
      <c r="AA996" s="77"/>
      <c r="AB996" s="77"/>
      <c r="AC996" s="77"/>
      <c r="AD996" s="77"/>
      <c r="AE996" s="77"/>
      <c r="AF996" s="77"/>
      <c r="AG996" s="77"/>
      <c r="AH996" s="77"/>
      <c r="AI996" s="77"/>
      <c r="AJ996" s="77"/>
      <c r="AK996" s="77"/>
      <c r="AL996" s="77"/>
      <c r="AM996" s="77"/>
      <c r="AN996" s="77"/>
      <c r="AO996" s="146"/>
      <c r="AP996" s="248" t="str">
        <f>IF(F996="","",IFERROR(VLOOKUP(SUBSTITUTE(SUBSTITUTE(Tabla1[[#This Row],[Uso Sistemas]],"T","P"),"N","F"),Parámetros!$M$2:$N$17,2,0),"Completar hasta 3ra sem. para evaluar a Probacionista"))</f>
        <v/>
      </c>
      <c r="AQ996" s="40"/>
      <c r="AR996" s="40"/>
      <c r="AS996" s="40"/>
      <c r="AT996" s="29"/>
      <c r="AU996" s="56"/>
      <c r="AV996" s="56"/>
      <c r="AW996" s="56"/>
      <c r="AX996" s="250" t="str">
        <f>IF(V996="","",EOMONTH(EDATE(Tabla1[[#This Row],[Fecha Finalización]],2),0))</f>
        <v/>
      </c>
      <c r="AY996" s="40"/>
      <c r="AZ996" s="251" t="str">
        <f>IF(V996="","",EOMONTH(EDATE(Tabla1[[#This Row],[Fecha Finalización]],3),0))</f>
        <v/>
      </c>
      <c r="BA996" s="40"/>
      <c r="BB996" s="40"/>
      <c r="BC996" s="237"/>
      <c r="BD996" s="235" t="str">
        <f>IF(F996="","",Tabla1[[#This Row],[sem 01]]&amp;Tabla1[[#This Row],[sem 02]]&amp;Tabla1[[#This Row],[sem 03]])</f>
        <v/>
      </c>
      <c r="BE996" s="236" t="str">
        <f>IF(TRIM(F996)="","",$B$1&amp;"-"&amp;SUBSTITUTE(Tabla1[[#This Row],[Mes Inscrito]]," ","")&amp;"-"&amp;SUBSTITUTE(Tabla1[[#This Row],[Dia de clases Inscrito]]," ","")&amp;"-"&amp;SUBSTITUTE(Tabla1[[#This Row],[Horario Inscrito]]," ","")&amp;"-"&amp;Tabla1[[#This Row],[Fecha Inicio grupo]])</f>
        <v/>
      </c>
      <c r="BF996" s="253" t="str">
        <f>IF(F996="","",Tabla1[[#This Row],[Curso]])</f>
        <v/>
      </c>
      <c r="BG996" s="254" t="str">
        <f>+IF(TRIM(F996)="","",$B$1&amp;"-"&amp;TRIM(Tabla1[[#This Row],[Mes Inscrito]])&amp;"-"&amp;TRIM(Tabla1[[#This Row],[Dia de clases Inscrito]])&amp;"-"&amp;TRIM(Tabla1[[#This Row],[Horario Inscrito]])&amp;"-"&amp;TRIM(Tabla1[[#This Row],[Fecha Inicio grupo]])&amp;"-"&amp;TRIM(Tabla1[[#This Row],[Tipo Incrito]]))</f>
        <v/>
      </c>
      <c r="BH996" s="319" t="str">
        <f>IF(F996="","",OR(IFERROR(SEARCH("CG",Tabla1[[#This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6" s="320" t="str">
        <f>IF(F996&lt;&gt;"",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6" s="320" t="str">
        <f>IF(F996&lt;&gt;"",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6" s="320" t="str">
        <f>IF(Tabla1[[#This Row],[Fecha Inicio grupo]]="","",IFERROR(VLOOKUP(Tabla1[[#This Row],[Mes de Alta como miembro]],Parámetros!$AM$2:$AN$16,2,0),"01/01/1900"))</f>
        <v/>
      </c>
    </row>
    <row r="997" spans="1:63" ht="15" hidden="1" customHeight="1">
      <c r="A997" s="69">
        <v>992</v>
      </c>
      <c r="B997" s="147"/>
      <c r="C997" s="148"/>
      <c r="D997" s="43"/>
      <c r="E997" s="149"/>
      <c r="F997" s="208"/>
      <c r="G997" s="46"/>
      <c r="H997" s="166"/>
      <c r="I997" s="150"/>
      <c r="J997" s="148"/>
      <c r="K997" s="169"/>
      <c r="L997" s="152"/>
      <c r="M997" s="151"/>
      <c r="N997" s="241" t="str">
        <f ca="1">IF(Tabla1[[#This Row],[Fecha de nac]]="","",IF(Tabla1[[#This Row],[Fecha Finalización]] &gt;=TODAY(), DATEDIF(Tabla1[[#This Row],[Fecha de nac]],TODAY(),"y"), ROUNDDOWN((Tabla1[[#This Row],[Fecha Finalización]] -Tabla1[[#This Row],[Fecha de nac]])/365,0)))</f>
        <v/>
      </c>
      <c r="O997" s="172"/>
      <c r="P997" s="153"/>
      <c r="Q997" s="154"/>
      <c r="R997" s="155"/>
      <c r="S997" s="155"/>
      <c r="T997" s="155"/>
      <c r="U997" s="245" t="str">
        <f>IF(F997="","",Tabla1[[#This Row],[Fecha Inicio grupo]]+3*7-7)</f>
        <v/>
      </c>
      <c r="V997" s="246" t="str">
        <f>IF(F997="","",EDATE(Tabla1[[#This Row],[Fecha Inicio grupo]],3))</f>
        <v/>
      </c>
      <c r="W997" s="30"/>
      <c r="X997" s="30"/>
      <c r="Y997" s="156"/>
      <c r="Z997" s="156"/>
      <c r="AA997" s="156"/>
      <c r="AB997" s="156"/>
      <c r="AC997" s="156"/>
      <c r="AD997" s="156"/>
      <c r="AE997" s="156"/>
      <c r="AF997" s="156"/>
      <c r="AG997" s="156"/>
      <c r="AH997" s="233"/>
      <c r="AI997" s="233"/>
      <c r="AJ997" s="234"/>
      <c r="AK997" s="233"/>
      <c r="AL997" s="233"/>
      <c r="AM997" s="233"/>
      <c r="AN997" s="233"/>
      <c r="AO997" s="146"/>
      <c r="AP997" s="248" t="str">
        <f>IF(F997="","",IFERROR(VLOOKUP(SUBSTITUTE(SUBSTITUTE(Tabla1[[#This Row],[Uso Sistemas]],"T","P"),"N","F"),Parámetros!$M$2:$N$17,2,0),"Completar hasta 3ra sem. para evaluar a Probacionista"))</f>
        <v/>
      </c>
      <c r="AQ997" s="157"/>
      <c r="AR997" s="157"/>
      <c r="AS997" s="157"/>
      <c r="AT997" s="30"/>
      <c r="AU997" s="56" t="str">
        <f>CONCATENATE(Tabla1[[#This Row],[sem 01]],Tabla1[[#This Row],[sem 02]],Tabla1[[#This Row],[sem 03]])</f>
        <v/>
      </c>
      <c r="AV997" s="56"/>
      <c r="AW997" s="56"/>
      <c r="AX997" s="250" t="str">
        <f>IF(V997="","",EOMONTH(EDATE(Tabla1[[#This Row],[Fecha Finalización]],2),0))</f>
        <v/>
      </c>
      <c r="AY997" s="157"/>
      <c r="AZ997" s="251" t="str">
        <f>IF(V997="","",EOMONTH(EDATE(Tabla1[[#This Row],[Fecha Finalización]],3),0))</f>
        <v/>
      </c>
      <c r="BA997" s="40"/>
      <c r="BB997" s="40"/>
      <c r="BC997" s="239"/>
      <c r="BD997" s="235" t="str">
        <f>IF(F997="","",Tabla1[[#This Row],[sem 01]]&amp;Tabla1[[#This Row],[sem 02]]&amp;Tabla1[[#This Row],[sem 03]])</f>
        <v/>
      </c>
      <c r="BE997" s="236" t="str">
        <f>IF(TRIM(F997)="","",$B$1&amp;"-"&amp;SUBSTITUTE(Tabla1[[#This Row],[Mes Inscrito]]," ","")&amp;"-"&amp;SUBSTITUTE(Tabla1[[#This Row],[Dia de clases Inscrito]]," ","")&amp;"-"&amp;SUBSTITUTE(Tabla1[[#This Row],[Horario Inscrito]]," ","")&amp;"-"&amp;Tabla1[[#This Row],[Fecha Inicio grupo]])</f>
        <v/>
      </c>
      <c r="BF997" s="253" t="str">
        <f>IF(F997="","",Tabla1[[#This Row],[Curso]])</f>
        <v/>
      </c>
      <c r="BG997" s="254" t="str">
        <f>+IF(TRIM(F997)="","",$B$1&amp;"-"&amp;TRIM(Tabla1[[#This Row],[Mes Inscrito]])&amp;"-"&amp;TRIM(Tabla1[[#This Row],[Dia de clases Inscrito]])&amp;"-"&amp;TRIM(Tabla1[[#This Row],[Horario Inscrito]])&amp;"-"&amp;TRIM(Tabla1[[#This Row],[Fecha Inicio grupo]])&amp;"-"&amp;TRIM(Tabla1[[#This Row],[Tipo Incrito]]))</f>
        <v/>
      </c>
      <c r="BH997" s="319" t="str">
        <f>IF(F997="","",OR(IFERROR(SEARCH("CG",Tabla1[[#This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7" s="320" t="str">
        <f>IF(F997&lt;&gt;"",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7" s="320" t="str">
        <f>IF(F997&lt;&gt;"",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7" s="320" t="str">
        <f>IF(Tabla1[[#This Row],[Fecha Inicio grupo]]="","",IFERROR(VLOOKUP(Tabla1[[#This Row],[Mes de Alta como miembro]],Parámetros!$AM$2:$AN$16,2,0),"01/01/1900"))</f>
        <v/>
      </c>
    </row>
    <row r="998" spans="1:63" ht="15" hidden="1" customHeight="1">
      <c r="A998" s="69">
        <v>993</v>
      </c>
      <c r="B998" s="147"/>
      <c r="C998" s="148"/>
      <c r="D998" s="43"/>
      <c r="E998" s="149"/>
      <c r="F998" s="208"/>
      <c r="G998" s="46"/>
      <c r="H998" s="166"/>
      <c r="I998" s="150"/>
      <c r="J998" s="148"/>
      <c r="K998" s="169"/>
      <c r="L998" s="152"/>
      <c r="M998" s="151"/>
      <c r="N998" s="241" t="str">
        <f ca="1">IF(Tabla1[[#This Row],[Fecha de nac]]="","",IF(Tabla1[[#This Row],[Fecha Finalización]] &gt;=TODAY(), DATEDIF(Tabla1[[#This Row],[Fecha de nac]],TODAY(),"y"), ROUNDDOWN((Tabla1[[#This Row],[Fecha Finalización]] -Tabla1[[#This Row],[Fecha de nac]])/365,0)))</f>
        <v/>
      </c>
      <c r="O998" s="172"/>
      <c r="P998" s="153"/>
      <c r="Q998" s="154"/>
      <c r="R998" s="155"/>
      <c r="S998" s="155"/>
      <c r="T998" s="155"/>
      <c r="U998" s="245" t="str">
        <f>IF(F998="","",Tabla1[[#This Row],[Fecha Inicio grupo]]+3*7-7)</f>
        <v/>
      </c>
      <c r="V998" s="246" t="str">
        <f>IF(F998="","",EDATE(Tabla1[[#This Row],[Fecha Inicio grupo]],3))</f>
        <v/>
      </c>
      <c r="W998" s="30"/>
      <c r="X998" s="30"/>
      <c r="Y998" s="156"/>
      <c r="Z998" s="156"/>
      <c r="AA998" s="156"/>
      <c r="AB998" s="156"/>
      <c r="AC998" s="156"/>
      <c r="AD998" s="156"/>
      <c r="AE998" s="156"/>
      <c r="AF998" s="156"/>
      <c r="AG998" s="156"/>
      <c r="AH998" s="233"/>
      <c r="AI998" s="233"/>
      <c r="AJ998" s="234"/>
      <c r="AK998" s="233"/>
      <c r="AL998" s="233"/>
      <c r="AM998" s="233"/>
      <c r="AN998" s="233"/>
      <c r="AO998" s="146"/>
      <c r="AP998" s="248" t="str">
        <f>IF(F998="","",IFERROR(VLOOKUP(SUBSTITUTE(SUBSTITUTE(Tabla1[[#This Row],[Uso Sistemas]],"T","P"),"N","F"),Parámetros!$M$2:$N$17,2,0),"Completar hasta 3ra sem. para evaluar a Probacionista"))</f>
        <v/>
      </c>
      <c r="AQ998" s="157"/>
      <c r="AR998" s="157"/>
      <c r="AS998" s="157"/>
      <c r="AT998" s="30"/>
      <c r="AU998" s="56" t="str">
        <f>CONCATENATE(Tabla1[[#This Row],[sem 01]],Tabla1[[#This Row],[sem 02]],Tabla1[[#This Row],[sem 03]])</f>
        <v/>
      </c>
      <c r="AV998" s="56"/>
      <c r="AW998" s="56"/>
      <c r="AX998" s="250" t="str">
        <f>IF(V998="","",EOMONTH(EDATE(Tabla1[[#This Row],[Fecha Finalización]],2),0))</f>
        <v/>
      </c>
      <c r="AY998" s="157"/>
      <c r="AZ998" s="251" t="str">
        <f>IF(V998="","",EOMONTH(EDATE(Tabla1[[#This Row],[Fecha Finalización]],3),0))</f>
        <v/>
      </c>
      <c r="BA998" s="40"/>
      <c r="BB998" s="40"/>
      <c r="BC998" s="239"/>
      <c r="BD998" s="235" t="str">
        <f>IF(F998="","",Tabla1[[#This Row],[sem 01]]&amp;Tabla1[[#This Row],[sem 02]]&amp;Tabla1[[#This Row],[sem 03]])</f>
        <v/>
      </c>
      <c r="BE998" s="236" t="str">
        <f>IF(TRIM(F998)="","",$B$1&amp;"-"&amp;SUBSTITUTE(Tabla1[[#This Row],[Mes Inscrito]]," ","")&amp;"-"&amp;SUBSTITUTE(Tabla1[[#This Row],[Dia de clases Inscrito]]," ","")&amp;"-"&amp;SUBSTITUTE(Tabla1[[#This Row],[Horario Inscrito]]," ","")&amp;"-"&amp;Tabla1[[#This Row],[Fecha Inicio grupo]])</f>
        <v/>
      </c>
      <c r="BF998" s="253" t="str">
        <f>IF(F998="","",Tabla1[[#This Row],[Curso]])</f>
        <v/>
      </c>
      <c r="BG998" s="254" t="str">
        <f>+IF(TRIM(F998)="","",$B$1&amp;"-"&amp;TRIM(Tabla1[[#This Row],[Mes Inscrito]])&amp;"-"&amp;TRIM(Tabla1[[#This Row],[Dia de clases Inscrito]])&amp;"-"&amp;TRIM(Tabla1[[#This Row],[Horario Inscrito]])&amp;"-"&amp;TRIM(Tabla1[[#This Row],[Fecha Inicio grupo]])&amp;"-"&amp;TRIM(Tabla1[[#This Row],[Tipo Incrito]]))</f>
        <v/>
      </c>
      <c r="BH998" s="319" t="str">
        <f>IF(F998="","",OR(IFERROR(SEARCH("CG",Tabla1[[#This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8" s="320" t="str">
        <f>IF(F998&lt;&gt;"",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8" s="320" t="str">
        <f>IF(F998&lt;&gt;"",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8" s="320" t="str">
        <f>IF(Tabla1[[#This Row],[Fecha Inicio grupo]]="","",IFERROR(VLOOKUP(Tabla1[[#This Row],[Mes de Alta como miembro]],Parámetros!$AM$2:$AN$16,2,0),"01/01/1900"))</f>
        <v/>
      </c>
    </row>
    <row r="999" spans="1:63" ht="15" hidden="1" customHeight="1">
      <c r="A999" s="69">
        <v>994</v>
      </c>
      <c r="B999" s="147"/>
      <c r="C999" s="148"/>
      <c r="D999" s="43"/>
      <c r="E999" s="149"/>
      <c r="F999" s="208"/>
      <c r="G999" s="46"/>
      <c r="H999" s="166"/>
      <c r="I999" s="150"/>
      <c r="J999" s="148"/>
      <c r="K999" s="169"/>
      <c r="L999" s="152"/>
      <c r="M999" s="151"/>
      <c r="N999" s="241" t="str">
        <f ca="1">IF(Tabla1[[#This Row],[Fecha de nac]]="","",IF(Tabla1[[#This Row],[Fecha Finalización]] &gt;=TODAY(), DATEDIF(Tabla1[[#This Row],[Fecha de nac]],TODAY(),"y"), ROUNDDOWN((Tabla1[[#This Row],[Fecha Finalización]] -Tabla1[[#This Row],[Fecha de nac]])/365,0)))</f>
        <v/>
      </c>
      <c r="O999" s="172"/>
      <c r="P999" s="153"/>
      <c r="Q999" s="154"/>
      <c r="R999" s="155"/>
      <c r="S999" s="155"/>
      <c r="T999" s="155"/>
      <c r="U999" s="245" t="str">
        <f>IF(F999="","",Tabla1[[#This Row],[Fecha Inicio grupo]]+3*7-7)</f>
        <v/>
      </c>
      <c r="V999" s="246" t="str">
        <f>IF(F999="","",EDATE(Tabla1[[#This Row],[Fecha Inicio grupo]],3))</f>
        <v/>
      </c>
      <c r="W999" s="30"/>
      <c r="X999" s="30"/>
      <c r="Y999" s="156"/>
      <c r="Z999" s="156"/>
      <c r="AA999" s="156"/>
      <c r="AB999" s="156"/>
      <c r="AC999" s="156"/>
      <c r="AD999" s="156"/>
      <c r="AE999" s="156"/>
      <c r="AF999" s="156"/>
      <c r="AG999" s="156"/>
      <c r="AH999" s="233"/>
      <c r="AI999" s="233"/>
      <c r="AJ999" s="234"/>
      <c r="AK999" s="233"/>
      <c r="AL999" s="233"/>
      <c r="AM999" s="233"/>
      <c r="AN999" s="233"/>
      <c r="AO999" s="146"/>
      <c r="AP999" s="248" t="str">
        <f>IF(F999="","",IFERROR(VLOOKUP(SUBSTITUTE(SUBSTITUTE(Tabla1[[#This Row],[Uso Sistemas]],"T","P"),"N","F"),Parámetros!$M$2:$N$17,2,0),"Completar hasta 3ra sem. para evaluar a Probacionista"))</f>
        <v/>
      </c>
      <c r="AQ999" s="157"/>
      <c r="AR999" s="157"/>
      <c r="AS999" s="157"/>
      <c r="AT999" s="30"/>
      <c r="AU999" s="56" t="str">
        <f>CONCATENATE(Tabla1[[#This Row],[sem 01]],Tabla1[[#This Row],[sem 02]],Tabla1[[#This Row],[sem 03]])</f>
        <v/>
      </c>
      <c r="AV999" s="56"/>
      <c r="AW999" s="56"/>
      <c r="AX999" s="250" t="str">
        <f>IF(V999="","",EOMONTH(EDATE(Tabla1[[#This Row],[Fecha Finalización]],2),0))</f>
        <v/>
      </c>
      <c r="AY999" s="157"/>
      <c r="AZ999" s="251" t="str">
        <f>IF(V999="","",EOMONTH(EDATE(Tabla1[[#This Row],[Fecha Finalización]],3),0))</f>
        <v/>
      </c>
      <c r="BA999" s="40"/>
      <c r="BB999" s="40"/>
      <c r="BC999" s="239"/>
      <c r="BD999" s="235" t="str">
        <f>IF(F999="","",Tabla1[[#This Row],[sem 01]]&amp;Tabla1[[#This Row],[sem 02]]&amp;Tabla1[[#This Row],[sem 03]])</f>
        <v/>
      </c>
      <c r="BE999" s="236" t="str">
        <f>IF(TRIM(F999)="","",$B$1&amp;"-"&amp;SUBSTITUTE(Tabla1[[#This Row],[Mes Inscrito]]," ","")&amp;"-"&amp;SUBSTITUTE(Tabla1[[#This Row],[Dia de clases Inscrito]]," ","")&amp;"-"&amp;SUBSTITUTE(Tabla1[[#This Row],[Horario Inscrito]]," ","")&amp;"-"&amp;Tabla1[[#This Row],[Fecha Inicio grupo]])</f>
        <v/>
      </c>
      <c r="BF999" s="253" t="str">
        <f>IF(F999="","",Tabla1[[#This Row],[Curso]])</f>
        <v/>
      </c>
      <c r="BG999" s="254" t="str">
        <f>+IF(TRIM(F999)="","",$B$1&amp;"-"&amp;TRIM(Tabla1[[#This Row],[Mes Inscrito]])&amp;"-"&amp;TRIM(Tabla1[[#This Row],[Dia de clases Inscrito]])&amp;"-"&amp;TRIM(Tabla1[[#This Row],[Horario Inscrito]])&amp;"-"&amp;TRIM(Tabla1[[#This Row],[Fecha Inicio grupo]])&amp;"-"&amp;TRIM(Tabla1[[#This Row],[Tipo Incrito]]))</f>
        <v/>
      </c>
      <c r="BH999" s="319" t="str">
        <f>IF(F999="","",OR(IFERROR(SEARCH("CG",Tabla1[[#This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9" s="320" t="str">
        <f>IF(F999&lt;&gt;"",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9" s="320" t="str">
        <f>IF(F999&lt;&gt;"",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9" s="320" t="str">
        <f>IF(Tabla1[[#This Row],[Fecha Inicio grupo]]="","",IFERROR(VLOOKUP(Tabla1[[#This Row],[Mes de Alta como miembro]],Parámetros!$AM$2:$AN$16,2,0),"01/01/1900"))</f>
        <v/>
      </c>
    </row>
    <row r="1000" spans="1:63" ht="15" hidden="1" customHeight="1">
      <c r="A1000" s="69">
        <v>995</v>
      </c>
      <c r="B1000" s="147"/>
      <c r="C1000" s="148"/>
      <c r="D1000" s="43"/>
      <c r="E1000" s="149"/>
      <c r="F1000" s="208"/>
      <c r="G1000" s="46"/>
      <c r="H1000" s="166"/>
      <c r="I1000" s="150"/>
      <c r="J1000" s="148"/>
      <c r="K1000" s="169"/>
      <c r="L1000" s="152"/>
      <c r="M1000" s="151"/>
      <c r="N1000" s="241" t="str">
        <f ca="1">IF(Tabla1[[#This Row],[Fecha de nac]]="","",IF(Tabla1[[#This Row],[Fecha Finalización]] &gt;=TODAY(), DATEDIF(Tabla1[[#This Row],[Fecha de nac]],TODAY(),"y"), ROUNDDOWN((Tabla1[[#This Row],[Fecha Finalización]] -Tabla1[[#This Row],[Fecha de nac]])/365,0)))</f>
        <v/>
      </c>
      <c r="O1000" s="172"/>
      <c r="P1000" s="153"/>
      <c r="Q1000" s="154"/>
      <c r="R1000" s="155"/>
      <c r="S1000" s="155"/>
      <c r="T1000" s="155"/>
      <c r="U1000" s="245" t="str">
        <f>IF(F1000="","",Tabla1[[#This Row],[Fecha Inicio grupo]]+3*7-7)</f>
        <v/>
      </c>
      <c r="V1000" s="246" t="str">
        <f>IF(F1000="","",EDATE(Tabla1[[#This Row],[Fecha Inicio grupo]],3))</f>
        <v/>
      </c>
      <c r="W1000" s="30"/>
      <c r="X1000" s="30"/>
      <c r="Y1000" s="156"/>
      <c r="Z1000" s="156"/>
      <c r="AA1000" s="156"/>
      <c r="AB1000" s="156"/>
      <c r="AC1000" s="156"/>
      <c r="AD1000" s="156"/>
      <c r="AE1000" s="156"/>
      <c r="AF1000" s="156"/>
      <c r="AG1000" s="156"/>
      <c r="AH1000" s="233"/>
      <c r="AI1000" s="233"/>
      <c r="AJ1000" s="234"/>
      <c r="AK1000" s="233"/>
      <c r="AL1000" s="233"/>
      <c r="AM1000" s="233"/>
      <c r="AN1000" s="233"/>
      <c r="AO1000" s="146"/>
      <c r="AP1000" s="248" t="str">
        <f>IF(F1000="","",IFERROR(VLOOKUP(SUBSTITUTE(SUBSTITUTE(Tabla1[[#This Row],[Uso Sistemas]],"T","P"),"N","F"),Parámetros!$M$2:$N$17,2,0),"Completar hasta 3ra sem. para evaluar a Probacionista"))</f>
        <v/>
      </c>
      <c r="AQ1000" s="157"/>
      <c r="AR1000" s="157"/>
      <c r="AS1000" s="157"/>
      <c r="AT1000" s="30"/>
      <c r="AU1000" s="56" t="str">
        <f>CONCATENATE(Tabla1[[#This Row],[sem 01]],Tabla1[[#This Row],[sem 02]],Tabla1[[#This Row],[sem 03]])</f>
        <v/>
      </c>
      <c r="AV1000" s="56"/>
      <c r="AW1000" s="56"/>
      <c r="AX1000" s="250" t="str">
        <f>IF(V1000="","",EOMONTH(EDATE(Tabla1[[#This Row],[Fecha Finalización]],2),0))</f>
        <v/>
      </c>
      <c r="AY1000" s="157"/>
      <c r="AZ1000" s="251" t="str">
        <f>IF(V1000="","",EOMONTH(EDATE(Tabla1[[#This Row],[Fecha Finalización]],3),0))</f>
        <v/>
      </c>
      <c r="BA1000" s="40"/>
      <c r="BB1000" s="40"/>
      <c r="BC1000" s="239"/>
      <c r="BD1000" s="235" t="str">
        <f>IF(F1000="","",Tabla1[[#This Row],[sem 01]]&amp;Tabla1[[#This Row],[sem 02]]&amp;Tabla1[[#This Row],[sem 03]])</f>
        <v/>
      </c>
      <c r="BE1000" s="236" t="str">
        <f>IF(TRIM(F1000)="","",$B$1&amp;"-"&amp;SUBSTITUTE(Tabla1[[#This Row],[Mes Inscrito]]," ","")&amp;"-"&amp;SUBSTITUTE(Tabla1[[#This Row],[Dia de clases Inscrito]]," ","")&amp;"-"&amp;SUBSTITUTE(Tabla1[[#This Row],[Horario Inscrito]]," ","")&amp;"-"&amp;Tabla1[[#This Row],[Fecha Inicio grupo]])</f>
        <v/>
      </c>
      <c r="BF1000" s="253" t="str">
        <f>IF(F1000="","",Tabla1[[#This Row],[Curso]])</f>
        <v/>
      </c>
      <c r="BG1000" s="254" t="str">
        <f>+IF(TRIM(F1000)="","",$B$1&amp;"-"&amp;TRIM(Tabla1[[#This Row],[Mes Inscrito]])&amp;"-"&amp;TRIM(Tabla1[[#This Row],[Dia de clases Inscrito]])&amp;"-"&amp;TRIM(Tabla1[[#This Row],[Horario Inscrito]])&amp;"-"&amp;TRIM(Tabla1[[#This Row],[Fecha Inicio grupo]])&amp;"-"&amp;TRIM(Tabla1[[#This Row],[Tipo Incrito]]))</f>
        <v/>
      </c>
      <c r="BH1000" s="319" t="str">
        <f>IF(F1000="","",OR(IFERROR(SEARCH("CG",Tabla1[[#This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0" s="320" t="str">
        <f>IF(F1000&lt;&gt;"",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0" s="320" t="str">
        <f>IF(F1000&lt;&gt;"",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0" s="320" t="str">
        <f>IF(Tabla1[[#This Row],[Fecha Inicio grupo]]="","",IFERROR(VLOOKUP(Tabla1[[#This Row],[Mes de Alta como miembro]],Parámetros!$AM$2:$AN$16,2,0),"01/01/1900"))</f>
        <v/>
      </c>
    </row>
    <row r="1001" spans="1:63" ht="15" hidden="1" customHeight="1">
      <c r="A1001" s="69">
        <v>996</v>
      </c>
      <c r="B1001" s="147"/>
      <c r="C1001" s="148"/>
      <c r="D1001" s="43"/>
      <c r="E1001" s="149"/>
      <c r="F1001" s="208"/>
      <c r="G1001" s="46"/>
      <c r="H1001" s="166"/>
      <c r="I1001" s="150"/>
      <c r="J1001" s="148"/>
      <c r="K1001" s="169"/>
      <c r="L1001" s="152"/>
      <c r="M1001" s="151"/>
      <c r="N1001" s="241" t="str">
        <f ca="1">IF(Tabla1[[#This Row],[Fecha de nac]]="","",IF(Tabla1[[#This Row],[Fecha Finalización]] &gt;=TODAY(), DATEDIF(Tabla1[[#This Row],[Fecha de nac]],TODAY(),"y"), ROUNDDOWN((Tabla1[[#This Row],[Fecha Finalización]] -Tabla1[[#This Row],[Fecha de nac]])/365,0)))</f>
        <v/>
      </c>
      <c r="O1001" s="172"/>
      <c r="P1001" s="153"/>
      <c r="Q1001" s="154"/>
      <c r="R1001" s="155"/>
      <c r="S1001" s="155"/>
      <c r="T1001" s="155"/>
      <c r="U1001" s="245" t="str">
        <f>IF(F1001="","",Tabla1[[#This Row],[Fecha Inicio grupo]]+3*7-7)</f>
        <v/>
      </c>
      <c r="V1001" s="246" t="str">
        <f>IF(F1001="","",EDATE(Tabla1[[#This Row],[Fecha Inicio grupo]],3))</f>
        <v/>
      </c>
      <c r="W1001" s="30"/>
      <c r="X1001" s="30"/>
      <c r="Y1001" s="156"/>
      <c r="Z1001" s="156"/>
      <c r="AA1001" s="156"/>
      <c r="AB1001" s="156"/>
      <c r="AC1001" s="156"/>
      <c r="AD1001" s="156"/>
      <c r="AE1001" s="156"/>
      <c r="AF1001" s="156"/>
      <c r="AG1001" s="156"/>
      <c r="AH1001" s="233"/>
      <c r="AI1001" s="233"/>
      <c r="AJ1001" s="234"/>
      <c r="AK1001" s="233"/>
      <c r="AL1001" s="233"/>
      <c r="AM1001" s="233"/>
      <c r="AN1001" s="233"/>
      <c r="AO1001" s="146"/>
      <c r="AP1001" s="248" t="str">
        <f>IF(F1001="","",IFERROR(VLOOKUP(SUBSTITUTE(SUBSTITUTE(Tabla1[[#This Row],[Uso Sistemas]],"T","P"),"N","F"),Parámetros!$M$2:$N$17,2,0),"Completar hasta 3ra sem. para evaluar a Probacionista"))</f>
        <v/>
      </c>
      <c r="AQ1001" s="157"/>
      <c r="AR1001" s="157"/>
      <c r="AS1001" s="157"/>
      <c r="AT1001" s="30"/>
      <c r="AU1001" s="56" t="str">
        <f>CONCATENATE(Tabla1[[#This Row],[sem 01]],Tabla1[[#This Row],[sem 02]],Tabla1[[#This Row],[sem 03]])</f>
        <v/>
      </c>
      <c r="AV1001" s="56"/>
      <c r="AW1001" s="56"/>
      <c r="AX1001" s="250" t="str">
        <f>IF(V1001="","",EOMONTH(EDATE(Tabla1[[#This Row],[Fecha Finalización]],2),0))</f>
        <v/>
      </c>
      <c r="AY1001" s="157"/>
      <c r="AZ1001" s="251" t="str">
        <f>IF(V1001="","",EOMONTH(EDATE(Tabla1[[#This Row],[Fecha Finalización]],3),0))</f>
        <v/>
      </c>
      <c r="BA1001" s="40"/>
      <c r="BB1001" s="40"/>
      <c r="BC1001" s="239"/>
      <c r="BD1001" s="235" t="str">
        <f>IF(F1001="","",Tabla1[[#This Row],[sem 01]]&amp;Tabla1[[#This Row],[sem 02]]&amp;Tabla1[[#This Row],[sem 03]])</f>
        <v/>
      </c>
      <c r="BE1001" s="236" t="str">
        <f>+IF(TRIM(F1001)="","",$B$1&amp;"-"&amp;Tabla1[[#This Row],[Mes Inscrito]]&amp;"-"&amp;Tabla1[[#This Row],[Dia de clases Inscrito]]&amp;"-"&amp;Tabla1[[#This Row],[Horario Inscrito]]&amp;"-"&amp;Tabla1[[#This Row],[Fecha Inicio grupo]])</f>
        <v/>
      </c>
      <c r="BF1001" s="253" t="str">
        <f>IF(F1001="","",Tabla1[[#This Row],[Curso]])</f>
        <v/>
      </c>
      <c r="BG1001" s="254" t="str">
        <f>+IF(TRIM(F1001)="","",$B$1&amp;"-"&amp;TRIM(Tabla1[[#This Row],[Mes Inscrito]])&amp;"-"&amp;TRIM(Tabla1[[#This Row],[Dia de clases Inscrito]])&amp;"-"&amp;TRIM(Tabla1[[#This Row],[Horario Inscrito]])&amp;"-"&amp;TRIM(Tabla1[[#This Row],[Fecha Inicio grupo]])&amp;"-"&amp;TRIM(Tabla1[[#This Row],[Tipo Incrito]]))</f>
        <v/>
      </c>
      <c r="BH1001" s="255" t="str">
        <f>IF(F1001="","",OR(IFERROR(SEARCH("CG",Tabla1[[#This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1" s="318" t="str">
        <f>IF(F1001&lt;&gt;"",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1" s="318" t="str">
        <f>IF(F1001&lt;&gt;"",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1" s="318" t="str">
        <f>IF(Tabla1[[#This Row],[Fecha Inicio grupo]]="","",IFERROR(VLOOKUP(Tabla1[[#This Row],[Mes de Alta como miembro]],Parámetros!$AM$2:$AN$16,2,0),"01/01/1900"))</f>
        <v/>
      </c>
    </row>
    <row r="1002" spans="1:63" ht="15" hidden="1" customHeight="1">
      <c r="A1002" s="69">
        <v>997</v>
      </c>
      <c r="B1002" s="147"/>
      <c r="C1002" s="148"/>
      <c r="D1002" s="43"/>
      <c r="E1002" s="149"/>
      <c r="F1002" s="208"/>
      <c r="G1002" s="46"/>
      <c r="H1002" s="166"/>
      <c r="I1002" s="150"/>
      <c r="J1002" s="148"/>
      <c r="K1002" s="169"/>
      <c r="L1002" s="152"/>
      <c r="M1002" s="151"/>
      <c r="N1002" s="241" t="str">
        <f ca="1">IF(Tabla1[[#This Row],[Fecha de nac]]="","",IF(Tabla1[[#This Row],[Fecha Finalización]] &gt;=TODAY(), DATEDIF(Tabla1[[#This Row],[Fecha de nac]],TODAY(),"y"), ROUNDDOWN((Tabla1[[#This Row],[Fecha Finalización]] -Tabla1[[#This Row],[Fecha de nac]])/365,0)))</f>
        <v/>
      </c>
      <c r="O1002" s="172"/>
      <c r="P1002" s="153"/>
      <c r="Q1002" s="154"/>
      <c r="R1002" s="155"/>
      <c r="S1002" s="155"/>
      <c r="T1002" s="155"/>
      <c r="U1002" s="245" t="str">
        <f>IF(F1002="","",Tabla1[[#This Row],[Fecha Inicio grupo]]+3*7-7)</f>
        <v/>
      </c>
      <c r="V1002" s="246" t="str">
        <f>IF(F1002="","",EDATE(Tabla1[[#This Row],[Fecha Inicio grupo]],3))</f>
        <v/>
      </c>
      <c r="W1002" s="30"/>
      <c r="X1002" s="30"/>
      <c r="Y1002" s="156"/>
      <c r="Z1002" s="156"/>
      <c r="AA1002" s="156"/>
      <c r="AB1002" s="156"/>
      <c r="AC1002" s="156"/>
      <c r="AD1002" s="156"/>
      <c r="AE1002" s="156"/>
      <c r="AF1002" s="156"/>
      <c r="AG1002" s="156"/>
      <c r="AH1002" s="233"/>
      <c r="AI1002" s="233"/>
      <c r="AJ1002" s="234"/>
      <c r="AK1002" s="233"/>
      <c r="AL1002" s="233"/>
      <c r="AM1002" s="233"/>
      <c r="AN1002" s="233"/>
      <c r="AO1002" s="146"/>
      <c r="AP1002" s="248" t="str">
        <f>IF(F1002="","",IFERROR(VLOOKUP(SUBSTITUTE(SUBSTITUTE(Tabla1[[#This Row],[Uso Sistemas]],"T","P"),"N","F"),Parámetros!$M$2:$N$17,2,0),"Completar hasta 3ra sem. para evaluar a Probacionista"))</f>
        <v/>
      </c>
      <c r="AQ1002" s="157"/>
      <c r="AR1002" s="157"/>
      <c r="AS1002" s="157"/>
      <c r="AT1002" s="30"/>
      <c r="AU1002" s="56" t="str">
        <f>CONCATENATE(Tabla1[[#This Row],[sem 01]],Tabla1[[#This Row],[sem 02]],Tabla1[[#This Row],[sem 03]])</f>
        <v/>
      </c>
      <c r="AV1002" s="56"/>
      <c r="AW1002" s="56"/>
      <c r="AX1002" s="250" t="str">
        <f>IF(V1002="","",EOMONTH(EDATE(Tabla1[[#This Row],[Fecha Finalización]],2),0))</f>
        <v/>
      </c>
      <c r="AY1002" s="157"/>
      <c r="AZ1002" s="251" t="str">
        <f>IF(V1002="","",EOMONTH(EDATE(Tabla1[[#This Row],[Fecha Finalización]],3),0))</f>
        <v/>
      </c>
      <c r="BA1002" s="40"/>
      <c r="BB1002" s="40"/>
      <c r="BC1002" s="239"/>
      <c r="BD1002" s="235" t="str">
        <f>IF(F1002="","",Tabla1[[#This Row],[sem 01]]&amp;Tabla1[[#This Row],[sem 02]]&amp;Tabla1[[#This Row],[sem 03]])</f>
        <v/>
      </c>
      <c r="BE1002" s="236" t="str">
        <f>+IF(TRIM(F1002)="","",$B$1&amp;"-"&amp;Tabla1[[#This Row],[Mes Inscrito]]&amp;"-"&amp;Tabla1[[#This Row],[Dia de clases Inscrito]]&amp;"-"&amp;Tabla1[[#This Row],[Horario Inscrito]]&amp;"-"&amp;Tabla1[[#This Row],[Fecha Inicio grupo]])</f>
        <v/>
      </c>
      <c r="BF1002" s="253" t="str">
        <f>IF(F1002="","",Tabla1[[#This Row],[Curso]])</f>
        <v/>
      </c>
      <c r="BG1002" s="254" t="str">
        <f>+IF(TRIM(F1002)="","",$B$1&amp;"-"&amp;TRIM(Tabla1[[#This Row],[Mes Inscrito]])&amp;"-"&amp;TRIM(Tabla1[[#This Row],[Dia de clases Inscrito]])&amp;"-"&amp;TRIM(Tabla1[[#This Row],[Horario Inscrito]])&amp;"-"&amp;TRIM(Tabla1[[#This Row],[Fecha Inicio grupo]])&amp;"-"&amp;TRIM(Tabla1[[#This Row],[Tipo Incrito]]))</f>
        <v/>
      </c>
      <c r="BH1002" s="255" t="str">
        <f>IF(F1002="","",OR(IFERROR(SEARCH("CG",Tabla1[[#This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2" s="318" t="str">
        <f>IF(F1002&lt;&gt;"",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2" s="318" t="str">
        <f>IF(F1002&lt;&gt;"",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2" s="318" t="str">
        <f>IF(Tabla1[[#This Row],[Fecha Inicio grupo]]="","",IFERROR(VLOOKUP(Tabla1[[#This Row],[Mes de Alta como miembro]],Parámetros!$AM$2:$AN$16,2,0),"01/01/1900"))</f>
        <v/>
      </c>
    </row>
    <row r="1003" spans="1:63" ht="15" hidden="1" customHeight="1">
      <c r="A1003" s="69">
        <v>998</v>
      </c>
      <c r="B1003" s="147"/>
      <c r="C1003" s="148"/>
      <c r="D1003" s="43"/>
      <c r="E1003" s="149"/>
      <c r="F1003" s="208"/>
      <c r="G1003" s="46"/>
      <c r="H1003" s="166"/>
      <c r="I1003" s="150"/>
      <c r="J1003" s="148"/>
      <c r="K1003" s="169"/>
      <c r="L1003" s="152"/>
      <c r="M1003" s="151"/>
      <c r="N1003" s="241" t="str">
        <f ca="1">IF(Tabla1[[#This Row],[Fecha de nac]]="","",IF(Tabla1[[#This Row],[Fecha Finalización]] &gt;=TODAY(), DATEDIF(Tabla1[[#This Row],[Fecha de nac]],TODAY(),"y"), ROUNDDOWN((Tabla1[[#This Row],[Fecha Finalización]] -Tabla1[[#This Row],[Fecha de nac]])/365,0)))</f>
        <v/>
      </c>
      <c r="O1003" s="172"/>
      <c r="P1003" s="153"/>
      <c r="Q1003" s="154"/>
      <c r="R1003" s="155"/>
      <c r="S1003" s="155"/>
      <c r="T1003" s="155"/>
      <c r="U1003" s="245" t="str">
        <f>IF(F1003="","",Tabla1[[#This Row],[Fecha Inicio grupo]]+3*7-7)</f>
        <v/>
      </c>
      <c r="V1003" s="246" t="str">
        <f>IF(F1003="","",EDATE(Tabla1[[#This Row],[Fecha Inicio grupo]],3))</f>
        <v/>
      </c>
      <c r="W1003" s="30"/>
      <c r="X1003" s="30"/>
      <c r="Y1003" s="156"/>
      <c r="Z1003" s="156"/>
      <c r="AA1003" s="156"/>
      <c r="AB1003" s="156"/>
      <c r="AC1003" s="156"/>
      <c r="AD1003" s="156"/>
      <c r="AE1003" s="156"/>
      <c r="AF1003" s="156"/>
      <c r="AG1003" s="156"/>
      <c r="AH1003" s="233"/>
      <c r="AI1003" s="233"/>
      <c r="AJ1003" s="234"/>
      <c r="AK1003" s="233"/>
      <c r="AL1003" s="233"/>
      <c r="AM1003" s="233"/>
      <c r="AN1003" s="233"/>
      <c r="AO1003" s="146"/>
      <c r="AP1003" s="248" t="str">
        <f>IF(F1003="","",IFERROR(VLOOKUP(SUBSTITUTE(SUBSTITUTE(Tabla1[[#This Row],[Uso Sistemas]],"T","P"),"N","F"),Parámetros!$M$2:$N$17,2,0),"Completar hasta 3ra sem. para evaluar a Probacionista"))</f>
        <v/>
      </c>
      <c r="AQ1003" s="157"/>
      <c r="AR1003" s="157"/>
      <c r="AS1003" s="157"/>
      <c r="AT1003" s="30"/>
      <c r="AU1003" s="56" t="str">
        <f>CONCATENATE(Tabla1[[#This Row],[sem 01]],Tabla1[[#This Row],[sem 02]],Tabla1[[#This Row],[sem 03]])</f>
        <v/>
      </c>
      <c r="AV1003" s="56"/>
      <c r="AW1003" s="56"/>
      <c r="AX1003" s="250" t="str">
        <f>IF(V1003="","",EOMONTH(EDATE(Tabla1[[#This Row],[Fecha Finalización]],2),0))</f>
        <v/>
      </c>
      <c r="AY1003" s="157"/>
      <c r="AZ1003" s="251" t="str">
        <f>IF(V1003="","",EOMONTH(EDATE(Tabla1[[#This Row],[Fecha Finalización]],3),0))</f>
        <v/>
      </c>
      <c r="BA1003" s="40"/>
      <c r="BB1003" s="40"/>
      <c r="BC1003" s="239"/>
      <c r="BD1003" s="235" t="str">
        <f>IF(F1003="","",Tabla1[[#This Row],[sem 01]]&amp;Tabla1[[#This Row],[sem 02]]&amp;Tabla1[[#This Row],[sem 03]])</f>
        <v/>
      </c>
      <c r="BE1003" s="236" t="str">
        <f>+IF(TRIM(F1003)="","",$B$1&amp;"-"&amp;Tabla1[[#This Row],[Mes Inscrito]]&amp;"-"&amp;Tabla1[[#This Row],[Dia de clases Inscrito]]&amp;"-"&amp;Tabla1[[#This Row],[Horario Inscrito]]&amp;"-"&amp;Tabla1[[#This Row],[Fecha Inicio grupo]])</f>
        <v/>
      </c>
      <c r="BF1003" s="253" t="str">
        <f>IF(F1003="","",Tabla1[[#This Row],[Curso]])</f>
        <v/>
      </c>
      <c r="BG1003" s="254" t="str">
        <f>+IF(TRIM(F1003)="","",$B$1&amp;"-"&amp;TRIM(Tabla1[[#This Row],[Mes Inscrito]])&amp;"-"&amp;TRIM(Tabla1[[#This Row],[Dia de clases Inscrito]])&amp;"-"&amp;TRIM(Tabla1[[#This Row],[Horario Inscrito]])&amp;"-"&amp;TRIM(Tabla1[[#This Row],[Fecha Inicio grupo]])&amp;"-"&amp;TRIM(Tabla1[[#This Row],[Tipo Incrito]]))</f>
        <v/>
      </c>
      <c r="BH1003" s="255" t="str">
        <f>IF(F1003="","",OR(IFERROR(SEARCH("CG",Tabla1[[#This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3" s="318" t="str">
        <f>IF(F1003&lt;&gt;"",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3" s="318" t="str">
        <f>IF(F1003&lt;&gt;"",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3" s="318" t="str">
        <f>IF(Tabla1[[#This Row],[Fecha Inicio grupo]]="","",IFERROR(VLOOKUP(Tabla1[[#This Row],[Mes de Alta como miembro]],Parámetros!$AM$2:$AN$16,2,0),"01/01/1900"))</f>
        <v/>
      </c>
    </row>
    <row r="1004" spans="1:63" ht="15" hidden="1" customHeight="1">
      <c r="A1004" s="69">
        <v>999</v>
      </c>
      <c r="B1004" s="147"/>
      <c r="C1004" s="148"/>
      <c r="D1004" s="43"/>
      <c r="E1004" s="149"/>
      <c r="F1004" s="208"/>
      <c r="G1004" s="46"/>
      <c r="H1004" s="166"/>
      <c r="I1004" s="150"/>
      <c r="J1004" s="148"/>
      <c r="K1004" s="169"/>
      <c r="L1004" s="152"/>
      <c r="M1004" s="151"/>
      <c r="N1004" s="241" t="str">
        <f ca="1">IF(Tabla1[[#This Row],[Fecha de nac]]="","",IF(Tabla1[[#This Row],[Fecha Finalización]] &gt;=TODAY(), DATEDIF(Tabla1[[#This Row],[Fecha de nac]],TODAY(),"y"), ROUNDDOWN((Tabla1[[#This Row],[Fecha Finalización]] -Tabla1[[#This Row],[Fecha de nac]])/365,0)))</f>
        <v/>
      </c>
      <c r="O1004" s="172"/>
      <c r="P1004" s="153"/>
      <c r="Q1004" s="154"/>
      <c r="R1004" s="155"/>
      <c r="S1004" s="155"/>
      <c r="T1004" s="155"/>
      <c r="U1004" s="245" t="str">
        <f>IF(F1004="","",Tabla1[[#This Row],[Fecha Inicio grupo]]+3*7-7)</f>
        <v/>
      </c>
      <c r="V1004" s="246" t="str">
        <f>IF(F1004="","",EDATE(Tabla1[[#This Row],[Fecha Inicio grupo]],3))</f>
        <v/>
      </c>
      <c r="W1004" s="30"/>
      <c r="X1004" s="30"/>
      <c r="Y1004" s="156"/>
      <c r="Z1004" s="156"/>
      <c r="AA1004" s="156"/>
      <c r="AB1004" s="156"/>
      <c r="AC1004" s="156"/>
      <c r="AD1004" s="156"/>
      <c r="AE1004" s="156"/>
      <c r="AF1004" s="156"/>
      <c r="AG1004" s="156"/>
      <c r="AH1004" s="233"/>
      <c r="AI1004" s="233"/>
      <c r="AJ1004" s="234"/>
      <c r="AK1004" s="233"/>
      <c r="AL1004" s="233"/>
      <c r="AM1004" s="233"/>
      <c r="AN1004" s="233"/>
      <c r="AO1004" s="146"/>
      <c r="AP1004" s="248" t="str">
        <f>IF(F1004="","",IFERROR(VLOOKUP(SUBSTITUTE(SUBSTITUTE(Tabla1[[#This Row],[Uso Sistemas]],"T","P"),"N","F"),Parámetros!$M$2:$N$17,2,0),"Completar hasta 3ra sem. para evaluar a Probacionista"))</f>
        <v/>
      </c>
      <c r="AQ1004" s="157"/>
      <c r="AR1004" s="157"/>
      <c r="AS1004" s="157"/>
      <c r="AT1004" s="30"/>
      <c r="AU1004" s="56" t="str">
        <f>CONCATENATE(Tabla1[[#This Row],[sem 01]],Tabla1[[#This Row],[sem 02]],Tabla1[[#This Row],[sem 03]])</f>
        <v/>
      </c>
      <c r="AV1004" s="56"/>
      <c r="AW1004" s="56"/>
      <c r="AX1004" s="250" t="str">
        <f>IF(V1004="","",EOMONTH(EDATE(Tabla1[[#This Row],[Fecha Finalización]],2),0))</f>
        <v/>
      </c>
      <c r="AY1004" s="157"/>
      <c r="AZ1004" s="251" t="str">
        <f>IF(V1004="","",EOMONTH(EDATE(Tabla1[[#This Row],[Fecha Finalización]],3),0))</f>
        <v/>
      </c>
      <c r="BA1004" s="40"/>
      <c r="BB1004" s="40"/>
      <c r="BC1004" s="239"/>
      <c r="BD1004" s="235" t="str">
        <f>IF(F1004="","",Tabla1[[#This Row],[sem 01]]&amp;Tabla1[[#This Row],[sem 02]]&amp;Tabla1[[#This Row],[sem 03]])</f>
        <v/>
      </c>
      <c r="BE1004" s="236" t="str">
        <f>+IF(TRIM(F1004)="","",$B$1&amp;"-"&amp;Tabla1[[#This Row],[Mes Inscrito]]&amp;"-"&amp;Tabla1[[#This Row],[Dia de clases Inscrito]]&amp;"-"&amp;Tabla1[[#This Row],[Horario Inscrito]]&amp;"-"&amp;Tabla1[[#This Row],[Fecha Inicio grupo]])</f>
        <v/>
      </c>
      <c r="BF1004" s="253" t="str">
        <f>IF(F1004="","",Tabla1[[#This Row],[Curso]])</f>
        <v/>
      </c>
      <c r="BG1004" s="254" t="str">
        <f>+IF(TRIM(F1004)="","",$B$1&amp;"-"&amp;TRIM(Tabla1[[#This Row],[Mes Inscrito]])&amp;"-"&amp;TRIM(Tabla1[[#This Row],[Dia de clases Inscrito]])&amp;"-"&amp;TRIM(Tabla1[[#This Row],[Horario Inscrito]])&amp;"-"&amp;TRIM(Tabla1[[#This Row],[Fecha Inicio grupo]])&amp;"-"&amp;TRIM(Tabla1[[#This Row],[Tipo Incrito]]))</f>
        <v/>
      </c>
      <c r="BH1004" s="255" t="str">
        <f>IF(F1004="","",OR(IFERROR(SEARCH("CG",Tabla1[[#This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4" s="318" t="str">
        <f>IF(F1004&lt;&gt;"",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4" s="318" t="str">
        <f>IF(F1004&lt;&gt;"",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4" s="318" t="str">
        <f>IF(Tabla1[[#This Row],[Fecha Inicio grupo]]="","",IFERROR(VLOOKUP(Tabla1[[#This Row],[Mes de Alta como miembro]],Parámetros!$AM$2:$AN$16,2,0),"01/01/1900"))</f>
        <v/>
      </c>
    </row>
    <row r="1005" spans="1:63" ht="15" hidden="1" customHeight="1">
      <c r="A1005" s="69">
        <v>1000</v>
      </c>
      <c r="B1005" s="147"/>
      <c r="C1005" s="148"/>
      <c r="D1005" s="43"/>
      <c r="E1005" s="149"/>
      <c r="F1005" s="208"/>
      <c r="G1005" s="46"/>
      <c r="H1005" s="166"/>
      <c r="I1005" s="150"/>
      <c r="J1005" s="148"/>
      <c r="K1005" s="169"/>
      <c r="L1005" s="152"/>
      <c r="M1005" s="151"/>
      <c r="N1005" s="241" t="str">
        <f ca="1">IF(Tabla1[[#This Row],[Fecha de nac]]="","",IF(Tabla1[[#This Row],[Fecha Finalización]] &gt;=TODAY(), DATEDIF(Tabla1[[#This Row],[Fecha de nac]],TODAY(),"y"), ROUNDDOWN((Tabla1[[#This Row],[Fecha Finalización]] -Tabla1[[#This Row],[Fecha de nac]])/365,0)))</f>
        <v/>
      </c>
      <c r="O1005" s="172"/>
      <c r="P1005" s="153"/>
      <c r="Q1005" s="154"/>
      <c r="R1005" s="155"/>
      <c r="S1005" s="155"/>
      <c r="T1005" s="155"/>
      <c r="U1005" s="245" t="str">
        <f>IF(F1005="","",Tabla1[[#This Row],[Fecha Inicio grupo]]+3*7-7)</f>
        <v/>
      </c>
      <c r="V1005" s="246" t="str">
        <f>IF(F1005="","",EDATE(Tabla1[[#This Row],[Fecha Inicio grupo]],3))</f>
        <v/>
      </c>
      <c r="W1005" s="30"/>
      <c r="X1005" s="30"/>
      <c r="Y1005" s="156"/>
      <c r="Z1005" s="156"/>
      <c r="AA1005" s="156"/>
      <c r="AB1005" s="156"/>
      <c r="AC1005" s="156"/>
      <c r="AD1005" s="156"/>
      <c r="AE1005" s="156"/>
      <c r="AF1005" s="156"/>
      <c r="AG1005" s="156"/>
      <c r="AH1005" s="233"/>
      <c r="AI1005" s="233"/>
      <c r="AJ1005" s="234"/>
      <c r="AK1005" s="233"/>
      <c r="AL1005" s="233"/>
      <c r="AM1005" s="233"/>
      <c r="AN1005" s="233"/>
      <c r="AO1005" s="146"/>
      <c r="AP1005" s="248" t="str">
        <f>IF(F1005="","",IFERROR(VLOOKUP(SUBSTITUTE(SUBSTITUTE(Tabla1[[#This Row],[Uso Sistemas]],"T","P"),"N","F"),Parámetros!$M$2:$N$17,2,0),"Completar hasta 3ra sem. para evaluar a Probacionista"))</f>
        <v/>
      </c>
      <c r="AQ1005" s="157"/>
      <c r="AR1005" s="157"/>
      <c r="AS1005" s="157"/>
      <c r="AT1005" s="30"/>
      <c r="AU1005" s="56" t="str">
        <f>CONCATENATE(Tabla1[[#This Row],[sem 01]],Tabla1[[#This Row],[sem 02]],Tabla1[[#This Row],[sem 03]])</f>
        <v/>
      </c>
      <c r="AV1005" s="56"/>
      <c r="AW1005" s="56"/>
      <c r="AX1005" s="250" t="str">
        <f>IF(V1005="","",EOMONTH(EDATE(Tabla1[[#This Row],[Fecha Finalización]],2),0))</f>
        <v/>
      </c>
      <c r="AY1005" s="157"/>
      <c r="AZ1005" s="251" t="str">
        <f>IF(V1005="","",EOMONTH(EDATE(Tabla1[[#This Row],[Fecha Finalización]],3),0))</f>
        <v/>
      </c>
      <c r="BA1005" s="40"/>
      <c r="BB1005" s="40"/>
      <c r="BC1005" s="239"/>
      <c r="BD1005" s="235" t="str">
        <f>IF(F1005="","",Tabla1[[#This Row],[sem 01]]&amp;Tabla1[[#This Row],[sem 02]]&amp;Tabla1[[#This Row],[sem 03]])</f>
        <v/>
      </c>
      <c r="BE1005" s="236" t="str">
        <f>+IF(TRIM(F1005)="","",$B$1&amp;"-"&amp;Tabla1[[#This Row],[Mes Inscrito]]&amp;"-"&amp;Tabla1[[#This Row],[Dia de clases Inscrito]]&amp;"-"&amp;Tabla1[[#This Row],[Horario Inscrito]]&amp;"-"&amp;Tabla1[[#This Row],[Fecha Inicio grupo]])</f>
        <v/>
      </c>
      <c r="BF1005" s="253" t="str">
        <f>IF(F1005="","",Tabla1[[#This Row],[Curso]])</f>
        <v/>
      </c>
      <c r="BG1005" s="254" t="str">
        <f>+IF(TRIM(F1005)="","",$B$1&amp;"-"&amp;TRIM(Tabla1[[#This Row],[Mes Inscrito]])&amp;"-"&amp;TRIM(Tabla1[[#This Row],[Dia de clases Inscrito]])&amp;"-"&amp;TRIM(Tabla1[[#This Row],[Horario Inscrito]])&amp;"-"&amp;TRIM(Tabla1[[#This Row],[Fecha Inicio grupo]])&amp;"-"&amp;TRIM(Tabla1[[#This Row],[Tipo Incrito]]))</f>
        <v/>
      </c>
      <c r="BH1005" s="255" t="str">
        <f>IF(F1005="","",OR(IFERROR(SEARCH("CG",Tabla1[[#This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5" s="318" t="str">
        <f>IF(F1005&lt;&gt;"",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5" s="318" t="str">
        <f>IF(F1005&lt;&gt;"",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5" s="318" t="str">
        <f>IF(Tabla1[[#This Row],[Fecha Inicio grupo]]="","",IFERROR(VLOOKUP(Tabla1[[#This Row],[Mes de Alta como miembro]],Parámetros!$AM$2:$AN$16,2,0),"01/01/1900"))</f>
        <v/>
      </c>
    </row>
    <row r="1006" spans="1:63" ht="15" hidden="1" customHeight="1">
      <c r="A1006" s="69">
        <v>1001</v>
      </c>
      <c r="B1006" s="147"/>
      <c r="C1006" s="148"/>
      <c r="D1006" s="43"/>
      <c r="E1006" s="149"/>
      <c r="F1006" s="208"/>
      <c r="G1006" s="46"/>
      <c r="H1006" s="166"/>
      <c r="I1006" s="150"/>
      <c r="J1006" s="148"/>
      <c r="K1006" s="169"/>
      <c r="L1006" s="152"/>
      <c r="M1006" s="151"/>
      <c r="N1006" s="241" t="str">
        <f ca="1">IF(Tabla1[[#This Row],[Fecha de nac]]="","",IF(Tabla1[[#This Row],[Fecha Finalización]] &gt;=TODAY(), DATEDIF(Tabla1[[#This Row],[Fecha de nac]],TODAY(),"y"), ROUNDDOWN((Tabla1[[#This Row],[Fecha Finalización]] -Tabla1[[#This Row],[Fecha de nac]])/365,0)))</f>
        <v/>
      </c>
      <c r="O1006" s="172"/>
      <c r="P1006" s="153"/>
      <c r="Q1006" s="154"/>
      <c r="R1006" s="155"/>
      <c r="S1006" s="155"/>
      <c r="T1006" s="155"/>
      <c r="U1006" s="245" t="str">
        <f>IF(F1006="","",Tabla1[[#This Row],[Fecha Inicio grupo]]+3*7-7)</f>
        <v/>
      </c>
      <c r="V1006" s="246" t="str">
        <f>IF(F1006="","",EDATE(Tabla1[[#This Row],[Fecha Inicio grupo]],3))</f>
        <v/>
      </c>
      <c r="W1006" s="30"/>
      <c r="X1006" s="30"/>
      <c r="Y1006" s="156"/>
      <c r="Z1006" s="156"/>
      <c r="AA1006" s="156"/>
      <c r="AB1006" s="156"/>
      <c r="AC1006" s="156"/>
      <c r="AD1006" s="156"/>
      <c r="AE1006" s="156"/>
      <c r="AF1006" s="156"/>
      <c r="AG1006" s="156"/>
      <c r="AH1006" s="233"/>
      <c r="AI1006" s="233"/>
      <c r="AJ1006" s="234"/>
      <c r="AK1006" s="233"/>
      <c r="AL1006" s="233"/>
      <c r="AM1006" s="233"/>
      <c r="AN1006" s="233"/>
      <c r="AO1006" s="146"/>
      <c r="AP1006" s="248" t="str">
        <f>IF(F1006="","",IFERROR(VLOOKUP(SUBSTITUTE(SUBSTITUTE(Tabla1[[#This Row],[Uso Sistemas]],"T","P"),"N","F"),Parámetros!$M$2:$N$17,2,0),"Completar hasta 3ra sem. para evaluar a Probacionista"))</f>
        <v/>
      </c>
      <c r="AQ1006" s="157"/>
      <c r="AR1006" s="157"/>
      <c r="AS1006" s="157"/>
      <c r="AT1006" s="30"/>
      <c r="AU1006" s="56" t="str">
        <f>CONCATENATE(Tabla1[[#This Row],[sem 01]],Tabla1[[#This Row],[sem 02]],Tabla1[[#This Row],[sem 03]])</f>
        <v/>
      </c>
      <c r="AV1006" s="56"/>
      <c r="AW1006" s="56"/>
      <c r="AX1006" s="250" t="str">
        <f>IF(V1006="","",EOMONTH(EDATE(Tabla1[[#This Row],[Fecha Finalización]],2),0))</f>
        <v/>
      </c>
      <c r="AY1006" s="157"/>
      <c r="AZ1006" s="251" t="str">
        <f>IF(V1006="","",EOMONTH(EDATE(Tabla1[[#This Row],[Fecha Finalización]],3),0))</f>
        <v/>
      </c>
      <c r="BA1006" s="40"/>
      <c r="BB1006" s="40"/>
      <c r="BC1006" s="239"/>
      <c r="BD1006" s="235" t="str">
        <f>IF(F1006="","",Tabla1[[#This Row],[sem 01]]&amp;Tabla1[[#This Row],[sem 02]]&amp;Tabla1[[#This Row],[sem 03]])</f>
        <v/>
      </c>
      <c r="BE1006" s="236" t="str">
        <f>+IF(TRIM(F1006)="","",$B$1&amp;"-"&amp;Tabla1[[#This Row],[Mes Inscrito]]&amp;"-"&amp;Tabla1[[#This Row],[Dia de clases Inscrito]]&amp;"-"&amp;Tabla1[[#This Row],[Horario Inscrito]]&amp;"-"&amp;Tabla1[[#This Row],[Fecha Inicio grupo]])</f>
        <v/>
      </c>
      <c r="BF1006" s="253" t="str">
        <f>IF(F1006="","",Tabla1[[#This Row],[Curso]])</f>
        <v/>
      </c>
      <c r="BG1006" s="254" t="str">
        <f>+IF(TRIM(F1006)="","",$B$1&amp;"-"&amp;TRIM(Tabla1[[#This Row],[Mes Inscrito]])&amp;"-"&amp;TRIM(Tabla1[[#This Row],[Dia de clases Inscrito]])&amp;"-"&amp;TRIM(Tabla1[[#This Row],[Horario Inscrito]])&amp;"-"&amp;TRIM(Tabla1[[#This Row],[Fecha Inicio grupo]])&amp;"-"&amp;TRIM(Tabla1[[#This Row],[Tipo Incrito]]))</f>
        <v/>
      </c>
      <c r="BH1006" s="255" t="str">
        <f>IF(F1006="","",OR(IFERROR(SEARCH("CG",Tabla1[[#This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6" s="318" t="str">
        <f>IF(F1006&lt;&gt;"",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6" s="318" t="str">
        <f>IF(F1006&lt;&gt;"",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6" s="318" t="str">
        <f>IF(Tabla1[[#This Row],[Fecha Inicio grupo]]="","",IFERROR(VLOOKUP(Tabla1[[#This Row],[Mes de Alta como miembro]],Parámetros!$AM$2:$AN$16,2,0),"01/01/1900"))</f>
        <v/>
      </c>
    </row>
    <row r="1007" spans="1:63" ht="15" hidden="1" customHeight="1">
      <c r="A1007" s="69">
        <v>1002</v>
      </c>
      <c r="B1007" s="147"/>
      <c r="C1007" s="148"/>
      <c r="D1007" s="43"/>
      <c r="E1007" s="149"/>
      <c r="F1007" s="208"/>
      <c r="G1007" s="46"/>
      <c r="H1007" s="166"/>
      <c r="I1007" s="150"/>
      <c r="J1007" s="148"/>
      <c r="K1007" s="169"/>
      <c r="L1007" s="152"/>
      <c r="M1007" s="151"/>
      <c r="N1007" s="241" t="str">
        <f ca="1">IF(Tabla1[[#This Row],[Fecha de nac]]="","",IF(Tabla1[[#This Row],[Fecha Finalización]] &gt;=TODAY(), DATEDIF(Tabla1[[#This Row],[Fecha de nac]],TODAY(),"y"), ROUNDDOWN((Tabla1[[#This Row],[Fecha Finalización]] -Tabla1[[#This Row],[Fecha de nac]])/365,0)))</f>
        <v/>
      </c>
      <c r="O1007" s="172"/>
      <c r="P1007" s="153"/>
      <c r="Q1007" s="154"/>
      <c r="R1007" s="155"/>
      <c r="S1007" s="155"/>
      <c r="T1007" s="155"/>
      <c r="U1007" s="245" t="str">
        <f>IF(F1007="","",Tabla1[[#This Row],[Fecha Inicio grupo]]+3*7-7)</f>
        <v/>
      </c>
      <c r="V1007" s="246" t="str">
        <f>IF(F1007="","",EDATE(Tabla1[[#This Row],[Fecha Inicio grupo]],3))</f>
        <v/>
      </c>
      <c r="W1007" s="30"/>
      <c r="X1007" s="30"/>
      <c r="Y1007" s="156"/>
      <c r="Z1007" s="156"/>
      <c r="AA1007" s="156"/>
      <c r="AB1007" s="156"/>
      <c r="AC1007" s="156"/>
      <c r="AD1007" s="156"/>
      <c r="AE1007" s="156"/>
      <c r="AF1007" s="156"/>
      <c r="AG1007" s="156"/>
      <c r="AH1007" s="233"/>
      <c r="AI1007" s="233"/>
      <c r="AJ1007" s="234"/>
      <c r="AK1007" s="233"/>
      <c r="AL1007" s="233"/>
      <c r="AM1007" s="233"/>
      <c r="AN1007" s="233"/>
      <c r="AO1007" s="146"/>
      <c r="AP1007" s="248" t="str">
        <f>IF(F1007="","",IFERROR(VLOOKUP(SUBSTITUTE(SUBSTITUTE(Tabla1[[#This Row],[Uso Sistemas]],"T","P"),"N","F"),Parámetros!$M$2:$N$17,2,0),"Completar hasta 3ra sem. para evaluar a Probacionista"))</f>
        <v/>
      </c>
      <c r="AQ1007" s="157"/>
      <c r="AR1007" s="157"/>
      <c r="AS1007" s="157"/>
      <c r="AT1007" s="30"/>
      <c r="AU1007" s="56" t="str">
        <f>CONCATENATE(Tabla1[[#This Row],[sem 01]],Tabla1[[#This Row],[sem 02]],Tabla1[[#This Row],[sem 03]])</f>
        <v/>
      </c>
      <c r="AV1007" s="56"/>
      <c r="AW1007" s="56"/>
      <c r="AX1007" s="250" t="str">
        <f>IF(V1007="","",EOMONTH(EDATE(Tabla1[[#This Row],[Fecha Finalización]],2),0))</f>
        <v/>
      </c>
      <c r="AY1007" s="157"/>
      <c r="AZ1007" s="251" t="str">
        <f>IF(V1007="","",EOMONTH(EDATE(Tabla1[[#This Row],[Fecha Finalización]],3),0))</f>
        <v/>
      </c>
      <c r="BA1007" s="40"/>
      <c r="BB1007" s="40"/>
      <c r="BC1007" s="239"/>
      <c r="BD1007" s="235" t="str">
        <f>IF(F1007="","",Tabla1[[#This Row],[sem 01]]&amp;Tabla1[[#This Row],[sem 02]]&amp;Tabla1[[#This Row],[sem 03]])</f>
        <v/>
      </c>
      <c r="BE1007" s="236" t="str">
        <f>+IF(TRIM(F1007)="","",$B$1&amp;"-"&amp;Tabla1[[#This Row],[Mes Inscrito]]&amp;"-"&amp;Tabla1[[#This Row],[Dia de clases Inscrito]]&amp;"-"&amp;Tabla1[[#This Row],[Horario Inscrito]]&amp;"-"&amp;Tabla1[[#This Row],[Fecha Inicio grupo]])</f>
        <v/>
      </c>
      <c r="BF1007" s="253" t="str">
        <f>IF(F1007="","",Tabla1[[#This Row],[Curso]])</f>
        <v/>
      </c>
      <c r="BG1007" s="254" t="str">
        <f>+IF(TRIM(F1007)="","",$B$1&amp;"-"&amp;TRIM(Tabla1[[#This Row],[Mes Inscrito]])&amp;"-"&amp;TRIM(Tabla1[[#This Row],[Dia de clases Inscrito]])&amp;"-"&amp;TRIM(Tabla1[[#This Row],[Horario Inscrito]])&amp;"-"&amp;TRIM(Tabla1[[#This Row],[Fecha Inicio grupo]])&amp;"-"&amp;TRIM(Tabla1[[#This Row],[Tipo Incrito]]))</f>
        <v/>
      </c>
      <c r="BH1007" s="255" t="str">
        <f>IF(F1007="","",OR(IFERROR(SEARCH("CG",Tabla1[[#This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7" s="318" t="str">
        <f>IF(F1007&lt;&gt;"",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7" s="318" t="str">
        <f>IF(F1007&lt;&gt;"",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7" s="318" t="str">
        <f>IF(Tabla1[[#This Row],[Fecha Inicio grupo]]="","",IFERROR(VLOOKUP(Tabla1[[#This Row],[Mes de Alta como miembro]],Parámetros!$AM$2:$AN$16,2,0),"01/01/1900"))</f>
        <v/>
      </c>
    </row>
    <row r="1008" spans="1:63" ht="15" hidden="1" customHeight="1">
      <c r="A1008" s="69">
        <v>1003</v>
      </c>
      <c r="B1008" s="147"/>
      <c r="C1008" s="148"/>
      <c r="D1008" s="43"/>
      <c r="E1008" s="149"/>
      <c r="F1008" s="208"/>
      <c r="G1008" s="46"/>
      <c r="H1008" s="166"/>
      <c r="I1008" s="150"/>
      <c r="J1008" s="148"/>
      <c r="K1008" s="169"/>
      <c r="L1008" s="152"/>
      <c r="M1008" s="151"/>
      <c r="N1008" s="241" t="str">
        <f ca="1">IF(Tabla1[[#This Row],[Fecha de nac]]="","",IF(Tabla1[[#This Row],[Fecha Finalización]] &gt;=TODAY(), DATEDIF(Tabla1[[#This Row],[Fecha de nac]],TODAY(),"y"), ROUNDDOWN((Tabla1[[#This Row],[Fecha Finalización]] -Tabla1[[#This Row],[Fecha de nac]])/365,0)))</f>
        <v/>
      </c>
      <c r="O1008" s="172"/>
      <c r="P1008" s="153"/>
      <c r="Q1008" s="154"/>
      <c r="R1008" s="155"/>
      <c r="S1008" s="155"/>
      <c r="T1008" s="155"/>
      <c r="U1008" s="245" t="str">
        <f>IF(F1008="","",Tabla1[[#This Row],[Fecha Inicio grupo]]+3*7-7)</f>
        <v/>
      </c>
      <c r="V1008" s="246" t="str">
        <f>IF(F1008="","",EDATE(Tabla1[[#This Row],[Fecha Inicio grupo]],3))</f>
        <v/>
      </c>
      <c r="W1008" s="30"/>
      <c r="X1008" s="30"/>
      <c r="Y1008" s="156"/>
      <c r="Z1008" s="156"/>
      <c r="AA1008" s="156"/>
      <c r="AB1008" s="156"/>
      <c r="AC1008" s="156"/>
      <c r="AD1008" s="156"/>
      <c r="AE1008" s="156"/>
      <c r="AF1008" s="156"/>
      <c r="AG1008" s="156"/>
      <c r="AH1008" s="233"/>
      <c r="AI1008" s="233"/>
      <c r="AJ1008" s="234"/>
      <c r="AK1008" s="233"/>
      <c r="AL1008" s="233"/>
      <c r="AM1008" s="233"/>
      <c r="AN1008" s="233"/>
      <c r="AO1008" s="146"/>
      <c r="AP1008" s="248" t="str">
        <f>IF(F1008="","",IFERROR(VLOOKUP(SUBSTITUTE(SUBSTITUTE(Tabla1[[#This Row],[Uso Sistemas]],"T","P"),"N","F"),Parámetros!$M$2:$N$17,2,0),"Completar hasta 3ra sem. para evaluar a Probacionista"))</f>
        <v/>
      </c>
      <c r="AQ1008" s="157"/>
      <c r="AR1008" s="157"/>
      <c r="AS1008" s="157"/>
      <c r="AT1008" s="30"/>
      <c r="AU1008" s="56" t="str">
        <f>CONCATENATE(Tabla1[[#This Row],[sem 01]],Tabla1[[#This Row],[sem 02]],Tabla1[[#This Row],[sem 03]])</f>
        <v/>
      </c>
      <c r="AV1008" s="56"/>
      <c r="AW1008" s="56"/>
      <c r="AX1008" s="250" t="str">
        <f>IF(V1008="","",EOMONTH(EDATE(Tabla1[[#This Row],[Fecha Finalización]],2),0))</f>
        <v/>
      </c>
      <c r="AY1008" s="157"/>
      <c r="AZ1008" s="251" t="str">
        <f>IF(V1008="","",EOMONTH(EDATE(Tabla1[[#This Row],[Fecha Finalización]],3),0))</f>
        <v/>
      </c>
      <c r="BA1008" s="40"/>
      <c r="BB1008" s="40"/>
      <c r="BC1008" s="239"/>
      <c r="BD1008" s="235" t="str">
        <f>IF(F1008="","",Tabla1[[#This Row],[sem 01]]&amp;Tabla1[[#This Row],[sem 02]]&amp;Tabla1[[#This Row],[sem 03]])</f>
        <v/>
      </c>
      <c r="BE1008" s="236" t="str">
        <f>+IF(TRIM(F1008)="","",$B$1&amp;"-"&amp;Tabla1[[#This Row],[Mes Inscrito]]&amp;"-"&amp;Tabla1[[#This Row],[Dia de clases Inscrito]]&amp;"-"&amp;Tabla1[[#This Row],[Horario Inscrito]]&amp;"-"&amp;Tabla1[[#This Row],[Fecha Inicio grupo]])</f>
        <v/>
      </c>
      <c r="BF1008" s="253" t="str">
        <f>IF(F1008="","",Tabla1[[#This Row],[Curso]])</f>
        <v/>
      </c>
      <c r="BG1008" s="254" t="str">
        <f>+IF(TRIM(F1008)="","",$B$1&amp;"-"&amp;TRIM(Tabla1[[#This Row],[Mes Inscrito]])&amp;"-"&amp;TRIM(Tabla1[[#This Row],[Dia de clases Inscrito]])&amp;"-"&amp;TRIM(Tabla1[[#This Row],[Horario Inscrito]])&amp;"-"&amp;TRIM(Tabla1[[#This Row],[Fecha Inicio grupo]])&amp;"-"&amp;TRIM(Tabla1[[#This Row],[Tipo Incrito]]))</f>
        <v/>
      </c>
      <c r="BH1008" s="255" t="str">
        <f>IF(F1008="","",OR(IFERROR(SEARCH("CG",Tabla1[[#This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8" s="318" t="str">
        <f>IF(F1008&lt;&gt;"",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8" s="318" t="str">
        <f>IF(F1008&lt;&gt;"",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8" s="318" t="str">
        <f>IF(Tabla1[[#This Row],[Fecha Inicio grupo]]="","",IFERROR(VLOOKUP(Tabla1[[#This Row],[Mes de Alta como miembro]],Parámetros!$AM$2:$AN$16,2,0),"01/01/1900"))</f>
        <v/>
      </c>
    </row>
    <row r="1009" spans="1:63" ht="15" hidden="1" customHeight="1">
      <c r="A1009" s="69">
        <v>1004</v>
      </c>
      <c r="B1009" s="147"/>
      <c r="C1009" s="148"/>
      <c r="D1009" s="43"/>
      <c r="E1009" s="149"/>
      <c r="F1009" s="208"/>
      <c r="G1009" s="46"/>
      <c r="H1009" s="166"/>
      <c r="I1009" s="150"/>
      <c r="J1009" s="148"/>
      <c r="K1009" s="169"/>
      <c r="L1009" s="152"/>
      <c r="M1009" s="151"/>
      <c r="N1009" s="241" t="str">
        <f ca="1">IF(Tabla1[[#This Row],[Fecha de nac]]="","",IF(Tabla1[[#This Row],[Fecha Finalización]] &gt;=TODAY(), DATEDIF(Tabla1[[#This Row],[Fecha de nac]],TODAY(),"y"), ROUNDDOWN((Tabla1[[#This Row],[Fecha Finalización]] -Tabla1[[#This Row],[Fecha de nac]])/365,0)))</f>
        <v/>
      </c>
      <c r="O1009" s="172"/>
      <c r="P1009" s="153"/>
      <c r="Q1009" s="154"/>
      <c r="R1009" s="155"/>
      <c r="S1009" s="155"/>
      <c r="T1009" s="155"/>
      <c r="U1009" s="245" t="str">
        <f>IF(F1009="","",Tabla1[[#This Row],[Fecha Inicio grupo]]+3*7-7)</f>
        <v/>
      </c>
      <c r="V1009" s="246" t="str">
        <f>IF(F1009="","",EDATE(Tabla1[[#This Row],[Fecha Inicio grupo]],3))</f>
        <v/>
      </c>
      <c r="W1009" s="30"/>
      <c r="X1009" s="30"/>
      <c r="Y1009" s="156"/>
      <c r="Z1009" s="156"/>
      <c r="AA1009" s="156"/>
      <c r="AB1009" s="156"/>
      <c r="AC1009" s="156"/>
      <c r="AD1009" s="156"/>
      <c r="AE1009" s="156"/>
      <c r="AF1009" s="156"/>
      <c r="AG1009" s="156"/>
      <c r="AH1009" s="233"/>
      <c r="AI1009" s="233"/>
      <c r="AJ1009" s="234"/>
      <c r="AK1009" s="233"/>
      <c r="AL1009" s="233"/>
      <c r="AM1009" s="233"/>
      <c r="AN1009" s="233"/>
      <c r="AO1009" s="146"/>
      <c r="AP1009" s="248" t="str">
        <f>IF(F1009="","",IFERROR(VLOOKUP(SUBSTITUTE(SUBSTITUTE(Tabla1[[#This Row],[Uso Sistemas]],"T","P"),"N","F"),Parámetros!$M$2:$N$17,2,0),"Completar hasta 3ra sem. para evaluar a Probacionista"))</f>
        <v/>
      </c>
      <c r="AQ1009" s="157"/>
      <c r="AR1009" s="157"/>
      <c r="AS1009" s="157"/>
      <c r="AT1009" s="30"/>
      <c r="AU1009" s="56" t="str">
        <f>CONCATENATE(Tabla1[[#This Row],[sem 01]],Tabla1[[#This Row],[sem 02]],Tabla1[[#This Row],[sem 03]])</f>
        <v/>
      </c>
      <c r="AV1009" s="56"/>
      <c r="AW1009" s="56"/>
      <c r="AX1009" s="250" t="str">
        <f>IF(V1009="","",EOMONTH(EDATE(Tabla1[[#This Row],[Fecha Finalización]],2),0))</f>
        <v/>
      </c>
      <c r="AY1009" s="157"/>
      <c r="AZ1009" s="251" t="str">
        <f>IF(V1009="","",EOMONTH(EDATE(Tabla1[[#This Row],[Fecha Finalización]],3),0))</f>
        <v/>
      </c>
      <c r="BA1009" s="40"/>
      <c r="BB1009" s="40"/>
      <c r="BC1009" s="239"/>
      <c r="BD1009" s="235" t="str">
        <f>IF(F1009="","",Tabla1[[#This Row],[sem 01]]&amp;Tabla1[[#This Row],[sem 02]]&amp;Tabla1[[#This Row],[sem 03]])</f>
        <v/>
      </c>
      <c r="BE1009" s="236" t="str">
        <f>+IF(TRIM(F1009)="","",$B$1&amp;"-"&amp;Tabla1[[#This Row],[Mes Inscrito]]&amp;"-"&amp;Tabla1[[#This Row],[Dia de clases Inscrito]]&amp;"-"&amp;Tabla1[[#This Row],[Horario Inscrito]]&amp;"-"&amp;Tabla1[[#This Row],[Fecha Inicio grupo]])</f>
        <v/>
      </c>
      <c r="BF1009" s="253" t="str">
        <f>IF(F1009="","",Tabla1[[#This Row],[Curso]])</f>
        <v/>
      </c>
      <c r="BG1009" s="254" t="str">
        <f>+IF(TRIM(F1009)="","",$B$1&amp;"-"&amp;TRIM(Tabla1[[#This Row],[Mes Inscrito]])&amp;"-"&amp;TRIM(Tabla1[[#This Row],[Dia de clases Inscrito]])&amp;"-"&amp;TRIM(Tabla1[[#This Row],[Horario Inscrito]])&amp;"-"&amp;TRIM(Tabla1[[#This Row],[Fecha Inicio grupo]])&amp;"-"&amp;TRIM(Tabla1[[#This Row],[Tipo Incrito]]))</f>
        <v/>
      </c>
      <c r="BH1009" s="255" t="str">
        <f>IF(F1009="","",OR(IFERROR(SEARCH("CG",Tabla1[[#This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9" s="318" t="str">
        <f>IF(F1009&lt;&gt;"",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9" s="318" t="str">
        <f>IF(F1009&lt;&gt;"",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9" s="318" t="str">
        <f>IF(Tabla1[[#This Row],[Fecha Inicio grupo]]="","",IFERROR(VLOOKUP(Tabla1[[#This Row],[Mes de Alta como miembro]],Parámetros!$AM$2:$AN$16,2,0),"01/01/1900"))</f>
        <v/>
      </c>
    </row>
    <row r="1010" spans="1:63" ht="15" hidden="1" customHeight="1">
      <c r="A1010" s="69">
        <v>1005</v>
      </c>
      <c r="B1010" s="147"/>
      <c r="C1010" s="148"/>
      <c r="D1010" s="43"/>
      <c r="E1010" s="149"/>
      <c r="F1010" s="208"/>
      <c r="G1010" s="46"/>
      <c r="H1010" s="166"/>
      <c r="I1010" s="150"/>
      <c r="J1010" s="148"/>
      <c r="K1010" s="169"/>
      <c r="L1010" s="152"/>
      <c r="M1010" s="151"/>
      <c r="N1010" s="241" t="str">
        <f ca="1">IF(Tabla1[[#This Row],[Fecha de nac]]="","",IF(Tabla1[[#This Row],[Fecha Finalización]] &gt;=TODAY(), DATEDIF(Tabla1[[#This Row],[Fecha de nac]],TODAY(),"y"), ROUNDDOWN((Tabla1[[#This Row],[Fecha Finalización]] -Tabla1[[#This Row],[Fecha de nac]])/365,0)))</f>
        <v/>
      </c>
      <c r="O1010" s="172"/>
      <c r="P1010" s="153"/>
      <c r="Q1010" s="154"/>
      <c r="R1010" s="155"/>
      <c r="S1010" s="155"/>
      <c r="T1010" s="155"/>
      <c r="U1010" s="245" t="str">
        <f>IF(F1010="","",Tabla1[[#This Row],[Fecha Inicio grupo]]+3*7-7)</f>
        <v/>
      </c>
      <c r="V1010" s="246" t="str">
        <f>IF(F1010="","",EDATE(Tabla1[[#This Row],[Fecha Inicio grupo]],3))</f>
        <v/>
      </c>
      <c r="W1010" s="30"/>
      <c r="X1010" s="30"/>
      <c r="Y1010" s="156"/>
      <c r="Z1010" s="156"/>
      <c r="AA1010" s="156"/>
      <c r="AB1010" s="156"/>
      <c r="AC1010" s="156"/>
      <c r="AD1010" s="156"/>
      <c r="AE1010" s="156"/>
      <c r="AF1010" s="156"/>
      <c r="AG1010" s="156"/>
      <c r="AH1010" s="233"/>
      <c r="AI1010" s="233"/>
      <c r="AJ1010" s="234"/>
      <c r="AK1010" s="233"/>
      <c r="AL1010" s="233"/>
      <c r="AM1010" s="233"/>
      <c r="AN1010" s="233"/>
      <c r="AO1010" s="146"/>
      <c r="AP1010" s="248" t="str">
        <f>IF(F1010="","",IFERROR(VLOOKUP(SUBSTITUTE(SUBSTITUTE(Tabla1[[#This Row],[Uso Sistemas]],"T","P"),"N","F"),Parámetros!$M$2:$N$17,2,0),"Completar hasta 3ra sem. para evaluar a Probacionista"))</f>
        <v/>
      </c>
      <c r="AQ1010" s="157"/>
      <c r="AR1010" s="157"/>
      <c r="AS1010" s="157"/>
      <c r="AT1010" s="30"/>
      <c r="AU1010" s="56" t="str">
        <f>CONCATENATE(Tabla1[[#This Row],[sem 01]],Tabla1[[#This Row],[sem 02]],Tabla1[[#This Row],[sem 03]])</f>
        <v/>
      </c>
      <c r="AV1010" s="56"/>
      <c r="AW1010" s="56"/>
      <c r="AX1010" s="250" t="str">
        <f>IF(V1010="","",EOMONTH(EDATE(Tabla1[[#This Row],[Fecha Finalización]],2),0))</f>
        <v/>
      </c>
      <c r="AY1010" s="157"/>
      <c r="AZ1010" s="251" t="str">
        <f>IF(V1010="","",EOMONTH(EDATE(Tabla1[[#This Row],[Fecha Finalización]],3),0))</f>
        <v/>
      </c>
      <c r="BA1010" s="40"/>
      <c r="BB1010" s="40"/>
      <c r="BC1010" s="239"/>
      <c r="BD1010" s="235" t="str">
        <f>IF(F1010="","",Tabla1[[#This Row],[sem 01]]&amp;Tabla1[[#This Row],[sem 02]]&amp;Tabla1[[#This Row],[sem 03]])</f>
        <v/>
      </c>
      <c r="BE1010" s="236" t="str">
        <f>+IF(TRIM(F1010)="","",$B$1&amp;"-"&amp;Tabla1[[#This Row],[Mes Inscrito]]&amp;"-"&amp;Tabla1[[#This Row],[Dia de clases Inscrito]]&amp;"-"&amp;Tabla1[[#This Row],[Horario Inscrito]]&amp;"-"&amp;Tabla1[[#This Row],[Fecha Inicio grupo]])</f>
        <v/>
      </c>
      <c r="BF1010" s="253" t="str">
        <f>IF(F1010="","",Tabla1[[#This Row],[Curso]])</f>
        <v/>
      </c>
      <c r="BG1010" s="254" t="str">
        <f>+IF(TRIM(F1010)="","",$B$1&amp;"-"&amp;TRIM(Tabla1[[#This Row],[Mes Inscrito]])&amp;"-"&amp;TRIM(Tabla1[[#This Row],[Dia de clases Inscrito]])&amp;"-"&amp;TRIM(Tabla1[[#This Row],[Horario Inscrito]])&amp;"-"&amp;TRIM(Tabla1[[#This Row],[Fecha Inicio grupo]])&amp;"-"&amp;TRIM(Tabla1[[#This Row],[Tipo Incrito]]))</f>
        <v/>
      </c>
      <c r="BH1010" s="255" t="str">
        <f>IF(F1010="","",OR(IFERROR(SEARCH("CG",Tabla1[[#This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0" s="318" t="str">
        <f>IF(F1010&lt;&gt;"",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0" s="318" t="str">
        <f>IF(F1010&lt;&gt;"",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0" s="318" t="str">
        <f>IF(Tabla1[[#This Row],[Fecha Inicio grupo]]="","",IFERROR(VLOOKUP(Tabla1[[#This Row],[Mes de Alta como miembro]],Parámetros!$AM$2:$AN$16,2,0),"01/01/1900"))</f>
        <v/>
      </c>
    </row>
    <row r="1011" spans="1:63" ht="15" hidden="1" customHeight="1">
      <c r="A1011" s="69">
        <v>1006</v>
      </c>
      <c r="B1011" s="147"/>
      <c r="C1011" s="148"/>
      <c r="D1011" s="43"/>
      <c r="E1011" s="149"/>
      <c r="F1011" s="208"/>
      <c r="G1011" s="46"/>
      <c r="H1011" s="166"/>
      <c r="I1011" s="150"/>
      <c r="J1011" s="148"/>
      <c r="K1011" s="169"/>
      <c r="L1011" s="152"/>
      <c r="M1011" s="151"/>
      <c r="N1011" s="241" t="str">
        <f ca="1">IF(Tabla1[[#This Row],[Fecha de nac]]="","",IF(Tabla1[[#This Row],[Fecha Finalización]] &gt;=TODAY(), DATEDIF(Tabla1[[#This Row],[Fecha de nac]],TODAY(),"y"), ROUNDDOWN((Tabla1[[#This Row],[Fecha Finalización]] -Tabla1[[#This Row],[Fecha de nac]])/365,0)))</f>
        <v/>
      </c>
      <c r="O1011" s="172"/>
      <c r="P1011" s="153"/>
      <c r="Q1011" s="154"/>
      <c r="R1011" s="155"/>
      <c r="S1011" s="155"/>
      <c r="T1011" s="155"/>
      <c r="U1011" s="245" t="str">
        <f>IF(F1011="","",Tabla1[[#This Row],[Fecha Inicio grupo]]+3*7-7)</f>
        <v/>
      </c>
      <c r="V1011" s="246" t="str">
        <f>IF(F1011="","",EDATE(Tabla1[[#This Row],[Fecha Inicio grupo]],3))</f>
        <v/>
      </c>
      <c r="W1011" s="30"/>
      <c r="X1011" s="30"/>
      <c r="Y1011" s="156"/>
      <c r="Z1011" s="156"/>
      <c r="AA1011" s="156"/>
      <c r="AB1011" s="156"/>
      <c r="AC1011" s="156"/>
      <c r="AD1011" s="156"/>
      <c r="AE1011" s="156"/>
      <c r="AF1011" s="156"/>
      <c r="AG1011" s="156"/>
      <c r="AH1011" s="233"/>
      <c r="AI1011" s="233"/>
      <c r="AJ1011" s="234"/>
      <c r="AK1011" s="233"/>
      <c r="AL1011" s="233"/>
      <c r="AM1011" s="233"/>
      <c r="AN1011" s="233"/>
      <c r="AO1011" s="146"/>
      <c r="AP1011" s="248" t="str">
        <f>IF(F1011="","",IFERROR(VLOOKUP(SUBSTITUTE(SUBSTITUTE(Tabla1[[#This Row],[Uso Sistemas]],"T","P"),"N","F"),Parámetros!$M$2:$N$17,2,0),"Completar hasta 3ra sem. para evaluar a Probacionista"))</f>
        <v/>
      </c>
      <c r="AQ1011" s="157"/>
      <c r="AR1011" s="157"/>
      <c r="AS1011" s="157"/>
      <c r="AT1011" s="30"/>
      <c r="AU1011" s="56" t="str">
        <f>CONCATENATE(Tabla1[[#This Row],[sem 01]],Tabla1[[#This Row],[sem 02]],Tabla1[[#This Row],[sem 03]])</f>
        <v/>
      </c>
      <c r="AV1011" s="56"/>
      <c r="AW1011" s="56"/>
      <c r="AX1011" s="250" t="str">
        <f>IF(V1011="","",EOMONTH(EDATE(Tabla1[[#This Row],[Fecha Finalización]],2),0))</f>
        <v/>
      </c>
      <c r="AY1011" s="157"/>
      <c r="AZ1011" s="251" t="str">
        <f>IF(V1011="","",EOMONTH(EDATE(Tabla1[[#This Row],[Fecha Finalización]],3),0))</f>
        <v/>
      </c>
      <c r="BA1011" s="40"/>
      <c r="BB1011" s="40"/>
      <c r="BC1011" s="239"/>
      <c r="BD1011" s="235" t="str">
        <f>IF(F1011="","",Tabla1[[#This Row],[sem 01]]&amp;Tabla1[[#This Row],[sem 02]]&amp;Tabla1[[#This Row],[sem 03]])</f>
        <v/>
      </c>
      <c r="BE1011" s="236" t="str">
        <f>+IF(TRIM(F1011)="","",$B$1&amp;"-"&amp;Tabla1[[#This Row],[Mes Inscrito]]&amp;"-"&amp;Tabla1[[#This Row],[Dia de clases Inscrito]]&amp;"-"&amp;Tabla1[[#This Row],[Horario Inscrito]]&amp;"-"&amp;Tabla1[[#This Row],[Fecha Inicio grupo]])</f>
        <v/>
      </c>
      <c r="BF1011" s="253" t="str">
        <f>IF(F1011="","",Tabla1[[#This Row],[Curso]])</f>
        <v/>
      </c>
      <c r="BG1011" s="254" t="str">
        <f>+IF(TRIM(F1011)="","",$B$1&amp;"-"&amp;TRIM(Tabla1[[#This Row],[Mes Inscrito]])&amp;"-"&amp;TRIM(Tabla1[[#This Row],[Dia de clases Inscrito]])&amp;"-"&amp;TRIM(Tabla1[[#This Row],[Horario Inscrito]])&amp;"-"&amp;TRIM(Tabla1[[#This Row],[Fecha Inicio grupo]])&amp;"-"&amp;TRIM(Tabla1[[#This Row],[Tipo Incrito]]))</f>
        <v/>
      </c>
      <c r="BH1011" s="255" t="str">
        <f>IF(F1011="","",OR(IFERROR(SEARCH("CG",Tabla1[[#This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1" s="318" t="str">
        <f>IF(F1011&lt;&gt;"",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1" s="318" t="str">
        <f>IF(F1011&lt;&gt;"",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1" s="318" t="str">
        <f>IF(Tabla1[[#This Row],[Fecha Inicio grupo]]="","",IFERROR(VLOOKUP(Tabla1[[#This Row],[Mes de Alta como miembro]],Parámetros!$AM$2:$AN$16,2,0),"01/01/1900"))</f>
        <v/>
      </c>
    </row>
    <row r="1012" spans="1:63" ht="15" hidden="1" customHeight="1">
      <c r="A1012" s="69">
        <v>1007</v>
      </c>
      <c r="B1012" s="147"/>
      <c r="C1012" s="148"/>
      <c r="D1012" s="43"/>
      <c r="E1012" s="149"/>
      <c r="F1012" s="208"/>
      <c r="G1012" s="46"/>
      <c r="H1012" s="166"/>
      <c r="I1012" s="150"/>
      <c r="J1012" s="148"/>
      <c r="K1012" s="169"/>
      <c r="L1012" s="152"/>
      <c r="M1012" s="151"/>
      <c r="N1012" s="241" t="str">
        <f ca="1">IF(Tabla1[[#This Row],[Fecha de nac]]="","",IF(Tabla1[[#This Row],[Fecha Finalización]] &gt;=TODAY(), DATEDIF(Tabla1[[#This Row],[Fecha de nac]],TODAY(),"y"), ROUNDDOWN((Tabla1[[#This Row],[Fecha Finalización]] -Tabla1[[#This Row],[Fecha de nac]])/365,0)))</f>
        <v/>
      </c>
      <c r="O1012" s="172"/>
      <c r="P1012" s="153"/>
      <c r="Q1012" s="154"/>
      <c r="R1012" s="155"/>
      <c r="S1012" s="155"/>
      <c r="T1012" s="155"/>
      <c r="U1012" s="245" t="str">
        <f>IF(F1012="","",Tabla1[[#This Row],[Fecha Inicio grupo]]+3*7-7)</f>
        <v/>
      </c>
      <c r="V1012" s="246" t="str">
        <f>IF(F1012="","",EDATE(Tabla1[[#This Row],[Fecha Inicio grupo]],3))</f>
        <v/>
      </c>
      <c r="W1012" s="30"/>
      <c r="X1012" s="30"/>
      <c r="Y1012" s="156"/>
      <c r="Z1012" s="156"/>
      <c r="AA1012" s="156"/>
      <c r="AB1012" s="156"/>
      <c r="AC1012" s="156"/>
      <c r="AD1012" s="156"/>
      <c r="AE1012" s="156"/>
      <c r="AF1012" s="156"/>
      <c r="AG1012" s="156"/>
      <c r="AH1012" s="233"/>
      <c r="AI1012" s="233"/>
      <c r="AJ1012" s="234"/>
      <c r="AK1012" s="233"/>
      <c r="AL1012" s="233"/>
      <c r="AM1012" s="233"/>
      <c r="AN1012" s="233"/>
      <c r="AO1012" s="146"/>
      <c r="AP1012" s="248" t="str">
        <f>IF(F1012="","",IFERROR(VLOOKUP(SUBSTITUTE(SUBSTITUTE(Tabla1[[#This Row],[Uso Sistemas]],"T","P"),"N","F"),Parámetros!$M$2:$N$17,2,0),"Completar hasta 3ra sem. para evaluar a Probacionista"))</f>
        <v/>
      </c>
      <c r="AQ1012" s="157"/>
      <c r="AR1012" s="157"/>
      <c r="AS1012" s="157"/>
      <c r="AT1012" s="30"/>
      <c r="AU1012" s="56" t="str">
        <f>CONCATENATE(Tabla1[[#This Row],[sem 01]],Tabla1[[#This Row],[sem 02]],Tabla1[[#This Row],[sem 03]])</f>
        <v/>
      </c>
      <c r="AV1012" s="56"/>
      <c r="AW1012" s="56"/>
      <c r="AX1012" s="250" t="str">
        <f>IF(V1012="","",EOMONTH(EDATE(Tabla1[[#This Row],[Fecha Finalización]],2),0))</f>
        <v/>
      </c>
      <c r="AY1012" s="157"/>
      <c r="AZ1012" s="251" t="str">
        <f>IF(V1012="","",EOMONTH(EDATE(Tabla1[[#This Row],[Fecha Finalización]],3),0))</f>
        <v/>
      </c>
      <c r="BA1012" s="40"/>
      <c r="BB1012" s="40"/>
      <c r="BC1012" s="239"/>
      <c r="BD1012" s="235" t="str">
        <f>IF(F1012="","",Tabla1[[#This Row],[sem 01]]&amp;Tabla1[[#This Row],[sem 02]]&amp;Tabla1[[#This Row],[sem 03]])</f>
        <v/>
      </c>
      <c r="BE1012" s="236" t="str">
        <f>+IF(TRIM(F1012)="","",$B$1&amp;"-"&amp;Tabla1[[#This Row],[Mes Inscrito]]&amp;"-"&amp;Tabla1[[#This Row],[Dia de clases Inscrito]]&amp;"-"&amp;Tabla1[[#This Row],[Horario Inscrito]]&amp;"-"&amp;Tabla1[[#This Row],[Fecha Inicio grupo]])</f>
        <v/>
      </c>
      <c r="BF1012" s="253" t="str">
        <f>IF(F1012="","",Tabla1[[#This Row],[Curso]])</f>
        <v/>
      </c>
      <c r="BG1012" s="254" t="str">
        <f>+IF(TRIM(F1012)="","",$B$1&amp;"-"&amp;TRIM(Tabla1[[#This Row],[Mes Inscrito]])&amp;"-"&amp;TRIM(Tabla1[[#This Row],[Dia de clases Inscrito]])&amp;"-"&amp;TRIM(Tabla1[[#This Row],[Horario Inscrito]])&amp;"-"&amp;TRIM(Tabla1[[#This Row],[Fecha Inicio grupo]])&amp;"-"&amp;TRIM(Tabla1[[#This Row],[Tipo Incrito]]))</f>
        <v/>
      </c>
      <c r="BH1012" s="255" t="str">
        <f>IF(F1012="","",OR(IFERROR(SEARCH("CG",Tabla1[[#This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2" s="318" t="str">
        <f>IF(F1012&lt;&gt;"",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2" s="318" t="str">
        <f>IF(F1012&lt;&gt;"",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2" s="318" t="str">
        <f>IF(Tabla1[[#This Row],[Fecha Inicio grupo]]="","",IFERROR(VLOOKUP(Tabla1[[#This Row],[Mes de Alta como miembro]],Parámetros!$AM$2:$AN$16,2,0),"01/01/1900"))</f>
        <v/>
      </c>
    </row>
    <row r="1013" spans="1:63" ht="15" hidden="1" customHeight="1">
      <c r="A1013" s="69">
        <v>1008</v>
      </c>
      <c r="B1013" s="147"/>
      <c r="C1013" s="148"/>
      <c r="D1013" s="43"/>
      <c r="E1013" s="149"/>
      <c r="F1013" s="208"/>
      <c r="G1013" s="46"/>
      <c r="H1013" s="166"/>
      <c r="I1013" s="150"/>
      <c r="J1013" s="148"/>
      <c r="K1013" s="169"/>
      <c r="L1013" s="152"/>
      <c r="M1013" s="151"/>
      <c r="N1013" s="241" t="str">
        <f ca="1">IF(Tabla1[[#This Row],[Fecha de nac]]="","",IF(Tabla1[[#This Row],[Fecha Finalización]] &gt;=TODAY(), DATEDIF(Tabla1[[#This Row],[Fecha de nac]],TODAY(),"y"), ROUNDDOWN((Tabla1[[#This Row],[Fecha Finalización]] -Tabla1[[#This Row],[Fecha de nac]])/365,0)))</f>
        <v/>
      </c>
      <c r="O1013" s="172"/>
      <c r="P1013" s="153"/>
      <c r="Q1013" s="154"/>
      <c r="R1013" s="155"/>
      <c r="S1013" s="155"/>
      <c r="T1013" s="155"/>
      <c r="U1013" s="245" t="str">
        <f>IF(F1013="","",Tabla1[[#This Row],[Fecha Inicio grupo]]+3*7-7)</f>
        <v/>
      </c>
      <c r="V1013" s="246" t="str">
        <f>IF(F1013="","",EDATE(Tabla1[[#This Row],[Fecha Inicio grupo]],3))</f>
        <v/>
      </c>
      <c r="W1013" s="30"/>
      <c r="X1013" s="30"/>
      <c r="Y1013" s="156"/>
      <c r="Z1013" s="156"/>
      <c r="AA1013" s="156"/>
      <c r="AB1013" s="156"/>
      <c r="AC1013" s="156"/>
      <c r="AD1013" s="156"/>
      <c r="AE1013" s="156"/>
      <c r="AF1013" s="156"/>
      <c r="AG1013" s="156"/>
      <c r="AH1013" s="233"/>
      <c r="AI1013" s="233"/>
      <c r="AJ1013" s="234"/>
      <c r="AK1013" s="233"/>
      <c r="AL1013" s="233"/>
      <c r="AM1013" s="233"/>
      <c r="AN1013" s="233"/>
      <c r="AO1013" s="146"/>
      <c r="AP1013" s="248" t="str">
        <f>IF(F1013="","",IFERROR(VLOOKUP(SUBSTITUTE(SUBSTITUTE(Tabla1[[#This Row],[Uso Sistemas]],"T","P"),"N","F"),Parámetros!$M$2:$N$17,2,0),"Completar hasta 3ra sem. para evaluar a Probacionista"))</f>
        <v/>
      </c>
      <c r="AQ1013" s="157"/>
      <c r="AR1013" s="157"/>
      <c r="AS1013" s="157"/>
      <c r="AT1013" s="30"/>
      <c r="AU1013" s="56" t="str">
        <f>CONCATENATE(Tabla1[[#This Row],[sem 01]],Tabla1[[#This Row],[sem 02]],Tabla1[[#This Row],[sem 03]])</f>
        <v/>
      </c>
      <c r="AV1013" s="56"/>
      <c r="AW1013" s="56"/>
      <c r="AX1013" s="250" t="str">
        <f>IF(V1013="","",EOMONTH(EDATE(Tabla1[[#This Row],[Fecha Finalización]],2),0))</f>
        <v/>
      </c>
      <c r="AY1013" s="157"/>
      <c r="AZ1013" s="251" t="str">
        <f>IF(V1013="","",EOMONTH(EDATE(Tabla1[[#This Row],[Fecha Finalización]],3),0))</f>
        <v/>
      </c>
      <c r="BA1013" s="40"/>
      <c r="BB1013" s="40"/>
      <c r="BC1013" s="239"/>
      <c r="BD1013" s="235" t="str">
        <f>IF(F1013="","",Tabla1[[#This Row],[sem 01]]&amp;Tabla1[[#This Row],[sem 02]]&amp;Tabla1[[#This Row],[sem 03]])</f>
        <v/>
      </c>
      <c r="BE1013" s="236" t="str">
        <f>+IF(TRIM(F1013)="","",$B$1&amp;"-"&amp;Tabla1[[#This Row],[Mes Inscrito]]&amp;"-"&amp;Tabla1[[#This Row],[Dia de clases Inscrito]]&amp;"-"&amp;Tabla1[[#This Row],[Horario Inscrito]]&amp;"-"&amp;Tabla1[[#This Row],[Fecha Inicio grupo]])</f>
        <v/>
      </c>
      <c r="BF1013" s="253" t="str">
        <f>IF(F1013="","",Tabla1[[#This Row],[Curso]])</f>
        <v/>
      </c>
      <c r="BG1013" s="254" t="str">
        <f>+IF(TRIM(F1013)="","",$B$1&amp;"-"&amp;TRIM(Tabla1[[#This Row],[Mes Inscrito]])&amp;"-"&amp;TRIM(Tabla1[[#This Row],[Dia de clases Inscrito]])&amp;"-"&amp;TRIM(Tabla1[[#This Row],[Horario Inscrito]])&amp;"-"&amp;TRIM(Tabla1[[#This Row],[Fecha Inicio grupo]])&amp;"-"&amp;TRIM(Tabla1[[#This Row],[Tipo Incrito]]))</f>
        <v/>
      </c>
      <c r="BH1013" s="255" t="str">
        <f>IF(F1013="","",OR(IFERROR(SEARCH("CG",Tabla1[[#This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3" s="318" t="str">
        <f>IF(F1013&lt;&gt;"",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3" s="318" t="str">
        <f>IF(F1013&lt;&gt;"",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3" s="318" t="str">
        <f>IF(Tabla1[[#This Row],[Fecha Inicio grupo]]="","",IFERROR(VLOOKUP(Tabla1[[#This Row],[Mes de Alta como miembro]],Parámetros!$AM$2:$AN$16,2,0),"01/01/1900"))</f>
        <v/>
      </c>
    </row>
    <row r="1014" spans="1:63" ht="15" hidden="1" customHeight="1">
      <c r="A1014" s="69">
        <v>1009</v>
      </c>
      <c r="B1014" s="147"/>
      <c r="C1014" s="148"/>
      <c r="D1014" s="43"/>
      <c r="E1014" s="149"/>
      <c r="F1014" s="208"/>
      <c r="G1014" s="46"/>
      <c r="H1014" s="166"/>
      <c r="I1014" s="150"/>
      <c r="J1014" s="148"/>
      <c r="K1014" s="169"/>
      <c r="L1014" s="152"/>
      <c r="M1014" s="151"/>
      <c r="N1014" s="241" t="str">
        <f ca="1">IF(Tabla1[[#This Row],[Fecha de nac]]="","",IF(Tabla1[[#This Row],[Fecha Finalización]] &gt;=TODAY(), DATEDIF(Tabla1[[#This Row],[Fecha de nac]],TODAY(),"y"), ROUNDDOWN((Tabla1[[#This Row],[Fecha Finalización]] -Tabla1[[#This Row],[Fecha de nac]])/365,0)))</f>
        <v/>
      </c>
      <c r="O1014" s="172"/>
      <c r="P1014" s="153"/>
      <c r="Q1014" s="154"/>
      <c r="R1014" s="155"/>
      <c r="S1014" s="155"/>
      <c r="T1014" s="155"/>
      <c r="U1014" s="245" t="str">
        <f>IF(F1014="","",Tabla1[[#This Row],[Fecha Inicio grupo]]+3*7-7)</f>
        <v/>
      </c>
      <c r="V1014" s="246" t="str">
        <f>IF(F1014="","",EDATE(Tabla1[[#This Row],[Fecha Inicio grupo]],3))</f>
        <v/>
      </c>
      <c r="W1014" s="30"/>
      <c r="X1014" s="30"/>
      <c r="Y1014" s="156"/>
      <c r="Z1014" s="156"/>
      <c r="AA1014" s="156"/>
      <c r="AB1014" s="156"/>
      <c r="AC1014" s="156"/>
      <c r="AD1014" s="156"/>
      <c r="AE1014" s="156"/>
      <c r="AF1014" s="156"/>
      <c r="AG1014" s="156"/>
      <c r="AH1014" s="233"/>
      <c r="AI1014" s="233"/>
      <c r="AJ1014" s="234"/>
      <c r="AK1014" s="233"/>
      <c r="AL1014" s="233"/>
      <c r="AM1014" s="233"/>
      <c r="AN1014" s="233"/>
      <c r="AO1014" s="146"/>
      <c r="AP1014" s="248" t="str">
        <f>IF(F1014="","",IFERROR(VLOOKUP(SUBSTITUTE(SUBSTITUTE(Tabla1[[#This Row],[Uso Sistemas]],"T","P"),"N","F"),Parámetros!$M$2:$N$17,2,0),"Completar hasta 3ra sem. para evaluar a Probacionista"))</f>
        <v/>
      </c>
      <c r="AQ1014" s="157"/>
      <c r="AR1014" s="157"/>
      <c r="AS1014" s="157"/>
      <c r="AT1014" s="30"/>
      <c r="AU1014" s="56" t="str">
        <f>CONCATENATE(Tabla1[[#This Row],[sem 01]],Tabla1[[#This Row],[sem 02]],Tabla1[[#This Row],[sem 03]])</f>
        <v/>
      </c>
      <c r="AV1014" s="56"/>
      <c r="AW1014" s="56"/>
      <c r="AX1014" s="250" t="str">
        <f>IF(V1014="","",EOMONTH(EDATE(Tabla1[[#This Row],[Fecha Finalización]],2),0))</f>
        <v/>
      </c>
      <c r="AY1014" s="157"/>
      <c r="AZ1014" s="251" t="str">
        <f>IF(V1014="","",EOMONTH(EDATE(Tabla1[[#This Row],[Fecha Finalización]],3),0))</f>
        <v/>
      </c>
      <c r="BA1014" s="40"/>
      <c r="BB1014" s="40"/>
      <c r="BC1014" s="239"/>
      <c r="BD1014" s="235" t="str">
        <f>IF(F1014="","",Tabla1[[#This Row],[sem 01]]&amp;Tabla1[[#This Row],[sem 02]]&amp;Tabla1[[#This Row],[sem 03]])</f>
        <v/>
      </c>
      <c r="BE1014" s="236" t="str">
        <f>+IF(TRIM(F1014)="","",$B$1&amp;"-"&amp;Tabla1[[#This Row],[Mes Inscrito]]&amp;"-"&amp;Tabla1[[#This Row],[Dia de clases Inscrito]]&amp;"-"&amp;Tabla1[[#This Row],[Horario Inscrito]]&amp;"-"&amp;Tabla1[[#This Row],[Fecha Inicio grupo]])</f>
        <v/>
      </c>
      <c r="BF1014" s="253" t="str">
        <f>IF(F1014="","",Tabla1[[#This Row],[Curso]])</f>
        <v/>
      </c>
      <c r="BG1014" s="254" t="str">
        <f>+IF(TRIM(F1014)="","",$B$1&amp;"-"&amp;TRIM(Tabla1[[#This Row],[Mes Inscrito]])&amp;"-"&amp;TRIM(Tabla1[[#This Row],[Dia de clases Inscrito]])&amp;"-"&amp;TRIM(Tabla1[[#This Row],[Horario Inscrito]])&amp;"-"&amp;TRIM(Tabla1[[#This Row],[Fecha Inicio grupo]])&amp;"-"&amp;TRIM(Tabla1[[#This Row],[Tipo Incrito]]))</f>
        <v/>
      </c>
      <c r="BH1014" s="255" t="str">
        <f>IF(F1014="","",OR(IFERROR(SEARCH("CG",Tabla1[[#This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4" s="318" t="str">
        <f>IF(F1014&lt;&gt;"",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4" s="318" t="str">
        <f>IF(F1014&lt;&gt;"",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4" s="318" t="str">
        <f>IF(Tabla1[[#This Row],[Fecha Inicio grupo]]="","",IFERROR(VLOOKUP(Tabla1[[#This Row],[Mes de Alta como miembro]],Parámetros!$AM$2:$AN$16,2,0),"01/01/1900"))</f>
        <v/>
      </c>
    </row>
    <row r="1015" spans="1:63" ht="15" hidden="1" customHeight="1">
      <c r="A1015" s="69">
        <v>1010</v>
      </c>
      <c r="B1015" s="147"/>
      <c r="C1015" s="148"/>
      <c r="D1015" s="43"/>
      <c r="E1015" s="149"/>
      <c r="F1015" s="208"/>
      <c r="G1015" s="46"/>
      <c r="H1015" s="166"/>
      <c r="I1015" s="150"/>
      <c r="J1015" s="148"/>
      <c r="K1015" s="169"/>
      <c r="L1015" s="152"/>
      <c r="M1015" s="151"/>
      <c r="N1015" s="241" t="str">
        <f ca="1">IF(Tabla1[[#This Row],[Fecha de nac]]="","",IF(Tabla1[[#This Row],[Fecha Finalización]] &gt;=TODAY(), DATEDIF(Tabla1[[#This Row],[Fecha de nac]],TODAY(),"y"), ROUNDDOWN((Tabla1[[#This Row],[Fecha Finalización]] -Tabla1[[#This Row],[Fecha de nac]])/365,0)))</f>
        <v/>
      </c>
      <c r="O1015" s="172"/>
      <c r="P1015" s="153"/>
      <c r="Q1015" s="154"/>
      <c r="R1015" s="155"/>
      <c r="S1015" s="155"/>
      <c r="T1015" s="155"/>
      <c r="U1015" s="245" t="str">
        <f>IF(F1015="","",Tabla1[[#This Row],[Fecha Inicio grupo]]+3*7-7)</f>
        <v/>
      </c>
      <c r="V1015" s="246" t="str">
        <f>IF(F1015="","",EDATE(Tabla1[[#This Row],[Fecha Inicio grupo]],3))</f>
        <v/>
      </c>
      <c r="W1015" s="30"/>
      <c r="X1015" s="30"/>
      <c r="Y1015" s="156"/>
      <c r="Z1015" s="156"/>
      <c r="AA1015" s="156"/>
      <c r="AB1015" s="156"/>
      <c r="AC1015" s="156"/>
      <c r="AD1015" s="156"/>
      <c r="AE1015" s="156"/>
      <c r="AF1015" s="156"/>
      <c r="AG1015" s="156"/>
      <c r="AH1015" s="233"/>
      <c r="AI1015" s="233"/>
      <c r="AJ1015" s="234"/>
      <c r="AK1015" s="233"/>
      <c r="AL1015" s="233"/>
      <c r="AM1015" s="233"/>
      <c r="AN1015" s="233"/>
      <c r="AO1015" s="146"/>
      <c r="AP1015" s="248" t="str">
        <f>IF(F1015="","",IFERROR(VLOOKUP(SUBSTITUTE(SUBSTITUTE(Tabla1[[#This Row],[Uso Sistemas]],"T","P"),"N","F"),Parámetros!$M$2:$N$17,2,0),"Completar hasta 3ra sem. para evaluar a Probacionista"))</f>
        <v/>
      </c>
      <c r="AQ1015" s="157"/>
      <c r="AR1015" s="157"/>
      <c r="AS1015" s="157"/>
      <c r="AT1015" s="30"/>
      <c r="AU1015" s="56" t="str">
        <f>CONCATENATE(Tabla1[[#This Row],[sem 01]],Tabla1[[#This Row],[sem 02]],Tabla1[[#This Row],[sem 03]])</f>
        <v/>
      </c>
      <c r="AV1015" s="56"/>
      <c r="AW1015" s="56"/>
      <c r="AX1015" s="250" t="str">
        <f>IF(V1015="","",EOMONTH(EDATE(Tabla1[[#This Row],[Fecha Finalización]],2),0))</f>
        <v/>
      </c>
      <c r="AY1015" s="157"/>
      <c r="AZ1015" s="251" t="str">
        <f>IF(V1015="","",EOMONTH(EDATE(Tabla1[[#This Row],[Fecha Finalización]],3),0))</f>
        <v/>
      </c>
      <c r="BA1015" s="40"/>
      <c r="BB1015" s="40"/>
      <c r="BC1015" s="239"/>
      <c r="BD1015" s="235" t="str">
        <f>IF(F1015="","",Tabla1[[#This Row],[sem 01]]&amp;Tabla1[[#This Row],[sem 02]]&amp;Tabla1[[#This Row],[sem 03]])</f>
        <v/>
      </c>
      <c r="BE1015" s="236" t="str">
        <f>+IF(TRIM(F1015)="","",$B$1&amp;"-"&amp;Tabla1[[#This Row],[Mes Inscrito]]&amp;"-"&amp;Tabla1[[#This Row],[Dia de clases Inscrito]]&amp;"-"&amp;Tabla1[[#This Row],[Horario Inscrito]]&amp;"-"&amp;Tabla1[[#This Row],[Fecha Inicio grupo]])</f>
        <v/>
      </c>
      <c r="BF1015" s="253" t="str">
        <f>IF(F1015="","",Tabla1[[#This Row],[Curso]])</f>
        <v/>
      </c>
      <c r="BG1015" s="254" t="str">
        <f>+IF(TRIM(F1015)="","",$B$1&amp;"-"&amp;TRIM(Tabla1[[#This Row],[Mes Inscrito]])&amp;"-"&amp;TRIM(Tabla1[[#This Row],[Dia de clases Inscrito]])&amp;"-"&amp;TRIM(Tabla1[[#This Row],[Horario Inscrito]])&amp;"-"&amp;TRIM(Tabla1[[#This Row],[Fecha Inicio grupo]])&amp;"-"&amp;TRIM(Tabla1[[#This Row],[Tipo Incrito]]))</f>
        <v/>
      </c>
      <c r="BH1015" s="255" t="str">
        <f>IF(F1015="","",OR(IFERROR(SEARCH("CG",Tabla1[[#This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5" s="318" t="str">
        <f>IF(F1015&lt;&gt;"",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5" s="318" t="str">
        <f>IF(F1015&lt;&gt;"",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5" s="318" t="str">
        <f>IF(Tabla1[[#This Row],[Fecha Inicio grupo]]="","",IFERROR(VLOOKUP(Tabla1[[#This Row],[Mes de Alta como miembro]],Parámetros!$AM$2:$AN$16,2,0),"01/01/1900"))</f>
        <v/>
      </c>
    </row>
    <row r="1016" spans="1:63" ht="15" hidden="1" customHeight="1">
      <c r="A1016" s="69">
        <v>1011</v>
      </c>
      <c r="B1016" s="147"/>
      <c r="C1016" s="148"/>
      <c r="D1016" s="43"/>
      <c r="E1016" s="149"/>
      <c r="F1016" s="208"/>
      <c r="G1016" s="46"/>
      <c r="H1016" s="166"/>
      <c r="I1016" s="150"/>
      <c r="J1016" s="148"/>
      <c r="K1016" s="169"/>
      <c r="L1016" s="152"/>
      <c r="M1016" s="151"/>
      <c r="N1016" s="241" t="str">
        <f ca="1">IF(Tabla1[[#This Row],[Fecha de nac]]="","",IF(Tabla1[[#This Row],[Fecha Finalización]] &gt;=TODAY(), DATEDIF(Tabla1[[#This Row],[Fecha de nac]],TODAY(),"y"), ROUNDDOWN((Tabla1[[#This Row],[Fecha Finalización]] -Tabla1[[#This Row],[Fecha de nac]])/365,0)))</f>
        <v/>
      </c>
      <c r="O1016" s="172"/>
      <c r="P1016" s="153"/>
      <c r="Q1016" s="154"/>
      <c r="R1016" s="155"/>
      <c r="S1016" s="155"/>
      <c r="T1016" s="155"/>
      <c r="U1016" s="245" t="str">
        <f>IF(F1016="","",Tabla1[[#This Row],[Fecha Inicio grupo]]+3*7-7)</f>
        <v/>
      </c>
      <c r="V1016" s="246" t="str">
        <f>IF(F1016="","",EDATE(Tabla1[[#This Row],[Fecha Inicio grupo]],3))</f>
        <v/>
      </c>
      <c r="W1016" s="30"/>
      <c r="X1016" s="30"/>
      <c r="Y1016" s="156"/>
      <c r="Z1016" s="156"/>
      <c r="AA1016" s="156"/>
      <c r="AB1016" s="156"/>
      <c r="AC1016" s="156"/>
      <c r="AD1016" s="156"/>
      <c r="AE1016" s="156"/>
      <c r="AF1016" s="156"/>
      <c r="AG1016" s="156"/>
      <c r="AH1016" s="233"/>
      <c r="AI1016" s="233"/>
      <c r="AJ1016" s="234"/>
      <c r="AK1016" s="233"/>
      <c r="AL1016" s="233"/>
      <c r="AM1016" s="233"/>
      <c r="AN1016" s="233"/>
      <c r="AO1016" s="146"/>
      <c r="AP1016" s="248" t="str">
        <f>IF(F1016="","",IFERROR(VLOOKUP(SUBSTITUTE(SUBSTITUTE(Tabla1[[#This Row],[Uso Sistemas]],"T","P"),"N","F"),Parámetros!$M$2:$N$17,2,0),"Completar hasta 3ra sem. para evaluar a Probacionista"))</f>
        <v/>
      </c>
      <c r="AQ1016" s="157"/>
      <c r="AR1016" s="157"/>
      <c r="AS1016" s="157"/>
      <c r="AT1016" s="30"/>
      <c r="AU1016" s="56" t="str">
        <f>CONCATENATE(Tabla1[[#This Row],[sem 01]],Tabla1[[#This Row],[sem 02]],Tabla1[[#This Row],[sem 03]])</f>
        <v/>
      </c>
      <c r="AV1016" s="56"/>
      <c r="AW1016" s="56"/>
      <c r="AX1016" s="250" t="str">
        <f>IF(V1016="","",EOMONTH(EDATE(Tabla1[[#This Row],[Fecha Finalización]],2),0))</f>
        <v/>
      </c>
      <c r="AY1016" s="157"/>
      <c r="AZ1016" s="251" t="str">
        <f>IF(V1016="","",EOMONTH(EDATE(Tabla1[[#This Row],[Fecha Finalización]],3),0))</f>
        <v/>
      </c>
      <c r="BA1016" s="40"/>
      <c r="BB1016" s="40"/>
      <c r="BC1016" s="239"/>
      <c r="BD1016" s="235" t="str">
        <f>IF(F1016="","",Tabla1[[#This Row],[sem 01]]&amp;Tabla1[[#This Row],[sem 02]]&amp;Tabla1[[#This Row],[sem 03]])</f>
        <v/>
      </c>
      <c r="BE1016" s="236" t="str">
        <f>+IF(TRIM(F1016)="","",$B$1&amp;"-"&amp;Tabla1[[#This Row],[Mes Inscrito]]&amp;"-"&amp;Tabla1[[#This Row],[Dia de clases Inscrito]]&amp;"-"&amp;Tabla1[[#This Row],[Horario Inscrito]]&amp;"-"&amp;Tabla1[[#This Row],[Fecha Inicio grupo]])</f>
        <v/>
      </c>
      <c r="BF1016" s="253" t="str">
        <f>IF(F1016="","",Tabla1[[#This Row],[Curso]])</f>
        <v/>
      </c>
      <c r="BG1016" s="254" t="str">
        <f>+IF(TRIM(F1016)="","",$B$1&amp;"-"&amp;TRIM(Tabla1[[#This Row],[Mes Inscrito]])&amp;"-"&amp;TRIM(Tabla1[[#This Row],[Dia de clases Inscrito]])&amp;"-"&amp;TRIM(Tabla1[[#This Row],[Horario Inscrito]])&amp;"-"&amp;TRIM(Tabla1[[#This Row],[Fecha Inicio grupo]])&amp;"-"&amp;TRIM(Tabla1[[#This Row],[Tipo Incrito]]))</f>
        <v/>
      </c>
      <c r="BH1016" s="255" t="str">
        <f>IF(F1016="","",OR(IFERROR(SEARCH("CG",Tabla1[[#This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6" s="318" t="str">
        <f>IF(F1016&lt;&gt;"",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6" s="318" t="str">
        <f>IF(F1016&lt;&gt;"",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6" s="318" t="str">
        <f>IF(Tabla1[[#This Row],[Fecha Inicio grupo]]="","",IFERROR(VLOOKUP(Tabla1[[#This Row],[Mes de Alta como miembro]],Parámetros!$AM$2:$AN$16,2,0),"01/01/1900"))</f>
        <v/>
      </c>
    </row>
    <row r="1017" spans="1:63" ht="15" hidden="1" customHeight="1">
      <c r="A1017" s="69">
        <v>1012</v>
      </c>
      <c r="B1017" s="147"/>
      <c r="C1017" s="148"/>
      <c r="D1017" s="43"/>
      <c r="E1017" s="149"/>
      <c r="F1017" s="208"/>
      <c r="G1017" s="46"/>
      <c r="H1017" s="166"/>
      <c r="I1017" s="150"/>
      <c r="J1017" s="148"/>
      <c r="K1017" s="169"/>
      <c r="L1017" s="152"/>
      <c r="M1017" s="151"/>
      <c r="N1017" s="241" t="str">
        <f ca="1">IF(Tabla1[[#This Row],[Fecha de nac]]="","",IF(Tabla1[[#This Row],[Fecha Finalización]] &gt;=TODAY(), DATEDIF(Tabla1[[#This Row],[Fecha de nac]],TODAY(),"y"), ROUNDDOWN((Tabla1[[#This Row],[Fecha Finalización]] -Tabla1[[#This Row],[Fecha de nac]])/365,0)))</f>
        <v/>
      </c>
      <c r="O1017" s="172"/>
      <c r="P1017" s="153"/>
      <c r="Q1017" s="154"/>
      <c r="R1017" s="155"/>
      <c r="S1017" s="155"/>
      <c r="T1017" s="155"/>
      <c r="U1017" s="245" t="str">
        <f>IF(F1017="","",Tabla1[[#This Row],[Fecha Inicio grupo]]+3*7-7)</f>
        <v/>
      </c>
      <c r="V1017" s="246" t="str">
        <f>IF(F1017="","",EDATE(Tabla1[[#This Row],[Fecha Inicio grupo]],3))</f>
        <v/>
      </c>
      <c r="W1017" s="30"/>
      <c r="X1017" s="30"/>
      <c r="Y1017" s="156"/>
      <c r="Z1017" s="156"/>
      <c r="AA1017" s="156"/>
      <c r="AB1017" s="156"/>
      <c r="AC1017" s="156"/>
      <c r="AD1017" s="156"/>
      <c r="AE1017" s="156"/>
      <c r="AF1017" s="156"/>
      <c r="AG1017" s="156"/>
      <c r="AH1017" s="233"/>
      <c r="AI1017" s="233"/>
      <c r="AJ1017" s="234"/>
      <c r="AK1017" s="233"/>
      <c r="AL1017" s="233"/>
      <c r="AM1017" s="233"/>
      <c r="AN1017" s="233"/>
      <c r="AO1017" s="146"/>
      <c r="AP1017" s="248" t="str">
        <f>IF(F1017="","",IFERROR(VLOOKUP(SUBSTITUTE(SUBSTITUTE(Tabla1[[#This Row],[Uso Sistemas]],"T","P"),"N","F"),Parámetros!$M$2:$N$17,2,0),"Completar hasta 3ra sem. para evaluar a Probacionista"))</f>
        <v/>
      </c>
      <c r="AQ1017" s="157"/>
      <c r="AR1017" s="157"/>
      <c r="AS1017" s="157"/>
      <c r="AT1017" s="30"/>
      <c r="AU1017" s="56" t="str">
        <f>CONCATENATE(Tabla1[[#This Row],[sem 01]],Tabla1[[#This Row],[sem 02]],Tabla1[[#This Row],[sem 03]])</f>
        <v/>
      </c>
      <c r="AV1017" s="56"/>
      <c r="AW1017" s="56"/>
      <c r="AX1017" s="250" t="str">
        <f>IF(V1017="","",EOMONTH(EDATE(Tabla1[[#This Row],[Fecha Finalización]],2),0))</f>
        <v/>
      </c>
      <c r="AY1017" s="157"/>
      <c r="AZ1017" s="251" t="str">
        <f>IF(V1017="","",EOMONTH(EDATE(Tabla1[[#This Row],[Fecha Finalización]],3),0))</f>
        <v/>
      </c>
      <c r="BA1017" s="40"/>
      <c r="BB1017" s="40"/>
      <c r="BC1017" s="239"/>
      <c r="BD1017" s="235" t="str">
        <f>IF(F1017="","",Tabla1[[#This Row],[sem 01]]&amp;Tabla1[[#This Row],[sem 02]]&amp;Tabla1[[#This Row],[sem 03]])</f>
        <v/>
      </c>
      <c r="BE1017" s="236" t="str">
        <f>+IF(TRIM(F1017)="","",$B$1&amp;"-"&amp;Tabla1[[#This Row],[Mes Inscrito]]&amp;"-"&amp;Tabla1[[#This Row],[Dia de clases Inscrito]]&amp;"-"&amp;Tabla1[[#This Row],[Horario Inscrito]]&amp;"-"&amp;Tabla1[[#This Row],[Fecha Inicio grupo]])</f>
        <v/>
      </c>
      <c r="BF1017" s="253" t="str">
        <f>IF(F1017="","",Tabla1[[#This Row],[Curso]])</f>
        <v/>
      </c>
      <c r="BG1017" s="254" t="str">
        <f>+IF(TRIM(F1017)="","",$B$1&amp;"-"&amp;TRIM(Tabla1[[#This Row],[Mes Inscrito]])&amp;"-"&amp;TRIM(Tabla1[[#This Row],[Dia de clases Inscrito]])&amp;"-"&amp;TRIM(Tabla1[[#This Row],[Horario Inscrito]])&amp;"-"&amp;TRIM(Tabla1[[#This Row],[Fecha Inicio grupo]])&amp;"-"&amp;TRIM(Tabla1[[#This Row],[Tipo Incrito]]))</f>
        <v/>
      </c>
      <c r="BH1017" s="255" t="str">
        <f>IF(F1017="","",OR(IFERROR(SEARCH("CG",Tabla1[[#This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7" s="318" t="str">
        <f>IF(F1017&lt;&gt;"",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7" s="318" t="str">
        <f>IF(F1017&lt;&gt;"",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7" s="318" t="str">
        <f>IF(Tabla1[[#This Row],[Fecha Inicio grupo]]="","",IFERROR(VLOOKUP(Tabla1[[#This Row],[Mes de Alta como miembro]],Parámetros!$AM$2:$AN$16,2,0),"01/01/1900"))</f>
        <v/>
      </c>
    </row>
    <row r="1018" spans="1:63" ht="15" hidden="1" customHeight="1">
      <c r="A1018" s="69">
        <v>1013</v>
      </c>
      <c r="B1018" s="147"/>
      <c r="C1018" s="148"/>
      <c r="D1018" s="43"/>
      <c r="E1018" s="149"/>
      <c r="F1018" s="208"/>
      <c r="G1018" s="46"/>
      <c r="H1018" s="166"/>
      <c r="I1018" s="150"/>
      <c r="J1018" s="148"/>
      <c r="K1018" s="169"/>
      <c r="L1018" s="152"/>
      <c r="M1018" s="151"/>
      <c r="N1018" s="241" t="str">
        <f ca="1">IF(Tabla1[[#This Row],[Fecha de nac]]="","",IF(Tabla1[[#This Row],[Fecha Finalización]] &gt;=TODAY(), DATEDIF(Tabla1[[#This Row],[Fecha de nac]],TODAY(),"y"), ROUNDDOWN((Tabla1[[#This Row],[Fecha Finalización]] -Tabla1[[#This Row],[Fecha de nac]])/365,0)))</f>
        <v/>
      </c>
      <c r="O1018" s="172"/>
      <c r="P1018" s="153"/>
      <c r="Q1018" s="154"/>
      <c r="R1018" s="155"/>
      <c r="S1018" s="155"/>
      <c r="T1018" s="155"/>
      <c r="U1018" s="245" t="str">
        <f>IF(F1018="","",Tabla1[[#This Row],[Fecha Inicio grupo]]+3*7-7)</f>
        <v/>
      </c>
      <c r="V1018" s="246" t="str">
        <f>IF(F1018="","",EDATE(Tabla1[[#This Row],[Fecha Inicio grupo]],3))</f>
        <v/>
      </c>
      <c r="W1018" s="30"/>
      <c r="X1018" s="30"/>
      <c r="Y1018" s="156"/>
      <c r="Z1018" s="156"/>
      <c r="AA1018" s="156"/>
      <c r="AB1018" s="156"/>
      <c r="AC1018" s="156"/>
      <c r="AD1018" s="156"/>
      <c r="AE1018" s="156"/>
      <c r="AF1018" s="156"/>
      <c r="AG1018" s="156"/>
      <c r="AH1018" s="233"/>
      <c r="AI1018" s="233"/>
      <c r="AJ1018" s="234"/>
      <c r="AK1018" s="233"/>
      <c r="AL1018" s="233"/>
      <c r="AM1018" s="233"/>
      <c r="AN1018" s="233"/>
      <c r="AO1018" s="146"/>
      <c r="AP1018" s="248" t="str">
        <f>IF(F1018="","",IFERROR(VLOOKUP(SUBSTITUTE(SUBSTITUTE(Tabla1[[#This Row],[Uso Sistemas]],"T","P"),"N","F"),Parámetros!$M$2:$N$17,2,0),"Completar hasta 3ra sem. para evaluar a Probacionista"))</f>
        <v/>
      </c>
      <c r="AQ1018" s="157"/>
      <c r="AR1018" s="157"/>
      <c r="AS1018" s="157"/>
      <c r="AT1018" s="30"/>
      <c r="AU1018" s="56" t="str">
        <f>CONCATENATE(Tabla1[[#This Row],[sem 01]],Tabla1[[#This Row],[sem 02]],Tabla1[[#This Row],[sem 03]])</f>
        <v/>
      </c>
      <c r="AV1018" s="56"/>
      <c r="AW1018" s="56"/>
      <c r="AX1018" s="250" t="str">
        <f>IF(V1018="","",EOMONTH(EDATE(Tabla1[[#This Row],[Fecha Finalización]],2),0))</f>
        <v/>
      </c>
      <c r="AY1018" s="157"/>
      <c r="AZ1018" s="251" t="str">
        <f>IF(V1018="","",EOMONTH(EDATE(Tabla1[[#This Row],[Fecha Finalización]],3),0))</f>
        <v/>
      </c>
      <c r="BA1018" s="40"/>
      <c r="BB1018" s="40"/>
      <c r="BC1018" s="239"/>
      <c r="BD1018" s="235" t="str">
        <f>IF(F1018="","",Tabla1[[#This Row],[sem 01]]&amp;Tabla1[[#This Row],[sem 02]]&amp;Tabla1[[#This Row],[sem 03]])</f>
        <v/>
      </c>
      <c r="BE1018" s="236" t="str">
        <f>+IF(TRIM(F1018)="","",$B$1&amp;"-"&amp;Tabla1[[#This Row],[Mes Inscrito]]&amp;"-"&amp;Tabla1[[#This Row],[Dia de clases Inscrito]]&amp;"-"&amp;Tabla1[[#This Row],[Horario Inscrito]]&amp;"-"&amp;Tabla1[[#This Row],[Fecha Inicio grupo]])</f>
        <v/>
      </c>
      <c r="BF1018" s="253" t="str">
        <f>IF(F1018="","",Tabla1[[#This Row],[Curso]])</f>
        <v/>
      </c>
      <c r="BG1018" s="254" t="str">
        <f>+IF(TRIM(F1018)="","",$B$1&amp;"-"&amp;TRIM(Tabla1[[#This Row],[Mes Inscrito]])&amp;"-"&amp;TRIM(Tabla1[[#This Row],[Dia de clases Inscrito]])&amp;"-"&amp;TRIM(Tabla1[[#This Row],[Horario Inscrito]])&amp;"-"&amp;TRIM(Tabla1[[#This Row],[Fecha Inicio grupo]])&amp;"-"&amp;TRIM(Tabla1[[#This Row],[Tipo Incrito]]))</f>
        <v/>
      </c>
      <c r="BH1018" s="255" t="str">
        <f>IF(F1018="","",OR(IFERROR(SEARCH("CG",Tabla1[[#This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8" s="318" t="str">
        <f>IF(F1018&lt;&gt;"",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8" s="318" t="str">
        <f>IF(F1018&lt;&gt;"",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8" s="318" t="str">
        <f>IF(Tabla1[[#This Row],[Fecha Inicio grupo]]="","",IFERROR(VLOOKUP(Tabla1[[#This Row],[Mes de Alta como miembro]],Parámetros!$AM$2:$AN$16,2,0),"01/01/1900"))</f>
        <v/>
      </c>
    </row>
    <row r="1019" spans="1:63" ht="15" hidden="1" customHeight="1">
      <c r="A1019" s="69">
        <v>1014</v>
      </c>
      <c r="B1019" s="147"/>
      <c r="C1019" s="148"/>
      <c r="D1019" s="43"/>
      <c r="E1019" s="149"/>
      <c r="F1019" s="208"/>
      <c r="G1019" s="46"/>
      <c r="H1019" s="166"/>
      <c r="I1019" s="150"/>
      <c r="J1019" s="148"/>
      <c r="K1019" s="169"/>
      <c r="L1019" s="152"/>
      <c r="M1019" s="151"/>
      <c r="N1019" s="241" t="str">
        <f ca="1">IF(Tabla1[[#This Row],[Fecha de nac]]="","",IF(Tabla1[[#This Row],[Fecha Finalización]] &gt;=TODAY(), DATEDIF(Tabla1[[#This Row],[Fecha de nac]],TODAY(),"y"), ROUNDDOWN((Tabla1[[#This Row],[Fecha Finalización]] -Tabla1[[#This Row],[Fecha de nac]])/365,0)))</f>
        <v/>
      </c>
      <c r="O1019" s="172"/>
      <c r="P1019" s="153"/>
      <c r="Q1019" s="154"/>
      <c r="R1019" s="155"/>
      <c r="S1019" s="155"/>
      <c r="T1019" s="155"/>
      <c r="U1019" s="245" t="str">
        <f>IF(F1019="","",Tabla1[[#This Row],[Fecha Inicio grupo]]+3*7-7)</f>
        <v/>
      </c>
      <c r="V1019" s="246" t="str">
        <f>IF(F1019="","",EDATE(Tabla1[[#This Row],[Fecha Inicio grupo]],3))</f>
        <v/>
      </c>
      <c r="W1019" s="30"/>
      <c r="X1019" s="30"/>
      <c r="Y1019" s="156"/>
      <c r="Z1019" s="156"/>
      <c r="AA1019" s="156"/>
      <c r="AB1019" s="156"/>
      <c r="AC1019" s="156"/>
      <c r="AD1019" s="156"/>
      <c r="AE1019" s="156"/>
      <c r="AF1019" s="156"/>
      <c r="AG1019" s="156"/>
      <c r="AH1019" s="233"/>
      <c r="AI1019" s="233"/>
      <c r="AJ1019" s="234"/>
      <c r="AK1019" s="233"/>
      <c r="AL1019" s="233"/>
      <c r="AM1019" s="233"/>
      <c r="AN1019" s="233"/>
      <c r="AO1019" s="146"/>
      <c r="AP1019" s="248" t="str">
        <f>IF(F1019="","",IFERROR(VLOOKUP(SUBSTITUTE(SUBSTITUTE(Tabla1[[#This Row],[Uso Sistemas]],"T","P"),"N","F"),Parámetros!$M$2:$N$17,2,0),"Completar hasta 3ra sem. para evaluar a Probacionista"))</f>
        <v/>
      </c>
      <c r="AQ1019" s="157"/>
      <c r="AR1019" s="157"/>
      <c r="AS1019" s="157"/>
      <c r="AT1019" s="30"/>
      <c r="AU1019" s="56" t="str">
        <f>CONCATENATE(Tabla1[[#This Row],[sem 01]],Tabla1[[#This Row],[sem 02]],Tabla1[[#This Row],[sem 03]])</f>
        <v/>
      </c>
      <c r="AV1019" s="56"/>
      <c r="AW1019" s="56"/>
      <c r="AX1019" s="250" t="str">
        <f>IF(V1019="","",EOMONTH(EDATE(Tabla1[[#This Row],[Fecha Finalización]],2),0))</f>
        <v/>
      </c>
      <c r="AY1019" s="157"/>
      <c r="AZ1019" s="251" t="str">
        <f>IF(V1019="","",EOMONTH(EDATE(Tabla1[[#This Row],[Fecha Finalización]],3),0))</f>
        <v/>
      </c>
      <c r="BA1019" s="40"/>
      <c r="BB1019" s="40"/>
      <c r="BC1019" s="239"/>
      <c r="BD1019" s="235" t="str">
        <f>IF(F1019="","",Tabla1[[#This Row],[sem 01]]&amp;Tabla1[[#This Row],[sem 02]]&amp;Tabla1[[#This Row],[sem 03]])</f>
        <v/>
      </c>
      <c r="BE1019" s="236" t="str">
        <f>+IF(TRIM(F1019)="","",$B$1&amp;"-"&amp;Tabla1[[#This Row],[Mes Inscrito]]&amp;"-"&amp;Tabla1[[#This Row],[Dia de clases Inscrito]]&amp;"-"&amp;Tabla1[[#This Row],[Horario Inscrito]]&amp;"-"&amp;Tabla1[[#This Row],[Fecha Inicio grupo]])</f>
        <v/>
      </c>
      <c r="BF1019" s="253" t="str">
        <f>IF(F1019="","",Tabla1[[#This Row],[Curso]])</f>
        <v/>
      </c>
      <c r="BG1019" s="254" t="str">
        <f>+IF(TRIM(F1019)="","",$B$1&amp;"-"&amp;TRIM(Tabla1[[#This Row],[Mes Inscrito]])&amp;"-"&amp;TRIM(Tabla1[[#This Row],[Dia de clases Inscrito]])&amp;"-"&amp;TRIM(Tabla1[[#This Row],[Horario Inscrito]])&amp;"-"&amp;TRIM(Tabla1[[#This Row],[Fecha Inicio grupo]])&amp;"-"&amp;TRIM(Tabla1[[#This Row],[Tipo Incrito]]))</f>
        <v/>
      </c>
      <c r="BH1019" s="255" t="str">
        <f>IF(F1019="","",OR(IFERROR(SEARCH("CG",Tabla1[[#This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9" s="318" t="str">
        <f>IF(F1019&lt;&gt;"",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9" s="318" t="str">
        <f>IF(F1019&lt;&gt;"",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9" s="318" t="str">
        <f>IF(Tabla1[[#This Row],[Fecha Inicio grupo]]="","",IFERROR(VLOOKUP(Tabla1[[#This Row],[Mes de Alta como miembro]],Parámetros!$AM$2:$AN$16,2,0),"01/01/1900"))</f>
        <v/>
      </c>
    </row>
    <row r="1020" spans="1:63" ht="15" hidden="1" customHeight="1">
      <c r="A1020" s="69">
        <v>1015</v>
      </c>
      <c r="B1020" s="147"/>
      <c r="C1020" s="148"/>
      <c r="D1020" s="43"/>
      <c r="E1020" s="149"/>
      <c r="F1020" s="208"/>
      <c r="G1020" s="46"/>
      <c r="H1020" s="166"/>
      <c r="I1020" s="150"/>
      <c r="J1020" s="148"/>
      <c r="K1020" s="169"/>
      <c r="L1020" s="152"/>
      <c r="M1020" s="151"/>
      <c r="N1020" s="241" t="str">
        <f ca="1">IF(Tabla1[[#This Row],[Fecha de nac]]="","",IF(Tabla1[[#This Row],[Fecha Finalización]] &gt;=TODAY(), DATEDIF(Tabla1[[#This Row],[Fecha de nac]],TODAY(),"y"), ROUNDDOWN((Tabla1[[#This Row],[Fecha Finalización]] -Tabla1[[#This Row],[Fecha de nac]])/365,0)))</f>
        <v/>
      </c>
      <c r="O1020" s="172"/>
      <c r="P1020" s="153"/>
      <c r="Q1020" s="154"/>
      <c r="R1020" s="155"/>
      <c r="S1020" s="155"/>
      <c r="T1020" s="155"/>
      <c r="U1020" s="245" t="str">
        <f>IF(F1020="","",Tabla1[[#This Row],[Fecha Inicio grupo]]+3*7-7)</f>
        <v/>
      </c>
      <c r="V1020" s="246" t="str">
        <f>IF(F1020="","",EDATE(Tabla1[[#This Row],[Fecha Inicio grupo]],3))</f>
        <v/>
      </c>
      <c r="W1020" s="30"/>
      <c r="X1020" s="30"/>
      <c r="Y1020" s="156"/>
      <c r="Z1020" s="156"/>
      <c r="AA1020" s="156"/>
      <c r="AB1020" s="156"/>
      <c r="AC1020" s="156"/>
      <c r="AD1020" s="156"/>
      <c r="AE1020" s="156"/>
      <c r="AF1020" s="156"/>
      <c r="AG1020" s="156"/>
      <c r="AH1020" s="233"/>
      <c r="AI1020" s="233"/>
      <c r="AJ1020" s="234"/>
      <c r="AK1020" s="233"/>
      <c r="AL1020" s="233"/>
      <c r="AM1020" s="233"/>
      <c r="AN1020" s="233"/>
      <c r="AO1020" s="146"/>
      <c r="AP1020" s="248" t="str">
        <f>IF(F1020="","",IFERROR(VLOOKUP(SUBSTITUTE(SUBSTITUTE(Tabla1[[#This Row],[Uso Sistemas]],"T","P"),"N","F"),Parámetros!$M$2:$N$17,2,0),"Completar hasta 3ra sem. para evaluar a Probacionista"))</f>
        <v/>
      </c>
      <c r="AQ1020" s="157"/>
      <c r="AR1020" s="157"/>
      <c r="AS1020" s="157"/>
      <c r="AT1020" s="30"/>
      <c r="AU1020" s="56" t="str">
        <f>CONCATENATE(Tabla1[[#This Row],[sem 01]],Tabla1[[#This Row],[sem 02]],Tabla1[[#This Row],[sem 03]])</f>
        <v/>
      </c>
      <c r="AV1020" s="56"/>
      <c r="AW1020" s="56"/>
      <c r="AX1020" s="250" t="str">
        <f>IF(V1020="","",EOMONTH(EDATE(Tabla1[[#This Row],[Fecha Finalización]],2),0))</f>
        <v/>
      </c>
      <c r="AY1020" s="157"/>
      <c r="AZ1020" s="251" t="str">
        <f>IF(V1020="","",EOMONTH(EDATE(Tabla1[[#This Row],[Fecha Finalización]],3),0))</f>
        <v/>
      </c>
      <c r="BA1020" s="40"/>
      <c r="BB1020" s="40"/>
      <c r="BC1020" s="239"/>
      <c r="BD1020" s="235" t="str">
        <f>IF(F1020="","",Tabla1[[#This Row],[sem 01]]&amp;Tabla1[[#This Row],[sem 02]]&amp;Tabla1[[#This Row],[sem 03]])</f>
        <v/>
      </c>
      <c r="BE1020" s="236" t="str">
        <f>+IF(TRIM(F1020)="","",$B$1&amp;"-"&amp;Tabla1[[#This Row],[Mes Inscrito]]&amp;"-"&amp;Tabla1[[#This Row],[Dia de clases Inscrito]]&amp;"-"&amp;Tabla1[[#This Row],[Horario Inscrito]]&amp;"-"&amp;Tabla1[[#This Row],[Fecha Inicio grupo]])</f>
        <v/>
      </c>
      <c r="BF1020" s="253" t="str">
        <f>IF(F1020="","",Tabla1[[#This Row],[Curso]])</f>
        <v/>
      </c>
      <c r="BG1020" s="254" t="str">
        <f>+IF(TRIM(F1020)="","",$B$1&amp;"-"&amp;TRIM(Tabla1[[#This Row],[Mes Inscrito]])&amp;"-"&amp;TRIM(Tabla1[[#This Row],[Dia de clases Inscrito]])&amp;"-"&amp;TRIM(Tabla1[[#This Row],[Horario Inscrito]])&amp;"-"&amp;TRIM(Tabla1[[#This Row],[Fecha Inicio grupo]])&amp;"-"&amp;TRIM(Tabla1[[#This Row],[Tipo Incrito]]))</f>
        <v/>
      </c>
      <c r="BH1020" s="255" t="str">
        <f>IF(F1020="","",OR(IFERROR(SEARCH("CG",Tabla1[[#This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0" s="318" t="str">
        <f>IF(F1020&lt;&gt;"",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0" s="318" t="str">
        <f>IF(F1020&lt;&gt;"",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0" s="318" t="str">
        <f>IF(Tabla1[[#This Row],[Fecha Inicio grupo]]="","",IFERROR(VLOOKUP(Tabla1[[#This Row],[Mes de Alta como miembro]],Parámetros!$AM$2:$AN$16,2,0),"01/01/1900"))</f>
        <v/>
      </c>
    </row>
    <row r="1021" spans="1:63" ht="15" hidden="1" customHeight="1">
      <c r="A1021" s="69">
        <v>1016</v>
      </c>
      <c r="B1021" s="147"/>
      <c r="C1021" s="148"/>
      <c r="D1021" s="43"/>
      <c r="E1021" s="149"/>
      <c r="F1021" s="208"/>
      <c r="G1021" s="46"/>
      <c r="H1021" s="166"/>
      <c r="I1021" s="150"/>
      <c r="J1021" s="148"/>
      <c r="K1021" s="169"/>
      <c r="L1021" s="152"/>
      <c r="M1021" s="151"/>
      <c r="N1021" s="241" t="str">
        <f ca="1">IF(Tabla1[[#This Row],[Fecha de nac]]="","",IF(Tabla1[[#This Row],[Fecha Finalización]] &gt;=TODAY(), DATEDIF(Tabla1[[#This Row],[Fecha de nac]],TODAY(),"y"), ROUNDDOWN((Tabla1[[#This Row],[Fecha Finalización]] -Tabla1[[#This Row],[Fecha de nac]])/365,0)))</f>
        <v/>
      </c>
      <c r="O1021" s="172"/>
      <c r="P1021" s="153"/>
      <c r="Q1021" s="154"/>
      <c r="R1021" s="155"/>
      <c r="S1021" s="155"/>
      <c r="T1021" s="155"/>
      <c r="U1021" s="245" t="str">
        <f>IF(F1021="","",Tabla1[[#This Row],[Fecha Inicio grupo]]+3*7-7)</f>
        <v/>
      </c>
      <c r="V1021" s="246" t="str">
        <f>IF(F1021="","",EDATE(Tabla1[[#This Row],[Fecha Inicio grupo]],3))</f>
        <v/>
      </c>
      <c r="W1021" s="30"/>
      <c r="X1021" s="30"/>
      <c r="Y1021" s="156"/>
      <c r="Z1021" s="156"/>
      <c r="AA1021" s="156"/>
      <c r="AB1021" s="156"/>
      <c r="AC1021" s="156"/>
      <c r="AD1021" s="156"/>
      <c r="AE1021" s="156"/>
      <c r="AF1021" s="156"/>
      <c r="AG1021" s="156"/>
      <c r="AH1021" s="233"/>
      <c r="AI1021" s="233"/>
      <c r="AJ1021" s="234"/>
      <c r="AK1021" s="233"/>
      <c r="AL1021" s="233"/>
      <c r="AM1021" s="233"/>
      <c r="AN1021" s="233"/>
      <c r="AO1021" s="146"/>
      <c r="AP1021" s="248" t="str">
        <f>IF(F1021="","",IFERROR(VLOOKUP(SUBSTITUTE(SUBSTITUTE(Tabla1[[#This Row],[Uso Sistemas]],"T","P"),"N","F"),Parámetros!$M$2:$N$17,2,0),"Completar hasta 3ra sem. para evaluar a Probacionista"))</f>
        <v/>
      </c>
      <c r="AQ1021" s="157"/>
      <c r="AR1021" s="157"/>
      <c r="AS1021" s="157"/>
      <c r="AT1021" s="30"/>
      <c r="AU1021" s="56" t="str">
        <f>CONCATENATE(Tabla1[[#This Row],[sem 01]],Tabla1[[#This Row],[sem 02]],Tabla1[[#This Row],[sem 03]])</f>
        <v/>
      </c>
      <c r="AV1021" s="56"/>
      <c r="AW1021" s="56"/>
      <c r="AX1021" s="250" t="str">
        <f>IF(V1021="","",EOMONTH(EDATE(Tabla1[[#This Row],[Fecha Finalización]],2),0))</f>
        <v/>
      </c>
      <c r="AY1021" s="157"/>
      <c r="AZ1021" s="251" t="str">
        <f>IF(V1021="","",EOMONTH(EDATE(Tabla1[[#This Row],[Fecha Finalización]],3),0))</f>
        <v/>
      </c>
      <c r="BA1021" s="40"/>
      <c r="BB1021" s="40"/>
      <c r="BC1021" s="239"/>
      <c r="BD1021" s="235" t="str">
        <f>IF(F1021="","",Tabla1[[#This Row],[sem 01]]&amp;Tabla1[[#This Row],[sem 02]]&amp;Tabla1[[#This Row],[sem 03]])</f>
        <v/>
      </c>
      <c r="BE1021" s="236" t="str">
        <f>+IF(TRIM(F1021)="","",$B$1&amp;"-"&amp;Tabla1[[#This Row],[Mes Inscrito]]&amp;"-"&amp;Tabla1[[#This Row],[Dia de clases Inscrito]]&amp;"-"&amp;Tabla1[[#This Row],[Horario Inscrito]]&amp;"-"&amp;Tabla1[[#This Row],[Fecha Inicio grupo]])</f>
        <v/>
      </c>
      <c r="BF1021" s="253" t="str">
        <f>IF(F1021="","",Tabla1[[#This Row],[Curso]])</f>
        <v/>
      </c>
      <c r="BG1021" s="254" t="str">
        <f>+IF(TRIM(F1021)="","",$B$1&amp;"-"&amp;TRIM(Tabla1[[#This Row],[Mes Inscrito]])&amp;"-"&amp;TRIM(Tabla1[[#This Row],[Dia de clases Inscrito]])&amp;"-"&amp;TRIM(Tabla1[[#This Row],[Horario Inscrito]])&amp;"-"&amp;TRIM(Tabla1[[#This Row],[Fecha Inicio grupo]])&amp;"-"&amp;TRIM(Tabla1[[#This Row],[Tipo Incrito]]))</f>
        <v/>
      </c>
      <c r="BH1021" s="255" t="str">
        <f>IF(F1021="","",OR(IFERROR(SEARCH("CG",Tabla1[[#This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1" s="318" t="str">
        <f>IF(F1021&lt;&gt;"",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1" s="318" t="str">
        <f>IF(F1021&lt;&gt;"",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1" s="318" t="str">
        <f>IF(Tabla1[[#This Row],[Fecha Inicio grupo]]="","",IFERROR(VLOOKUP(Tabla1[[#This Row],[Mes de Alta como miembro]],Parámetros!$AM$2:$AN$16,2,0),"01/01/1900"))</f>
        <v/>
      </c>
    </row>
    <row r="1022" spans="1:63" ht="15" hidden="1" customHeight="1">
      <c r="A1022" s="69">
        <v>1017</v>
      </c>
      <c r="B1022" s="147"/>
      <c r="C1022" s="148"/>
      <c r="D1022" s="43"/>
      <c r="E1022" s="149"/>
      <c r="F1022" s="208"/>
      <c r="G1022" s="46"/>
      <c r="H1022" s="166"/>
      <c r="I1022" s="150"/>
      <c r="J1022" s="148"/>
      <c r="K1022" s="169"/>
      <c r="L1022" s="152"/>
      <c r="M1022" s="151"/>
      <c r="N1022" s="241" t="str">
        <f ca="1">IF(Tabla1[[#This Row],[Fecha de nac]]="","",IF(Tabla1[[#This Row],[Fecha Finalización]] &gt;=TODAY(), DATEDIF(Tabla1[[#This Row],[Fecha de nac]],TODAY(),"y"), ROUNDDOWN((Tabla1[[#This Row],[Fecha Finalización]] -Tabla1[[#This Row],[Fecha de nac]])/365,0)))</f>
        <v/>
      </c>
      <c r="O1022" s="172"/>
      <c r="P1022" s="153"/>
      <c r="Q1022" s="154"/>
      <c r="R1022" s="155"/>
      <c r="S1022" s="155"/>
      <c r="T1022" s="155"/>
      <c r="U1022" s="245" t="str">
        <f>IF(F1022="","",Tabla1[[#This Row],[Fecha Inicio grupo]]+3*7-7)</f>
        <v/>
      </c>
      <c r="V1022" s="246" t="str">
        <f>IF(F1022="","",EDATE(Tabla1[[#This Row],[Fecha Inicio grupo]],3))</f>
        <v/>
      </c>
      <c r="W1022" s="30"/>
      <c r="X1022" s="30"/>
      <c r="Y1022" s="156"/>
      <c r="Z1022" s="156"/>
      <c r="AA1022" s="156"/>
      <c r="AB1022" s="156"/>
      <c r="AC1022" s="156"/>
      <c r="AD1022" s="156"/>
      <c r="AE1022" s="156"/>
      <c r="AF1022" s="156"/>
      <c r="AG1022" s="156"/>
      <c r="AH1022" s="233"/>
      <c r="AI1022" s="233"/>
      <c r="AJ1022" s="234"/>
      <c r="AK1022" s="233"/>
      <c r="AL1022" s="233"/>
      <c r="AM1022" s="233"/>
      <c r="AN1022" s="233"/>
      <c r="AO1022" s="146"/>
      <c r="AP1022" s="248" t="str">
        <f>IF(F1022="","",IFERROR(VLOOKUP(SUBSTITUTE(SUBSTITUTE(Tabla1[[#This Row],[Uso Sistemas]],"T","P"),"N","F"),Parámetros!$M$2:$N$17,2,0),"Completar hasta 3ra sem. para evaluar a Probacionista"))</f>
        <v/>
      </c>
      <c r="AQ1022" s="157"/>
      <c r="AR1022" s="157"/>
      <c r="AS1022" s="157"/>
      <c r="AT1022" s="30"/>
      <c r="AU1022" s="56" t="str">
        <f>CONCATENATE(Tabla1[[#This Row],[sem 01]],Tabla1[[#This Row],[sem 02]],Tabla1[[#This Row],[sem 03]])</f>
        <v/>
      </c>
      <c r="AV1022" s="56"/>
      <c r="AW1022" s="56"/>
      <c r="AX1022" s="250" t="str">
        <f>IF(V1022="","",EOMONTH(EDATE(Tabla1[[#This Row],[Fecha Finalización]],2),0))</f>
        <v/>
      </c>
      <c r="AY1022" s="157"/>
      <c r="AZ1022" s="251" t="str">
        <f>IF(V1022="","",EOMONTH(EDATE(Tabla1[[#This Row],[Fecha Finalización]],3),0))</f>
        <v/>
      </c>
      <c r="BA1022" s="40"/>
      <c r="BB1022" s="40"/>
      <c r="BC1022" s="239"/>
      <c r="BD1022" s="235" t="str">
        <f>IF(F1022="","",Tabla1[[#This Row],[sem 01]]&amp;Tabla1[[#This Row],[sem 02]]&amp;Tabla1[[#This Row],[sem 03]])</f>
        <v/>
      </c>
      <c r="BE1022" s="236" t="str">
        <f>+IF(TRIM(F1022)="","",$B$1&amp;"-"&amp;Tabla1[[#This Row],[Mes Inscrito]]&amp;"-"&amp;Tabla1[[#This Row],[Dia de clases Inscrito]]&amp;"-"&amp;Tabla1[[#This Row],[Horario Inscrito]]&amp;"-"&amp;Tabla1[[#This Row],[Fecha Inicio grupo]])</f>
        <v/>
      </c>
      <c r="BF1022" s="253" t="str">
        <f>IF(F1022="","",Tabla1[[#This Row],[Curso]])</f>
        <v/>
      </c>
      <c r="BG1022" s="254" t="str">
        <f>+IF(TRIM(F1022)="","",$B$1&amp;"-"&amp;TRIM(Tabla1[[#This Row],[Mes Inscrito]])&amp;"-"&amp;TRIM(Tabla1[[#This Row],[Dia de clases Inscrito]])&amp;"-"&amp;TRIM(Tabla1[[#This Row],[Horario Inscrito]])&amp;"-"&amp;TRIM(Tabla1[[#This Row],[Fecha Inicio grupo]])&amp;"-"&amp;TRIM(Tabla1[[#This Row],[Tipo Incrito]]))</f>
        <v/>
      </c>
      <c r="BH1022" s="255" t="str">
        <f>IF(F1022="","",OR(IFERROR(SEARCH("CG",Tabla1[[#This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2" s="318" t="str">
        <f>IF(F1022&lt;&gt;"",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2" s="318" t="str">
        <f>IF(F1022&lt;&gt;"",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2" s="318" t="str">
        <f>IF(Tabla1[[#This Row],[Fecha Inicio grupo]]="","",IFERROR(VLOOKUP(Tabla1[[#This Row],[Mes de Alta como miembro]],Parámetros!$AM$2:$AN$16,2,0),"01/01/1900"))</f>
        <v/>
      </c>
    </row>
    <row r="1023" spans="1:63" ht="15" hidden="1" customHeight="1">
      <c r="A1023" s="69">
        <v>1018</v>
      </c>
      <c r="B1023" s="147"/>
      <c r="C1023" s="148"/>
      <c r="D1023" s="43"/>
      <c r="E1023" s="149"/>
      <c r="F1023" s="208"/>
      <c r="G1023" s="46"/>
      <c r="H1023" s="166"/>
      <c r="I1023" s="150"/>
      <c r="J1023" s="148"/>
      <c r="K1023" s="169"/>
      <c r="L1023" s="152"/>
      <c r="M1023" s="151"/>
      <c r="N1023" s="241" t="str">
        <f ca="1">IF(Tabla1[[#This Row],[Fecha de nac]]="","",IF(Tabla1[[#This Row],[Fecha Finalización]] &gt;=TODAY(), DATEDIF(Tabla1[[#This Row],[Fecha de nac]],TODAY(),"y"), ROUNDDOWN((Tabla1[[#This Row],[Fecha Finalización]] -Tabla1[[#This Row],[Fecha de nac]])/365,0)))</f>
        <v/>
      </c>
      <c r="O1023" s="172"/>
      <c r="P1023" s="153"/>
      <c r="Q1023" s="154"/>
      <c r="R1023" s="155"/>
      <c r="S1023" s="155"/>
      <c r="T1023" s="155"/>
      <c r="U1023" s="245" t="str">
        <f>IF(F1023="","",Tabla1[[#This Row],[Fecha Inicio grupo]]+3*7-7)</f>
        <v/>
      </c>
      <c r="V1023" s="246" t="str">
        <f>IF(F1023="","",EDATE(Tabla1[[#This Row],[Fecha Inicio grupo]],3))</f>
        <v/>
      </c>
      <c r="W1023" s="30"/>
      <c r="X1023" s="30"/>
      <c r="Y1023" s="156"/>
      <c r="Z1023" s="156"/>
      <c r="AA1023" s="156"/>
      <c r="AB1023" s="156"/>
      <c r="AC1023" s="156"/>
      <c r="AD1023" s="156"/>
      <c r="AE1023" s="156"/>
      <c r="AF1023" s="156"/>
      <c r="AG1023" s="156"/>
      <c r="AH1023" s="233"/>
      <c r="AI1023" s="233"/>
      <c r="AJ1023" s="234"/>
      <c r="AK1023" s="233"/>
      <c r="AL1023" s="233"/>
      <c r="AM1023" s="233"/>
      <c r="AN1023" s="233"/>
      <c r="AO1023" s="146"/>
      <c r="AP1023" s="248" t="str">
        <f>IF(F1023="","",IFERROR(VLOOKUP(SUBSTITUTE(SUBSTITUTE(Tabla1[[#This Row],[Uso Sistemas]],"T","P"),"N","F"),Parámetros!$M$2:$N$17,2,0),"Completar hasta 3ra sem. para evaluar a Probacionista"))</f>
        <v/>
      </c>
      <c r="AQ1023" s="157"/>
      <c r="AR1023" s="157"/>
      <c r="AS1023" s="157"/>
      <c r="AT1023" s="30"/>
      <c r="AU1023" s="56" t="str">
        <f>CONCATENATE(Tabla1[[#This Row],[sem 01]],Tabla1[[#This Row],[sem 02]],Tabla1[[#This Row],[sem 03]])</f>
        <v/>
      </c>
      <c r="AV1023" s="56"/>
      <c r="AW1023" s="56"/>
      <c r="AX1023" s="250" t="str">
        <f>IF(V1023="","",EOMONTH(EDATE(Tabla1[[#This Row],[Fecha Finalización]],2),0))</f>
        <v/>
      </c>
      <c r="AY1023" s="157"/>
      <c r="AZ1023" s="251" t="str">
        <f>IF(V1023="","",EOMONTH(EDATE(Tabla1[[#This Row],[Fecha Finalización]],3),0))</f>
        <v/>
      </c>
      <c r="BA1023" s="40"/>
      <c r="BB1023" s="40"/>
      <c r="BC1023" s="239"/>
      <c r="BD1023" s="235" t="str">
        <f>IF(F1023="","",Tabla1[[#This Row],[sem 01]]&amp;Tabla1[[#This Row],[sem 02]]&amp;Tabla1[[#This Row],[sem 03]])</f>
        <v/>
      </c>
      <c r="BE1023" s="236" t="str">
        <f>+IF(TRIM(F1023)="","",$B$1&amp;"-"&amp;Tabla1[[#This Row],[Mes Inscrito]]&amp;"-"&amp;Tabla1[[#This Row],[Dia de clases Inscrito]]&amp;"-"&amp;Tabla1[[#This Row],[Horario Inscrito]]&amp;"-"&amp;Tabla1[[#This Row],[Fecha Inicio grupo]])</f>
        <v/>
      </c>
      <c r="BF1023" s="253" t="str">
        <f>IF(F1023="","",Tabla1[[#This Row],[Curso]])</f>
        <v/>
      </c>
      <c r="BG1023" s="254" t="str">
        <f>+IF(TRIM(F1023)="","",$B$1&amp;"-"&amp;TRIM(Tabla1[[#This Row],[Mes Inscrito]])&amp;"-"&amp;TRIM(Tabla1[[#This Row],[Dia de clases Inscrito]])&amp;"-"&amp;TRIM(Tabla1[[#This Row],[Horario Inscrito]])&amp;"-"&amp;TRIM(Tabla1[[#This Row],[Fecha Inicio grupo]])&amp;"-"&amp;TRIM(Tabla1[[#This Row],[Tipo Incrito]]))</f>
        <v/>
      </c>
      <c r="BH1023" s="255" t="str">
        <f>IF(F1023="","",OR(IFERROR(SEARCH("CG",Tabla1[[#This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3" s="318" t="str">
        <f>IF(F1023&lt;&gt;"",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3" s="318" t="str">
        <f>IF(F1023&lt;&gt;"",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3" s="318" t="str">
        <f>IF(Tabla1[[#This Row],[Fecha Inicio grupo]]="","",IFERROR(VLOOKUP(Tabla1[[#This Row],[Mes de Alta como miembro]],Parámetros!$AM$2:$AN$16,2,0),"01/01/1900"))</f>
        <v/>
      </c>
    </row>
    <row r="1024" spans="1:63" ht="15" hidden="1" customHeight="1">
      <c r="A1024" s="69">
        <v>1019</v>
      </c>
      <c r="B1024" s="147"/>
      <c r="C1024" s="148"/>
      <c r="D1024" s="43"/>
      <c r="E1024" s="149"/>
      <c r="F1024" s="208"/>
      <c r="G1024" s="46"/>
      <c r="H1024" s="166"/>
      <c r="I1024" s="150"/>
      <c r="J1024" s="148"/>
      <c r="K1024" s="169"/>
      <c r="L1024" s="152"/>
      <c r="M1024" s="151"/>
      <c r="N1024" s="241" t="str">
        <f ca="1">IF(Tabla1[[#This Row],[Fecha de nac]]="","",IF(Tabla1[[#This Row],[Fecha Finalización]] &gt;=TODAY(), DATEDIF(Tabla1[[#This Row],[Fecha de nac]],TODAY(),"y"), ROUNDDOWN((Tabla1[[#This Row],[Fecha Finalización]] -Tabla1[[#This Row],[Fecha de nac]])/365,0)))</f>
        <v/>
      </c>
      <c r="O1024" s="172"/>
      <c r="P1024" s="153"/>
      <c r="Q1024" s="154"/>
      <c r="R1024" s="155"/>
      <c r="S1024" s="155"/>
      <c r="T1024" s="155"/>
      <c r="U1024" s="245" t="str">
        <f>IF(F1024="","",Tabla1[[#This Row],[Fecha Inicio grupo]]+3*7-7)</f>
        <v/>
      </c>
      <c r="V1024" s="246" t="str">
        <f>IF(F1024="","",EDATE(Tabla1[[#This Row],[Fecha Inicio grupo]],3))</f>
        <v/>
      </c>
      <c r="W1024" s="30"/>
      <c r="X1024" s="30"/>
      <c r="Y1024" s="156"/>
      <c r="Z1024" s="156"/>
      <c r="AA1024" s="156"/>
      <c r="AB1024" s="156"/>
      <c r="AC1024" s="156"/>
      <c r="AD1024" s="156"/>
      <c r="AE1024" s="156"/>
      <c r="AF1024" s="156"/>
      <c r="AG1024" s="156"/>
      <c r="AH1024" s="233"/>
      <c r="AI1024" s="233"/>
      <c r="AJ1024" s="234"/>
      <c r="AK1024" s="233"/>
      <c r="AL1024" s="233"/>
      <c r="AM1024" s="233"/>
      <c r="AN1024" s="233"/>
      <c r="AO1024" s="146"/>
      <c r="AP1024" s="248" t="str">
        <f>IF(F1024="","",IFERROR(VLOOKUP(SUBSTITUTE(SUBSTITUTE(Tabla1[[#This Row],[Uso Sistemas]],"T","P"),"N","F"),Parámetros!$M$2:$N$17,2,0),"Completar hasta 3ra sem. para evaluar a Probacionista"))</f>
        <v/>
      </c>
      <c r="AQ1024" s="157"/>
      <c r="AR1024" s="157"/>
      <c r="AS1024" s="157"/>
      <c r="AT1024" s="30"/>
      <c r="AU1024" s="56" t="str">
        <f>CONCATENATE(Tabla1[[#This Row],[sem 01]],Tabla1[[#This Row],[sem 02]],Tabla1[[#This Row],[sem 03]])</f>
        <v/>
      </c>
      <c r="AV1024" s="56"/>
      <c r="AW1024" s="56"/>
      <c r="AX1024" s="250" t="str">
        <f>IF(V1024="","",EOMONTH(EDATE(Tabla1[[#This Row],[Fecha Finalización]],2),0))</f>
        <v/>
      </c>
      <c r="AY1024" s="157"/>
      <c r="AZ1024" s="251" t="str">
        <f>IF(V1024="","",EOMONTH(EDATE(Tabla1[[#This Row],[Fecha Finalización]],3),0))</f>
        <v/>
      </c>
      <c r="BA1024" s="40"/>
      <c r="BB1024" s="40"/>
      <c r="BC1024" s="239"/>
      <c r="BD1024" s="235" t="str">
        <f>IF(F1024="","",Tabla1[[#This Row],[sem 01]]&amp;Tabla1[[#This Row],[sem 02]]&amp;Tabla1[[#This Row],[sem 03]])</f>
        <v/>
      </c>
      <c r="BE1024" s="236" t="str">
        <f>+IF(TRIM(F1024)="","",$B$1&amp;"-"&amp;Tabla1[[#This Row],[Mes Inscrito]]&amp;"-"&amp;Tabla1[[#This Row],[Dia de clases Inscrito]]&amp;"-"&amp;Tabla1[[#This Row],[Horario Inscrito]]&amp;"-"&amp;Tabla1[[#This Row],[Fecha Inicio grupo]])</f>
        <v/>
      </c>
      <c r="BF1024" s="253" t="str">
        <f>IF(F1024="","",Tabla1[[#This Row],[Curso]])</f>
        <v/>
      </c>
      <c r="BG1024" s="254" t="str">
        <f>+IF(TRIM(F1024)="","",$B$1&amp;"-"&amp;TRIM(Tabla1[[#This Row],[Mes Inscrito]])&amp;"-"&amp;TRIM(Tabla1[[#This Row],[Dia de clases Inscrito]])&amp;"-"&amp;TRIM(Tabla1[[#This Row],[Horario Inscrito]])&amp;"-"&amp;TRIM(Tabla1[[#This Row],[Fecha Inicio grupo]])&amp;"-"&amp;TRIM(Tabla1[[#This Row],[Tipo Incrito]]))</f>
        <v/>
      </c>
      <c r="BH1024" s="255" t="str">
        <f>IF(F1024="","",OR(IFERROR(SEARCH("CG",Tabla1[[#This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4" s="318" t="str">
        <f>IF(F1024&lt;&gt;"",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4" s="318" t="str">
        <f>IF(F1024&lt;&gt;"",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4" s="318" t="str">
        <f>IF(Tabla1[[#This Row],[Fecha Inicio grupo]]="","",IFERROR(VLOOKUP(Tabla1[[#This Row],[Mes de Alta como miembro]],Parámetros!$AM$2:$AN$16,2,0),"01/01/1900"))</f>
        <v/>
      </c>
    </row>
    <row r="1025" spans="1:63" ht="15" hidden="1" customHeight="1">
      <c r="A1025" s="69">
        <v>1020</v>
      </c>
      <c r="B1025" s="147"/>
      <c r="C1025" s="148"/>
      <c r="D1025" s="43"/>
      <c r="E1025" s="149"/>
      <c r="F1025" s="208"/>
      <c r="G1025" s="46"/>
      <c r="H1025" s="166"/>
      <c r="I1025" s="150"/>
      <c r="J1025" s="148"/>
      <c r="K1025" s="169"/>
      <c r="L1025" s="152"/>
      <c r="M1025" s="151"/>
      <c r="N1025" s="241" t="str">
        <f ca="1">IF(Tabla1[[#This Row],[Fecha de nac]]="","",IF(Tabla1[[#This Row],[Fecha Finalización]] &gt;=TODAY(), DATEDIF(Tabla1[[#This Row],[Fecha de nac]],TODAY(),"y"), ROUNDDOWN((Tabla1[[#This Row],[Fecha Finalización]] -Tabla1[[#This Row],[Fecha de nac]])/365,0)))</f>
        <v/>
      </c>
      <c r="O1025" s="172"/>
      <c r="P1025" s="153"/>
      <c r="Q1025" s="154"/>
      <c r="R1025" s="155"/>
      <c r="S1025" s="155"/>
      <c r="T1025" s="155"/>
      <c r="U1025" s="245" t="str">
        <f>IF(F1025="","",Tabla1[[#This Row],[Fecha Inicio grupo]]+3*7-7)</f>
        <v/>
      </c>
      <c r="V1025" s="246" t="str">
        <f>IF(F1025="","",EDATE(Tabla1[[#This Row],[Fecha Inicio grupo]],3))</f>
        <v/>
      </c>
      <c r="W1025" s="30"/>
      <c r="X1025" s="30"/>
      <c r="Y1025" s="156"/>
      <c r="Z1025" s="156"/>
      <c r="AA1025" s="156"/>
      <c r="AB1025" s="156"/>
      <c r="AC1025" s="156"/>
      <c r="AD1025" s="156"/>
      <c r="AE1025" s="156"/>
      <c r="AF1025" s="156"/>
      <c r="AG1025" s="156"/>
      <c r="AH1025" s="233"/>
      <c r="AI1025" s="233"/>
      <c r="AJ1025" s="234"/>
      <c r="AK1025" s="233"/>
      <c r="AL1025" s="233"/>
      <c r="AM1025" s="233"/>
      <c r="AN1025" s="233"/>
      <c r="AO1025" s="146"/>
      <c r="AP1025" s="248" t="str">
        <f>IF(F1025="","",IFERROR(VLOOKUP(SUBSTITUTE(SUBSTITUTE(Tabla1[[#This Row],[Uso Sistemas]],"T","P"),"N","F"),Parámetros!$M$2:$N$17,2,0),"Completar hasta 3ra sem. para evaluar a Probacionista"))</f>
        <v/>
      </c>
      <c r="AQ1025" s="157"/>
      <c r="AR1025" s="157"/>
      <c r="AS1025" s="157"/>
      <c r="AT1025" s="30"/>
      <c r="AU1025" s="56" t="str">
        <f>CONCATENATE(Tabla1[[#This Row],[sem 01]],Tabla1[[#This Row],[sem 02]],Tabla1[[#This Row],[sem 03]])</f>
        <v/>
      </c>
      <c r="AV1025" s="56"/>
      <c r="AW1025" s="56"/>
      <c r="AX1025" s="250" t="str">
        <f>IF(V1025="","",EOMONTH(EDATE(Tabla1[[#This Row],[Fecha Finalización]],2),0))</f>
        <v/>
      </c>
      <c r="AY1025" s="157"/>
      <c r="AZ1025" s="251" t="str">
        <f>IF(V1025="","",EOMONTH(EDATE(Tabla1[[#This Row],[Fecha Finalización]],3),0))</f>
        <v/>
      </c>
      <c r="BA1025" s="40"/>
      <c r="BB1025" s="40"/>
      <c r="BC1025" s="239"/>
      <c r="BD1025" s="235" t="str">
        <f>IF(F1025="","",Tabla1[[#This Row],[sem 01]]&amp;Tabla1[[#This Row],[sem 02]]&amp;Tabla1[[#This Row],[sem 03]])</f>
        <v/>
      </c>
      <c r="BE1025" s="236" t="str">
        <f>+IF(TRIM(F1025)="","",$B$1&amp;"-"&amp;Tabla1[[#This Row],[Mes Inscrito]]&amp;"-"&amp;Tabla1[[#This Row],[Dia de clases Inscrito]]&amp;"-"&amp;Tabla1[[#This Row],[Horario Inscrito]]&amp;"-"&amp;Tabla1[[#This Row],[Fecha Inicio grupo]])</f>
        <v/>
      </c>
      <c r="BF1025" s="253" t="str">
        <f>IF(F1025="","",Tabla1[[#This Row],[Curso]])</f>
        <v/>
      </c>
      <c r="BG1025" s="254" t="str">
        <f>+IF(TRIM(F1025)="","",$B$1&amp;"-"&amp;TRIM(Tabla1[[#This Row],[Mes Inscrito]])&amp;"-"&amp;TRIM(Tabla1[[#This Row],[Dia de clases Inscrito]])&amp;"-"&amp;TRIM(Tabla1[[#This Row],[Horario Inscrito]])&amp;"-"&amp;TRIM(Tabla1[[#This Row],[Fecha Inicio grupo]])&amp;"-"&amp;TRIM(Tabla1[[#This Row],[Tipo Incrito]]))</f>
        <v/>
      </c>
      <c r="BH1025" s="255" t="str">
        <f>IF(F1025="","",OR(IFERROR(SEARCH("CG",Tabla1[[#This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5" s="318" t="str">
        <f>IF(F1025&lt;&gt;"",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5" s="318" t="str">
        <f>IF(F1025&lt;&gt;"",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5" s="318" t="str">
        <f>IF(Tabla1[[#This Row],[Fecha Inicio grupo]]="","",IFERROR(VLOOKUP(Tabla1[[#This Row],[Mes de Alta como miembro]],Parámetros!$AM$2:$AN$16,2,0),"01/01/1900"))</f>
        <v/>
      </c>
    </row>
    <row r="1026" spans="1:63" ht="15" hidden="1" customHeight="1">
      <c r="A1026" s="69">
        <v>1021</v>
      </c>
      <c r="B1026" s="147"/>
      <c r="C1026" s="148"/>
      <c r="D1026" s="43"/>
      <c r="E1026" s="149"/>
      <c r="F1026" s="208"/>
      <c r="G1026" s="46"/>
      <c r="H1026" s="166"/>
      <c r="I1026" s="150"/>
      <c r="J1026" s="148"/>
      <c r="K1026" s="169"/>
      <c r="L1026" s="152"/>
      <c r="M1026" s="151"/>
      <c r="N1026" s="241" t="str">
        <f ca="1">IF(Tabla1[[#This Row],[Fecha de nac]]="","",IF(Tabla1[[#This Row],[Fecha Finalización]] &gt;=TODAY(), DATEDIF(Tabla1[[#This Row],[Fecha de nac]],TODAY(),"y"), ROUNDDOWN((Tabla1[[#This Row],[Fecha Finalización]] -Tabla1[[#This Row],[Fecha de nac]])/365,0)))</f>
        <v/>
      </c>
      <c r="O1026" s="172"/>
      <c r="P1026" s="153"/>
      <c r="Q1026" s="154"/>
      <c r="R1026" s="155"/>
      <c r="S1026" s="155"/>
      <c r="T1026" s="155"/>
      <c r="U1026" s="245" t="str">
        <f>IF(F1026="","",Tabla1[[#This Row],[Fecha Inicio grupo]]+3*7-7)</f>
        <v/>
      </c>
      <c r="V1026" s="246" t="str">
        <f>IF(F1026="","",EDATE(Tabla1[[#This Row],[Fecha Inicio grupo]],3))</f>
        <v/>
      </c>
      <c r="W1026" s="30"/>
      <c r="X1026" s="30"/>
      <c r="Y1026" s="156"/>
      <c r="Z1026" s="156"/>
      <c r="AA1026" s="156"/>
      <c r="AB1026" s="156"/>
      <c r="AC1026" s="156"/>
      <c r="AD1026" s="156"/>
      <c r="AE1026" s="156"/>
      <c r="AF1026" s="156"/>
      <c r="AG1026" s="156"/>
      <c r="AH1026" s="233"/>
      <c r="AI1026" s="233"/>
      <c r="AJ1026" s="234"/>
      <c r="AK1026" s="233"/>
      <c r="AL1026" s="233"/>
      <c r="AM1026" s="233"/>
      <c r="AN1026" s="233"/>
      <c r="AO1026" s="146"/>
      <c r="AP1026" s="248" t="str">
        <f>IF(F1026="","",IFERROR(VLOOKUP(SUBSTITUTE(SUBSTITUTE(Tabla1[[#This Row],[Uso Sistemas]],"T","P"),"N","F"),Parámetros!$M$2:$N$17,2,0),"Completar hasta 3ra sem. para evaluar a Probacionista"))</f>
        <v/>
      </c>
      <c r="AQ1026" s="157"/>
      <c r="AR1026" s="157"/>
      <c r="AS1026" s="157"/>
      <c r="AT1026" s="30"/>
      <c r="AU1026" s="56" t="str">
        <f>CONCATENATE(Tabla1[[#This Row],[sem 01]],Tabla1[[#This Row],[sem 02]],Tabla1[[#This Row],[sem 03]])</f>
        <v/>
      </c>
      <c r="AV1026" s="56"/>
      <c r="AW1026" s="56"/>
      <c r="AX1026" s="250" t="str">
        <f>IF(V1026="","",EOMONTH(EDATE(Tabla1[[#This Row],[Fecha Finalización]],2),0))</f>
        <v/>
      </c>
      <c r="AY1026" s="157"/>
      <c r="AZ1026" s="251" t="str">
        <f>IF(V1026="","",EOMONTH(EDATE(Tabla1[[#This Row],[Fecha Finalización]],3),0))</f>
        <v/>
      </c>
      <c r="BA1026" s="40"/>
      <c r="BB1026" s="40"/>
      <c r="BC1026" s="239"/>
      <c r="BD1026" s="235" t="str">
        <f>IF(F1026="","",Tabla1[[#This Row],[sem 01]]&amp;Tabla1[[#This Row],[sem 02]]&amp;Tabla1[[#This Row],[sem 03]])</f>
        <v/>
      </c>
      <c r="BE1026" s="236" t="str">
        <f>+IF(TRIM(F1026)="","",$B$1&amp;"-"&amp;Tabla1[[#This Row],[Mes Inscrito]]&amp;"-"&amp;Tabla1[[#This Row],[Dia de clases Inscrito]]&amp;"-"&amp;Tabla1[[#This Row],[Horario Inscrito]]&amp;"-"&amp;Tabla1[[#This Row],[Fecha Inicio grupo]])</f>
        <v/>
      </c>
      <c r="BF1026" s="253" t="str">
        <f>IF(F1026="","",Tabla1[[#This Row],[Curso]])</f>
        <v/>
      </c>
      <c r="BG1026" s="254" t="str">
        <f>+IF(TRIM(F1026)="","",$B$1&amp;"-"&amp;TRIM(Tabla1[[#This Row],[Mes Inscrito]])&amp;"-"&amp;TRIM(Tabla1[[#This Row],[Dia de clases Inscrito]])&amp;"-"&amp;TRIM(Tabla1[[#This Row],[Horario Inscrito]])&amp;"-"&amp;TRIM(Tabla1[[#This Row],[Fecha Inicio grupo]])&amp;"-"&amp;TRIM(Tabla1[[#This Row],[Tipo Incrito]]))</f>
        <v/>
      </c>
      <c r="BH1026" s="255" t="str">
        <f>IF(F1026="","",OR(IFERROR(SEARCH("CG",Tabla1[[#This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6" s="318" t="str">
        <f>IF(F1026&lt;&gt;"",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6" s="318" t="str">
        <f>IF(F1026&lt;&gt;"",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6" s="318" t="str">
        <f>IF(Tabla1[[#This Row],[Fecha Inicio grupo]]="","",IFERROR(VLOOKUP(Tabla1[[#This Row],[Mes de Alta como miembro]],Parámetros!$AM$2:$AN$16,2,0),"01/01/1900"))</f>
        <v/>
      </c>
    </row>
    <row r="1027" spans="1:63" ht="15" hidden="1" customHeight="1">
      <c r="A1027" s="69">
        <v>1022</v>
      </c>
      <c r="B1027" s="147"/>
      <c r="C1027" s="148"/>
      <c r="D1027" s="43"/>
      <c r="E1027" s="149"/>
      <c r="F1027" s="208"/>
      <c r="G1027" s="46"/>
      <c r="H1027" s="166"/>
      <c r="I1027" s="150"/>
      <c r="J1027" s="148"/>
      <c r="K1027" s="169"/>
      <c r="L1027" s="152"/>
      <c r="M1027" s="151"/>
      <c r="N1027" s="241" t="str">
        <f ca="1">IF(Tabla1[[#This Row],[Fecha de nac]]="","",IF(Tabla1[[#This Row],[Fecha Finalización]] &gt;=TODAY(), DATEDIF(Tabla1[[#This Row],[Fecha de nac]],TODAY(),"y"), ROUNDDOWN((Tabla1[[#This Row],[Fecha Finalización]] -Tabla1[[#This Row],[Fecha de nac]])/365,0)))</f>
        <v/>
      </c>
      <c r="O1027" s="172"/>
      <c r="P1027" s="153"/>
      <c r="Q1027" s="154"/>
      <c r="R1027" s="155"/>
      <c r="S1027" s="155"/>
      <c r="T1027" s="155"/>
      <c r="U1027" s="245" t="str">
        <f>IF(F1027="","",Tabla1[[#This Row],[Fecha Inicio grupo]]+3*7-7)</f>
        <v/>
      </c>
      <c r="V1027" s="246" t="str">
        <f>IF(F1027="","",EDATE(Tabla1[[#This Row],[Fecha Inicio grupo]],3))</f>
        <v/>
      </c>
      <c r="W1027" s="30"/>
      <c r="X1027" s="30"/>
      <c r="Y1027" s="156"/>
      <c r="Z1027" s="156"/>
      <c r="AA1027" s="156"/>
      <c r="AB1027" s="156"/>
      <c r="AC1027" s="156"/>
      <c r="AD1027" s="156"/>
      <c r="AE1027" s="156"/>
      <c r="AF1027" s="156"/>
      <c r="AG1027" s="156"/>
      <c r="AH1027" s="233"/>
      <c r="AI1027" s="233"/>
      <c r="AJ1027" s="234"/>
      <c r="AK1027" s="233"/>
      <c r="AL1027" s="233"/>
      <c r="AM1027" s="233"/>
      <c r="AN1027" s="233"/>
      <c r="AO1027" s="146"/>
      <c r="AP1027" s="248" t="str">
        <f>IF(F1027="","",IFERROR(VLOOKUP(SUBSTITUTE(SUBSTITUTE(Tabla1[[#This Row],[Uso Sistemas]],"T","P"),"N","F"),Parámetros!$M$2:$N$17,2,0),"Completar hasta 3ra sem. para evaluar a Probacionista"))</f>
        <v/>
      </c>
      <c r="AQ1027" s="157"/>
      <c r="AR1027" s="157"/>
      <c r="AS1027" s="157"/>
      <c r="AT1027" s="30"/>
      <c r="AU1027" s="56" t="str">
        <f>CONCATENATE(Tabla1[[#This Row],[sem 01]],Tabla1[[#This Row],[sem 02]],Tabla1[[#This Row],[sem 03]])</f>
        <v/>
      </c>
      <c r="AV1027" s="56"/>
      <c r="AW1027" s="56"/>
      <c r="AX1027" s="250" t="str">
        <f>IF(V1027="","",EOMONTH(EDATE(Tabla1[[#This Row],[Fecha Finalización]],2),0))</f>
        <v/>
      </c>
      <c r="AY1027" s="157"/>
      <c r="AZ1027" s="251" t="str">
        <f>IF(V1027="","",EOMONTH(EDATE(Tabla1[[#This Row],[Fecha Finalización]],3),0))</f>
        <v/>
      </c>
      <c r="BA1027" s="40"/>
      <c r="BB1027" s="40"/>
      <c r="BC1027" s="239"/>
      <c r="BD1027" s="235" t="str">
        <f>IF(F1027="","",Tabla1[[#This Row],[sem 01]]&amp;Tabla1[[#This Row],[sem 02]]&amp;Tabla1[[#This Row],[sem 03]])</f>
        <v/>
      </c>
      <c r="BE1027" s="236" t="str">
        <f>+IF(TRIM(F1027)="","",$B$1&amp;"-"&amp;Tabla1[[#This Row],[Mes Inscrito]]&amp;"-"&amp;Tabla1[[#This Row],[Dia de clases Inscrito]]&amp;"-"&amp;Tabla1[[#This Row],[Horario Inscrito]]&amp;"-"&amp;Tabla1[[#This Row],[Fecha Inicio grupo]])</f>
        <v/>
      </c>
      <c r="BF1027" s="253" t="str">
        <f>IF(F1027="","",Tabla1[[#This Row],[Curso]])</f>
        <v/>
      </c>
      <c r="BG1027" s="254" t="str">
        <f>+IF(TRIM(F1027)="","",$B$1&amp;"-"&amp;TRIM(Tabla1[[#This Row],[Mes Inscrito]])&amp;"-"&amp;TRIM(Tabla1[[#This Row],[Dia de clases Inscrito]])&amp;"-"&amp;TRIM(Tabla1[[#This Row],[Horario Inscrito]])&amp;"-"&amp;TRIM(Tabla1[[#This Row],[Fecha Inicio grupo]])&amp;"-"&amp;TRIM(Tabla1[[#This Row],[Tipo Incrito]]))</f>
        <v/>
      </c>
      <c r="BH1027" s="255" t="str">
        <f>IF(F1027="","",OR(IFERROR(SEARCH("CG",Tabla1[[#This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7" s="318" t="str">
        <f>IF(F1027&lt;&gt;"",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7" s="318" t="str">
        <f>IF(F1027&lt;&gt;"",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7" s="318" t="str">
        <f>IF(Tabla1[[#This Row],[Fecha Inicio grupo]]="","",IFERROR(VLOOKUP(Tabla1[[#This Row],[Mes de Alta como miembro]],Parámetros!$AM$2:$AN$16,2,0),"01/01/1900"))</f>
        <v/>
      </c>
    </row>
    <row r="1028" spans="1:63" ht="15" hidden="1" customHeight="1">
      <c r="A1028" s="69">
        <v>1023</v>
      </c>
      <c r="B1028" s="147"/>
      <c r="C1028" s="148"/>
      <c r="D1028" s="43"/>
      <c r="E1028" s="149"/>
      <c r="F1028" s="208"/>
      <c r="G1028" s="46"/>
      <c r="H1028" s="166"/>
      <c r="I1028" s="150"/>
      <c r="J1028" s="148"/>
      <c r="K1028" s="169"/>
      <c r="L1028" s="152"/>
      <c r="M1028" s="151"/>
      <c r="N1028" s="241" t="str">
        <f ca="1">IF(Tabla1[[#This Row],[Fecha de nac]]="","",IF(Tabla1[[#This Row],[Fecha Finalización]] &gt;=TODAY(), DATEDIF(Tabla1[[#This Row],[Fecha de nac]],TODAY(),"y"), ROUNDDOWN((Tabla1[[#This Row],[Fecha Finalización]] -Tabla1[[#This Row],[Fecha de nac]])/365,0)))</f>
        <v/>
      </c>
      <c r="O1028" s="172"/>
      <c r="P1028" s="153"/>
      <c r="Q1028" s="154"/>
      <c r="R1028" s="155"/>
      <c r="S1028" s="155"/>
      <c r="T1028" s="155"/>
      <c r="U1028" s="245" t="str">
        <f>IF(F1028="","",Tabla1[[#This Row],[Fecha Inicio grupo]]+3*7-7)</f>
        <v/>
      </c>
      <c r="V1028" s="246" t="str">
        <f>IF(F1028="","",EDATE(Tabla1[[#This Row],[Fecha Inicio grupo]],3))</f>
        <v/>
      </c>
      <c r="W1028" s="30"/>
      <c r="X1028" s="30"/>
      <c r="Y1028" s="156"/>
      <c r="Z1028" s="156"/>
      <c r="AA1028" s="156"/>
      <c r="AB1028" s="156"/>
      <c r="AC1028" s="156"/>
      <c r="AD1028" s="156"/>
      <c r="AE1028" s="156"/>
      <c r="AF1028" s="156"/>
      <c r="AG1028" s="156"/>
      <c r="AH1028" s="233"/>
      <c r="AI1028" s="233"/>
      <c r="AJ1028" s="234"/>
      <c r="AK1028" s="233"/>
      <c r="AL1028" s="233"/>
      <c r="AM1028" s="233"/>
      <c r="AN1028" s="233"/>
      <c r="AO1028" s="146"/>
      <c r="AP1028" s="248" t="str">
        <f>IF(F1028="","",IFERROR(VLOOKUP(SUBSTITUTE(SUBSTITUTE(Tabla1[[#This Row],[Uso Sistemas]],"T","P"),"N","F"),Parámetros!$M$2:$N$17,2,0),"Completar hasta 3ra sem. para evaluar a Probacionista"))</f>
        <v/>
      </c>
      <c r="AQ1028" s="157"/>
      <c r="AR1028" s="157"/>
      <c r="AS1028" s="157"/>
      <c r="AT1028" s="30"/>
      <c r="AU1028" s="56" t="str">
        <f>CONCATENATE(Tabla1[[#This Row],[sem 01]],Tabla1[[#This Row],[sem 02]],Tabla1[[#This Row],[sem 03]])</f>
        <v/>
      </c>
      <c r="AV1028" s="56"/>
      <c r="AW1028" s="56"/>
      <c r="AX1028" s="250" t="str">
        <f>IF(V1028="","",EOMONTH(EDATE(Tabla1[[#This Row],[Fecha Finalización]],2),0))</f>
        <v/>
      </c>
      <c r="AY1028" s="157"/>
      <c r="AZ1028" s="251" t="str">
        <f>IF(V1028="","",EOMONTH(EDATE(Tabla1[[#This Row],[Fecha Finalización]],3),0))</f>
        <v/>
      </c>
      <c r="BA1028" s="40"/>
      <c r="BB1028" s="40"/>
      <c r="BC1028" s="239"/>
      <c r="BD1028" s="235" t="str">
        <f>IF(F1028="","",Tabla1[[#This Row],[sem 01]]&amp;Tabla1[[#This Row],[sem 02]]&amp;Tabla1[[#This Row],[sem 03]])</f>
        <v/>
      </c>
      <c r="BE1028" s="236" t="str">
        <f>+IF(TRIM(F1028)="","",$B$1&amp;"-"&amp;Tabla1[[#This Row],[Mes Inscrito]]&amp;"-"&amp;Tabla1[[#This Row],[Dia de clases Inscrito]]&amp;"-"&amp;Tabla1[[#This Row],[Horario Inscrito]]&amp;"-"&amp;Tabla1[[#This Row],[Fecha Inicio grupo]])</f>
        <v/>
      </c>
      <c r="BF1028" s="253" t="str">
        <f>IF(F1028="","",Tabla1[[#This Row],[Curso]])</f>
        <v/>
      </c>
      <c r="BG1028" s="254" t="str">
        <f>+IF(TRIM(F1028)="","",$B$1&amp;"-"&amp;TRIM(Tabla1[[#This Row],[Mes Inscrito]])&amp;"-"&amp;TRIM(Tabla1[[#This Row],[Dia de clases Inscrito]])&amp;"-"&amp;TRIM(Tabla1[[#This Row],[Horario Inscrito]])&amp;"-"&amp;TRIM(Tabla1[[#This Row],[Fecha Inicio grupo]])&amp;"-"&amp;TRIM(Tabla1[[#This Row],[Tipo Incrito]]))</f>
        <v/>
      </c>
      <c r="BH1028" s="255" t="str">
        <f>IF(F1028="","",OR(IFERROR(SEARCH("CG",Tabla1[[#This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8" s="318" t="str">
        <f>IF(F1028&lt;&gt;"",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8" s="318" t="str">
        <f>IF(F1028&lt;&gt;"",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8" s="318" t="str">
        <f>IF(Tabla1[[#This Row],[Fecha Inicio grupo]]="","",IFERROR(VLOOKUP(Tabla1[[#This Row],[Mes de Alta como miembro]],Parámetros!$AM$2:$AN$16,2,0),"01/01/1900"))</f>
        <v/>
      </c>
    </row>
    <row r="1029" spans="1:63" ht="15" hidden="1" customHeight="1">
      <c r="A1029" s="69">
        <v>1024</v>
      </c>
      <c r="B1029" s="147"/>
      <c r="C1029" s="148"/>
      <c r="D1029" s="43"/>
      <c r="E1029" s="149"/>
      <c r="F1029" s="208"/>
      <c r="G1029" s="46"/>
      <c r="H1029" s="166"/>
      <c r="I1029" s="150"/>
      <c r="J1029" s="148"/>
      <c r="K1029" s="169"/>
      <c r="L1029" s="152"/>
      <c r="M1029" s="151"/>
      <c r="N1029" s="241" t="str">
        <f ca="1">IF(Tabla1[[#This Row],[Fecha de nac]]="","",IF(Tabla1[[#This Row],[Fecha Finalización]] &gt;=TODAY(), DATEDIF(Tabla1[[#This Row],[Fecha de nac]],TODAY(),"y"), ROUNDDOWN((Tabla1[[#This Row],[Fecha Finalización]] -Tabla1[[#This Row],[Fecha de nac]])/365,0)))</f>
        <v/>
      </c>
      <c r="O1029" s="172"/>
      <c r="P1029" s="153"/>
      <c r="Q1029" s="154"/>
      <c r="R1029" s="155"/>
      <c r="S1029" s="155"/>
      <c r="T1029" s="155"/>
      <c r="U1029" s="245" t="str">
        <f>IF(F1029="","",Tabla1[[#This Row],[Fecha Inicio grupo]]+3*7-7)</f>
        <v/>
      </c>
      <c r="V1029" s="246" t="str">
        <f>IF(F1029="","",EDATE(Tabla1[[#This Row],[Fecha Inicio grupo]],3))</f>
        <v/>
      </c>
      <c r="W1029" s="30"/>
      <c r="X1029" s="30"/>
      <c r="Y1029" s="156"/>
      <c r="Z1029" s="156"/>
      <c r="AA1029" s="156"/>
      <c r="AB1029" s="156"/>
      <c r="AC1029" s="156"/>
      <c r="AD1029" s="156"/>
      <c r="AE1029" s="156"/>
      <c r="AF1029" s="156"/>
      <c r="AG1029" s="156"/>
      <c r="AH1029" s="233"/>
      <c r="AI1029" s="233"/>
      <c r="AJ1029" s="234"/>
      <c r="AK1029" s="233"/>
      <c r="AL1029" s="233"/>
      <c r="AM1029" s="233"/>
      <c r="AN1029" s="233"/>
      <c r="AO1029" s="146"/>
      <c r="AP1029" s="248" t="str">
        <f>IF(F1029="","",IFERROR(VLOOKUP(SUBSTITUTE(SUBSTITUTE(Tabla1[[#This Row],[Uso Sistemas]],"T","P"),"N","F"),Parámetros!$M$2:$N$17,2,0),"Completar hasta 3ra sem. para evaluar a Probacionista"))</f>
        <v/>
      </c>
      <c r="AQ1029" s="157"/>
      <c r="AR1029" s="157"/>
      <c r="AS1029" s="157"/>
      <c r="AT1029" s="30"/>
      <c r="AU1029" s="56" t="str">
        <f>CONCATENATE(Tabla1[[#This Row],[sem 01]],Tabla1[[#This Row],[sem 02]],Tabla1[[#This Row],[sem 03]])</f>
        <v/>
      </c>
      <c r="AV1029" s="56"/>
      <c r="AW1029" s="56"/>
      <c r="AX1029" s="250" t="str">
        <f>IF(V1029="","",EOMONTH(EDATE(Tabla1[[#This Row],[Fecha Finalización]],2),0))</f>
        <v/>
      </c>
      <c r="AY1029" s="157"/>
      <c r="AZ1029" s="251" t="str">
        <f>IF(V1029="","",EOMONTH(EDATE(Tabla1[[#This Row],[Fecha Finalización]],3),0))</f>
        <v/>
      </c>
      <c r="BA1029" s="40"/>
      <c r="BB1029" s="40"/>
      <c r="BC1029" s="239"/>
      <c r="BD1029" s="235" t="str">
        <f>IF(F1029="","",Tabla1[[#This Row],[sem 01]]&amp;Tabla1[[#This Row],[sem 02]]&amp;Tabla1[[#This Row],[sem 03]])</f>
        <v/>
      </c>
      <c r="BE1029" s="236" t="str">
        <f>+IF(TRIM(F1029)="","",$B$1&amp;"-"&amp;Tabla1[[#This Row],[Mes Inscrito]]&amp;"-"&amp;Tabla1[[#This Row],[Dia de clases Inscrito]]&amp;"-"&amp;Tabla1[[#This Row],[Horario Inscrito]]&amp;"-"&amp;Tabla1[[#This Row],[Fecha Inicio grupo]])</f>
        <v/>
      </c>
      <c r="BF1029" s="253" t="str">
        <f>IF(F1029="","",Tabla1[[#This Row],[Curso]])</f>
        <v/>
      </c>
      <c r="BG1029" s="254" t="str">
        <f>+IF(TRIM(F1029)="","",$B$1&amp;"-"&amp;TRIM(Tabla1[[#This Row],[Mes Inscrito]])&amp;"-"&amp;TRIM(Tabla1[[#This Row],[Dia de clases Inscrito]])&amp;"-"&amp;TRIM(Tabla1[[#This Row],[Horario Inscrito]])&amp;"-"&amp;TRIM(Tabla1[[#This Row],[Fecha Inicio grupo]])&amp;"-"&amp;TRIM(Tabla1[[#This Row],[Tipo Incrito]]))</f>
        <v/>
      </c>
      <c r="BH1029" s="255" t="str">
        <f>IF(F1029="","",OR(IFERROR(SEARCH("CG",Tabla1[[#This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9" s="318" t="str">
        <f>IF(F1029&lt;&gt;"",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9" s="318" t="str">
        <f>IF(F1029&lt;&gt;"",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9" s="318" t="str">
        <f>IF(Tabla1[[#This Row],[Fecha Inicio grupo]]="","",IFERROR(VLOOKUP(Tabla1[[#This Row],[Mes de Alta como miembro]],Parámetros!$AM$2:$AN$16,2,0),"01/01/1900"))</f>
        <v/>
      </c>
    </row>
    <row r="1030" spans="1:63" ht="15" hidden="1" customHeight="1">
      <c r="A1030" s="69">
        <v>1025</v>
      </c>
      <c r="B1030" s="147"/>
      <c r="C1030" s="148"/>
      <c r="D1030" s="43"/>
      <c r="E1030" s="149"/>
      <c r="F1030" s="208"/>
      <c r="G1030" s="46"/>
      <c r="H1030" s="166"/>
      <c r="I1030" s="150"/>
      <c r="J1030" s="148"/>
      <c r="K1030" s="169"/>
      <c r="L1030" s="152"/>
      <c r="M1030" s="151"/>
      <c r="N1030" s="241" t="str">
        <f ca="1">IF(Tabla1[[#This Row],[Fecha de nac]]="","",IF(Tabla1[[#This Row],[Fecha Finalización]] &gt;=TODAY(), DATEDIF(Tabla1[[#This Row],[Fecha de nac]],TODAY(),"y"), ROUNDDOWN((Tabla1[[#This Row],[Fecha Finalización]] -Tabla1[[#This Row],[Fecha de nac]])/365,0)))</f>
        <v/>
      </c>
      <c r="O1030" s="172"/>
      <c r="P1030" s="153"/>
      <c r="Q1030" s="154"/>
      <c r="R1030" s="155"/>
      <c r="S1030" s="155"/>
      <c r="T1030" s="155"/>
      <c r="U1030" s="245" t="str">
        <f>IF(F1030="","",Tabla1[[#This Row],[Fecha Inicio grupo]]+3*7-7)</f>
        <v/>
      </c>
      <c r="V1030" s="246" t="str">
        <f>IF(F1030="","",EDATE(Tabla1[[#This Row],[Fecha Inicio grupo]],3))</f>
        <v/>
      </c>
      <c r="W1030" s="30"/>
      <c r="X1030" s="30"/>
      <c r="Y1030" s="156"/>
      <c r="Z1030" s="156"/>
      <c r="AA1030" s="156"/>
      <c r="AB1030" s="156"/>
      <c r="AC1030" s="156"/>
      <c r="AD1030" s="156"/>
      <c r="AE1030" s="156"/>
      <c r="AF1030" s="156"/>
      <c r="AG1030" s="156"/>
      <c r="AH1030" s="233"/>
      <c r="AI1030" s="233"/>
      <c r="AJ1030" s="234"/>
      <c r="AK1030" s="233"/>
      <c r="AL1030" s="233"/>
      <c r="AM1030" s="233"/>
      <c r="AN1030" s="233"/>
      <c r="AO1030" s="146"/>
      <c r="AP1030" s="248" t="str">
        <f>IF(F1030="","",IFERROR(VLOOKUP(SUBSTITUTE(SUBSTITUTE(Tabla1[[#This Row],[Uso Sistemas]],"T","P"),"N","F"),Parámetros!$M$2:$N$17,2,0),"Completar hasta 3ra sem. para evaluar a Probacionista"))</f>
        <v/>
      </c>
      <c r="AQ1030" s="157"/>
      <c r="AR1030" s="157"/>
      <c r="AS1030" s="157"/>
      <c r="AT1030" s="30"/>
      <c r="AU1030" s="56" t="str">
        <f>CONCATENATE(Tabla1[[#This Row],[sem 01]],Tabla1[[#This Row],[sem 02]],Tabla1[[#This Row],[sem 03]])</f>
        <v/>
      </c>
      <c r="AV1030" s="56"/>
      <c r="AW1030" s="56"/>
      <c r="AX1030" s="250" t="str">
        <f>IF(V1030="","",EOMONTH(EDATE(Tabla1[[#This Row],[Fecha Finalización]],2),0))</f>
        <v/>
      </c>
      <c r="AY1030" s="157"/>
      <c r="AZ1030" s="251" t="str">
        <f>IF(V1030="","",EOMONTH(EDATE(Tabla1[[#This Row],[Fecha Finalización]],3),0))</f>
        <v/>
      </c>
      <c r="BA1030" s="40"/>
      <c r="BB1030" s="40"/>
      <c r="BC1030" s="239"/>
      <c r="BD1030" s="235" t="str">
        <f>IF(F1030="","",Tabla1[[#This Row],[sem 01]]&amp;Tabla1[[#This Row],[sem 02]]&amp;Tabla1[[#This Row],[sem 03]])</f>
        <v/>
      </c>
      <c r="BE1030" s="236" t="str">
        <f>+IF(TRIM(F1030)="","",$B$1&amp;"-"&amp;Tabla1[[#This Row],[Mes Inscrito]]&amp;"-"&amp;Tabla1[[#This Row],[Dia de clases Inscrito]]&amp;"-"&amp;Tabla1[[#This Row],[Horario Inscrito]]&amp;"-"&amp;Tabla1[[#This Row],[Fecha Inicio grupo]])</f>
        <v/>
      </c>
      <c r="BF1030" s="253" t="str">
        <f>IF(F1030="","",Tabla1[[#This Row],[Curso]])</f>
        <v/>
      </c>
      <c r="BG1030" s="254" t="str">
        <f>+IF(TRIM(F1030)="","",$B$1&amp;"-"&amp;TRIM(Tabla1[[#This Row],[Mes Inscrito]])&amp;"-"&amp;TRIM(Tabla1[[#This Row],[Dia de clases Inscrito]])&amp;"-"&amp;TRIM(Tabla1[[#This Row],[Horario Inscrito]])&amp;"-"&amp;TRIM(Tabla1[[#This Row],[Fecha Inicio grupo]])&amp;"-"&amp;TRIM(Tabla1[[#This Row],[Tipo Incrito]]))</f>
        <v/>
      </c>
      <c r="BH1030" s="255" t="str">
        <f>IF(F1030="","",OR(IFERROR(SEARCH("CG",Tabla1[[#This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0" s="318" t="str">
        <f>IF(F1030&lt;&gt;"",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0" s="318" t="str">
        <f>IF(F1030&lt;&gt;"",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0" s="318" t="str">
        <f>IF(Tabla1[[#This Row],[Fecha Inicio grupo]]="","",IFERROR(VLOOKUP(Tabla1[[#This Row],[Mes de Alta como miembro]],Parámetros!$AM$2:$AN$16,2,0),"01/01/1900"))</f>
        <v/>
      </c>
    </row>
    <row r="1031" spans="1:63" ht="15" hidden="1" customHeight="1">
      <c r="A1031" s="69">
        <v>1026</v>
      </c>
      <c r="B1031" s="147"/>
      <c r="C1031" s="148"/>
      <c r="D1031" s="43"/>
      <c r="E1031" s="149"/>
      <c r="F1031" s="208"/>
      <c r="G1031" s="46"/>
      <c r="H1031" s="166"/>
      <c r="I1031" s="150"/>
      <c r="J1031" s="148"/>
      <c r="K1031" s="169"/>
      <c r="L1031" s="152"/>
      <c r="M1031" s="151"/>
      <c r="N1031" s="241" t="str">
        <f ca="1">IF(Tabla1[[#This Row],[Fecha de nac]]="","",IF(Tabla1[[#This Row],[Fecha Finalización]] &gt;=TODAY(), DATEDIF(Tabla1[[#This Row],[Fecha de nac]],TODAY(),"y"), ROUNDDOWN((Tabla1[[#This Row],[Fecha Finalización]] -Tabla1[[#This Row],[Fecha de nac]])/365,0)))</f>
        <v/>
      </c>
      <c r="O1031" s="172"/>
      <c r="P1031" s="153"/>
      <c r="Q1031" s="154"/>
      <c r="R1031" s="155"/>
      <c r="S1031" s="155"/>
      <c r="T1031" s="155"/>
      <c r="U1031" s="245" t="str">
        <f>IF(F1031="","",Tabla1[[#This Row],[Fecha Inicio grupo]]+3*7-7)</f>
        <v/>
      </c>
      <c r="V1031" s="246" t="str">
        <f>IF(F1031="","",EDATE(Tabla1[[#This Row],[Fecha Inicio grupo]],3))</f>
        <v/>
      </c>
      <c r="W1031" s="30"/>
      <c r="X1031" s="30"/>
      <c r="Y1031" s="156"/>
      <c r="Z1031" s="156"/>
      <c r="AA1031" s="156"/>
      <c r="AB1031" s="156"/>
      <c r="AC1031" s="156"/>
      <c r="AD1031" s="156"/>
      <c r="AE1031" s="156"/>
      <c r="AF1031" s="156"/>
      <c r="AG1031" s="156"/>
      <c r="AH1031" s="233"/>
      <c r="AI1031" s="233"/>
      <c r="AJ1031" s="234"/>
      <c r="AK1031" s="233"/>
      <c r="AL1031" s="233"/>
      <c r="AM1031" s="233"/>
      <c r="AN1031" s="233"/>
      <c r="AO1031" s="146"/>
      <c r="AP1031" s="248" t="str">
        <f>IF(F1031="","",IFERROR(VLOOKUP(SUBSTITUTE(SUBSTITUTE(Tabla1[[#This Row],[Uso Sistemas]],"T","P"),"N","F"),Parámetros!$M$2:$N$17,2,0),"Completar hasta 3ra sem. para evaluar a Probacionista"))</f>
        <v/>
      </c>
      <c r="AQ1031" s="157"/>
      <c r="AR1031" s="157"/>
      <c r="AS1031" s="157"/>
      <c r="AT1031" s="30"/>
      <c r="AU1031" s="56" t="str">
        <f>CONCATENATE(Tabla1[[#This Row],[sem 01]],Tabla1[[#This Row],[sem 02]],Tabla1[[#This Row],[sem 03]])</f>
        <v/>
      </c>
      <c r="AV1031" s="56"/>
      <c r="AW1031" s="56"/>
      <c r="AX1031" s="250" t="str">
        <f>IF(V1031="","",EOMONTH(EDATE(Tabla1[[#This Row],[Fecha Finalización]],2),0))</f>
        <v/>
      </c>
      <c r="AY1031" s="157"/>
      <c r="AZ1031" s="251" t="str">
        <f>IF(V1031="","",EOMONTH(EDATE(Tabla1[[#This Row],[Fecha Finalización]],3),0))</f>
        <v/>
      </c>
      <c r="BA1031" s="40"/>
      <c r="BB1031" s="40"/>
      <c r="BC1031" s="239"/>
      <c r="BD1031" s="235" t="str">
        <f>IF(F1031="","",Tabla1[[#This Row],[sem 01]]&amp;Tabla1[[#This Row],[sem 02]]&amp;Tabla1[[#This Row],[sem 03]])</f>
        <v/>
      </c>
      <c r="BE1031" s="236" t="str">
        <f>+IF(TRIM(F1031)="","",$B$1&amp;"-"&amp;Tabla1[[#This Row],[Mes Inscrito]]&amp;"-"&amp;Tabla1[[#This Row],[Dia de clases Inscrito]]&amp;"-"&amp;Tabla1[[#This Row],[Horario Inscrito]]&amp;"-"&amp;Tabla1[[#This Row],[Fecha Inicio grupo]])</f>
        <v/>
      </c>
      <c r="BF1031" s="253" t="str">
        <f>IF(F1031="","",Tabla1[[#This Row],[Curso]])</f>
        <v/>
      </c>
      <c r="BG1031" s="254" t="str">
        <f>+IF(TRIM(F1031)="","",$B$1&amp;"-"&amp;TRIM(Tabla1[[#This Row],[Mes Inscrito]])&amp;"-"&amp;TRIM(Tabla1[[#This Row],[Dia de clases Inscrito]])&amp;"-"&amp;TRIM(Tabla1[[#This Row],[Horario Inscrito]])&amp;"-"&amp;TRIM(Tabla1[[#This Row],[Fecha Inicio grupo]])&amp;"-"&amp;TRIM(Tabla1[[#This Row],[Tipo Incrito]]))</f>
        <v/>
      </c>
      <c r="BH1031" s="255" t="str">
        <f>IF(F1031="","",OR(IFERROR(SEARCH("CG",Tabla1[[#This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1" s="318" t="str">
        <f>IF(F1031&lt;&gt;"",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1" s="318" t="str">
        <f>IF(F1031&lt;&gt;"",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1" s="318" t="str">
        <f>IF(Tabla1[[#This Row],[Fecha Inicio grupo]]="","",IFERROR(VLOOKUP(Tabla1[[#This Row],[Mes de Alta como miembro]],Parámetros!$AM$2:$AN$16,2,0),"01/01/1900"))</f>
        <v/>
      </c>
    </row>
    <row r="1032" spans="1:63" ht="15" hidden="1" customHeight="1">
      <c r="A1032" s="69">
        <v>1027</v>
      </c>
      <c r="B1032" s="147"/>
      <c r="C1032" s="148"/>
      <c r="D1032" s="43"/>
      <c r="E1032" s="149"/>
      <c r="F1032" s="208"/>
      <c r="G1032" s="46"/>
      <c r="H1032" s="166"/>
      <c r="I1032" s="150"/>
      <c r="J1032" s="148"/>
      <c r="K1032" s="169"/>
      <c r="L1032" s="152"/>
      <c r="M1032" s="151"/>
      <c r="N1032" s="241" t="str">
        <f ca="1">IF(Tabla1[[#This Row],[Fecha de nac]]="","",IF(Tabla1[[#This Row],[Fecha Finalización]] &gt;=TODAY(), DATEDIF(Tabla1[[#This Row],[Fecha de nac]],TODAY(),"y"), ROUNDDOWN((Tabla1[[#This Row],[Fecha Finalización]] -Tabla1[[#This Row],[Fecha de nac]])/365,0)))</f>
        <v/>
      </c>
      <c r="O1032" s="172"/>
      <c r="P1032" s="153"/>
      <c r="Q1032" s="154"/>
      <c r="R1032" s="155"/>
      <c r="S1032" s="155"/>
      <c r="T1032" s="155"/>
      <c r="U1032" s="245" t="str">
        <f>IF(F1032="","",Tabla1[[#This Row],[Fecha Inicio grupo]]+3*7-7)</f>
        <v/>
      </c>
      <c r="V1032" s="246" t="str">
        <f>IF(F1032="","",EDATE(Tabla1[[#This Row],[Fecha Inicio grupo]],3))</f>
        <v/>
      </c>
      <c r="W1032" s="30"/>
      <c r="X1032" s="30"/>
      <c r="Y1032" s="156"/>
      <c r="Z1032" s="156"/>
      <c r="AA1032" s="156"/>
      <c r="AB1032" s="156"/>
      <c r="AC1032" s="156"/>
      <c r="AD1032" s="156"/>
      <c r="AE1032" s="156"/>
      <c r="AF1032" s="156"/>
      <c r="AG1032" s="156"/>
      <c r="AH1032" s="233"/>
      <c r="AI1032" s="233"/>
      <c r="AJ1032" s="234"/>
      <c r="AK1032" s="233"/>
      <c r="AL1032" s="233"/>
      <c r="AM1032" s="233"/>
      <c r="AN1032" s="233"/>
      <c r="AO1032" s="146"/>
      <c r="AP1032" s="248" t="str">
        <f>IF(F1032="","",IFERROR(VLOOKUP(SUBSTITUTE(SUBSTITUTE(Tabla1[[#This Row],[Uso Sistemas]],"T","P"),"N","F"),Parámetros!$M$2:$N$17,2,0),"Completar hasta 3ra sem. para evaluar a Probacionista"))</f>
        <v/>
      </c>
      <c r="AQ1032" s="157"/>
      <c r="AR1032" s="157"/>
      <c r="AS1032" s="157"/>
      <c r="AT1032" s="30"/>
      <c r="AU1032" s="56" t="str">
        <f>CONCATENATE(Tabla1[[#This Row],[sem 01]],Tabla1[[#This Row],[sem 02]],Tabla1[[#This Row],[sem 03]])</f>
        <v/>
      </c>
      <c r="AV1032" s="56"/>
      <c r="AW1032" s="56"/>
      <c r="AX1032" s="250" t="str">
        <f>IF(V1032="","",EOMONTH(EDATE(Tabla1[[#This Row],[Fecha Finalización]],2),0))</f>
        <v/>
      </c>
      <c r="AY1032" s="157"/>
      <c r="AZ1032" s="251" t="str">
        <f>IF(V1032="","",EOMONTH(EDATE(Tabla1[[#This Row],[Fecha Finalización]],3),0))</f>
        <v/>
      </c>
      <c r="BA1032" s="40"/>
      <c r="BB1032" s="40"/>
      <c r="BC1032" s="239"/>
      <c r="BD1032" s="235" t="str">
        <f>IF(F1032="","",Tabla1[[#This Row],[sem 01]]&amp;Tabla1[[#This Row],[sem 02]]&amp;Tabla1[[#This Row],[sem 03]])</f>
        <v/>
      </c>
      <c r="BE1032" s="236" t="str">
        <f>+IF(TRIM(F1032)="","",$B$1&amp;"-"&amp;Tabla1[[#This Row],[Mes Inscrito]]&amp;"-"&amp;Tabla1[[#This Row],[Dia de clases Inscrito]]&amp;"-"&amp;Tabla1[[#This Row],[Horario Inscrito]]&amp;"-"&amp;Tabla1[[#This Row],[Fecha Inicio grupo]])</f>
        <v/>
      </c>
      <c r="BF1032" s="253" t="str">
        <f>IF(F1032="","",Tabla1[[#This Row],[Curso]])</f>
        <v/>
      </c>
      <c r="BG1032" s="254" t="str">
        <f>+IF(TRIM(F1032)="","",$B$1&amp;"-"&amp;TRIM(Tabla1[[#This Row],[Mes Inscrito]])&amp;"-"&amp;TRIM(Tabla1[[#This Row],[Dia de clases Inscrito]])&amp;"-"&amp;TRIM(Tabla1[[#This Row],[Horario Inscrito]])&amp;"-"&amp;TRIM(Tabla1[[#This Row],[Fecha Inicio grupo]])&amp;"-"&amp;TRIM(Tabla1[[#This Row],[Tipo Incrito]]))</f>
        <v/>
      </c>
      <c r="BH1032" s="255" t="str">
        <f>IF(F1032="","",OR(IFERROR(SEARCH("CG",Tabla1[[#This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2" s="318" t="str">
        <f>IF(F1032&lt;&gt;"",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2" s="318" t="str">
        <f>IF(F1032&lt;&gt;"",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2" s="318" t="str">
        <f>IF(Tabla1[[#This Row],[Fecha Inicio grupo]]="","",IFERROR(VLOOKUP(Tabla1[[#This Row],[Mes de Alta como miembro]],Parámetros!$AM$2:$AN$16,2,0),"01/01/1900"))</f>
        <v/>
      </c>
    </row>
    <row r="1033" spans="1:63" ht="15" hidden="1" customHeight="1">
      <c r="A1033" s="69">
        <v>1028</v>
      </c>
      <c r="B1033" s="147"/>
      <c r="C1033" s="148"/>
      <c r="D1033" s="43"/>
      <c r="E1033" s="149"/>
      <c r="F1033" s="208"/>
      <c r="G1033" s="46"/>
      <c r="H1033" s="166"/>
      <c r="I1033" s="150"/>
      <c r="J1033" s="148"/>
      <c r="K1033" s="169"/>
      <c r="L1033" s="152"/>
      <c r="M1033" s="151"/>
      <c r="N1033" s="241" t="str">
        <f ca="1">IF(Tabla1[[#This Row],[Fecha de nac]]="","",IF(Tabla1[[#This Row],[Fecha Finalización]] &gt;=TODAY(), DATEDIF(Tabla1[[#This Row],[Fecha de nac]],TODAY(),"y"), ROUNDDOWN((Tabla1[[#This Row],[Fecha Finalización]] -Tabla1[[#This Row],[Fecha de nac]])/365,0)))</f>
        <v/>
      </c>
      <c r="O1033" s="172"/>
      <c r="P1033" s="153"/>
      <c r="Q1033" s="154"/>
      <c r="R1033" s="155"/>
      <c r="S1033" s="155"/>
      <c r="T1033" s="155"/>
      <c r="U1033" s="245" t="str">
        <f>IF(F1033="","",Tabla1[[#This Row],[Fecha Inicio grupo]]+3*7-7)</f>
        <v/>
      </c>
      <c r="V1033" s="246" t="str">
        <f>IF(F1033="","",EDATE(Tabla1[[#This Row],[Fecha Inicio grupo]],3))</f>
        <v/>
      </c>
      <c r="W1033" s="30"/>
      <c r="X1033" s="30"/>
      <c r="Y1033" s="156"/>
      <c r="Z1033" s="156"/>
      <c r="AA1033" s="156"/>
      <c r="AB1033" s="156"/>
      <c r="AC1033" s="156"/>
      <c r="AD1033" s="156"/>
      <c r="AE1033" s="156"/>
      <c r="AF1033" s="156"/>
      <c r="AG1033" s="156"/>
      <c r="AH1033" s="233"/>
      <c r="AI1033" s="233"/>
      <c r="AJ1033" s="234"/>
      <c r="AK1033" s="233"/>
      <c r="AL1033" s="233"/>
      <c r="AM1033" s="233"/>
      <c r="AN1033" s="233"/>
      <c r="AO1033" s="146"/>
      <c r="AP1033" s="248" t="str">
        <f>IF(F1033="","",IFERROR(VLOOKUP(SUBSTITUTE(SUBSTITUTE(Tabla1[[#This Row],[Uso Sistemas]],"T","P"),"N","F"),Parámetros!$M$2:$N$17,2,0),"Completar hasta 3ra sem. para evaluar a Probacionista"))</f>
        <v/>
      </c>
      <c r="AQ1033" s="157"/>
      <c r="AR1033" s="157"/>
      <c r="AS1033" s="157"/>
      <c r="AT1033" s="30"/>
      <c r="AU1033" s="56" t="str">
        <f>CONCATENATE(Tabla1[[#This Row],[sem 01]],Tabla1[[#This Row],[sem 02]],Tabla1[[#This Row],[sem 03]])</f>
        <v/>
      </c>
      <c r="AV1033" s="56"/>
      <c r="AW1033" s="56"/>
      <c r="AX1033" s="250" t="str">
        <f>IF(V1033="","",EOMONTH(EDATE(Tabla1[[#This Row],[Fecha Finalización]],2),0))</f>
        <v/>
      </c>
      <c r="AY1033" s="157"/>
      <c r="AZ1033" s="251" t="str">
        <f>IF(V1033="","",EOMONTH(EDATE(Tabla1[[#This Row],[Fecha Finalización]],3),0))</f>
        <v/>
      </c>
      <c r="BA1033" s="40"/>
      <c r="BB1033" s="40"/>
      <c r="BC1033" s="239"/>
      <c r="BD1033" s="235" t="str">
        <f>IF(F1033="","",Tabla1[[#This Row],[sem 01]]&amp;Tabla1[[#This Row],[sem 02]]&amp;Tabla1[[#This Row],[sem 03]])</f>
        <v/>
      </c>
      <c r="BE1033" s="236" t="str">
        <f>+IF(TRIM(F1033)="","",$B$1&amp;"-"&amp;Tabla1[[#This Row],[Mes Inscrito]]&amp;"-"&amp;Tabla1[[#This Row],[Dia de clases Inscrito]]&amp;"-"&amp;Tabla1[[#This Row],[Horario Inscrito]]&amp;"-"&amp;Tabla1[[#This Row],[Fecha Inicio grupo]])</f>
        <v/>
      </c>
      <c r="BF1033" s="253" t="str">
        <f>IF(F1033="","",Tabla1[[#This Row],[Curso]])</f>
        <v/>
      </c>
      <c r="BG1033" s="254" t="str">
        <f>+IF(TRIM(F1033)="","",$B$1&amp;"-"&amp;TRIM(Tabla1[[#This Row],[Mes Inscrito]])&amp;"-"&amp;TRIM(Tabla1[[#This Row],[Dia de clases Inscrito]])&amp;"-"&amp;TRIM(Tabla1[[#This Row],[Horario Inscrito]])&amp;"-"&amp;TRIM(Tabla1[[#This Row],[Fecha Inicio grupo]])&amp;"-"&amp;TRIM(Tabla1[[#This Row],[Tipo Incrito]]))</f>
        <v/>
      </c>
      <c r="BH1033" s="255" t="str">
        <f>IF(F1033="","",OR(IFERROR(SEARCH("CG",Tabla1[[#This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3" s="318" t="str">
        <f>IF(F1033&lt;&gt;"",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3" s="318" t="str">
        <f>IF(F1033&lt;&gt;"",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3" s="318" t="str">
        <f>IF(Tabla1[[#This Row],[Fecha Inicio grupo]]="","",IFERROR(VLOOKUP(Tabla1[[#This Row],[Mes de Alta como miembro]],Parámetros!$AM$2:$AN$16,2,0),"01/01/1900"))</f>
        <v/>
      </c>
    </row>
    <row r="1034" spans="1:63" ht="15" hidden="1" customHeight="1">
      <c r="A1034" s="69">
        <v>1029</v>
      </c>
      <c r="B1034" s="147"/>
      <c r="C1034" s="148"/>
      <c r="D1034" s="43"/>
      <c r="E1034" s="149"/>
      <c r="F1034" s="208"/>
      <c r="G1034" s="46"/>
      <c r="H1034" s="166"/>
      <c r="I1034" s="150"/>
      <c r="J1034" s="148"/>
      <c r="K1034" s="169"/>
      <c r="L1034" s="152"/>
      <c r="M1034" s="151"/>
      <c r="N1034" s="241" t="str">
        <f ca="1">IF(Tabla1[[#This Row],[Fecha de nac]]="","",IF(Tabla1[[#This Row],[Fecha Finalización]] &gt;=TODAY(), DATEDIF(Tabla1[[#This Row],[Fecha de nac]],TODAY(),"y"), ROUNDDOWN((Tabla1[[#This Row],[Fecha Finalización]] -Tabla1[[#This Row],[Fecha de nac]])/365,0)))</f>
        <v/>
      </c>
      <c r="O1034" s="172"/>
      <c r="P1034" s="153"/>
      <c r="Q1034" s="154"/>
      <c r="R1034" s="155"/>
      <c r="S1034" s="155"/>
      <c r="T1034" s="155"/>
      <c r="U1034" s="245" t="str">
        <f>IF(F1034="","",Tabla1[[#This Row],[Fecha Inicio grupo]]+3*7-7)</f>
        <v/>
      </c>
      <c r="V1034" s="246" t="str">
        <f>IF(F1034="","",EDATE(Tabla1[[#This Row],[Fecha Inicio grupo]],3))</f>
        <v/>
      </c>
      <c r="W1034" s="30"/>
      <c r="X1034" s="30"/>
      <c r="Y1034" s="156"/>
      <c r="Z1034" s="156"/>
      <c r="AA1034" s="156"/>
      <c r="AB1034" s="156"/>
      <c r="AC1034" s="156"/>
      <c r="AD1034" s="156"/>
      <c r="AE1034" s="156"/>
      <c r="AF1034" s="156"/>
      <c r="AG1034" s="156"/>
      <c r="AH1034" s="233"/>
      <c r="AI1034" s="233"/>
      <c r="AJ1034" s="234"/>
      <c r="AK1034" s="233"/>
      <c r="AL1034" s="233"/>
      <c r="AM1034" s="233"/>
      <c r="AN1034" s="233"/>
      <c r="AO1034" s="146"/>
      <c r="AP1034" s="248" t="str">
        <f>IF(F1034="","",IFERROR(VLOOKUP(SUBSTITUTE(SUBSTITUTE(Tabla1[[#This Row],[Uso Sistemas]],"T","P"),"N","F"),Parámetros!$M$2:$N$17,2,0),"Completar hasta 3ra sem. para evaluar a Probacionista"))</f>
        <v/>
      </c>
      <c r="AQ1034" s="157"/>
      <c r="AR1034" s="157"/>
      <c r="AS1034" s="157"/>
      <c r="AT1034" s="30"/>
      <c r="AU1034" s="56" t="str">
        <f>CONCATENATE(Tabla1[[#This Row],[sem 01]],Tabla1[[#This Row],[sem 02]],Tabla1[[#This Row],[sem 03]])</f>
        <v/>
      </c>
      <c r="AV1034" s="56"/>
      <c r="AW1034" s="56"/>
      <c r="AX1034" s="250" t="str">
        <f>IF(V1034="","",EOMONTH(EDATE(Tabla1[[#This Row],[Fecha Finalización]],2),0))</f>
        <v/>
      </c>
      <c r="AY1034" s="157"/>
      <c r="AZ1034" s="251" t="str">
        <f>IF(V1034="","",EOMONTH(EDATE(Tabla1[[#This Row],[Fecha Finalización]],3),0))</f>
        <v/>
      </c>
      <c r="BA1034" s="40"/>
      <c r="BB1034" s="40"/>
      <c r="BC1034" s="239"/>
      <c r="BD1034" s="235" t="str">
        <f>IF(F1034="","",Tabla1[[#This Row],[sem 01]]&amp;Tabla1[[#This Row],[sem 02]]&amp;Tabla1[[#This Row],[sem 03]])</f>
        <v/>
      </c>
      <c r="BE1034" s="236" t="str">
        <f>+IF(TRIM(F1034)="","",$B$1&amp;"-"&amp;Tabla1[[#This Row],[Mes Inscrito]]&amp;"-"&amp;Tabla1[[#This Row],[Dia de clases Inscrito]]&amp;"-"&amp;Tabla1[[#This Row],[Horario Inscrito]]&amp;"-"&amp;Tabla1[[#This Row],[Fecha Inicio grupo]])</f>
        <v/>
      </c>
      <c r="BF1034" s="253" t="str">
        <f>IF(F1034="","",Tabla1[[#This Row],[Curso]])</f>
        <v/>
      </c>
      <c r="BG1034" s="254" t="str">
        <f>+IF(TRIM(F1034)="","",$B$1&amp;"-"&amp;TRIM(Tabla1[[#This Row],[Mes Inscrito]])&amp;"-"&amp;TRIM(Tabla1[[#This Row],[Dia de clases Inscrito]])&amp;"-"&amp;TRIM(Tabla1[[#This Row],[Horario Inscrito]])&amp;"-"&amp;TRIM(Tabla1[[#This Row],[Fecha Inicio grupo]])&amp;"-"&amp;TRIM(Tabla1[[#This Row],[Tipo Incrito]]))</f>
        <v/>
      </c>
      <c r="BH1034" s="255" t="str">
        <f>IF(F1034="","",OR(IFERROR(SEARCH("CG",Tabla1[[#This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4" s="318" t="str">
        <f>IF(F1034&lt;&gt;"",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4" s="318" t="str">
        <f>IF(F1034&lt;&gt;"",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4" s="318" t="str">
        <f>IF(Tabla1[[#This Row],[Fecha Inicio grupo]]="","",IFERROR(VLOOKUP(Tabla1[[#This Row],[Mes de Alta como miembro]],Parámetros!$AM$2:$AN$16,2,0),"01/01/1900"))</f>
        <v/>
      </c>
    </row>
    <row r="1035" spans="1:63" ht="15" hidden="1" customHeight="1">
      <c r="A1035" s="69">
        <v>1030</v>
      </c>
      <c r="B1035" s="147"/>
      <c r="C1035" s="148"/>
      <c r="D1035" s="43"/>
      <c r="E1035" s="149"/>
      <c r="F1035" s="208"/>
      <c r="G1035" s="46"/>
      <c r="H1035" s="166"/>
      <c r="I1035" s="150"/>
      <c r="J1035" s="148"/>
      <c r="K1035" s="169"/>
      <c r="L1035" s="152"/>
      <c r="M1035" s="151"/>
      <c r="N1035" s="241" t="str">
        <f ca="1">IF(Tabla1[[#This Row],[Fecha de nac]]="","",IF(Tabla1[[#This Row],[Fecha Finalización]] &gt;=TODAY(), DATEDIF(Tabla1[[#This Row],[Fecha de nac]],TODAY(),"y"), ROUNDDOWN((Tabla1[[#This Row],[Fecha Finalización]] -Tabla1[[#This Row],[Fecha de nac]])/365,0)))</f>
        <v/>
      </c>
      <c r="O1035" s="172"/>
      <c r="P1035" s="153"/>
      <c r="Q1035" s="154"/>
      <c r="R1035" s="155"/>
      <c r="S1035" s="155"/>
      <c r="T1035" s="155"/>
      <c r="U1035" s="245" t="str">
        <f>IF(F1035="","",Tabla1[[#This Row],[Fecha Inicio grupo]]+3*7-7)</f>
        <v/>
      </c>
      <c r="V1035" s="246" t="str">
        <f>IF(F1035="","",EDATE(Tabla1[[#This Row],[Fecha Inicio grupo]],3))</f>
        <v/>
      </c>
      <c r="W1035" s="30"/>
      <c r="X1035" s="30"/>
      <c r="Y1035" s="156"/>
      <c r="Z1035" s="156"/>
      <c r="AA1035" s="156"/>
      <c r="AB1035" s="156"/>
      <c r="AC1035" s="156"/>
      <c r="AD1035" s="156"/>
      <c r="AE1035" s="156"/>
      <c r="AF1035" s="156"/>
      <c r="AG1035" s="156"/>
      <c r="AH1035" s="233"/>
      <c r="AI1035" s="233"/>
      <c r="AJ1035" s="234"/>
      <c r="AK1035" s="233"/>
      <c r="AL1035" s="233"/>
      <c r="AM1035" s="233"/>
      <c r="AN1035" s="233"/>
      <c r="AO1035" s="146"/>
      <c r="AP1035" s="248" t="str">
        <f>IF(F1035="","",IFERROR(VLOOKUP(SUBSTITUTE(SUBSTITUTE(Tabla1[[#This Row],[Uso Sistemas]],"T","P"),"N","F"),Parámetros!$M$2:$N$17,2,0),"Completar hasta 3ra sem. para evaluar a Probacionista"))</f>
        <v/>
      </c>
      <c r="AQ1035" s="157"/>
      <c r="AR1035" s="157"/>
      <c r="AS1035" s="157"/>
      <c r="AT1035" s="30"/>
      <c r="AU1035" s="56" t="str">
        <f>CONCATENATE(Tabla1[[#This Row],[sem 01]],Tabla1[[#This Row],[sem 02]],Tabla1[[#This Row],[sem 03]])</f>
        <v/>
      </c>
      <c r="AV1035" s="56"/>
      <c r="AW1035" s="56"/>
      <c r="AX1035" s="250" t="str">
        <f>IF(V1035="","",EOMONTH(EDATE(Tabla1[[#This Row],[Fecha Finalización]],2),0))</f>
        <v/>
      </c>
      <c r="AY1035" s="157"/>
      <c r="AZ1035" s="251" t="str">
        <f>IF(V1035="","",EOMONTH(EDATE(Tabla1[[#This Row],[Fecha Finalización]],3),0))</f>
        <v/>
      </c>
      <c r="BA1035" s="40"/>
      <c r="BB1035" s="40"/>
      <c r="BC1035" s="239"/>
      <c r="BD1035" s="235" t="str">
        <f>IF(F1035="","",Tabla1[[#This Row],[sem 01]]&amp;Tabla1[[#This Row],[sem 02]]&amp;Tabla1[[#This Row],[sem 03]])</f>
        <v/>
      </c>
      <c r="BE1035" s="236" t="str">
        <f>+IF(TRIM(F1035)="","",$B$1&amp;"-"&amp;Tabla1[[#This Row],[Mes Inscrito]]&amp;"-"&amp;Tabla1[[#This Row],[Dia de clases Inscrito]]&amp;"-"&amp;Tabla1[[#This Row],[Horario Inscrito]]&amp;"-"&amp;Tabla1[[#This Row],[Fecha Inicio grupo]])</f>
        <v/>
      </c>
      <c r="BF1035" s="253" t="str">
        <f>IF(F1035="","",Tabla1[[#This Row],[Curso]])</f>
        <v/>
      </c>
      <c r="BG1035" s="254" t="str">
        <f>+IF(TRIM(F1035)="","",$B$1&amp;"-"&amp;TRIM(Tabla1[[#This Row],[Mes Inscrito]])&amp;"-"&amp;TRIM(Tabla1[[#This Row],[Dia de clases Inscrito]])&amp;"-"&amp;TRIM(Tabla1[[#This Row],[Horario Inscrito]])&amp;"-"&amp;TRIM(Tabla1[[#This Row],[Fecha Inicio grupo]])&amp;"-"&amp;TRIM(Tabla1[[#This Row],[Tipo Incrito]]))</f>
        <v/>
      </c>
      <c r="BH1035" s="255" t="str">
        <f>IF(F1035="","",OR(IFERROR(SEARCH("CG",Tabla1[[#This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5" s="318" t="str">
        <f>IF(F1035&lt;&gt;"",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5" s="318" t="str">
        <f>IF(F1035&lt;&gt;"",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5" s="318" t="str">
        <f>IF(Tabla1[[#This Row],[Fecha Inicio grupo]]="","",IFERROR(VLOOKUP(Tabla1[[#This Row],[Mes de Alta como miembro]],Parámetros!$AM$2:$AN$16,2,0),"01/01/1900"))</f>
        <v/>
      </c>
    </row>
    <row r="1036" spans="1:63" ht="15" hidden="1" customHeight="1">
      <c r="A1036" s="69">
        <v>1031</v>
      </c>
      <c r="B1036" s="147"/>
      <c r="C1036" s="148"/>
      <c r="D1036" s="43"/>
      <c r="E1036" s="149"/>
      <c r="F1036" s="208"/>
      <c r="G1036" s="46"/>
      <c r="H1036" s="166"/>
      <c r="I1036" s="150"/>
      <c r="J1036" s="148"/>
      <c r="K1036" s="169"/>
      <c r="L1036" s="152"/>
      <c r="M1036" s="151"/>
      <c r="N1036" s="241" t="str">
        <f ca="1">IF(Tabla1[[#This Row],[Fecha de nac]]="","",IF(Tabla1[[#This Row],[Fecha Finalización]] &gt;=TODAY(), DATEDIF(Tabla1[[#This Row],[Fecha de nac]],TODAY(),"y"), ROUNDDOWN((Tabla1[[#This Row],[Fecha Finalización]] -Tabla1[[#This Row],[Fecha de nac]])/365,0)))</f>
        <v/>
      </c>
      <c r="O1036" s="172"/>
      <c r="P1036" s="153"/>
      <c r="Q1036" s="154"/>
      <c r="R1036" s="155"/>
      <c r="S1036" s="155"/>
      <c r="T1036" s="155"/>
      <c r="U1036" s="245" t="str">
        <f>IF(F1036="","",Tabla1[[#This Row],[Fecha Inicio grupo]]+3*7-7)</f>
        <v/>
      </c>
      <c r="V1036" s="246" t="str">
        <f>IF(F1036="","",EDATE(Tabla1[[#This Row],[Fecha Inicio grupo]],3))</f>
        <v/>
      </c>
      <c r="W1036" s="30"/>
      <c r="X1036" s="30"/>
      <c r="Y1036" s="156"/>
      <c r="Z1036" s="156"/>
      <c r="AA1036" s="156"/>
      <c r="AB1036" s="156"/>
      <c r="AC1036" s="156"/>
      <c r="AD1036" s="156"/>
      <c r="AE1036" s="156"/>
      <c r="AF1036" s="156"/>
      <c r="AG1036" s="156"/>
      <c r="AH1036" s="233"/>
      <c r="AI1036" s="233"/>
      <c r="AJ1036" s="234"/>
      <c r="AK1036" s="233"/>
      <c r="AL1036" s="233"/>
      <c r="AM1036" s="233"/>
      <c r="AN1036" s="233"/>
      <c r="AO1036" s="146"/>
      <c r="AP1036" s="248" t="str">
        <f>IF(F1036="","",IFERROR(VLOOKUP(SUBSTITUTE(SUBSTITUTE(Tabla1[[#This Row],[Uso Sistemas]],"T","P"),"N","F"),Parámetros!$M$2:$N$17,2,0),"Completar hasta 3ra sem. para evaluar a Probacionista"))</f>
        <v/>
      </c>
      <c r="AQ1036" s="157"/>
      <c r="AR1036" s="157"/>
      <c r="AS1036" s="157"/>
      <c r="AT1036" s="30"/>
      <c r="AU1036" s="56" t="str">
        <f>CONCATENATE(Tabla1[[#This Row],[sem 01]],Tabla1[[#This Row],[sem 02]],Tabla1[[#This Row],[sem 03]])</f>
        <v/>
      </c>
      <c r="AV1036" s="56"/>
      <c r="AW1036" s="56"/>
      <c r="AX1036" s="250" t="str">
        <f>IF(V1036="","",EOMONTH(EDATE(Tabla1[[#This Row],[Fecha Finalización]],2),0))</f>
        <v/>
      </c>
      <c r="AY1036" s="157"/>
      <c r="AZ1036" s="251" t="str">
        <f>IF(V1036="","",EOMONTH(EDATE(Tabla1[[#This Row],[Fecha Finalización]],3),0))</f>
        <v/>
      </c>
      <c r="BA1036" s="40"/>
      <c r="BB1036" s="40"/>
      <c r="BC1036" s="239"/>
      <c r="BD1036" s="235" t="str">
        <f>IF(F1036="","",Tabla1[[#This Row],[sem 01]]&amp;Tabla1[[#This Row],[sem 02]]&amp;Tabla1[[#This Row],[sem 03]])</f>
        <v/>
      </c>
      <c r="BE1036" s="236" t="str">
        <f>+IF(TRIM(F1036)="","",$B$1&amp;"-"&amp;Tabla1[[#This Row],[Mes Inscrito]]&amp;"-"&amp;Tabla1[[#This Row],[Dia de clases Inscrito]]&amp;"-"&amp;Tabla1[[#This Row],[Horario Inscrito]]&amp;"-"&amp;Tabla1[[#This Row],[Fecha Inicio grupo]])</f>
        <v/>
      </c>
      <c r="BF1036" s="253" t="str">
        <f>IF(F1036="","",Tabla1[[#This Row],[Curso]])</f>
        <v/>
      </c>
      <c r="BG1036" s="254" t="str">
        <f>+IF(TRIM(F1036)="","",$B$1&amp;"-"&amp;TRIM(Tabla1[[#This Row],[Mes Inscrito]])&amp;"-"&amp;TRIM(Tabla1[[#This Row],[Dia de clases Inscrito]])&amp;"-"&amp;TRIM(Tabla1[[#This Row],[Horario Inscrito]])&amp;"-"&amp;TRIM(Tabla1[[#This Row],[Fecha Inicio grupo]])&amp;"-"&amp;TRIM(Tabla1[[#This Row],[Tipo Incrito]]))</f>
        <v/>
      </c>
      <c r="BH1036" s="255" t="str">
        <f>IF(F1036="","",OR(IFERROR(SEARCH("CG",Tabla1[[#This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6" s="318" t="str">
        <f>IF(F1036&lt;&gt;"",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6" s="318" t="str">
        <f>IF(F1036&lt;&gt;"",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6" s="318" t="str">
        <f>IF(Tabla1[[#This Row],[Fecha Inicio grupo]]="","",IFERROR(VLOOKUP(Tabla1[[#This Row],[Mes de Alta como miembro]],Parámetros!$AM$2:$AN$16,2,0),"01/01/1900"))</f>
        <v/>
      </c>
    </row>
    <row r="1037" spans="1:63" ht="15" hidden="1" customHeight="1">
      <c r="A1037" s="69">
        <v>1032</v>
      </c>
      <c r="B1037" s="147"/>
      <c r="C1037" s="148"/>
      <c r="D1037" s="43"/>
      <c r="E1037" s="149"/>
      <c r="F1037" s="208"/>
      <c r="G1037" s="46"/>
      <c r="H1037" s="166"/>
      <c r="I1037" s="150"/>
      <c r="J1037" s="148"/>
      <c r="K1037" s="169"/>
      <c r="L1037" s="152"/>
      <c r="M1037" s="151"/>
      <c r="N1037" s="241" t="str">
        <f ca="1">IF(Tabla1[[#This Row],[Fecha de nac]]="","",IF(Tabla1[[#This Row],[Fecha Finalización]] &gt;=TODAY(), DATEDIF(Tabla1[[#This Row],[Fecha de nac]],TODAY(),"y"), ROUNDDOWN((Tabla1[[#This Row],[Fecha Finalización]] -Tabla1[[#This Row],[Fecha de nac]])/365,0)))</f>
        <v/>
      </c>
      <c r="O1037" s="172"/>
      <c r="P1037" s="153"/>
      <c r="Q1037" s="154"/>
      <c r="R1037" s="155"/>
      <c r="S1037" s="155"/>
      <c r="T1037" s="155"/>
      <c r="U1037" s="245" t="str">
        <f>IF(F1037="","",Tabla1[[#This Row],[Fecha Inicio grupo]]+3*7-7)</f>
        <v/>
      </c>
      <c r="V1037" s="246" t="str">
        <f>IF(F1037="","",EDATE(Tabla1[[#This Row],[Fecha Inicio grupo]],3))</f>
        <v/>
      </c>
      <c r="W1037" s="30"/>
      <c r="X1037" s="30"/>
      <c r="Y1037" s="156"/>
      <c r="Z1037" s="156"/>
      <c r="AA1037" s="156"/>
      <c r="AB1037" s="156"/>
      <c r="AC1037" s="156"/>
      <c r="AD1037" s="156"/>
      <c r="AE1037" s="156"/>
      <c r="AF1037" s="156"/>
      <c r="AG1037" s="156"/>
      <c r="AH1037" s="233"/>
      <c r="AI1037" s="233"/>
      <c r="AJ1037" s="234"/>
      <c r="AK1037" s="233"/>
      <c r="AL1037" s="233"/>
      <c r="AM1037" s="233"/>
      <c r="AN1037" s="233"/>
      <c r="AO1037" s="146"/>
      <c r="AP1037" s="248" t="str">
        <f>IF(F1037="","",IFERROR(VLOOKUP(SUBSTITUTE(SUBSTITUTE(Tabla1[[#This Row],[Uso Sistemas]],"T","P"),"N","F"),Parámetros!$M$2:$N$17,2,0),"Completar hasta 3ra sem. para evaluar a Probacionista"))</f>
        <v/>
      </c>
      <c r="AQ1037" s="157"/>
      <c r="AR1037" s="157"/>
      <c r="AS1037" s="157"/>
      <c r="AT1037" s="30"/>
      <c r="AU1037" s="56" t="str">
        <f>CONCATENATE(Tabla1[[#This Row],[sem 01]],Tabla1[[#This Row],[sem 02]],Tabla1[[#This Row],[sem 03]])</f>
        <v/>
      </c>
      <c r="AV1037" s="56"/>
      <c r="AW1037" s="56"/>
      <c r="AX1037" s="250" t="str">
        <f>IF(V1037="","",EOMONTH(EDATE(Tabla1[[#This Row],[Fecha Finalización]],2),0))</f>
        <v/>
      </c>
      <c r="AY1037" s="157"/>
      <c r="AZ1037" s="251" t="str">
        <f>IF(V1037="","",EOMONTH(EDATE(Tabla1[[#This Row],[Fecha Finalización]],3),0))</f>
        <v/>
      </c>
      <c r="BA1037" s="40"/>
      <c r="BB1037" s="40"/>
      <c r="BC1037" s="239"/>
      <c r="BD1037" s="235" t="str">
        <f>IF(F1037="","",Tabla1[[#This Row],[sem 01]]&amp;Tabla1[[#This Row],[sem 02]]&amp;Tabla1[[#This Row],[sem 03]])</f>
        <v/>
      </c>
      <c r="BE1037" s="236" t="str">
        <f>+IF(TRIM(F1037)="","",$B$1&amp;"-"&amp;Tabla1[[#This Row],[Mes Inscrito]]&amp;"-"&amp;Tabla1[[#This Row],[Dia de clases Inscrito]]&amp;"-"&amp;Tabla1[[#This Row],[Horario Inscrito]]&amp;"-"&amp;Tabla1[[#This Row],[Fecha Inicio grupo]])</f>
        <v/>
      </c>
      <c r="BF1037" s="253" t="str">
        <f>IF(F1037="","",Tabla1[[#This Row],[Curso]])</f>
        <v/>
      </c>
      <c r="BG1037" s="254" t="str">
        <f>+IF(TRIM(F1037)="","",$B$1&amp;"-"&amp;TRIM(Tabla1[[#This Row],[Mes Inscrito]])&amp;"-"&amp;TRIM(Tabla1[[#This Row],[Dia de clases Inscrito]])&amp;"-"&amp;TRIM(Tabla1[[#This Row],[Horario Inscrito]])&amp;"-"&amp;TRIM(Tabla1[[#This Row],[Fecha Inicio grupo]])&amp;"-"&amp;TRIM(Tabla1[[#This Row],[Tipo Incrito]]))</f>
        <v/>
      </c>
      <c r="BH1037" s="255" t="str">
        <f>IF(F1037="","",OR(IFERROR(SEARCH("CG",Tabla1[[#This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7" s="318" t="str">
        <f>IF(F1037&lt;&gt;"",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7" s="318" t="str">
        <f>IF(F1037&lt;&gt;"",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7" s="318" t="str">
        <f>IF(Tabla1[[#This Row],[Fecha Inicio grupo]]="","",IFERROR(VLOOKUP(Tabla1[[#This Row],[Mes de Alta como miembro]],Parámetros!$AM$2:$AN$16,2,0),"01/01/1900"))</f>
        <v/>
      </c>
    </row>
    <row r="1038" spans="1:63" ht="15" hidden="1" customHeight="1">
      <c r="A1038" s="69">
        <v>1033</v>
      </c>
      <c r="B1038" s="147"/>
      <c r="C1038" s="148"/>
      <c r="D1038" s="43"/>
      <c r="E1038" s="149"/>
      <c r="F1038" s="208"/>
      <c r="G1038" s="46"/>
      <c r="H1038" s="166"/>
      <c r="I1038" s="150"/>
      <c r="J1038" s="148"/>
      <c r="K1038" s="169"/>
      <c r="L1038" s="152"/>
      <c r="M1038" s="151"/>
      <c r="N1038" s="241" t="str">
        <f ca="1">IF(Tabla1[[#This Row],[Fecha de nac]]="","",IF(Tabla1[[#This Row],[Fecha Finalización]] &gt;=TODAY(), DATEDIF(Tabla1[[#This Row],[Fecha de nac]],TODAY(),"y"), ROUNDDOWN((Tabla1[[#This Row],[Fecha Finalización]] -Tabla1[[#This Row],[Fecha de nac]])/365,0)))</f>
        <v/>
      </c>
      <c r="O1038" s="172"/>
      <c r="P1038" s="153"/>
      <c r="Q1038" s="154"/>
      <c r="R1038" s="155"/>
      <c r="S1038" s="155"/>
      <c r="T1038" s="155"/>
      <c r="U1038" s="245" t="str">
        <f>IF(F1038="","",Tabla1[[#This Row],[Fecha Inicio grupo]]+3*7-7)</f>
        <v/>
      </c>
      <c r="V1038" s="246" t="str">
        <f>IF(F1038="","",EDATE(Tabla1[[#This Row],[Fecha Inicio grupo]],3))</f>
        <v/>
      </c>
      <c r="W1038" s="30"/>
      <c r="X1038" s="30"/>
      <c r="Y1038" s="156"/>
      <c r="Z1038" s="156"/>
      <c r="AA1038" s="156"/>
      <c r="AB1038" s="156"/>
      <c r="AC1038" s="156"/>
      <c r="AD1038" s="156"/>
      <c r="AE1038" s="156"/>
      <c r="AF1038" s="156"/>
      <c r="AG1038" s="156"/>
      <c r="AH1038" s="233"/>
      <c r="AI1038" s="233"/>
      <c r="AJ1038" s="234"/>
      <c r="AK1038" s="233"/>
      <c r="AL1038" s="233"/>
      <c r="AM1038" s="233"/>
      <c r="AN1038" s="233"/>
      <c r="AO1038" s="146"/>
      <c r="AP1038" s="248" t="str">
        <f>IF(F1038="","",IFERROR(VLOOKUP(SUBSTITUTE(SUBSTITUTE(Tabla1[[#This Row],[Uso Sistemas]],"T","P"),"N","F"),Parámetros!$M$2:$N$17,2,0),"Completar hasta 3ra sem. para evaluar a Probacionista"))</f>
        <v/>
      </c>
      <c r="AQ1038" s="157"/>
      <c r="AR1038" s="157"/>
      <c r="AS1038" s="157"/>
      <c r="AT1038" s="30"/>
      <c r="AU1038" s="56" t="str">
        <f>CONCATENATE(Tabla1[[#This Row],[sem 01]],Tabla1[[#This Row],[sem 02]],Tabla1[[#This Row],[sem 03]])</f>
        <v/>
      </c>
      <c r="AV1038" s="56"/>
      <c r="AW1038" s="56"/>
      <c r="AX1038" s="250" t="str">
        <f>IF(V1038="","",EOMONTH(EDATE(Tabla1[[#This Row],[Fecha Finalización]],2),0))</f>
        <v/>
      </c>
      <c r="AY1038" s="157"/>
      <c r="AZ1038" s="251" t="str">
        <f>IF(V1038="","",EOMONTH(EDATE(Tabla1[[#This Row],[Fecha Finalización]],3),0))</f>
        <v/>
      </c>
      <c r="BA1038" s="40"/>
      <c r="BB1038" s="40"/>
      <c r="BC1038" s="239"/>
      <c r="BD1038" s="235" t="str">
        <f>IF(F1038="","",Tabla1[[#This Row],[sem 01]]&amp;Tabla1[[#This Row],[sem 02]]&amp;Tabla1[[#This Row],[sem 03]])</f>
        <v/>
      </c>
      <c r="BE1038" s="236" t="str">
        <f>+IF(TRIM(F1038)="","",$B$1&amp;"-"&amp;Tabla1[[#This Row],[Mes Inscrito]]&amp;"-"&amp;Tabla1[[#This Row],[Dia de clases Inscrito]]&amp;"-"&amp;Tabla1[[#This Row],[Horario Inscrito]]&amp;"-"&amp;Tabla1[[#This Row],[Fecha Inicio grupo]])</f>
        <v/>
      </c>
      <c r="BF1038" s="253" t="str">
        <f>IF(F1038="","",Tabla1[[#This Row],[Curso]])</f>
        <v/>
      </c>
      <c r="BG1038" s="254" t="str">
        <f>+IF(TRIM(F1038)="","",$B$1&amp;"-"&amp;TRIM(Tabla1[[#This Row],[Mes Inscrito]])&amp;"-"&amp;TRIM(Tabla1[[#This Row],[Dia de clases Inscrito]])&amp;"-"&amp;TRIM(Tabla1[[#This Row],[Horario Inscrito]])&amp;"-"&amp;TRIM(Tabla1[[#This Row],[Fecha Inicio grupo]])&amp;"-"&amp;TRIM(Tabla1[[#This Row],[Tipo Incrito]]))</f>
        <v/>
      </c>
      <c r="BH1038" s="255" t="str">
        <f>IF(F1038="","",OR(IFERROR(SEARCH("CG",Tabla1[[#This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8" s="318" t="str">
        <f>IF(F1038&lt;&gt;"",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8" s="318" t="str">
        <f>IF(F1038&lt;&gt;"",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8" s="318" t="str">
        <f>IF(Tabla1[[#This Row],[Fecha Inicio grupo]]="","",IFERROR(VLOOKUP(Tabla1[[#This Row],[Mes de Alta como miembro]],Parámetros!$AM$2:$AN$16,2,0),"01/01/1900"))</f>
        <v/>
      </c>
    </row>
    <row r="1039" spans="1:63" ht="15" hidden="1" customHeight="1">
      <c r="A1039" s="69">
        <v>1034</v>
      </c>
      <c r="B1039" s="147"/>
      <c r="C1039" s="148"/>
      <c r="D1039" s="43"/>
      <c r="E1039" s="149"/>
      <c r="F1039" s="208"/>
      <c r="G1039" s="46"/>
      <c r="H1039" s="166"/>
      <c r="I1039" s="150"/>
      <c r="J1039" s="148"/>
      <c r="K1039" s="169"/>
      <c r="L1039" s="152"/>
      <c r="M1039" s="151"/>
      <c r="N1039" s="241" t="str">
        <f ca="1">IF(Tabla1[[#This Row],[Fecha de nac]]="","",IF(Tabla1[[#This Row],[Fecha Finalización]] &gt;=TODAY(), DATEDIF(Tabla1[[#This Row],[Fecha de nac]],TODAY(),"y"), ROUNDDOWN((Tabla1[[#This Row],[Fecha Finalización]] -Tabla1[[#This Row],[Fecha de nac]])/365,0)))</f>
        <v/>
      </c>
      <c r="O1039" s="172"/>
      <c r="P1039" s="153"/>
      <c r="Q1039" s="154"/>
      <c r="R1039" s="155"/>
      <c r="S1039" s="155"/>
      <c r="T1039" s="155"/>
      <c r="U1039" s="245" t="str">
        <f>IF(F1039="","",Tabla1[[#This Row],[Fecha Inicio grupo]]+3*7-7)</f>
        <v/>
      </c>
      <c r="V1039" s="246" t="str">
        <f>IF(F1039="","",EDATE(Tabla1[[#This Row],[Fecha Inicio grupo]],3))</f>
        <v/>
      </c>
      <c r="W1039" s="30"/>
      <c r="X1039" s="30"/>
      <c r="Y1039" s="156"/>
      <c r="Z1039" s="156"/>
      <c r="AA1039" s="156"/>
      <c r="AB1039" s="156"/>
      <c r="AC1039" s="156"/>
      <c r="AD1039" s="156"/>
      <c r="AE1039" s="156"/>
      <c r="AF1039" s="156"/>
      <c r="AG1039" s="156"/>
      <c r="AH1039" s="233"/>
      <c r="AI1039" s="233"/>
      <c r="AJ1039" s="234"/>
      <c r="AK1039" s="233"/>
      <c r="AL1039" s="233"/>
      <c r="AM1039" s="233"/>
      <c r="AN1039" s="233"/>
      <c r="AO1039" s="146"/>
      <c r="AP1039" s="248" t="str">
        <f>IF(F1039="","",IFERROR(VLOOKUP(SUBSTITUTE(SUBSTITUTE(Tabla1[[#This Row],[Uso Sistemas]],"T","P"),"N","F"),Parámetros!$M$2:$N$17,2,0),"Completar hasta 3ra sem. para evaluar a Probacionista"))</f>
        <v/>
      </c>
      <c r="AQ1039" s="157"/>
      <c r="AR1039" s="157"/>
      <c r="AS1039" s="157"/>
      <c r="AT1039" s="30"/>
      <c r="AU1039" s="56" t="str">
        <f>CONCATENATE(Tabla1[[#This Row],[sem 01]],Tabla1[[#This Row],[sem 02]],Tabla1[[#This Row],[sem 03]])</f>
        <v/>
      </c>
      <c r="AV1039" s="56"/>
      <c r="AW1039" s="56"/>
      <c r="AX1039" s="250" t="str">
        <f>IF(V1039="","",EOMONTH(EDATE(Tabla1[[#This Row],[Fecha Finalización]],2),0))</f>
        <v/>
      </c>
      <c r="AY1039" s="157"/>
      <c r="AZ1039" s="251" t="str">
        <f>IF(V1039="","",EOMONTH(EDATE(Tabla1[[#This Row],[Fecha Finalización]],3),0))</f>
        <v/>
      </c>
      <c r="BA1039" s="40"/>
      <c r="BB1039" s="40"/>
      <c r="BC1039" s="239"/>
      <c r="BD1039" s="235" t="str">
        <f>IF(F1039="","",Tabla1[[#This Row],[sem 01]]&amp;Tabla1[[#This Row],[sem 02]]&amp;Tabla1[[#This Row],[sem 03]])</f>
        <v/>
      </c>
      <c r="BE1039" s="236" t="str">
        <f>+IF(TRIM(F1039)="","",$B$1&amp;"-"&amp;Tabla1[[#This Row],[Mes Inscrito]]&amp;"-"&amp;Tabla1[[#This Row],[Dia de clases Inscrito]]&amp;"-"&amp;Tabla1[[#This Row],[Horario Inscrito]]&amp;"-"&amp;Tabla1[[#This Row],[Fecha Inicio grupo]])</f>
        <v/>
      </c>
      <c r="BF1039" s="253" t="str">
        <f>IF(F1039="","",Tabla1[[#This Row],[Curso]])</f>
        <v/>
      </c>
      <c r="BG1039" s="254" t="str">
        <f>+IF(TRIM(F1039)="","",$B$1&amp;"-"&amp;TRIM(Tabla1[[#This Row],[Mes Inscrito]])&amp;"-"&amp;TRIM(Tabla1[[#This Row],[Dia de clases Inscrito]])&amp;"-"&amp;TRIM(Tabla1[[#This Row],[Horario Inscrito]])&amp;"-"&amp;TRIM(Tabla1[[#This Row],[Fecha Inicio grupo]])&amp;"-"&amp;TRIM(Tabla1[[#This Row],[Tipo Incrito]]))</f>
        <v/>
      </c>
      <c r="BH1039" s="255" t="str">
        <f>IF(F1039="","",OR(IFERROR(SEARCH("CG",Tabla1[[#This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9" s="318" t="str">
        <f>IF(F1039&lt;&gt;"",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9" s="318" t="str">
        <f>IF(F1039&lt;&gt;"",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9" s="318" t="str">
        <f>IF(Tabla1[[#This Row],[Fecha Inicio grupo]]="","",IFERROR(VLOOKUP(Tabla1[[#This Row],[Mes de Alta como miembro]],Parámetros!$AM$2:$AN$16,2,0),"01/01/1900"))</f>
        <v/>
      </c>
    </row>
    <row r="1040" spans="1:63" ht="15" hidden="1" customHeight="1">
      <c r="A1040" s="69">
        <v>1035</v>
      </c>
      <c r="B1040" s="147"/>
      <c r="C1040" s="148"/>
      <c r="D1040" s="43"/>
      <c r="E1040" s="149"/>
      <c r="F1040" s="208"/>
      <c r="G1040" s="46"/>
      <c r="H1040" s="166"/>
      <c r="I1040" s="150"/>
      <c r="J1040" s="148"/>
      <c r="K1040" s="169"/>
      <c r="L1040" s="152"/>
      <c r="M1040" s="151"/>
      <c r="N1040" s="241" t="str">
        <f ca="1">IF(Tabla1[[#This Row],[Fecha de nac]]="","",IF(Tabla1[[#This Row],[Fecha Finalización]] &gt;=TODAY(), DATEDIF(Tabla1[[#This Row],[Fecha de nac]],TODAY(),"y"), ROUNDDOWN((Tabla1[[#This Row],[Fecha Finalización]] -Tabla1[[#This Row],[Fecha de nac]])/365,0)))</f>
        <v/>
      </c>
      <c r="O1040" s="172"/>
      <c r="P1040" s="153"/>
      <c r="Q1040" s="154"/>
      <c r="R1040" s="155"/>
      <c r="S1040" s="155"/>
      <c r="T1040" s="155"/>
      <c r="U1040" s="245" t="str">
        <f>IF(F1040="","",Tabla1[[#This Row],[Fecha Inicio grupo]]+3*7-7)</f>
        <v/>
      </c>
      <c r="V1040" s="246" t="str">
        <f>IF(F1040="","",EDATE(Tabla1[[#This Row],[Fecha Inicio grupo]],3))</f>
        <v/>
      </c>
      <c r="W1040" s="30"/>
      <c r="X1040" s="30"/>
      <c r="Y1040" s="156"/>
      <c r="Z1040" s="156"/>
      <c r="AA1040" s="156"/>
      <c r="AB1040" s="156"/>
      <c r="AC1040" s="156"/>
      <c r="AD1040" s="156"/>
      <c r="AE1040" s="156"/>
      <c r="AF1040" s="156"/>
      <c r="AG1040" s="156"/>
      <c r="AH1040" s="233"/>
      <c r="AI1040" s="233"/>
      <c r="AJ1040" s="234"/>
      <c r="AK1040" s="233"/>
      <c r="AL1040" s="233"/>
      <c r="AM1040" s="233"/>
      <c r="AN1040" s="233"/>
      <c r="AO1040" s="146"/>
      <c r="AP1040" s="248" t="str">
        <f>IF(F1040="","",IFERROR(VLOOKUP(SUBSTITUTE(SUBSTITUTE(Tabla1[[#This Row],[Uso Sistemas]],"T","P"),"N","F"),Parámetros!$M$2:$N$17,2,0),"Completar hasta 3ra sem. para evaluar a Probacionista"))</f>
        <v/>
      </c>
      <c r="AQ1040" s="157"/>
      <c r="AR1040" s="157"/>
      <c r="AS1040" s="157"/>
      <c r="AT1040" s="30"/>
      <c r="AU1040" s="56" t="str">
        <f>CONCATENATE(Tabla1[[#This Row],[sem 01]],Tabla1[[#This Row],[sem 02]],Tabla1[[#This Row],[sem 03]])</f>
        <v/>
      </c>
      <c r="AV1040" s="56"/>
      <c r="AW1040" s="56"/>
      <c r="AX1040" s="250" t="str">
        <f>IF(V1040="","",EOMONTH(EDATE(Tabla1[[#This Row],[Fecha Finalización]],2),0))</f>
        <v/>
      </c>
      <c r="AY1040" s="157"/>
      <c r="AZ1040" s="251" t="str">
        <f>IF(V1040="","",EOMONTH(EDATE(Tabla1[[#This Row],[Fecha Finalización]],3),0))</f>
        <v/>
      </c>
      <c r="BA1040" s="40"/>
      <c r="BB1040" s="40"/>
      <c r="BC1040" s="239"/>
      <c r="BD1040" s="235" t="str">
        <f>IF(F1040="","",Tabla1[[#This Row],[sem 01]]&amp;Tabla1[[#This Row],[sem 02]]&amp;Tabla1[[#This Row],[sem 03]])</f>
        <v/>
      </c>
      <c r="BE1040" s="236" t="str">
        <f>+IF(TRIM(F1040)="","",$B$1&amp;"-"&amp;Tabla1[[#This Row],[Mes Inscrito]]&amp;"-"&amp;Tabla1[[#This Row],[Dia de clases Inscrito]]&amp;"-"&amp;Tabla1[[#This Row],[Horario Inscrito]]&amp;"-"&amp;Tabla1[[#This Row],[Fecha Inicio grupo]])</f>
        <v/>
      </c>
      <c r="BF1040" s="253" t="str">
        <f>IF(F1040="","",Tabla1[[#This Row],[Curso]])</f>
        <v/>
      </c>
      <c r="BG1040" s="254" t="str">
        <f>+IF(TRIM(F1040)="","",$B$1&amp;"-"&amp;TRIM(Tabla1[[#This Row],[Mes Inscrito]])&amp;"-"&amp;TRIM(Tabla1[[#This Row],[Dia de clases Inscrito]])&amp;"-"&amp;TRIM(Tabla1[[#This Row],[Horario Inscrito]])&amp;"-"&amp;TRIM(Tabla1[[#This Row],[Fecha Inicio grupo]])&amp;"-"&amp;TRIM(Tabla1[[#This Row],[Tipo Incrito]]))</f>
        <v/>
      </c>
      <c r="BH1040" s="255" t="str">
        <f>IF(F1040="","",OR(IFERROR(SEARCH("CG",Tabla1[[#This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0" s="318" t="str">
        <f>IF(F1040&lt;&gt;"",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0" s="318" t="str">
        <f>IF(F1040&lt;&gt;"",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0" s="318" t="str">
        <f>IF(Tabla1[[#This Row],[Fecha Inicio grupo]]="","",IFERROR(VLOOKUP(Tabla1[[#This Row],[Mes de Alta como miembro]],Parámetros!$AM$2:$AN$16,2,0),"01/01/1900"))</f>
        <v/>
      </c>
    </row>
    <row r="1041" spans="1:63" ht="15" hidden="1" customHeight="1">
      <c r="A1041" s="69">
        <v>1036</v>
      </c>
      <c r="B1041" s="147"/>
      <c r="C1041" s="148"/>
      <c r="D1041" s="43"/>
      <c r="E1041" s="149"/>
      <c r="F1041" s="208"/>
      <c r="G1041" s="46"/>
      <c r="H1041" s="166"/>
      <c r="I1041" s="150"/>
      <c r="J1041" s="148"/>
      <c r="K1041" s="169"/>
      <c r="L1041" s="152"/>
      <c r="M1041" s="151"/>
      <c r="N1041" s="241" t="str">
        <f ca="1">IF(Tabla1[[#This Row],[Fecha de nac]]="","",IF(Tabla1[[#This Row],[Fecha Finalización]] &gt;=TODAY(), DATEDIF(Tabla1[[#This Row],[Fecha de nac]],TODAY(),"y"), ROUNDDOWN((Tabla1[[#This Row],[Fecha Finalización]] -Tabla1[[#This Row],[Fecha de nac]])/365,0)))</f>
        <v/>
      </c>
      <c r="O1041" s="172"/>
      <c r="P1041" s="153"/>
      <c r="Q1041" s="154"/>
      <c r="R1041" s="155"/>
      <c r="S1041" s="155"/>
      <c r="T1041" s="155"/>
      <c r="U1041" s="245" t="str">
        <f>IF(F1041="","",Tabla1[[#This Row],[Fecha Inicio grupo]]+3*7-7)</f>
        <v/>
      </c>
      <c r="V1041" s="246" t="str">
        <f>IF(F1041="","",EDATE(Tabla1[[#This Row],[Fecha Inicio grupo]],3))</f>
        <v/>
      </c>
      <c r="W1041" s="30"/>
      <c r="X1041" s="30"/>
      <c r="Y1041" s="156"/>
      <c r="Z1041" s="156"/>
      <c r="AA1041" s="156"/>
      <c r="AB1041" s="156"/>
      <c r="AC1041" s="156"/>
      <c r="AD1041" s="156"/>
      <c r="AE1041" s="156"/>
      <c r="AF1041" s="156"/>
      <c r="AG1041" s="156"/>
      <c r="AH1041" s="233"/>
      <c r="AI1041" s="233"/>
      <c r="AJ1041" s="234"/>
      <c r="AK1041" s="233"/>
      <c r="AL1041" s="233"/>
      <c r="AM1041" s="233"/>
      <c r="AN1041" s="233"/>
      <c r="AO1041" s="146"/>
      <c r="AP1041" s="248" t="str">
        <f>IF(F1041="","",IFERROR(VLOOKUP(SUBSTITUTE(SUBSTITUTE(Tabla1[[#This Row],[Uso Sistemas]],"T","P"),"N","F"),Parámetros!$M$2:$N$17,2,0),"Completar hasta 3ra sem. para evaluar a Probacionista"))</f>
        <v/>
      </c>
      <c r="AQ1041" s="157"/>
      <c r="AR1041" s="157"/>
      <c r="AS1041" s="157"/>
      <c r="AT1041" s="30"/>
      <c r="AU1041" s="56" t="str">
        <f>CONCATENATE(Tabla1[[#This Row],[sem 01]],Tabla1[[#This Row],[sem 02]],Tabla1[[#This Row],[sem 03]])</f>
        <v/>
      </c>
      <c r="AV1041" s="56"/>
      <c r="AW1041" s="56"/>
      <c r="AX1041" s="250" t="str">
        <f>IF(V1041="","",EOMONTH(EDATE(Tabla1[[#This Row],[Fecha Finalización]],2),0))</f>
        <v/>
      </c>
      <c r="AY1041" s="157"/>
      <c r="AZ1041" s="251" t="str">
        <f>IF(V1041="","",EOMONTH(EDATE(Tabla1[[#This Row],[Fecha Finalización]],3),0))</f>
        <v/>
      </c>
      <c r="BA1041" s="40"/>
      <c r="BB1041" s="40"/>
      <c r="BC1041" s="239"/>
      <c r="BD1041" s="235" t="str">
        <f>IF(F1041="","",Tabla1[[#This Row],[sem 01]]&amp;Tabla1[[#This Row],[sem 02]]&amp;Tabla1[[#This Row],[sem 03]])</f>
        <v/>
      </c>
      <c r="BE1041" s="236" t="str">
        <f>+IF(TRIM(F1041)="","",$B$1&amp;"-"&amp;Tabla1[[#This Row],[Mes Inscrito]]&amp;"-"&amp;Tabla1[[#This Row],[Dia de clases Inscrito]]&amp;"-"&amp;Tabla1[[#This Row],[Horario Inscrito]]&amp;"-"&amp;Tabla1[[#This Row],[Fecha Inicio grupo]])</f>
        <v/>
      </c>
      <c r="BF1041" s="253" t="str">
        <f>IF(F1041="","",Tabla1[[#This Row],[Curso]])</f>
        <v/>
      </c>
      <c r="BG1041" s="254" t="str">
        <f>+IF(TRIM(F1041)="","",$B$1&amp;"-"&amp;TRIM(Tabla1[[#This Row],[Mes Inscrito]])&amp;"-"&amp;TRIM(Tabla1[[#This Row],[Dia de clases Inscrito]])&amp;"-"&amp;TRIM(Tabla1[[#This Row],[Horario Inscrito]])&amp;"-"&amp;TRIM(Tabla1[[#This Row],[Fecha Inicio grupo]])&amp;"-"&amp;TRIM(Tabla1[[#This Row],[Tipo Incrito]]))</f>
        <v/>
      </c>
      <c r="BH1041" s="255" t="str">
        <f>IF(F1041="","",OR(IFERROR(SEARCH("CG",Tabla1[[#This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1" s="318" t="str">
        <f>IF(F1041&lt;&gt;"",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1" s="318" t="str">
        <f>IF(F1041&lt;&gt;"",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1" s="318" t="str">
        <f>IF(Tabla1[[#This Row],[Fecha Inicio grupo]]="","",IFERROR(VLOOKUP(Tabla1[[#This Row],[Mes de Alta como miembro]],Parámetros!$AM$2:$AN$16,2,0),"01/01/1900"))</f>
        <v/>
      </c>
    </row>
    <row r="1042" spans="1:63" ht="15" hidden="1" customHeight="1">
      <c r="A1042" s="69">
        <v>1037</v>
      </c>
      <c r="B1042" s="147"/>
      <c r="C1042" s="148"/>
      <c r="D1042" s="43"/>
      <c r="E1042" s="149"/>
      <c r="F1042" s="208"/>
      <c r="G1042" s="46"/>
      <c r="H1042" s="166"/>
      <c r="I1042" s="150"/>
      <c r="J1042" s="148"/>
      <c r="K1042" s="169"/>
      <c r="L1042" s="152"/>
      <c r="M1042" s="151"/>
      <c r="N1042" s="241" t="str">
        <f ca="1">IF(Tabla1[[#This Row],[Fecha de nac]]="","",IF(Tabla1[[#This Row],[Fecha Finalización]] &gt;=TODAY(), DATEDIF(Tabla1[[#This Row],[Fecha de nac]],TODAY(),"y"), ROUNDDOWN((Tabla1[[#This Row],[Fecha Finalización]] -Tabla1[[#This Row],[Fecha de nac]])/365,0)))</f>
        <v/>
      </c>
      <c r="O1042" s="172"/>
      <c r="P1042" s="153"/>
      <c r="Q1042" s="154"/>
      <c r="R1042" s="155"/>
      <c r="S1042" s="155"/>
      <c r="T1042" s="155"/>
      <c r="U1042" s="245" t="str">
        <f>IF(F1042="","",Tabla1[[#This Row],[Fecha Inicio grupo]]+3*7-7)</f>
        <v/>
      </c>
      <c r="V1042" s="246" t="str">
        <f>IF(F1042="","",EDATE(Tabla1[[#This Row],[Fecha Inicio grupo]],3))</f>
        <v/>
      </c>
      <c r="W1042" s="30"/>
      <c r="X1042" s="30"/>
      <c r="Y1042" s="156"/>
      <c r="Z1042" s="156"/>
      <c r="AA1042" s="156"/>
      <c r="AB1042" s="156"/>
      <c r="AC1042" s="156"/>
      <c r="AD1042" s="156"/>
      <c r="AE1042" s="156"/>
      <c r="AF1042" s="156"/>
      <c r="AG1042" s="156"/>
      <c r="AH1042" s="233"/>
      <c r="AI1042" s="233"/>
      <c r="AJ1042" s="234"/>
      <c r="AK1042" s="233"/>
      <c r="AL1042" s="233"/>
      <c r="AM1042" s="233"/>
      <c r="AN1042" s="233"/>
      <c r="AO1042" s="146"/>
      <c r="AP1042" s="248" t="str">
        <f>IF(F1042="","",IFERROR(VLOOKUP(SUBSTITUTE(SUBSTITUTE(Tabla1[[#This Row],[Uso Sistemas]],"T","P"),"N","F"),Parámetros!$M$2:$N$17,2,0),"Completar hasta 3ra sem. para evaluar a Probacionista"))</f>
        <v/>
      </c>
      <c r="AQ1042" s="157"/>
      <c r="AR1042" s="157"/>
      <c r="AS1042" s="157"/>
      <c r="AT1042" s="30"/>
      <c r="AU1042" s="56" t="str">
        <f>CONCATENATE(Tabla1[[#This Row],[sem 01]],Tabla1[[#This Row],[sem 02]],Tabla1[[#This Row],[sem 03]])</f>
        <v/>
      </c>
      <c r="AV1042" s="56"/>
      <c r="AW1042" s="56"/>
      <c r="AX1042" s="250" t="str">
        <f>IF(V1042="","",EOMONTH(EDATE(Tabla1[[#This Row],[Fecha Finalización]],2),0))</f>
        <v/>
      </c>
      <c r="AY1042" s="157"/>
      <c r="AZ1042" s="251" t="str">
        <f>IF(V1042="","",EOMONTH(EDATE(Tabla1[[#This Row],[Fecha Finalización]],3),0))</f>
        <v/>
      </c>
      <c r="BA1042" s="40"/>
      <c r="BB1042" s="40"/>
      <c r="BC1042" s="239"/>
      <c r="BD1042" s="235" t="str">
        <f>IF(F1042="","",Tabla1[[#This Row],[sem 01]]&amp;Tabla1[[#This Row],[sem 02]]&amp;Tabla1[[#This Row],[sem 03]])</f>
        <v/>
      </c>
      <c r="BE1042" s="236" t="str">
        <f>+IF(TRIM(F1042)="","",$B$1&amp;"-"&amp;Tabla1[[#This Row],[Mes Inscrito]]&amp;"-"&amp;Tabla1[[#This Row],[Dia de clases Inscrito]]&amp;"-"&amp;Tabla1[[#This Row],[Horario Inscrito]]&amp;"-"&amp;Tabla1[[#This Row],[Fecha Inicio grupo]])</f>
        <v/>
      </c>
      <c r="BF1042" s="253" t="str">
        <f>IF(F1042="","",Tabla1[[#This Row],[Curso]])</f>
        <v/>
      </c>
      <c r="BG1042" s="254" t="str">
        <f>+IF(TRIM(F1042)="","",$B$1&amp;"-"&amp;TRIM(Tabla1[[#This Row],[Mes Inscrito]])&amp;"-"&amp;TRIM(Tabla1[[#This Row],[Dia de clases Inscrito]])&amp;"-"&amp;TRIM(Tabla1[[#This Row],[Horario Inscrito]])&amp;"-"&amp;TRIM(Tabla1[[#This Row],[Fecha Inicio grupo]])&amp;"-"&amp;TRIM(Tabla1[[#This Row],[Tipo Incrito]]))</f>
        <v/>
      </c>
      <c r="BH1042" s="255" t="str">
        <f>IF(F1042="","",OR(IFERROR(SEARCH("CG",Tabla1[[#This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2" s="318" t="str">
        <f>IF(F1042&lt;&gt;"",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2" s="318" t="str">
        <f>IF(F1042&lt;&gt;"",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2" s="318" t="str">
        <f>IF(Tabla1[[#This Row],[Fecha Inicio grupo]]="","",IFERROR(VLOOKUP(Tabla1[[#This Row],[Mes de Alta como miembro]],Parámetros!$AM$2:$AN$16,2,0),"01/01/1900"))</f>
        <v/>
      </c>
    </row>
    <row r="1043" spans="1:63" ht="15" hidden="1" customHeight="1">
      <c r="A1043" s="69">
        <v>1038</v>
      </c>
      <c r="B1043" s="147"/>
      <c r="C1043" s="148"/>
      <c r="D1043" s="43"/>
      <c r="E1043" s="149"/>
      <c r="F1043" s="208"/>
      <c r="G1043" s="46"/>
      <c r="H1043" s="166"/>
      <c r="I1043" s="150"/>
      <c r="J1043" s="148"/>
      <c r="K1043" s="169"/>
      <c r="L1043" s="152"/>
      <c r="M1043" s="151"/>
      <c r="N1043" s="241" t="str">
        <f ca="1">IF(Tabla1[[#This Row],[Fecha de nac]]="","",IF(Tabla1[[#This Row],[Fecha Finalización]] &gt;=TODAY(), DATEDIF(Tabla1[[#This Row],[Fecha de nac]],TODAY(),"y"), ROUNDDOWN((Tabla1[[#This Row],[Fecha Finalización]] -Tabla1[[#This Row],[Fecha de nac]])/365,0)))</f>
        <v/>
      </c>
      <c r="O1043" s="172"/>
      <c r="P1043" s="153"/>
      <c r="Q1043" s="154"/>
      <c r="R1043" s="155"/>
      <c r="S1043" s="155"/>
      <c r="T1043" s="155"/>
      <c r="U1043" s="245" t="str">
        <f>IF(F1043="","",Tabla1[[#This Row],[Fecha Inicio grupo]]+3*7-7)</f>
        <v/>
      </c>
      <c r="V1043" s="246" t="str">
        <f>IF(F1043="","",EDATE(Tabla1[[#This Row],[Fecha Inicio grupo]],3))</f>
        <v/>
      </c>
      <c r="W1043" s="30"/>
      <c r="X1043" s="30"/>
      <c r="Y1043" s="156"/>
      <c r="Z1043" s="156"/>
      <c r="AA1043" s="156"/>
      <c r="AB1043" s="156"/>
      <c r="AC1043" s="156"/>
      <c r="AD1043" s="156"/>
      <c r="AE1043" s="156"/>
      <c r="AF1043" s="156"/>
      <c r="AG1043" s="156"/>
      <c r="AH1043" s="233"/>
      <c r="AI1043" s="233"/>
      <c r="AJ1043" s="234"/>
      <c r="AK1043" s="233"/>
      <c r="AL1043" s="233"/>
      <c r="AM1043" s="233"/>
      <c r="AN1043" s="233"/>
      <c r="AO1043" s="146"/>
      <c r="AP1043" s="248" t="str">
        <f>IF(F1043="","",IFERROR(VLOOKUP(SUBSTITUTE(SUBSTITUTE(Tabla1[[#This Row],[Uso Sistemas]],"T","P"),"N","F"),Parámetros!$M$2:$N$17,2,0),"Completar hasta 3ra sem. para evaluar a Probacionista"))</f>
        <v/>
      </c>
      <c r="AQ1043" s="157"/>
      <c r="AR1043" s="157"/>
      <c r="AS1043" s="157"/>
      <c r="AT1043" s="30"/>
      <c r="AU1043" s="56" t="str">
        <f>CONCATENATE(Tabla1[[#This Row],[sem 01]],Tabla1[[#This Row],[sem 02]],Tabla1[[#This Row],[sem 03]])</f>
        <v/>
      </c>
      <c r="AV1043" s="56"/>
      <c r="AW1043" s="56"/>
      <c r="AX1043" s="250" t="str">
        <f>IF(V1043="","",EOMONTH(EDATE(Tabla1[[#This Row],[Fecha Finalización]],2),0))</f>
        <v/>
      </c>
      <c r="AY1043" s="157"/>
      <c r="AZ1043" s="251" t="str">
        <f>IF(V1043="","",EOMONTH(EDATE(Tabla1[[#This Row],[Fecha Finalización]],3),0))</f>
        <v/>
      </c>
      <c r="BA1043" s="40"/>
      <c r="BB1043" s="40"/>
      <c r="BC1043" s="239"/>
      <c r="BD1043" s="235" t="str">
        <f>IF(F1043="","",Tabla1[[#This Row],[sem 01]]&amp;Tabla1[[#This Row],[sem 02]]&amp;Tabla1[[#This Row],[sem 03]])</f>
        <v/>
      </c>
      <c r="BE1043" s="236" t="str">
        <f>+IF(TRIM(F1043)="","",$B$1&amp;"-"&amp;Tabla1[[#This Row],[Mes Inscrito]]&amp;"-"&amp;Tabla1[[#This Row],[Dia de clases Inscrito]]&amp;"-"&amp;Tabla1[[#This Row],[Horario Inscrito]]&amp;"-"&amp;Tabla1[[#This Row],[Fecha Inicio grupo]])</f>
        <v/>
      </c>
      <c r="BF1043" s="253" t="str">
        <f>IF(F1043="","",Tabla1[[#This Row],[Curso]])</f>
        <v/>
      </c>
      <c r="BG1043" s="254" t="str">
        <f>+IF(TRIM(F1043)="","",$B$1&amp;"-"&amp;TRIM(Tabla1[[#This Row],[Mes Inscrito]])&amp;"-"&amp;TRIM(Tabla1[[#This Row],[Dia de clases Inscrito]])&amp;"-"&amp;TRIM(Tabla1[[#This Row],[Horario Inscrito]])&amp;"-"&amp;TRIM(Tabla1[[#This Row],[Fecha Inicio grupo]])&amp;"-"&amp;TRIM(Tabla1[[#This Row],[Tipo Incrito]]))</f>
        <v/>
      </c>
      <c r="BH1043" s="255" t="str">
        <f>IF(F1043="","",OR(IFERROR(SEARCH("CG",Tabla1[[#This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3" s="318" t="str">
        <f>IF(F1043&lt;&gt;"",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3" s="318" t="str">
        <f>IF(F1043&lt;&gt;"",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3" s="318" t="str">
        <f>IF(Tabla1[[#This Row],[Fecha Inicio grupo]]="","",IFERROR(VLOOKUP(Tabla1[[#This Row],[Mes de Alta como miembro]],Parámetros!$AM$2:$AN$16,2,0),"01/01/1900"))</f>
        <v/>
      </c>
    </row>
    <row r="1044" spans="1:63" ht="15" hidden="1" customHeight="1">
      <c r="A1044" s="69">
        <v>1039</v>
      </c>
      <c r="B1044" s="147"/>
      <c r="C1044" s="148"/>
      <c r="D1044" s="43"/>
      <c r="E1044" s="149"/>
      <c r="F1044" s="208"/>
      <c r="G1044" s="46"/>
      <c r="H1044" s="166"/>
      <c r="I1044" s="150"/>
      <c r="J1044" s="148"/>
      <c r="K1044" s="169"/>
      <c r="L1044" s="152"/>
      <c r="M1044" s="151"/>
      <c r="N1044" s="241" t="str">
        <f ca="1">IF(Tabla1[[#This Row],[Fecha de nac]]="","",IF(Tabla1[[#This Row],[Fecha Finalización]] &gt;=TODAY(), DATEDIF(Tabla1[[#This Row],[Fecha de nac]],TODAY(),"y"), ROUNDDOWN((Tabla1[[#This Row],[Fecha Finalización]] -Tabla1[[#This Row],[Fecha de nac]])/365,0)))</f>
        <v/>
      </c>
      <c r="O1044" s="172"/>
      <c r="P1044" s="153"/>
      <c r="Q1044" s="154"/>
      <c r="R1044" s="155"/>
      <c r="S1044" s="155"/>
      <c r="T1044" s="155"/>
      <c r="U1044" s="245" t="str">
        <f>IF(F1044="","",Tabla1[[#This Row],[Fecha Inicio grupo]]+3*7-7)</f>
        <v/>
      </c>
      <c r="V1044" s="246" t="str">
        <f>IF(F1044="","",EDATE(Tabla1[[#This Row],[Fecha Inicio grupo]],3))</f>
        <v/>
      </c>
      <c r="W1044" s="30"/>
      <c r="X1044" s="30"/>
      <c r="Y1044" s="156"/>
      <c r="Z1044" s="156"/>
      <c r="AA1044" s="156"/>
      <c r="AB1044" s="156"/>
      <c r="AC1044" s="156"/>
      <c r="AD1044" s="156"/>
      <c r="AE1044" s="156"/>
      <c r="AF1044" s="156"/>
      <c r="AG1044" s="156"/>
      <c r="AH1044" s="233"/>
      <c r="AI1044" s="233"/>
      <c r="AJ1044" s="234"/>
      <c r="AK1044" s="233"/>
      <c r="AL1044" s="233"/>
      <c r="AM1044" s="233"/>
      <c r="AN1044" s="233"/>
      <c r="AO1044" s="146"/>
      <c r="AP1044" s="248" t="str">
        <f>IF(F1044="","",IFERROR(VLOOKUP(SUBSTITUTE(SUBSTITUTE(Tabla1[[#This Row],[Uso Sistemas]],"T","P"),"N","F"),Parámetros!$M$2:$N$17,2,0),"Completar hasta 3ra sem. para evaluar a Probacionista"))</f>
        <v/>
      </c>
      <c r="AQ1044" s="157"/>
      <c r="AR1044" s="157"/>
      <c r="AS1044" s="157"/>
      <c r="AT1044" s="30"/>
      <c r="AU1044" s="56" t="str">
        <f>CONCATENATE(Tabla1[[#This Row],[sem 01]],Tabla1[[#This Row],[sem 02]],Tabla1[[#This Row],[sem 03]])</f>
        <v/>
      </c>
      <c r="AV1044" s="56"/>
      <c r="AW1044" s="56"/>
      <c r="AX1044" s="250" t="str">
        <f>IF(V1044="","",EOMONTH(EDATE(Tabla1[[#This Row],[Fecha Finalización]],2),0))</f>
        <v/>
      </c>
      <c r="AY1044" s="157"/>
      <c r="AZ1044" s="251" t="str">
        <f>IF(V1044="","",EOMONTH(EDATE(Tabla1[[#This Row],[Fecha Finalización]],3),0))</f>
        <v/>
      </c>
      <c r="BA1044" s="40"/>
      <c r="BB1044" s="40"/>
      <c r="BC1044" s="239"/>
      <c r="BD1044" s="235" t="str">
        <f>IF(F1044="","",Tabla1[[#This Row],[sem 01]]&amp;Tabla1[[#This Row],[sem 02]]&amp;Tabla1[[#This Row],[sem 03]])</f>
        <v/>
      </c>
      <c r="BE1044" s="236" t="str">
        <f>+IF(TRIM(F1044)="","",$B$1&amp;"-"&amp;Tabla1[[#This Row],[Mes Inscrito]]&amp;"-"&amp;Tabla1[[#This Row],[Dia de clases Inscrito]]&amp;"-"&amp;Tabla1[[#This Row],[Horario Inscrito]]&amp;"-"&amp;Tabla1[[#This Row],[Fecha Inicio grupo]])</f>
        <v/>
      </c>
      <c r="BF1044" s="253" t="str">
        <f>IF(F1044="","",Tabla1[[#This Row],[Curso]])</f>
        <v/>
      </c>
      <c r="BG1044" s="254" t="str">
        <f>+IF(TRIM(F1044)="","",$B$1&amp;"-"&amp;TRIM(Tabla1[[#This Row],[Mes Inscrito]])&amp;"-"&amp;TRIM(Tabla1[[#This Row],[Dia de clases Inscrito]])&amp;"-"&amp;TRIM(Tabla1[[#This Row],[Horario Inscrito]])&amp;"-"&amp;TRIM(Tabla1[[#This Row],[Fecha Inicio grupo]])&amp;"-"&amp;TRIM(Tabla1[[#This Row],[Tipo Incrito]]))</f>
        <v/>
      </c>
      <c r="BH1044" s="255" t="str">
        <f>IF(F1044="","",OR(IFERROR(SEARCH("CG",Tabla1[[#This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4" s="318" t="str">
        <f>IF(F1044&lt;&gt;"",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4" s="318" t="str">
        <f>IF(F1044&lt;&gt;"",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4" s="318" t="str">
        <f>IF(Tabla1[[#This Row],[Fecha Inicio grupo]]="","",IFERROR(VLOOKUP(Tabla1[[#This Row],[Mes de Alta como miembro]],Parámetros!$AM$2:$AN$16,2,0),"01/01/1900"))</f>
        <v/>
      </c>
    </row>
    <row r="1045" spans="1:63" ht="15" hidden="1" customHeight="1">
      <c r="A1045" s="69">
        <v>1040</v>
      </c>
      <c r="B1045" s="147"/>
      <c r="C1045" s="148"/>
      <c r="D1045" s="43"/>
      <c r="E1045" s="149"/>
      <c r="F1045" s="208"/>
      <c r="G1045" s="46"/>
      <c r="H1045" s="166"/>
      <c r="I1045" s="150"/>
      <c r="J1045" s="148"/>
      <c r="K1045" s="169"/>
      <c r="L1045" s="152"/>
      <c r="M1045" s="151"/>
      <c r="N1045" s="241" t="str">
        <f ca="1">IF(Tabla1[[#This Row],[Fecha de nac]]="","",IF(Tabla1[[#This Row],[Fecha Finalización]] &gt;=TODAY(), DATEDIF(Tabla1[[#This Row],[Fecha de nac]],TODAY(),"y"), ROUNDDOWN((Tabla1[[#This Row],[Fecha Finalización]] -Tabla1[[#This Row],[Fecha de nac]])/365,0)))</f>
        <v/>
      </c>
      <c r="O1045" s="172"/>
      <c r="P1045" s="153"/>
      <c r="Q1045" s="154"/>
      <c r="R1045" s="155"/>
      <c r="S1045" s="155"/>
      <c r="T1045" s="155"/>
      <c r="U1045" s="245" t="str">
        <f>IF(F1045="","",Tabla1[[#This Row],[Fecha Inicio grupo]]+3*7-7)</f>
        <v/>
      </c>
      <c r="V1045" s="246" t="str">
        <f>IF(F1045="","",EDATE(Tabla1[[#This Row],[Fecha Inicio grupo]],3))</f>
        <v/>
      </c>
      <c r="W1045" s="30"/>
      <c r="X1045" s="30"/>
      <c r="Y1045" s="156"/>
      <c r="Z1045" s="156"/>
      <c r="AA1045" s="156"/>
      <c r="AB1045" s="156"/>
      <c r="AC1045" s="156"/>
      <c r="AD1045" s="156"/>
      <c r="AE1045" s="156"/>
      <c r="AF1045" s="156"/>
      <c r="AG1045" s="156"/>
      <c r="AH1045" s="233"/>
      <c r="AI1045" s="233"/>
      <c r="AJ1045" s="234"/>
      <c r="AK1045" s="233"/>
      <c r="AL1045" s="233"/>
      <c r="AM1045" s="233"/>
      <c r="AN1045" s="233"/>
      <c r="AO1045" s="146"/>
      <c r="AP1045" s="248" t="str">
        <f>IF(F1045="","",IFERROR(VLOOKUP(SUBSTITUTE(SUBSTITUTE(Tabla1[[#This Row],[Uso Sistemas]],"T","P"),"N","F"),Parámetros!$M$2:$N$17,2,0),"Completar hasta 3ra sem. para evaluar a Probacionista"))</f>
        <v/>
      </c>
      <c r="AQ1045" s="157"/>
      <c r="AR1045" s="157"/>
      <c r="AS1045" s="157"/>
      <c r="AT1045" s="30"/>
      <c r="AU1045" s="56" t="str">
        <f>CONCATENATE(Tabla1[[#This Row],[sem 01]],Tabla1[[#This Row],[sem 02]],Tabla1[[#This Row],[sem 03]])</f>
        <v/>
      </c>
      <c r="AV1045" s="56"/>
      <c r="AW1045" s="56"/>
      <c r="AX1045" s="250" t="str">
        <f>IF(V1045="","",EOMONTH(EDATE(Tabla1[[#This Row],[Fecha Finalización]],2),0))</f>
        <v/>
      </c>
      <c r="AY1045" s="157"/>
      <c r="AZ1045" s="251" t="str">
        <f>IF(V1045="","",EOMONTH(EDATE(Tabla1[[#This Row],[Fecha Finalización]],3),0))</f>
        <v/>
      </c>
      <c r="BA1045" s="40"/>
      <c r="BB1045" s="40"/>
      <c r="BC1045" s="239"/>
      <c r="BD1045" s="235" t="str">
        <f>IF(F1045="","",Tabla1[[#This Row],[sem 01]]&amp;Tabla1[[#This Row],[sem 02]]&amp;Tabla1[[#This Row],[sem 03]])</f>
        <v/>
      </c>
      <c r="BE1045" s="236" t="str">
        <f>+IF(TRIM(F1045)="","",$B$1&amp;"-"&amp;Tabla1[[#This Row],[Mes Inscrito]]&amp;"-"&amp;Tabla1[[#This Row],[Dia de clases Inscrito]]&amp;"-"&amp;Tabla1[[#This Row],[Horario Inscrito]]&amp;"-"&amp;Tabla1[[#This Row],[Fecha Inicio grupo]])</f>
        <v/>
      </c>
      <c r="BF1045" s="253" t="str">
        <f>IF(F1045="","",Tabla1[[#This Row],[Curso]])</f>
        <v/>
      </c>
      <c r="BG1045" s="254" t="str">
        <f>+IF(TRIM(F1045)="","",$B$1&amp;"-"&amp;TRIM(Tabla1[[#This Row],[Mes Inscrito]])&amp;"-"&amp;TRIM(Tabla1[[#This Row],[Dia de clases Inscrito]])&amp;"-"&amp;TRIM(Tabla1[[#This Row],[Horario Inscrito]])&amp;"-"&amp;TRIM(Tabla1[[#This Row],[Fecha Inicio grupo]])&amp;"-"&amp;TRIM(Tabla1[[#This Row],[Tipo Incrito]]))</f>
        <v/>
      </c>
      <c r="BH1045" s="255" t="str">
        <f>IF(F1045="","",OR(IFERROR(SEARCH("CG",Tabla1[[#This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5" s="318" t="str">
        <f>IF(F1045&lt;&gt;"",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5" s="318" t="str">
        <f>IF(F1045&lt;&gt;"",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5" s="318" t="str">
        <f>IF(Tabla1[[#This Row],[Fecha Inicio grupo]]="","",IFERROR(VLOOKUP(Tabla1[[#This Row],[Mes de Alta como miembro]],Parámetros!$AM$2:$AN$16,2,0),"01/01/1900"))</f>
        <v/>
      </c>
    </row>
    <row r="1046" spans="1:63" ht="15" hidden="1" customHeight="1">
      <c r="A1046" s="69">
        <v>1041</v>
      </c>
      <c r="B1046" s="147"/>
      <c r="C1046" s="148"/>
      <c r="D1046" s="43"/>
      <c r="E1046" s="149"/>
      <c r="F1046" s="208"/>
      <c r="G1046" s="46"/>
      <c r="H1046" s="166"/>
      <c r="I1046" s="150"/>
      <c r="J1046" s="148"/>
      <c r="K1046" s="169"/>
      <c r="L1046" s="152"/>
      <c r="M1046" s="151"/>
      <c r="N1046" s="241" t="str">
        <f ca="1">IF(Tabla1[[#This Row],[Fecha de nac]]="","",IF(Tabla1[[#This Row],[Fecha Finalización]] &gt;=TODAY(), DATEDIF(Tabla1[[#This Row],[Fecha de nac]],TODAY(),"y"), ROUNDDOWN((Tabla1[[#This Row],[Fecha Finalización]] -Tabla1[[#This Row],[Fecha de nac]])/365,0)))</f>
        <v/>
      </c>
      <c r="O1046" s="172"/>
      <c r="P1046" s="153"/>
      <c r="Q1046" s="154"/>
      <c r="R1046" s="155"/>
      <c r="S1046" s="155"/>
      <c r="T1046" s="155"/>
      <c r="U1046" s="245" t="str">
        <f>IF(F1046="","",Tabla1[[#This Row],[Fecha Inicio grupo]]+3*7-7)</f>
        <v/>
      </c>
      <c r="V1046" s="246" t="str">
        <f>IF(F1046="","",EDATE(Tabla1[[#This Row],[Fecha Inicio grupo]],3))</f>
        <v/>
      </c>
      <c r="W1046" s="30"/>
      <c r="X1046" s="30"/>
      <c r="Y1046" s="156"/>
      <c r="Z1046" s="156"/>
      <c r="AA1046" s="156"/>
      <c r="AB1046" s="156"/>
      <c r="AC1046" s="156"/>
      <c r="AD1046" s="156"/>
      <c r="AE1046" s="156"/>
      <c r="AF1046" s="156"/>
      <c r="AG1046" s="156"/>
      <c r="AH1046" s="233"/>
      <c r="AI1046" s="233"/>
      <c r="AJ1046" s="234"/>
      <c r="AK1046" s="233"/>
      <c r="AL1046" s="233"/>
      <c r="AM1046" s="233"/>
      <c r="AN1046" s="233"/>
      <c r="AO1046" s="146"/>
      <c r="AP1046" s="248" t="str">
        <f>IF(F1046="","",IFERROR(VLOOKUP(SUBSTITUTE(SUBSTITUTE(Tabla1[[#This Row],[Uso Sistemas]],"T","P"),"N","F"),Parámetros!$M$2:$N$17,2,0),"Completar hasta 3ra sem. para evaluar a Probacionista"))</f>
        <v/>
      </c>
      <c r="AQ1046" s="157"/>
      <c r="AR1046" s="157"/>
      <c r="AS1046" s="157"/>
      <c r="AT1046" s="30"/>
      <c r="AU1046" s="56" t="str">
        <f>CONCATENATE(Tabla1[[#This Row],[sem 01]],Tabla1[[#This Row],[sem 02]],Tabla1[[#This Row],[sem 03]])</f>
        <v/>
      </c>
      <c r="AV1046" s="56"/>
      <c r="AW1046" s="56"/>
      <c r="AX1046" s="250" t="str">
        <f>IF(V1046="","",EOMONTH(EDATE(Tabla1[[#This Row],[Fecha Finalización]],2),0))</f>
        <v/>
      </c>
      <c r="AY1046" s="157"/>
      <c r="AZ1046" s="251" t="str">
        <f>IF(V1046="","",EOMONTH(EDATE(Tabla1[[#This Row],[Fecha Finalización]],3),0))</f>
        <v/>
      </c>
      <c r="BA1046" s="40"/>
      <c r="BB1046" s="40"/>
      <c r="BC1046" s="239"/>
      <c r="BD1046" s="235" t="str">
        <f>IF(F1046="","",Tabla1[[#This Row],[sem 01]]&amp;Tabla1[[#This Row],[sem 02]]&amp;Tabla1[[#This Row],[sem 03]])</f>
        <v/>
      </c>
      <c r="BE1046" s="236" t="str">
        <f>+IF(TRIM(F1046)="","",$B$1&amp;"-"&amp;Tabla1[[#This Row],[Mes Inscrito]]&amp;"-"&amp;Tabla1[[#This Row],[Dia de clases Inscrito]]&amp;"-"&amp;Tabla1[[#This Row],[Horario Inscrito]]&amp;"-"&amp;Tabla1[[#This Row],[Fecha Inicio grupo]])</f>
        <v/>
      </c>
      <c r="BF1046" s="253" t="str">
        <f>IF(F1046="","",Tabla1[[#This Row],[Curso]])</f>
        <v/>
      </c>
      <c r="BG1046" s="254" t="str">
        <f>+IF(TRIM(F1046)="","",$B$1&amp;"-"&amp;TRIM(Tabla1[[#This Row],[Mes Inscrito]])&amp;"-"&amp;TRIM(Tabla1[[#This Row],[Dia de clases Inscrito]])&amp;"-"&amp;TRIM(Tabla1[[#This Row],[Horario Inscrito]])&amp;"-"&amp;TRIM(Tabla1[[#This Row],[Fecha Inicio grupo]])&amp;"-"&amp;TRIM(Tabla1[[#This Row],[Tipo Incrito]]))</f>
        <v/>
      </c>
      <c r="BH1046" s="255" t="str">
        <f>IF(F1046="","",OR(IFERROR(SEARCH("CG",Tabla1[[#This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6" s="318" t="str">
        <f>IF(F1046&lt;&gt;"",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6" s="318" t="str">
        <f>IF(F1046&lt;&gt;"",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6" s="318" t="str">
        <f>IF(Tabla1[[#This Row],[Fecha Inicio grupo]]="","",IFERROR(VLOOKUP(Tabla1[[#This Row],[Mes de Alta como miembro]],Parámetros!$AM$2:$AN$16,2,0),"01/01/1900"))</f>
        <v/>
      </c>
    </row>
    <row r="1047" spans="1:63" ht="15" hidden="1" customHeight="1">
      <c r="A1047" s="69">
        <v>1042</v>
      </c>
      <c r="B1047" s="147"/>
      <c r="C1047" s="148"/>
      <c r="D1047" s="43"/>
      <c r="E1047" s="149"/>
      <c r="F1047" s="208"/>
      <c r="G1047" s="46"/>
      <c r="H1047" s="166"/>
      <c r="I1047" s="150"/>
      <c r="J1047" s="148"/>
      <c r="K1047" s="169"/>
      <c r="L1047" s="152"/>
      <c r="M1047" s="151"/>
      <c r="N1047" s="241" t="str">
        <f ca="1">IF(Tabla1[[#This Row],[Fecha de nac]]="","",IF(Tabla1[[#This Row],[Fecha Finalización]] &gt;=TODAY(), DATEDIF(Tabla1[[#This Row],[Fecha de nac]],TODAY(),"y"), ROUNDDOWN((Tabla1[[#This Row],[Fecha Finalización]] -Tabla1[[#This Row],[Fecha de nac]])/365,0)))</f>
        <v/>
      </c>
      <c r="O1047" s="172"/>
      <c r="P1047" s="153"/>
      <c r="Q1047" s="154"/>
      <c r="R1047" s="155"/>
      <c r="S1047" s="155"/>
      <c r="T1047" s="155"/>
      <c r="U1047" s="245" t="str">
        <f>IF(F1047="","",Tabla1[[#This Row],[Fecha Inicio grupo]]+3*7-7)</f>
        <v/>
      </c>
      <c r="V1047" s="246" t="str">
        <f>IF(F1047="","",EDATE(Tabla1[[#This Row],[Fecha Inicio grupo]],3))</f>
        <v/>
      </c>
      <c r="W1047" s="30"/>
      <c r="X1047" s="30"/>
      <c r="Y1047" s="156"/>
      <c r="Z1047" s="156"/>
      <c r="AA1047" s="156"/>
      <c r="AB1047" s="156"/>
      <c r="AC1047" s="156"/>
      <c r="AD1047" s="156"/>
      <c r="AE1047" s="156"/>
      <c r="AF1047" s="156"/>
      <c r="AG1047" s="156"/>
      <c r="AH1047" s="233"/>
      <c r="AI1047" s="233"/>
      <c r="AJ1047" s="234"/>
      <c r="AK1047" s="233"/>
      <c r="AL1047" s="233"/>
      <c r="AM1047" s="233"/>
      <c r="AN1047" s="233"/>
      <c r="AO1047" s="146"/>
      <c r="AP1047" s="248" t="str">
        <f>IF(F1047="","",IFERROR(VLOOKUP(SUBSTITUTE(SUBSTITUTE(Tabla1[[#This Row],[Uso Sistemas]],"T","P"),"N","F"),Parámetros!$M$2:$N$17,2,0),"Completar hasta 3ra sem. para evaluar a Probacionista"))</f>
        <v/>
      </c>
      <c r="AQ1047" s="157"/>
      <c r="AR1047" s="157"/>
      <c r="AS1047" s="157"/>
      <c r="AT1047" s="30"/>
      <c r="AU1047" s="56" t="str">
        <f>CONCATENATE(Tabla1[[#This Row],[sem 01]],Tabla1[[#This Row],[sem 02]],Tabla1[[#This Row],[sem 03]])</f>
        <v/>
      </c>
      <c r="AV1047" s="56"/>
      <c r="AW1047" s="56"/>
      <c r="AX1047" s="250" t="str">
        <f>IF(V1047="","",EOMONTH(EDATE(Tabla1[[#This Row],[Fecha Finalización]],2),0))</f>
        <v/>
      </c>
      <c r="AY1047" s="157"/>
      <c r="AZ1047" s="251" t="str">
        <f>IF(V1047="","",EOMONTH(EDATE(Tabla1[[#This Row],[Fecha Finalización]],3),0))</f>
        <v/>
      </c>
      <c r="BA1047" s="40"/>
      <c r="BB1047" s="40"/>
      <c r="BC1047" s="239"/>
      <c r="BD1047" s="235" t="str">
        <f>IF(F1047="","",Tabla1[[#This Row],[sem 01]]&amp;Tabla1[[#This Row],[sem 02]]&amp;Tabla1[[#This Row],[sem 03]])</f>
        <v/>
      </c>
      <c r="BE1047" s="236" t="str">
        <f>+IF(TRIM(F1047)="","",$B$1&amp;"-"&amp;Tabla1[[#This Row],[Mes Inscrito]]&amp;"-"&amp;Tabla1[[#This Row],[Dia de clases Inscrito]]&amp;"-"&amp;Tabla1[[#This Row],[Horario Inscrito]]&amp;"-"&amp;Tabla1[[#This Row],[Fecha Inicio grupo]])</f>
        <v/>
      </c>
      <c r="BF1047" s="253" t="str">
        <f>IF(F1047="","",Tabla1[[#This Row],[Curso]])</f>
        <v/>
      </c>
      <c r="BG1047" s="254" t="str">
        <f>+IF(TRIM(F1047)="","",$B$1&amp;"-"&amp;TRIM(Tabla1[[#This Row],[Mes Inscrito]])&amp;"-"&amp;TRIM(Tabla1[[#This Row],[Dia de clases Inscrito]])&amp;"-"&amp;TRIM(Tabla1[[#This Row],[Horario Inscrito]])&amp;"-"&amp;TRIM(Tabla1[[#This Row],[Fecha Inicio grupo]])&amp;"-"&amp;TRIM(Tabla1[[#This Row],[Tipo Incrito]]))</f>
        <v/>
      </c>
      <c r="BH1047" s="255" t="str">
        <f>IF(F1047="","",OR(IFERROR(SEARCH("CG",Tabla1[[#This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7" s="318" t="str">
        <f>IF(F1047&lt;&gt;"",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7" s="318" t="str">
        <f>IF(F1047&lt;&gt;"",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7" s="318" t="str">
        <f>IF(Tabla1[[#This Row],[Fecha Inicio grupo]]="","",IFERROR(VLOOKUP(Tabla1[[#This Row],[Mes de Alta como miembro]],Parámetros!$AM$2:$AN$16,2,0),"01/01/1900"))</f>
        <v/>
      </c>
    </row>
    <row r="1048" spans="1:63" ht="15" hidden="1" customHeight="1">
      <c r="A1048" s="69">
        <v>1043</v>
      </c>
      <c r="B1048" s="147"/>
      <c r="C1048" s="148"/>
      <c r="D1048" s="43"/>
      <c r="E1048" s="149"/>
      <c r="F1048" s="208"/>
      <c r="G1048" s="46"/>
      <c r="H1048" s="166"/>
      <c r="I1048" s="150"/>
      <c r="J1048" s="148"/>
      <c r="K1048" s="169"/>
      <c r="L1048" s="152"/>
      <c r="M1048" s="151"/>
      <c r="N1048" s="241" t="str">
        <f ca="1">IF(Tabla1[[#This Row],[Fecha de nac]]="","",IF(Tabla1[[#This Row],[Fecha Finalización]] &gt;=TODAY(), DATEDIF(Tabla1[[#This Row],[Fecha de nac]],TODAY(),"y"), ROUNDDOWN((Tabla1[[#This Row],[Fecha Finalización]] -Tabla1[[#This Row],[Fecha de nac]])/365,0)))</f>
        <v/>
      </c>
      <c r="O1048" s="172"/>
      <c r="P1048" s="153"/>
      <c r="Q1048" s="154"/>
      <c r="R1048" s="155"/>
      <c r="S1048" s="155"/>
      <c r="T1048" s="155"/>
      <c r="U1048" s="245" t="str">
        <f>IF(F1048="","",Tabla1[[#This Row],[Fecha Inicio grupo]]+3*7-7)</f>
        <v/>
      </c>
      <c r="V1048" s="246" t="str">
        <f>IF(F1048="","",EDATE(Tabla1[[#This Row],[Fecha Inicio grupo]],3))</f>
        <v/>
      </c>
      <c r="W1048" s="30"/>
      <c r="X1048" s="30"/>
      <c r="Y1048" s="156"/>
      <c r="Z1048" s="156"/>
      <c r="AA1048" s="156"/>
      <c r="AB1048" s="156"/>
      <c r="AC1048" s="156"/>
      <c r="AD1048" s="156"/>
      <c r="AE1048" s="156"/>
      <c r="AF1048" s="156"/>
      <c r="AG1048" s="156"/>
      <c r="AH1048" s="233"/>
      <c r="AI1048" s="233"/>
      <c r="AJ1048" s="234"/>
      <c r="AK1048" s="233"/>
      <c r="AL1048" s="233"/>
      <c r="AM1048" s="233"/>
      <c r="AN1048" s="233"/>
      <c r="AO1048" s="146"/>
      <c r="AP1048" s="248" t="str">
        <f>IF(F1048="","",IFERROR(VLOOKUP(SUBSTITUTE(SUBSTITUTE(Tabla1[[#This Row],[Uso Sistemas]],"T","P"),"N","F"),Parámetros!$M$2:$N$17,2,0),"Completar hasta 3ra sem. para evaluar a Probacionista"))</f>
        <v/>
      </c>
      <c r="AQ1048" s="157"/>
      <c r="AR1048" s="157"/>
      <c r="AS1048" s="157"/>
      <c r="AT1048" s="30"/>
      <c r="AU1048" s="56" t="str">
        <f>CONCATENATE(Tabla1[[#This Row],[sem 01]],Tabla1[[#This Row],[sem 02]],Tabla1[[#This Row],[sem 03]])</f>
        <v/>
      </c>
      <c r="AV1048" s="56"/>
      <c r="AW1048" s="56"/>
      <c r="AX1048" s="250" t="str">
        <f>IF(V1048="","",EOMONTH(EDATE(Tabla1[[#This Row],[Fecha Finalización]],2),0))</f>
        <v/>
      </c>
      <c r="AY1048" s="157"/>
      <c r="AZ1048" s="251" t="str">
        <f>IF(V1048="","",EOMONTH(EDATE(Tabla1[[#This Row],[Fecha Finalización]],3),0))</f>
        <v/>
      </c>
      <c r="BA1048" s="40"/>
      <c r="BB1048" s="40"/>
      <c r="BC1048" s="239"/>
      <c r="BD1048" s="235" t="str">
        <f>IF(F1048="","",Tabla1[[#This Row],[sem 01]]&amp;Tabla1[[#This Row],[sem 02]]&amp;Tabla1[[#This Row],[sem 03]])</f>
        <v/>
      </c>
      <c r="BE1048" s="236" t="str">
        <f>+IF(TRIM(F1048)="","",$B$1&amp;"-"&amp;Tabla1[[#This Row],[Mes Inscrito]]&amp;"-"&amp;Tabla1[[#This Row],[Dia de clases Inscrito]]&amp;"-"&amp;Tabla1[[#This Row],[Horario Inscrito]]&amp;"-"&amp;Tabla1[[#This Row],[Fecha Inicio grupo]])</f>
        <v/>
      </c>
      <c r="BF1048" s="253" t="str">
        <f>IF(F1048="","",Tabla1[[#This Row],[Curso]])</f>
        <v/>
      </c>
      <c r="BG1048" s="254" t="str">
        <f>+IF(TRIM(F1048)="","",$B$1&amp;"-"&amp;TRIM(Tabla1[[#This Row],[Mes Inscrito]])&amp;"-"&amp;TRIM(Tabla1[[#This Row],[Dia de clases Inscrito]])&amp;"-"&amp;TRIM(Tabla1[[#This Row],[Horario Inscrito]])&amp;"-"&amp;TRIM(Tabla1[[#This Row],[Fecha Inicio grupo]])&amp;"-"&amp;TRIM(Tabla1[[#This Row],[Tipo Incrito]]))</f>
        <v/>
      </c>
      <c r="BH1048" s="255" t="str">
        <f>IF(F1048="","",OR(IFERROR(SEARCH("CG",Tabla1[[#This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8" s="318" t="str">
        <f>IF(F1048&lt;&gt;"",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8" s="318" t="str">
        <f>IF(F1048&lt;&gt;"",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8" s="318" t="str">
        <f>IF(Tabla1[[#This Row],[Fecha Inicio grupo]]="","",IFERROR(VLOOKUP(Tabla1[[#This Row],[Mes de Alta como miembro]],Parámetros!$AM$2:$AN$16,2,0),"01/01/1900"))</f>
        <v/>
      </c>
    </row>
    <row r="1049" spans="1:63" ht="15" hidden="1" customHeight="1">
      <c r="A1049" s="69">
        <v>1044</v>
      </c>
      <c r="B1049" s="147"/>
      <c r="C1049" s="148"/>
      <c r="D1049" s="43"/>
      <c r="E1049" s="149"/>
      <c r="F1049" s="208"/>
      <c r="G1049" s="46"/>
      <c r="H1049" s="166"/>
      <c r="I1049" s="150"/>
      <c r="J1049" s="148"/>
      <c r="K1049" s="169"/>
      <c r="L1049" s="152"/>
      <c r="M1049" s="151"/>
      <c r="N1049" s="241" t="str">
        <f ca="1">IF(Tabla1[[#This Row],[Fecha de nac]]="","",IF(Tabla1[[#This Row],[Fecha Finalización]] &gt;=TODAY(), DATEDIF(Tabla1[[#This Row],[Fecha de nac]],TODAY(),"y"), ROUNDDOWN((Tabla1[[#This Row],[Fecha Finalización]] -Tabla1[[#This Row],[Fecha de nac]])/365,0)))</f>
        <v/>
      </c>
      <c r="O1049" s="172"/>
      <c r="P1049" s="153"/>
      <c r="Q1049" s="154"/>
      <c r="R1049" s="155"/>
      <c r="S1049" s="155"/>
      <c r="T1049" s="155"/>
      <c r="U1049" s="245" t="str">
        <f>IF(F1049="","",Tabla1[[#This Row],[Fecha Inicio grupo]]+3*7-7)</f>
        <v/>
      </c>
      <c r="V1049" s="246" t="str">
        <f>IF(F1049="","",EDATE(Tabla1[[#This Row],[Fecha Inicio grupo]],3))</f>
        <v/>
      </c>
      <c r="W1049" s="30"/>
      <c r="X1049" s="30"/>
      <c r="Y1049" s="156"/>
      <c r="Z1049" s="156"/>
      <c r="AA1049" s="156"/>
      <c r="AB1049" s="156"/>
      <c r="AC1049" s="156"/>
      <c r="AD1049" s="156"/>
      <c r="AE1049" s="156"/>
      <c r="AF1049" s="156"/>
      <c r="AG1049" s="156"/>
      <c r="AH1049" s="233"/>
      <c r="AI1049" s="233"/>
      <c r="AJ1049" s="234"/>
      <c r="AK1049" s="233"/>
      <c r="AL1049" s="233"/>
      <c r="AM1049" s="233"/>
      <c r="AN1049" s="233"/>
      <c r="AO1049" s="146"/>
      <c r="AP1049" s="248" t="str">
        <f>IF(F1049="","",IFERROR(VLOOKUP(SUBSTITUTE(SUBSTITUTE(Tabla1[[#This Row],[Uso Sistemas]],"T","P"),"N","F"),Parámetros!$M$2:$N$17,2,0),"Completar hasta 3ra sem. para evaluar a Probacionista"))</f>
        <v/>
      </c>
      <c r="AQ1049" s="157"/>
      <c r="AR1049" s="157"/>
      <c r="AS1049" s="157"/>
      <c r="AT1049" s="30"/>
      <c r="AU1049" s="56" t="str">
        <f>CONCATENATE(Tabla1[[#This Row],[sem 01]],Tabla1[[#This Row],[sem 02]],Tabla1[[#This Row],[sem 03]])</f>
        <v/>
      </c>
      <c r="AV1049" s="56"/>
      <c r="AW1049" s="56"/>
      <c r="AX1049" s="250" t="str">
        <f>IF(V1049="","",EOMONTH(EDATE(Tabla1[[#This Row],[Fecha Finalización]],2),0))</f>
        <v/>
      </c>
      <c r="AY1049" s="157"/>
      <c r="AZ1049" s="251" t="str">
        <f>IF(V1049="","",EOMONTH(EDATE(Tabla1[[#This Row],[Fecha Finalización]],3),0))</f>
        <v/>
      </c>
      <c r="BA1049" s="40"/>
      <c r="BB1049" s="40"/>
      <c r="BC1049" s="239"/>
      <c r="BD1049" s="235" t="str">
        <f>IF(F1049="","",Tabla1[[#This Row],[sem 01]]&amp;Tabla1[[#This Row],[sem 02]]&amp;Tabla1[[#This Row],[sem 03]])</f>
        <v/>
      </c>
      <c r="BE1049" s="236" t="str">
        <f>+IF(TRIM(F1049)="","",$B$1&amp;"-"&amp;Tabla1[[#This Row],[Mes Inscrito]]&amp;"-"&amp;Tabla1[[#This Row],[Dia de clases Inscrito]]&amp;"-"&amp;Tabla1[[#This Row],[Horario Inscrito]]&amp;"-"&amp;Tabla1[[#This Row],[Fecha Inicio grupo]])</f>
        <v/>
      </c>
      <c r="BF1049" s="253" t="str">
        <f>IF(F1049="","",Tabla1[[#This Row],[Curso]])</f>
        <v/>
      </c>
      <c r="BG1049" s="254" t="str">
        <f>+IF(TRIM(F1049)="","",$B$1&amp;"-"&amp;TRIM(Tabla1[[#This Row],[Mes Inscrito]])&amp;"-"&amp;TRIM(Tabla1[[#This Row],[Dia de clases Inscrito]])&amp;"-"&amp;TRIM(Tabla1[[#This Row],[Horario Inscrito]])&amp;"-"&amp;TRIM(Tabla1[[#This Row],[Fecha Inicio grupo]])&amp;"-"&amp;TRIM(Tabla1[[#This Row],[Tipo Incrito]]))</f>
        <v/>
      </c>
      <c r="BH1049" s="255" t="str">
        <f>IF(F1049="","",OR(IFERROR(SEARCH("CG",Tabla1[[#This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9" s="318" t="str">
        <f>IF(F1049&lt;&gt;"",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9" s="318" t="str">
        <f>IF(F1049&lt;&gt;"",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9" s="318" t="str">
        <f>IF(Tabla1[[#This Row],[Fecha Inicio grupo]]="","",IFERROR(VLOOKUP(Tabla1[[#This Row],[Mes de Alta como miembro]],Parámetros!$AM$2:$AN$16,2,0),"01/01/1900"))</f>
        <v/>
      </c>
    </row>
    <row r="1050" spans="1:63" ht="15" hidden="1" customHeight="1">
      <c r="A1050" s="69">
        <v>1045</v>
      </c>
      <c r="B1050" s="147"/>
      <c r="C1050" s="148"/>
      <c r="D1050" s="43"/>
      <c r="E1050" s="149"/>
      <c r="F1050" s="208"/>
      <c r="G1050" s="46"/>
      <c r="H1050" s="166"/>
      <c r="I1050" s="150"/>
      <c r="J1050" s="148"/>
      <c r="K1050" s="169"/>
      <c r="L1050" s="152"/>
      <c r="M1050" s="151"/>
      <c r="N1050" s="241" t="str">
        <f ca="1">IF(Tabla1[[#This Row],[Fecha de nac]]="","",IF(Tabla1[[#This Row],[Fecha Finalización]] &gt;=TODAY(), DATEDIF(Tabla1[[#This Row],[Fecha de nac]],TODAY(),"y"), ROUNDDOWN((Tabla1[[#This Row],[Fecha Finalización]] -Tabla1[[#This Row],[Fecha de nac]])/365,0)))</f>
        <v/>
      </c>
      <c r="O1050" s="172"/>
      <c r="P1050" s="153"/>
      <c r="Q1050" s="154"/>
      <c r="R1050" s="155"/>
      <c r="S1050" s="155"/>
      <c r="T1050" s="155"/>
      <c r="U1050" s="245" t="str">
        <f>IF(F1050="","",Tabla1[[#This Row],[Fecha Inicio grupo]]+3*7-7)</f>
        <v/>
      </c>
      <c r="V1050" s="246" t="str">
        <f>IF(F1050="","",EDATE(Tabla1[[#This Row],[Fecha Inicio grupo]],3))</f>
        <v/>
      </c>
      <c r="W1050" s="30"/>
      <c r="X1050" s="30"/>
      <c r="Y1050" s="156"/>
      <c r="Z1050" s="156"/>
      <c r="AA1050" s="156"/>
      <c r="AB1050" s="156"/>
      <c r="AC1050" s="156"/>
      <c r="AD1050" s="156"/>
      <c r="AE1050" s="156"/>
      <c r="AF1050" s="156"/>
      <c r="AG1050" s="156"/>
      <c r="AH1050" s="233"/>
      <c r="AI1050" s="233"/>
      <c r="AJ1050" s="234"/>
      <c r="AK1050" s="233"/>
      <c r="AL1050" s="233"/>
      <c r="AM1050" s="233"/>
      <c r="AN1050" s="233"/>
      <c r="AO1050" s="146"/>
      <c r="AP1050" s="248" t="str">
        <f>IF(F1050="","",IFERROR(VLOOKUP(SUBSTITUTE(SUBSTITUTE(Tabla1[[#This Row],[Uso Sistemas]],"T","P"),"N","F"),Parámetros!$M$2:$N$17,2,0),"Completar hasta 3ra sem. para evaluar a Probacionista"))</f>
        <v/>
      </c>
      <c r="AQ1050" s="157"/>
      <c r="AR1050" s="157"/>
      <c r="AS1050" s="157"/>
      <c r="AT1050" s="30"/>
      <c r="AU1050" s="56" t="str">
        <f>CONCATENATE(Tabla1[[#This Row],[sem 01]],Tabla1[[#This Row],[sem 02]],Tabla1[[#This Row],[sem 03]])</f>
        <v/>
      </c>
      <c r="AV1050" s="56"/>
      <c r="AW1050" s="56"/>
      <c r="AX1050" s="250" t="str">
        <f>IF(V1050="","",EOMONTH(EDATE(Tabla1[[#This Row],[Fecha Finalización]],2),0))</f>
        <v/>
      </c>
      <c r="AY1050" s="157"/>
      <c r="AZ1050" s="251" t="str">
        <f>IF(V1050="","",EOMONTH(EDATE(Tabla1[[#This Row],[Fecha Finalización]],3),0))</f>
        <v/>
      </c>
      <c r="BA1050" s="40"/>
      <c r="BB1050" s="40"/>
      <c r="BC1050" s="239"/>
      <c r="BD1050" s="235" t="str">
        <f>IF(F1050="","",Tabla1[[#This Row],[sem 01]]&amp;Tabla1[[#This Row],[sem 02]]&amp;Tabla1[[#This Row],[sem 03]])</f>
        <v/>
      </c>
      <c r="BE1050" s="236" t="str">
        <f>+IF(TRIM(F1050)="","",$B$1&amp;"-"&amp;Tabla1[[#This Row],[Mes Inscrito]]&amp;"-"&amp;Tabla1[[#This Row],[Dia de clases Inscrito]]&amp;"-"&amp;Tabla1[[#This Row],[Horario Inscrito]]&amp;"-"&amp;Tabla1[[#This Row],[Fecha Inicio grupo]])</f>
        <v/>
      </c>
      <c r="BF1050" s="253" t="str">
        <f>IF(F1050="","",Tabla1[[#This Row],[Curso]])</f>
        <v/>
      </c>
      <c r="BG1050" s="254" t="str">
        <f>+IF(TRIM(F1050)="","",$B$1&amp;"-"&amp;TRIM(Tabla1[[#This Row],[Mes Inscrito]])&amp;"-"&amp;TRIM(Tabla1[[#This Row],[Dia de clases Inscrito]])&amp;"-"&amp;TRIM(Tabla1[[#This Row],[Horario Inscrito]])&amp;"-"&amp;TRIM(Tabla1[[#This Row],[Fecha Inicio grupo]])&amp;"-"&amp;TRIM(Tabla1[[#This Row],[Tipo Incrito]]))</f>
        <v/>
      </c>
      <c r="BH1050" s="255" t="str">
        <f>IF(F1050="","",OR(IFERROR(SEARCH("CG",Tabla1[[#This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0" s="318" t="str">
        <f>IF(F1050&lt;&gt;"",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0" s="318" t="str">
        <f>IF(F1050&lt;&gt;"",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0" s="318" t="str">
        <f>IF(Tabla1[[#This Row],[Fecha Inicio grupo]]="","",IFERROR(VLOOKUP(Tabla1[[#This Row],[Mes de Alta como miembro]],Parámetros!$AM$2:$AN$16,2,0),"01/01/1900"))</f>
        <v/>
      </c>
    </row>
    <row r="1051" spans="1:63" ht="15" hidden="1" customHeight="1">
      <c r="A1051" s="69">
        <v>1046</v>
      </c>
      <c r="B1051" s="147"/>
      <c r="C1051" s="148"/>
      <c r="D1051" s="43"/>
      <c r="E1051" s="149"/>
      <c r="F1051" s="208"/>
      <c r="G1051" s="46"/>
      <c r="H1051" s="166"/>
      <c r="I1051" s="150"/>
      <c r="J1051" s="148"/>
      <c r="K1051" s="169"/>
      <c r="L1051" s="152"/>
      <c r="M1051" s="151"/>
      <c r="N1051" s="241" t="str">
        <f ca="1">IF(Tabla1[[#This Row],[Fecha de nac]]="","",IF(Tabla1[[#This Row],[Fecha Finalización]] &gt;=TODAY(), DATEDIF(Tabla1[[#This Row],[Fecha de nac]],TODAY(),"y"), ROUNDDOWN((Tabla1[[#This Row],[Fecha Finalización]] -Tabla1[[#This Row],[Fecha de nac]])/365,0)))</f>
        <v/>
      </c>
      <c r="O1051" s="172"/>
      <c r="P1051" s="153"/>
      <c r="Q1051" s="154"/>
      <c r="R1051" s="155"/>
      <c r="S1051" s="155"/>
      <c r="T1051" s="155"/>
      <c r="U1051" s="245" t="str">
        <f>IF(F1051="","",Tabla1[[#This Row],[Fecha Inicio grupo]]+3*7-7)</f>
        <v/>
      </c>
      <c r="V1051" s="246" t="str">
        <f>IF(F1051="","",EDATE(Tabla1[[#This Row],[Fecha Inicio grupo]],3))</f>
        <v/>
      </c>
      <c r="W1051" s="30"/>
      <c r="X1051" s="30"/>
      <c r="Y1051" s="156"/>
      <c r="Z1051" s="156"/>
      <c r="AA1051" s="156"/>
      <c r="AB1051" s="156"/>
      <c r="AC1051" s="156"/>
      <c r="AD1051" s="156"/>
      <c r="AE1051" s="156"/>
      <c r="AF1051" s="156"/>
      <c r="AG1051" s="156"/>
      <c r="AH1051" s="233"/>
      <c r="AI1051" s="233"/>
      <c r="AJ1051" s="234"/>
      <c r="AK1051" s="233"/>
      <c r="AL1051" s="233"/>
      <c r="AM1051" s="233"/>
      <c r="AN1051" s="233"/>
      <c r="AO1051" s="146"/>
      <c r="AP1051" s="248" t="str">
        <f>IF(F1051="","",IFERROR(VLOOKUP(SUBSTITUTE(SUBSTITUTE(Tabla1[[#This Row],[Uso Sistemas]],"T","P"),"N","F"),Parámetros!$M$2:$N$17,2,0),"Completar hasta 3ra sem. para evaluar a Probacionista"))</f>
        <v/>
      </c>
      <c r="AQ1051" s="157"/>
      <c r="AR1051" s="157"/>
      <c r="AS1051" s="157"/>
      <c r="AT1051" s="30"/>
      <c r="AU1051" s="56" t="str">
        <f>CONCATENATE(Tabla1[[#This Row],[sem 01]],Tabla1[[#This Row],[sem 02]],Tabla1[[#This Row],[sem 03]])</f>
        <v/>
      </c>
      <c r="AV1051" s="56"/>
      <c r="AW1051" s="56"/>
      <c r="AX1051" s="250" t="str">
        <f>IF(V1051="","",EOMONTH(EDATE(Tabla1[[#This Row],[Fecha Finalización]],2),0))</f>
        <v/>
      </c>
      <c r="AY1051" s="157"/>
      <c r="AZ1051" s="251" t="str">
        <f>IF(V1051="","",EOMONTH(EDATE(Tabla1[[#This Row],[Fecha Finalización]],3),0))</f>
        <v/>
      </c>
      <c r="BA1051" s="40"/>
      <c r="BB1051" s="40"/>
      <c r="BC1051" s="239"/>
      <c r="BD1051" s="235" t="str">
        <f>IF(F1051="","",Tabla1[[#This Row],[sem 01]]&amp;Tabla1[[#This Row],[sem 02]]&amp;Tabla1[[#This Row],[sem 03]])</f>
        <v/>
      </c>
      <c r="BE1051" s="236" t="str">
        <f>+IF(TRIM(F1051)="","",$B$1&amp;"-"&amp;Tabla1[[#This Row],[Mes Inscrito]]&amp;"-"&amp;Tabla1[[#This Row],[Dia de clases Inscrito]]&amp;"-"&amp;Tabla1[[#This Row],[Horario Inscrito]]&amp;"-"&amp;Tabla1[[#This Row],[Fecha Inicio grupo]])</f>
        <v/>
      </c>
      <c r="BF1051" s="253" t="str">
        <f>IF(F1051="","",Tabla1[[#This Row],[Curso]])</f>
        <v/>
      </c>
      <c r="BG1051" s="254" t="str">
        <f>+IF(TRIM(F1051)="","",$B$1&amp;"-"&amp;TRIM(Tabla1[[#This Row],[Mes Inscrito]])&amp;"-"&amp;TRIM(Tabla1[[#This Row],[Dia de clases Inscrito]])&amp;"-"&amp;TRIM(Tabla1[[#This Row],[Horario Inscrito]])&amp;"-"&amp;TRIM(Tabla1[[#This Row],[Fecha Inicio grupo]])&amp;"-"&amp;TRIM(Tabla1[[#This Row],[Tipo Incrito]]))</f>
        <v/>
      </c>
      <c r="BH1051" s="255" t="str">
        <f>IF(F1051="","",OR(IFERROR(SEARCH("CG",Tabla1[[#This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1" s="318" t="str">
        <f>IF(F1051&lt;&gt;"",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1" s="318" t="str">
        <f>IF(F1051&lt;&gt;"",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1" s="318" t="str">
        <f>IF(Tabla1[[#This Row],[Fecha Inicio grupo]]="","",IFERROR(VLOOKUP(Tabla1[[#This Row],[Mes de Alta como miembro]],Parámetros!$AM$2:$AN$16,2,0),"01/01/1900"))</f>
        <v/>
      </c>
    </row>
    <row r="1052" spans="1:63" ht="15" hidden="1" customHeight="1">
      <c r="A1052" s="69">
        <v>1047</v>
      </c>
      <c r="B1052" s="147"/>
      <c r="C1052" s="148"/>
      <c r="D1052" s="43"/>
      <c r="E1052" s="149"/>
      <c r="F1052" s="208"/>
      <c r="G1052" s="46"/>
      <c r="H1052" s="166"/>
      <c r="I1052" s="150"/>
      <c r="J1052" s="148"/>
      <c r="K1052" s="169"/>
      <c r="L1052" s="152"/>
      <c r="M1052" s="151"/>
      <c r="N1052" s="241" t="str">
        <f ca="1">IF(Tabla1[[#This Row],[Fecha de nac]]="","",IF(Tabla1[[#This Row],[Fecha Finalización]] &gt;=TODAY(), DATEDIF(Tabla1[[#This Row],[Fecha de nac]],TODAY(),"y"), ROUNDDOWN((Tabla1[[#This Row],[Fecha Finalización]] -Tabla1[[#This Row],[Fecha de nac]])/365,0)))</f>
        <v/>
      </c>
      <c r="O1052" s="172"/>
      <c r="P1052" s="153"/>
      <c r="Q1052" s="154"/>
      <c r="R1052" s="155"/>
      <c r="S1052" s="155"/>
      <c r="T1052" s="155"/>
      <c r="U1052" s="245" t="str">
        <f>IF(F1052="","",Tabla1[[#This Row],[Fecha Inicio grupo]]+3*7-7)</f>
        <v/>
      </c>
      <c r="V1052" s="246" t="str">
        <f>IF(F1052="","",EDATE(Tabla1[[#This Row],[Fecha Inicio grupo]],3))</f>
        <v/>
      </c>
      <c r="W1052" s="30"/>
      <c r="X1052" s="30"/>
      <c r="Y1052" s="156"/>
      <c r="Z1052" s="156"/>
      <c r="AA1052" s="156"/>
      <c r="AB1052" s="156"/>
      <c r="AC1052" s="156"/>
      <c r="AD1052" s="156"/>
      <c r="AE1052" s="156"/>
      <c r="AF1052" s="156"/>
      <c r="AG1052" s="156"/>
      <c r="AH1052" s="233"/>
      <c r="AI1052" s="233"/>
      <c r="AJ1052" s="234"/>
      <c r="AK1052" s="233"/>
      <c r="AL1052" s="233"/>
      <c r="AM1052" s="233"/>
      <c r="AN1052" s="233"/>
      <c r="AO1052" s="146"/>
      <c r="AP1052" s="248" t="str">
        <f>IF(F1052="","",IFERROR(VLOOKUP(SUBSTITUTE(SUBSTITUTE(Tabla1[[#This Row],[Uso Sistemas]],"T","P"),"N","F"),Parámetros!$M$2:$N$17,2,0),"Completar hasta 3ra sem. para evaluar a Probacionista"))</f>
        <v/>
      </c>
      <c r="AQ1052" s="157"/>
      <c r="AR1052" s="157"/>
      <c r="AS1052" s="157"/>
      <c r="AT1052" s="30"/>
      <c r="AU1052" s="56" t="str">
        <f>CONCATENATE(Tabla1[[#This Row],[sem 01]],Tabla1[[#This Row],[sem 02]],Tabla1[[#This Row],[sem 03]])</f>
        <v/>
      </c>
      <c r="AV1052" s="56"/>
      <c r="AW1052" s="56"/>
      <c r="AX1052" s="250" t="str">
        <f>IF(V1052="","",EOMONTH(EDATE(Tabla1[[#This Row],[Fecha Finalización]],2),0))</f>
        <v/>
      </c>
      <c r="AY1052" s="157"/>
      <c r="AZ1052" s="251" t="str">
        <f>IF(V1052="","",EOMONTH(EDATE(Tabla1[[#This Row],[Fecha Finalización]],3),0))</f>
        <v/>
      </c>
      <c r="BA1052" s="40"/>
      <c r="BB1052" s="40"/>
      <c r="BC1052" s="239"/>
      <c r="BD1052" s="235" t="str">
        <f>IF(F1052="","",Tabla1[[#This Row],[sem 01]]&amp;Tabla1[[#This Row],[sem 02]]&amp;Tabla1[[#This Row],[sem 03]])</f>
        <v/>
      </c>
      <c r="BE1052" s="236" t="str">
        <f>+IF(TRIM(F1052)="","",$B$1&amp;"-"&amp;Tabla1[[#This Row],[Mes Inscrito]]&amp;"-"&amp;Tabla1[[#This Row],[Dia de clases Inscrito]]&amp;"-"&amp;Tabla1[[#This Row],[Horario Inscrito]]&amp;"-"&amp;Tabla1[[#This Row],[Fecha Inicio grupo]])</f>
        <v/>
      </c>
      <c r="BF1052" s="253" t="str">
        <f>IF(F1052="","",Tabla1[[#This Row],[Curso]])</f>
        <v/>
      </c>
      <c r="BG1052" s="254" t="str">
        <f>+IF(TRIM(F1052)="","",$B$1&amp;"-"&amp;TRIM(Tabla1[[#This Row],[Mes Inscrito]])&amp;"-"&amp;TRIM(Tabla1[[#This Row],[Dia de clases Inscrito]])&amp;"-"&amp;TRIM(Tabla1[[#This Row],[Horario Inscrito]])&amp;"-"&amp;TRIM(Tabla1[[#This Row],[Fecha Inicio grupo]])&amp;"-"&amp;TRIM(Tabla1[[#This Row],[Tipo Incrito]]))</f>
        <v/>
      </c>
      <c r="BH1052" s="255" t="str">
        <f>IF(F1052="","",OR(IFERROR(SEARCH("CG",Tabla1[[#This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2" s="318" t="str">
        <f>IF(F1052&lt;&gt;"",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2" s="318" t="str">
        <f>IF(F1052&lt;&gt;"",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2" s="318" t="str">
        <f>IF(Tabla1[[#This Row],[Fecha Inicio grupo]]="","",IFERROR(VLOOKUP(Tabla1[[#This Row],[Mes de Alta como miembro]],Parámetros!$AM$2:$AN$16,2,0),"01/01/1900"))</f>
        <v/>
      </c>
    </row>
    <row r="1053" spans="1:63" ht="15" hidden="1" customHeight="1">
      <c r="A1053" s="69">
        <v>1048</v>
      </c>
      <c r="B1053" s="147"/>
      <c r="C1053" s="148"/>
      <c r="D1053" s="43"/>
      <c r="E1053" s="149"/>
      <c r="F1053" s="208"/>
      <c r="G1053" s="46"/>
      <c r="H1053" s="166"/>
      <c r="I1053" s="150"/>
      <c r="J1053" s="148"/>
      <c r="K1053" s="169"/>
      <c r="L1053" s="152"/>
      <c r="M1053" s="151"/>
      <c r="N1053" s="241" t="str">
        <f ca="1">IF(Tabla1[[#This Row],[Fecha de nac]]="","",IF(Tabla1[[#This Row],[Fecha Finalización]] &gt;=TODAY(), DATEDIF(Tabla1[[#This Row],[Fecha de nac]],TODAY(),"y"), ROUNDDOWN((Tabla1[[#This Row],[Fecha Finalización]] -Tabla1[[#This Row],[Fecha de nac]])/365,0)))</f>
        <v/>
      </c>
      <c r="O1053" s="172"/>
      <c r="P1053" s="153"/>
      <c r="Q1053" s="154"/>
      <c r="R1053" s="155"/>
      <c r="S1053" s="155"/>
      <c r="T1053" s="155"/>
      <c r="U1053" s="245" t="str">
        <f>IF(F1053="","",Tabla1[[#This Row],[Fecha Inicio grupo]]+3*7-7)</f>
        <v/>
      </c>
      <c r="V1053" s="246" t="str">
        <f>IF(F1053="","",EDATE(Tabla1[[#This Row],[Fecha Inicio grupo]],3))</f>
        <v/>
      </c>
      <c r="W1053" s="30"/>
      <c r="X1053" s="30"/>
      <c r="Y1053" s="156"/>
      <c r="Z1053" s="156"/>
      <c r="AA1053" s="156"/>
      <c r="AB1053" s="156"/>
      <c r="AC1053" s="156"/>
      <c r="AD1053" s="156"/>
      <c r="AE1053" s="156"/>
      <c r="AF1053" s="156"/>
      <c r="AG1053" s="156"/>
      <c r="AH1053" s="233"/>
      <c r="AI1053" s="233"/>
      <c r="AJ1053" s="234"/>
      <c r="AK1053" s="233"/>
      <c r="AL1053" s="233"/>
      <c r="AM1053" s="233"/>
      <c r="AN1053" s="233"/>
      <c r="AO1053" s="146"/>
      <c r="AP1053" s="248" t="str">
        <f>IF(F1053="","",IFERROR(VLOOKUP(SUBSTITUTE(SUBSTITUTE(Tabla1[[#This Row],[Uso Sistemas]],"T","P"),"N","F"),Parámetros!$M$2:$N$17,2,0),"Completar hasta 3ra sem. para evaluar a Probacionista"))</f>
        <v/>
      </c>
      <c r="AQ1053" s="157"/>
      <c r="AR1053" s="157"/>
      <c r="AS1053" s="157"/>
      <c r="AT1053" s="30"/>
      <c r="AU1053" s="56" t="str">
        <f>CONCATENATE(Tabla1[[#This Row],[sem 01]],Tabla1[[#This Row],[sem 02]],Tabla1[[#This Row],[sem 03]])</f>
        <v/>
      </c>
      <c r="AV1053" s="56"/>
      <c r="AW1053" s="56"/>
      <c r="AX1053" s="250" t="str">
        <f>IF(V1053="","",EOMONTH(EDATE(Tabla1[[#This Row],[Fecha Finalización]],2),0))</f>
        <v/>
      </c>
      <c r="AY1053" s="157"/>
      <c r="AZ1053" s="251" t="str">
        <f>IF(V1053="","",EOMONTH(EDATE(Tabla1[[#This Row],[Fecha Finalización]],3),0))</f>
        <v/>
      </c>
      <c r="BA1053" s="40"/>
      <c r="BB1053" s="40"/>
      <c r="BC1053" s="239"/>
      <c r="BD1053" s="235" t="str">
        <f>IF(F1053="","",Tabla1[[#This Row],[sem 01]]&amp;Tabla1[[#This Row],[sem 02]]&amp;Tabla1[[#This Row],[sem 03]])</f>
        <v/>
      </c>
      <c r="BE1053" s="236" t="str">
        <f>+IF(TRIM(F1053)="","",$B$1&amp;"-"&amp;Tabla1[[#This Row],[Mes Inscrito]]&amp;"-"&amp;Tabla1[[#This Row],[Dia de clases Inscrito]]&amp;"-"&amp;Tabla1[[#This Row],[Horario Inscrito]]&amp;"-"&amp;Tabla1[[#This Row],[Fecha Inicio grupo]])</f>
        <v/>
      </c>
      <c r="BF1053" s="253" t="str">
        <f>IF(F1053="","",Tabla1[[#This Row],[Curso]])</f>
        <v/>
      </c>
      <c r="BG1053" s="254" t="str">
        <f>+IF(TRIM(F1053)="","",$B$1&amp;"-"&amp;TRIM(Tabla1[[#This Row],[Mes Inscrito]])&amp;"-"&amp;TRIM(Tabla1[[#This Row],[Dia de clases Inscrito]])&amp;"-"&amp;TRIM(Tabla1[[#This Row],[Horario Inscrito]])&amp;"-"&amp;TRIM(Tabla1[[#This Row],[Fecha Inicio grupo]])&amp;"-"&amp;TRIM(Tabla1[[#This Row],[Tipo Incrito]]))</f>
        <v/>
      </c>
      <c r="BH1053" s="255" t="str">
        <f>IF(F1053="","",OR(IFERROR(SEARCH("CG",Tabla1[[#This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3" s="318" t="str">
        <f>IF(F1053&lt;&gt;"",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3" s="318" t="str">
        <f>IF(F1053&lt;&gt;"",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3" s="318" t="str">
        <f>IF(Tabla1[[#This Row],[Fecha Inicio grupo]]="","",IFERROR(VLOOKUP(Tabla1[[#This Row],[Mes de Alta como miembro]],Parámetros!$AM$2:$AN$16,2,0),"01/01/1900"))</f>
        <v/>
      </c>
    </row>
    <row r="1054" spans="1:63" ht="15" hidden="1" customHeight="1">
      <c r="A1054" s="69">
        <v>1049</v>
      </c>
      <c r="B1054" s="147"/>
      <c r="C1054" s="148"/>
      <c r="D1054" s="43"/>
      <c r="E1054" s="149"/>
      <c r="F1054" s="208"/>
      <c r="G1054" s="46"/>
      <c r="H1054" s="166"/>
      <c r="I1054" s="150"/>
      <c r="J1054" s="148"/>
      <c r="K1054" s="169"/>
      <c r="L1054" s="152"/>
      <c r="M1054" s="151"/>
      <c r="N1054" s="241" t="str">
        <f ca="1">IF(Tabla1[[#This Row],[Fecha de nac]]="","",IF(Tabla1[[#This Row],[Fecha Finalización]] &gt;=TODAY(), DATEDIF(Tabla1[[#This Row],[Fecha de nac]],TODAY(),"y"), ROUNDDOWN((Tabla1[[#This Row],[Fecha Finalización]] -Tabla1[[#This Row],[Fecha de nac]])/365,0)))</f>
        <v/>
      </c>
      <c r="O1054" s="172"/>
      <c r="P1054" s="153"/>
      <c r="Q1054" s="154"/>
      <c r="R1054" s="155"/>
      <c r="S1054" s="155"/>
      <c r="T1054" s="155"/>
      <c r="U1054" s="245" t="str">
        <f>IF(F1054="","",Tabla1[[#This Row],[Fecha Inicio grupo]]+3*7-7)</f>
        <v/>
      </c>
      <c r="V1054" s="246" t="str">
        <f>IF(F1054="","",EDATE(Tabla1[[#This Row],[Fecha Inicio grupo]],3))</f>
        <v/>
      </c>
      <c r="W1054" s="30"/>
      <c r="X1054" s="30"/>
      <c r="Y1054" s="156"/>
      <c r="Z1054" s="156"/>
      <c r="AA1054" s="156"/>
      <c r="AB1054" s="156"/>
      <c r="AC1054" s="156"/>
      <c r="AD1054" s="156"/>
      <c r="AE1054" s="156"/>
      <c r="AF1054" s="156"/>
      <c r="AG1054" s="156"/>
      <c r="AH1054" s="233"/>
      <c r="AI1054" s="233"/>
      <c r="AJ1054" s="234"/>
      <c r="AK1054" s="233"/>
      <c r="AL1054" s="233"/>
      <c r="AM1054" s="233"/>
      <c r="AN1054" s="233"/>
      <c r="AO1054" s="146"/>
      <c r="AP1054" s="248" t="str">
        <f>IF(F1054="","",IFERROR(VLOOKUP(SUBSTITUTE(SUBSTITUTE(Tabla1[[#This Row],[Uso Sistemas]],"T","P"),"N","F"),Parámetros!$M$2:$N$17,2,0),"Completar hasta 3ra sem. para evaluar a Probacionista"))</f>
        <v/>
      </c>
      <c r="AQ1054" s="157"/>
      <c r="AR1054" s="157"/>
      <c r="AS1054" s="157"/>
      <c r="AT1054" s="30"/>
      <c r="AU1054" s="56" t="str">
        <f>CONCATENATE(Tabla1[[#This Row],[sem 01]],Tabla1[[#This Row],[sem 02]],Tabla1[[#This Row],[sem 03]])</f>
        <v/>
      </c>
      <c r="AV1054" s="56"/>
      <c r="AW1054" s="56"/>
      <c r="AX1054" s="250" t="str">
        <f>IF(V1054="","",EOMONTH(EDATE(Tabla1[[#This Row],[Fecha Finalización]],2),0))</f>
        <v/>
      </c>
      <c r="AY1054" s="157"/>
      <c r="AZ1054" s="251" t="str">
        <f>IF(V1054="","",EOMONTH(EDATE(Tabla1[[#This Row],[Fecha Finalización]],3),0))</f>
        <v/>
      </c>
      <c r="BA1054" s="40"/>
      <c r="BB1054" s="40"/>
      <c r="BC1054" s="239"/>
      <c r="BD1054" s="235" t="str">
        <f>IF(F1054="","",Tabla1[[#This Row],[sem 01]]&amp;Tabla1[[#This Row],[sem 02]]&amp;Tabla1[[#This Row],[sem 03]])</f>
        <v/>
      </c>
      <c r="BE1054" s="236" t="str">
        <f>+IF(TRIM(F1054)="","",$B$1&amp;"-"&amp;Tabla1[[#This Row],[Mes Inscrito]]&amp;"-"&amp;Tabla1[[#This Row],[Dia de clases Inscrito]]&amp;"-"&amp;Tabla1[[#This Row],[Horario Inscrito]]&amp;"-"&amp;Tabla1[[#This Row],[Fecha Inicio grupo]])</f>
        <v/>
      </c>
      <c r="BF1054" s="253" t="str">
        <f>IF(F1054="","",Tabla1[[#This Row],[Curso]])</f>
        <v/>
      </c>
      <c r="BG1054" s="254" t="str">
        <f>+IF(TRIM(F1054)="","",$B$1&amp;"-"&amp;TRIM(Tabla1[[#This Row],[Mes Inscrito]])&amp;"-"&amp;TRIM(Tabla1[[#This Row],[Dia de clases Inscrito]])&amp;"-"&amp;TRIM(Tabla1[[#This Row],[Horario Inscrito]])&amp;"-"&amp;TRIM(Tabla1[[#This Row],[Fecha Inicio grupo]])&amp;"-"&amp;TRIM(Tabla1[[#This Row],[Tipo Incrito]]))</f>
        <v/>
      </c>
      <c r="BH1054" s="255" t="str">
        <f>IF(F1054="","",OR(IFERROR(SEARCH("CG",Tabla1[[#This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4" s="318" t="str">
        <f>IF(F1054&lt;&gt;"",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4" s="318" t="str">
        <f>IF(F1054&lt;&gt;"",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4" s="318" t="str">
        <f>IF(Tabla1[[#This Row],[Fecha Inicio grupo]]="","",IFERROR(VLOOKUP(Tabla1[[#This Row],[Mes de Alta como miembro]],Parámetros!$AM$2:$AN$16,2,0),"01/01/1900"))</f>
        <v/>
      </c>
    </row>
    <row r="1055" spans="1:63" ht="15" hidden="1" customHeight="1">
      <c r="A1055" s="69">
        <v>1050</v>
      </c>
      <c r="B1055" s="147"/>
      <c r="C1055" s="148"/>
      <c r="D1055" s="43"/>
      <c r="E1055" s="149"/>
      <c r="F1055" s="208"/>
      <c r="G1055" s="46"/>
      <c r="H1055" s="166"/>
      <c r="I1055" s="150"/>
      <c r="J1055" s="148"/>
      <c r="K1055" s="169"/>
      <c r="L1055" s="152"/>
      <c r="M1055" s="151"/>
      <c r="N1055" s="241" t="str">
        <f ca="1">IF(Tabla1[[#This Row],[Fecha de nac]]="","",IF(Tabla1[[#This Row],[Fecha Finalización]] &gt;=TODAY(), DATEDIF(Tabla1[[#This Row],[Fecha de nac]],TODAY(),"y"), ROUNDDOWN((Tabla1[[#This Row],[Fecha Finalización]] -Tabla1[[#This Row],[Fecha de nac]])/365,0)))</f>
        <v/>
      </c>
      <c r="O1055" s="172"/>
      <c r="P1055" s="153"/>
      <c r="Q1055" s="154"/>
      <c r="R1055" s="155"/>
      <c r="S1055" s="155"/>
      <c r="T1055" s="155"/>
      <c r="U1055" s="245" t="str">
        <f>IF(F1055="","",Tabla1[[#This Row],[Fecha Inicio grupo]]+3*7-7)</f>
        <v/>
      </c>
      <c r="V1055" s="246" t="str">
        <f>IF(F1055="","",EDATE(Tabla1[[#This Row],[Fecha Inicio grupo]],3))</f>
        <v/>
      </c>
      <c r="W1055" s="30"/>
      <c r="X1055" s="30"/>
      <c r="Y1055" s="156"/>
      <c r="Z1055" s="156"/>
      <c r="AA1055" s="156"/>
      <c r="AB1055" s="156"/>
      <c r="AC1055" s="156"/>
      <c r="AD1055" s="156"/>
      <c r="AE1055" s="156"/>
      <c r="AF1055" s="156"/>
      <c r="AG1055" s="156"/>
      <c r="AH1055" s="233"/>
      <c r="AI1055" s="233"/>
      <c r="AJ1055" s="234"/>
      <c r="AK1055" s="233"/>
      <c r="AL1055" s="233"/>
      <c r="AM1055" s="233"/>
      <c r="AN1055" s="233"/>
      <c r="AO1055" s="146"/>
      <c r="AP1055" s="248" t="str">
        <f>IF(F1055="","",IFERROR(VLOOKUP(SUBSTITUTE(SUBSTITUTE(Tabla1[[#This Row],[Uso Sistemas]],"T","P"),"N","F"),Parámetros!$M$2:$N$17,2,0),"Completar hasta 3ra sem. para evaluar a Probacionista"))</f>
        <v/>
      </c>
      <c r="AQ1055" s="157"/>
      <c r="AR1055" s="157"/>
      <c r="AS1055" s="157"/>
      <c r="AT1055" s="30"/>
      <c r="AU1055" s="56" t="str">
        <f>CONCATENATE(Tabla1[[#This Row],[sem 01]],Tabla1[[#This Row],[sem 02]],Tabla1[[#This Row],[sem 03]])</f>
        <v/>
      </c>
      <c r="AV1055" s="56"/>
      <c r="AW1055" s="56"/>
      <c r="AX1055" s="250" t="str">
        <f>IF(V1055="","",EOMONTH(EDATE(Tabla1[[#This Row],[Fecha Finalización]],2),0))</f>
        <v/>
      </c>
      <c r="AY1055" s="157"/>
      <c r="AZ1055" s="251" t="str">
        <f>IF(V1055="","",EOMONTH(EDATE(Tabla1[[#This Row],[Fecha Finalización]],3),0))</f>
        <v/>
      </c>
      <c r="BA1055" s="40"/>
      <c r="BB1055" s="40"/>
      <c r="BC1055" s="239"/>
      <c r="BD1055" s="235" t="str">
        <f>IF(F1055="","",Tabla1[[#This Row],[sem 01]]&amp;Tabla1[[#This Row],[sem 02]]&amp;Tabla1[[#This Row],[sem 03]])</f>
        <v/>
      </c>
      <c r="BE1055" s="236" t="str">
        <f>+IF(TRIM(F1055)="","",$B$1&amp;"-"&amp;Tabla1[[#This Row],[Mes Inscrito]]&amp;"-"&amp;Tabla1[[#This Row],[Dia de clases Inscrito]]&amp;"-"&amp;Tabla1[[#This Row],[Horario Inscrito]]&amp;"-"&amp;Tabla1[[#This Row],[Fecha Inicio grupo]])</f>
        <v/>
      </c>
      <c r="BF1055" s="253" t="str">
        <f>IF(F1055="","",Tabla1[[#This Row],[Curso]])</f>
        <v/>
      </c>
      <c r="BG1055" s="254" t="str">
        <f>+IF(TRIM(F1055)="","",$B$1&amp;"-"&amp;TRIM(Tabla1[[#This Row],[Mes Inscrito]])&amp;"-"&amp;TRIM(Tabla1[[#This Row],[Dia de clases Inscrito]])&amp;"-"&amp;TRIM(Tabla1[[#This Row],[Horario Inscrito]])&amp;"-"&amp;TRIM(Tabla1[[#This Row],[Fecha Inicio grupo]])&amp;"-"&amp;TRIM(Tabla1[[#This Row],[Tipo Incrito]]))</f>
        <v/>
      </c>
      <c r="BH1055" s="255" t="str">
        <f>IF(F1055="","",OR(IFERROR(SEARCH("CG",Tabla1[[#This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5" s="318" t="str">
        <f>IF(F1055&lt;&gt;"",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5" s="318" t="str">
        <f>IF(F1055&lt;&gt;"",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5" s="318" t="str">
        <f>IF(Tabla1[[#This Row],[Fecha Inicio grupo]]="","",IFERROR(VLOOKUP(Tabla1[[#This Row],[Mes de Alta como miembro]],Parámetros!$AM$2:$AN$16,2,0),"01/01/1900"))</f>
        <v/>
      </c>
    </row>
    <row r="1056" spans="1:63" ht="15" hidden="1" customHeight="1">
      <c r="A1056" s="69">
        <v>1051</v>
      </c>
      <c r="B1056" s="147"/>
      <c r="C1056" s="148"/>
      <c r="D1056" s="43"/>
      <c r="E1056" s="149"/>
      <c r="F1056" s="208"/>
      <c r="G1056" s="46"/>
      <c r="H1056" s="166"/>
      <c r="I1056" s="150"/>
      <c r="J1056" s="148"/>
      <c r="K1056" s="169"/>
      <c r="L1056" s="152"/>
      <c r="M1056" s="151"/>
      <c r="N1056" s="241" t="str">
        <f ca="1">IF(Tabla1[[#This Row],[Fecha de nac]]="","",IF(Tabla1[[#This Row],[Fecha Finalización]] &gt;=TODAY(), DATEDIF(Tabla1[[#This Row],[Fecha de nac]],TODAY(),"y"), ROUNDDOWN((Tabla1[[#This Row],[Fecha Finalización]] -Tabla1[[#This Row],[Fecha de nac]])/365,0)))</f>
        <v/>
      </c>
      <c r="O1056" s="172"/>
      <c r="P1056" s="153"/>
      <c r="Q1056" s="154"/>
      <c r="R1056" s="155"/>
      <c r="S1056" s="155"/>
      <c r="T1056" s="155"/>
      <c r="U1056" s="245" t="str">
        <f>IF(F1056="","",Tabla1[[#This Row],[Fecha Inicio grupo]]+3*7-7)</f>
        <v/>
      </c>
      <c r="V1056" s="246" t="str">
        <f>IF(F1056="","",EDATE(Tabla1[[#This Row],[Fecha Inicio grupo]],3))</f>
        <v/>
      </c>
      <c r="W1056" s="30"/>
      <c r="X1056" s="30"/>
      <c r="Y1056" s="156"/>
      <c r="Z1056" s="156"/>
      <c r="AA1056" s="156"/>
      <c r="AB1056" s="156"/>
      <c r="AC1056" s="156"/>
      <c r="AD1056" s="156"/>
      <c r="AE1056" s="156"/>
      <c r="AF1056" s="156"/>
      <c r="AG1056" s="156"/>
      <c r="AH1056" s="233"/>
      <c r="AI1056" s="233"/>
      <c r="AJ1056" s="234"/>
      <c r="AK1056" s="233"/>
      <c r="AL1056" s="233"/>
      <c r="AM1056" s="233"/>
      <c r="AN1056" s="233"/>
      <c r="AO1056" s="146"/>
      <c r="AP1056" s="248" t="str">
        <f>IF(F1056="","",IFERROR(VLOOKUP(SUBSTITUTE(SUBSTITUTE(Tabla1[[#This Row],[Uso Sistemas]],"T","P"),"N","F"),Parámetros!$M$2:$N$17,2,0),"Completar hasta 3ra sem. para evaluar a Probacionista"))</f>
        <v/>
      </c>
      <c r="AQ1056" s="157"/>
      <c r="AR1056" s="157"/>
      <c r="AS1056" s="157"/>
      <c r="AT1056" s="30"/>
      <c r="AU1056" s="56" t="str">
        <f>CONCATENATE(Tabla1[[#This Row],[sem 01]],Tabla1[[#This Row],[sem 02]],Tabla1[[#This Row],[sem 03]])</f>
        <v/>
      </c>
      <c r="AV1056" s="56"/>
      <c r="AW1056" s="56"/>
      <c r="AX1056" s="250" t="str">
        <f>IF(V1056="","",EOMONTH(EDATE(Tabla1[[#This Row],[Fecha Finalización]],2),0))</f>
        <v/>
      </c>
      <c r="AY1056" s="157"/>
      <c r="AZ1056" s="251" t="str">
        <f>IF(V1056="","",EOMONTH(EDATE(Tabla1[[#This Row],[Fecha Finalización]],3),0))</f>
        <v/>
      </c>
      <c r="BA1056" s="40"/>
      <c r="BB1056" s="40"/>
      <c r="BC1056" s="239"/>
      <c r="BD1056" s="235" t="str">
        <f>IF(F1056="","",Tabla1[[#This Row],[sem 01]]&amp;Tabla1[[#This Row],[sem 02]]&amp;Tabla1[[#This Row],[sem 03]])</f>
        <v/>
      </c>
      <c r="BE1056" s="236" t="str">
        <f>+IF(TRIM(F1056)="","",$B$1&amp;"-"&amp;Tabla1[[#This Row],[Mes Inscrito]]&amp;"-"&amp;Tabla1[[#This Row],[Dia de clases Inscrito]]&amp;"-"&amp;Tabla1[[#This Row],[Horario Inscrito]]&amp;"-"&amp;Tabla1[[#This Row],[Fecha Inicio grupo]])</f>
        <v/>
      </c>
      <c r="BF1056" s="253" t="str">
        <f>IF(F1056="","",Tabla1[[#This Row],[Curso]])</f>
        <v/>
      </c>
      <c r="BG1056" s="254" t="str">
        <f>+IF(TRIM(F1056)="","",$B$1&amp;"-"&amp;TRIM(Tabla1[[#This Row],[Mes Inscrito]])&amp;"-"&amp;TRIM(Tabla1[[#This Row],[Dia de clases Inscrito]])&amp;"-"&amp;TRIM(Tabla1[[#This Row],[Horario Inscrito]])&amp;"-"&amp;TRIM(Tabla1[[#This Row],[Fecha Inicio grupo]])&amp;"-"&amp;TRIM(Tabla1[[#This Row],[Tipo Incrito]]))</f>
        <v/>
      </c>
      <c r="BH1056" s="255" t="str">
        <f>IF(F1056="","",OR(IFERROR(SEARCH("CG",Tabla1[[#This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6" s="318" t="str">
        <f>IF(F1056&lt;&gt;"",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6" s="318" t="str">
        <f>IF(F1056&lt;&gt;"",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6" s="318" t="str">
        <f>IF(Tabla1[[#This Row],[Fecha Inicio grupo]]="","",IFERROR(VLOOKUP(Tabla1[[#This Row],[Mes de Alta como miembro]],Parámetros!$AM$2:$AN$16,2,0),"01/01/1900"))</f>
        <v/>
      </c>
    </row>
    <row r="1057" spans="1:63" ht="15" hidden="1" customHeight="1">
      <c r="A1057" s="69">
        <v>1052</v>
      </c>
      <c r="B1057" s="147"/>
      <c r="C1057" s="148"/>
      <c r="D1057" s="43"/>
      <c r="E1057" s="149"/>
      <c r="F1057" s="208"/>
      <c r="G1057" s="46"/>
      <c r="H1057" s="166"/>
      <c r="I1057" s="150"/>
      <c r="J1057" s="148"/>
      <c r="K1057" s="169"/>
      <c r="L1057" s="152"/>
      <c r="M1057" s="151"/>
      <c r="N1057" s="241" t="str">
        <f ca="1">IF(Tabla1[[#This Row],[Fecha de nac]]="","",IF(Tabla1[[#This Row],[Fecha Finalización]] &gt;=TODAY(), DATEDIF(Tabla1[[#This Row],[Fecha de nac]],TODAY(),"y"), ROUNDDOWN((Tabla1[[#This Row],[Fecha Finalización]] -Tabla1[[#This Row],[Fecha de nac]])/365,0)))</f>
        <v/>
      </c>
      <c r="O1057" s="172"/>
      <c r="P1057" s="153"/>
      <c r="Q1057" s="154"/>
      <c r="R1057" s="155"/>
      <c r="S1057" s="155"/>
      <c r="T1057" s="155"/>
      <c r="U1057" s="245" t="str">
        <f>IF(F1057="","",Tabla1[[#This Row],[Fecha Inicio grupo]]+3*7-7)</f>
        <v/>
      </c>
      <c r="V1057" s="246" t="str">
        <f>IF(F1057="","",EDATE(Tabla1[[#This Row],[Fecha Inicio grupo]],3))</f>
        <v/>
      </c>
      <c r="W1057" s="30"/>
      <c r="X1057" s="30"/>
      <c r="Y1057" s="156"/>
      <c r="Z1057" s="156"/>
      <c r="AA1057" s="156"/>
      <c r="AB1057" s="156"/>
      <c r="AC1057" s="156"/>
      <c r="AD1057" s="156"/>
      <c r="AE1057" s="156"/>
      <c r="AF1057" s="156"/>
      <c r="AG1057" s="156"/>
      <c r="AH1057" s="233"/>
      <c r="AI1057" s="233"/>
      <c r="AJ1057" s="234"/>
      <c r="AK1057" s="233"/>
      <c r="AL1057" s="233"/>
      <c r="AM1057" s="233"/>
      <c r="AN1057" s="233"/>
      <c r="AO1057" s="146"/>
      <c r="AP1057" s="248" t="str">
        <f>IF(F1057="","",IFERROR(VLOOKUP(SUBSTITUTE(SUBSTITUTE(Tabla1[[#This Row],[Uso Sistemas]],"T","P"),"N","F"),Parámetros!$M$2:$N$17,2,0),"Completar hasta 3ra sem. para evaluar a Probacionista"))</f>
        <v/>
      </c>
      <c r="AQ1057" s="157"/>
      <c r="AR1057" s="157"/>
      <c r="AS1057" s="157"/>
      <c r="AT1057" s="30"/>
      <c r="AU1057" s="56" t="str">
        <f>CONCATENATE(Tabla1[[#This Row],[sem 01]],Tabla1[[#This Row],[sem 02]],Tabla1[[#This Row],[sem 03]])</f>
        <v/>
      </c>
      <c r="AV1057" s="56"/>
      <c r="AW1057" s="56"/>
      <c r="AX1057" s="250" t="str">
        <f>IF(V1057="","",EOMONTH(EDATE(Tabla1[[#This Row],[Fecha Finalización]],2),0))</f>
        <v/>
      </c>
      <c r="AY1057" s="157"/>
      <c r="AZ1057" s="251" t="str">
        <f>IF(V1057="","",EOMONTH(EDATE(Tabla1[[#This Row],[Fecha Finalización]],3),0))</f>
        <v/>
      </c>
      <c r="BA1057" s="40"/>
      <c r="BB1057" s="40"/>
      <c r="BC1057" s="239"/>
      <c r="BD1057" s="235" t="str">
        <f>IF(F1057="","",Tabla1[[#This Row],[sem 01]]&amp;Tabla1[[#This Row],[sem 02]]&amp;Tabla1[[#This Row],[sem 03]])</f>
        <v/>
      </c>
      <c r="BE1057" s="236" t="str">
        <f>+IF(TRIM(F1057)="","",$B$1&amp;"-"&amp;Tabla1[[#This Row],[Mes Inscrito]]&amp;"-"&amp;Tabla1[[#This Row],[Dia de clases Inscrito]]&amp;"-"&amp;Tabla1[[#This Row],[Horario Inscrito]]&amp;"-"&amp;Tabla1[[#This Row],[Fecha Inicio grupo]])</f>
        <v/>
      </c>
      <c r="BF1057" s="253" t="str">
        <f>IF(F1057="","",Tabla1[[#This Row],[Curso]])</f>
        <v/>
      </c>
      <c r="BG1057" s="254" t="str">
        <f>+IF(TRIM(F1057)="","",$B$1&amp;"-"&amp;TRIM(Tabla1[[#This Row],[Mes Inscrito]])&amp;"-"&amp;TRIM(Tabla1[[#This Row],[Dia de clases Inscrito]])&amp;"-"&amp;TRIM(Tabla1[[#This Row],[Horario Inscrito]])&amp;"-"&amp;TRIM(Tabla1[[#This Row],[Fecha Inicio grupo]])&amp;"-"&amp;TRIM(Tabla1[[#This Row],[Tipo Incrito]]))</f>
        <v/>
      </c>
      <c r="BH1057" s="255" t="str">
        <f>IF(F1057="","",OR(IFERROR(SEARCH("CG",Tabla1[[#This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7" s="318" t="str">
        <f>IF(F1057&lt;&gt;"",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7" s="318" t="str">
        <f>IF(F1057&lt;&gt;"",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7" s="318" t="str">
        <f>IF(Tabla1[[#This Row],[Fecha Inicio grupo]]="","",IFERROR(VLOOKUP(Tabla1[[#This Row],[Mes de Alta como miembro]],Parámetros!$AM$2:$AN$16,2,0),"01/01/1900"))</f>
        <v/>
      </c>
    </row>
    <row r="1058" spans="1:63" ht="15" hidden="1" customHeight="1">
      <c r="A1058" s="69">
        <v>1053</v>
      </c>
      <c r="B1058" s="147"/>
      <c r="C1058" s="148"/>
      <c r="D1058" s="43"/>
      <c r="E1058" s="149"/>
      <c r="F1058" s="208"/>
      <c r="G1058" s="46"/>
      <c r="H1058" s="166"/>
      <c r="I1058" s="150"/>
      <c r="J1058" s="148"/>
      <c r="K1058" s="169"/>
      <c r="L1058" s="152"/>
      <c r="M1058" s="151"/>
      <c r="N1058" s="241" t="str">
        <f ca="1">IF(Tabla1[[#This Row],[Fecha de nac]]="","",IF(Tabla1[[#This Row],[Fecha Finalización]] &gt;=TODAY(), DATEDIF(Tabla1[[#This Row],[Fecha de nac]],TODAY(),"y"), ROUNDDOWN((Tabla1[[#This Row],[Fecha Finalización]] -Tabla1[[#This Row],[Fecha de nac]])/365,0)))</f>
        <v/>
      </c>
      <c r="O1058" s="172"/>
      <c r="P1058" s="153"/>
      <c r="Q1058" s="154"/>
      <c r="R1058" s="155"/>
      <c r="S1058" s="155"/>
      <c r="T1058" s="155"/>
      <c r="U1058" s="245" t="str">
        <f>IF(F1058="","",Tabla1[[#This Row],[Fecha Inicio grupo]]+3*7-7)</f>
        <v/>
      </c>
      <c r="V1058" s="246" t="str">
        <f>IF(F1058="","",EDATE(Tabla1[[#This Row],[Fecha Inicio grupo]],3))</f>
        <v/>
      </c>
      <c r="W1058" s="30"/>
      <c r="X1058" s="30"/>
      <c r="Y1058" s="156"/>
      <c r="Z1058" s="156"/>
      <c r="AA1058" s="156"/>
      <c r="AB1058" s="156"/>
      <c r="AC1058" s="156"/>
      <c r="AD1058" s="156"/>
      <c r="AE1058" s="156"/>
      <c r="AF1058" s="156"/>
      <c r="AG1058" s="156"/>
      <c r="AH1058" s="233"/>
      <c r="AI1058" s="233"/>
      <c r="AJ1058" s="234"/>
      <c r="AK1058" s="233"/>
      <c r="AL1058" s="233"/>
      <c r="AM1058" s="233"/>
      <c r="AN1058" s="233"/>
      <c r="AO1058" s="146"/>
      <c r="AP1058" s="248" t="str">
        <f>IF(F1058="","",IFERROR(VLOOKUP(SUBSTITUTE(SUBSTITUTE(Tabla1[[#This Row],[Uso Sistemas]],"T","P"),"N","F"),Parámetros!$M$2:$N$17,2,0),"Completar hasta 3ra sem. para evaluar a Probacionista"))</f>
        <v/>
      </c>
      <c r="AQ1058" s="157"/>
      <c r="AR1058" s="157"/>
      <c r="AS1058" s="157"/>
      <c r="AT1058" s="30"/>
      <c r="AU1058" s="56" t="str">
        <f>CONCATENATE(Tabla1[[#This Row],[sem 01]],Tabla1[[#This Row],[sem 02]],Tabla1[[#This Row],[sem 03]])</f>
        <v/>
      </c>
      <c r="AV1058" s="56"/>
      <c r="AW1058" s="56"/>
      <c r="AX1058" s="250" t="str">
        <f>IF(V1058="","",EOMONTH(EDATE(Tabla1[[#This Row],[Fecha Finalización]],2),0))</f>
        <v/>
      </c>
      <c r="AY1058" s="157"/>
      <c r="AZ1058" s="251" t="str">
        <f>IF(V1058="","",EOMONTH(EDATE(Tabla1[[#This Row],[Fecha Finalización]],3),0))</f>
        <v/>
      </c>
      <c r="BA1058" s="40"/>
      <c r="BB1058" s="40"/>
      <c r="BC1058" s="239"/>
      <c r="BD1058" s="235" t="str">
        <f>IF(F1058="","",Tabla1[[#This Row],[sem 01]]&amp;Tabla1[[#This Row],[sem 02]]&amp;Tabla1[[#This Row],[sem 03]])</f>
        <v/>
      </c>
      <c r="BE1058" s="236" t="str">
        <f>+IF(TRIM(F1058)="","",$B$1&amp;"-"&amp;Tabla1[[#This Row],[Mes Inscrito]]&amp;"-"&amp;Tabla1[[#This Row],[Dia de clases Inscrito]]&amp;"-"&amp;Tabla1[[#This Row],[Horario Inscrito]]&amp;"-"&amp;Tabla1[[#This Row],[Fecha Inicio grupo]])</f>
        <v/>
      </c>
      <c r="BF1058" s="253" t="str">
        <f>IF(F1058="","",Tabla1[[#This Row],[Curso]])</f>
        <v/>
      </c>
      <c r="BG1058" s="254" t="str">
        <f>+IF(TRIM(F1058)="","",$B$1&amp;"-"&amp;TRIM(Tabla1[[#This Row],[Mes Inscrito]])&amp;"-"&amp;TRIM(Tabla1[[#This Row],[Dia de clases Inscrito]])&amp;"-"&amp;TRIM(Tabla1[[#This Row],[Horario Inscrito]])&amp;"-"&amp;TRIM(Tabla1[[#This Row],[Fecha Inicio grupo]])&amp;"-"&amp;TRIM(Tabla1[[#This Row],[Tipo Incrito]]))</f>
        <v/>
      </c>
      <c r="BH1058" s="255" t="str">
        <f>IF(F1058="","",OR(IFERROR(SEARCH("CG",Tabla1[[#This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8" s="318" t="str">
        <f>IF(F1058&lt;&gt;"",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8" s="318" t="str">
        <f>IF(F1058&lt;&gt;"",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8" s="318" t="str">
        <f>IF(Tabla1[[#This Row],[Fecha Inicio grupo]]="","",IFERROR(VLOOKUP(Tabla1[[#This Row],[Mes de Alta como miembro]],Parámetros!$AM$2:$AN$16,2,0),"01/01/1900"))</f>
        <v/>
      </c>
    </row>
    <row r="1059" spans="1:63" ht="15" hidden="1" customHeight="1">
      <c r="A1059" s="69">
        <v>1054</v>
      </c>
      <c r="B1059" s="147"/>
      <c r="C1059" s="148"/>
      <c r="D1059" s="43"/>
      <c r="E1059" s="149"/>
      <c r="F1059" s="208"/>
      <c r="G1059" s="46"/>
      <c r="H1059" s="166"/>
      <c r="I1059" s="150"/>
      <c r="J1059" s="148"/>
      <c r="K1059" s="169"/>
      <c r="L1059" s="152"/>
      <c r="M1059" s="151"/>
      <c r="N1059" s="241" t="str">
        <f ca="1">IF(Tabla1[[#This Row],[Fecha de nac]]="","",IF(Tabla1[[#This Row],[Fecha Finalización]] &gt;=TODAY(), DATEDIF(Tabla1[[#This Row],[Fecha de nac]],TODAY(),"y"), ROUNDDOWN((Tabla1[[#This Row],[Fecha Finalización]] -Tabla1[[#This Row],[Fecha de nac]])/365,0)))</f>
        <v/>
      </c>
      <c r="O1059" s="172"/>
      <c r="P1059" s="153"/>
      <c r="Q1059" s="154"/>
      <c r="R1059" s="155"/>
      <c r="S1059" s="155"/>
      <c r="T1059" s="155"/>
      <c r="U1059" s="245" t="str">
        <f>IF(F1059="","",Tabla1[[#This Row],[Fecha Inicio grupo]]+3*7-7)</f>
        <v/>
      </c>
      <c r="V1059" s="246" t="str">
        <f>IF(F1059="","",EDATE(Tabla1[[#This Row],[Fecha Inicio grupo]],3))</f>
        <v/>
      </c>
      <c r="W1059" s="30"/>
      <c r="X1059" s="30"/>
      <c r="Y1059" s="156"/>
      <c r="Z1059" s="156"/>
      <c r="AA1059" s="156"/>
      <c r="AB1059" s="156"/>
      <c r="AC1059" s="156"/>
      <c r="AD1059" s="156"/>
      <c r="AE1059" s="156"/>
      <c r="AF1059" s="156"/>
      <c r="AG1059" s="156"/>
      <c r="AH1059" s="233"/>
      <c r="AI1059" s="233"/>
      <c r="AJ1059" s="234"/>
      <c r="AK1059" s="233"/>
      <c r="AL1059" s="233"/>
      <c r="AM1059" s="233"/>
      <c r="AN1059" s="233"/>
      <c r="AO1059" s="146"/>
      <c r="AP1059" s="248" t="str">
        <f>IF(F1059="","",IFERROR(VLOOKUP(SUBSTITUTE(SUBSTITUTE(Tabla1[[#This Row],[Uso Sistemas]],"T","P"),"N","F"),Parámetros!$M$2:$N$17,2,0),"Completar hasta 3ra sem. para evaluar a Probacionista"))</f>
        <v/>
      </c>
      <c r="AQ1059" s="157"/>
      <c r="AR1059" s="157"/>
      <c r="AS1059" s="157"/>
      <c r="AT1059" s="30"/>
      <c r="AU1059" s="56" t="str">
        <f>CONCATENATE(Tabla1[[#This Row],[sem 01]],Tabla1[[#This Row],[sem 02]],Tabla1[[#This Row],[sem 03]])</f>
        <v/>
      </c>
      <c r="AV1059" s="56"/>
      <c r="AW1059" s="56"/>
      <c r="AX1059" s="250" t="str">
        <f>IF(V1059="","",EOMONTH(EDATE(Tabla1[[#This Row],[Fecha Finalización]],2),0))</f>
        <v/>
      </c>
      <c r="AY1059" s="157"/>
      <c r="AZ1059" s="251" t="str">
        <f>IF(V1059="","",EOMONTH(EDATE(Tabla1[[#This Row],[Fecha Finalización]],3),0))</f>
        <v/>
      </c>
      <c r="BA1059" s="40"/>
      <c r="BB1059" s="40"/>
      <c r="BC1059" s="239"/>
      <c r="BD1059" s="235" t="str">
        <f>IF(F1059="","",Tabla1[[#This Row],[sem 01]]&amp;Tabla1[[#This Row],[sem 02]]&amp;Tabla1[[#This Row],[sem 03]])</f>
        <v/>
      </c>
      <c r="BE1059" s="236" t="str">
        <f>+IF(TRIM(F1059)="","",$B$1&amp;"-"&amp;Tabla1[[#This Row],[Mes Inscrito]]&amp;"-"&amp;Tabla1[[#This Row],[Dia de clases Inscrito]]&amp;"-"&amp;Tabla1[[#This Row],[Horario Inscrito]]&amp;"-"&amp;Tabla1[[#This Row],[Fecha Inicio grupo]])</f>
        <v/>
      </c>
      <c r="BF1059" s="253" t="str">
        <f>IF(F1059="","",Tabla1[[#This Row],[Curso]])</f>
        <v/>
      </c>
      <c r="BG1059" s="254" t="str">
        <f>+IF(TRIM(F1059)="","",$B$1&amp;"-"&amp;TRIM(Tabla1[[#This Row],[Mes Inscrito]])&amp;"-"&amp;TRIM(Tabla1[[#This Row],[Dia de clases Inscrito]])&amp;"-"&amp;TRIM(Tabla1[[#This Row],[Horario Inscrito]])&amp;"-"&amp;TRIM(Tabla1[[#This Row],[Fecha Inicio grupo]])&amp;"-"&amp;TRIM(Tabla1[[#This Row],[Tipo Incrito]]))</f>
        <v/>
      </c>
      <c r="BH1059" s="255" t="str">
        <f>IF(F1059="","",OR(IFERROR(SEARCH("CG",Tabla1[[#This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9" s="318" t="str">
        <f>IF(F1059&lt;&gt;"",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9" s="318" t="str">
        <f>IF(F1059&lt;&gt;"",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9" s="318" t="str">
        <f>IF(Tabla1[[#This Row],[Fecha Inicio grupo]]="","",IFERROR(VLOOKUP(Tabla1[[#This Row],[Mes de Alta como miembro]],Parámetros!$AM$2:$AN$16,2,0),"01/01/1900"))</f>
        <v/>
      </c>
    </row>
    <row r="1060" spans="1:63" ht="15" hidden="1" customHeight="1">
      <c r="A1060" s="69">
        <v>1055</v>
      </c>
      <c r="B1060" s="147"/>
      <c r="C1060" s="148"/>
      <c r="D1060" s="43"/>
      <c r="E1060" s="149"/>
      <c r="F1060" s="208"/>
      <c r="G1060" s="46"/>
      <c r="H1060" s="166"/>
      <c r="I1060" s="150"/>
      <c r="J1060" s="148"/>
      <c r="K1060" s="169"/>
      <c r="L1060" s="152"/>
      <c r="M1060" s="151"/>
      <c r="N1060" s="241" t="str">
        <f ca="1">IF(Tabla1[[#This Row],[Fecha de nac]]="","",IF(Tabla1[[#This Row],[Fecha Finalización]] &gt;=TODAY(), DATEDIF(Tabla1[[#This Row],[Fecha de nac]],TODAY(),"y"), ROUNDDOWN((Tabla1[[#This Row],[Fecha Finalización]] -Tabla1[[#This Row],[Fecha de nac]])/365,0)))</f>
        <v/>
      </c>
      <c r="O1060" s="172"/>
      <c r="P1060" s="153"/>
      <c r="Q1060" s="154"/>
      <c r="R1060" s="155"/>
      <c r="S1060" s="155"/>
      <c r="T1060" s="155"/>
      <c r="U1060" s="245" t="str">
        <f>IF(F1060="","",Tabla1[[#This Row],[Fecha Inicio grupo]]+3*7-7)</f>
        <v/>
      </c>
      <c r="V1060" s="246" t="str">
        <f>IF(F1060="","",EDATE(Tabla1[[#This Row],[Fecha Inicio grupo]],3))</f>
        <v/>
      </c>
      <c r="W1060" s="30"/>
      <c r="X1060" s="30"/>
      <c r="Y1060" s="156"/>
      <c r="Z1060" s="156"/>
      <c r="AA1060" s="156"/>
      <c r="AB1060" s="156"/>
      <c r="AC1060" s="156"/>
      <c r="AD1060" s="156"/>
      <c r="AE1060" s="156"/>
      <c r="AF1060" s="156"/>
      <c r="AG1060" s="156"/>
      <c r="AH1060" s="233"/>
      <c r="AI1060" s="233"/>
      <c r="AJ1060" s="234"/>
      <c r="AK1060" s="233"/>
      <c r="AL1060" s="233"/>
      <c r="AM1060" s="233"/>
      <c r="AN1060" s="233"/>
      <c r="AO1060" s="146"/>
      <c r="AP1060" s="248" t="str">
        <f>IF(F1060="","",IFERROR(VLOOKUP(SUBSTITUTE(SUBSTITUTE(Tabla1[[#This Row],[Uso Sistemas]],"T","P"),"N","F"),Parámetros!$M$2:$N$17,2,0),"Completar hasta 3ra sem. para evaluar a Probacionista"))</f>
        <v/>
      </c>
      <c r="AQ1060" s="157"/>
      <c r="AR1060" s="157"/>
      <c r="AS1060" s="157"/>
      <c r="AT1060" s="30"/>
      <c r="AU1060" s="56" t="str">
        <f>CONCATENATE(Tabla1[[#This Row],[sem 01]],Tabla1[[#This Row],[sem 02]],Tabla1[[#This Row],[sem 03]])</f>
        <v/>
      </c>
      <c r="AV1060" s="56"/>
      <c r="AW1060" s="56"/>
      <c r="AX1060" s="250" t="str">
        <f>IF(V1060="","",EOMONTH(EDATE(Tabla1[[#This Row],[Fecha Finalización]],2),0))</f>
        <v/>
      </c>
      <c r="AY1060" s="157"/>
      <c r="AZ1060" s="251" t="str">
        <f>IF(V1060="","",EOMONTH(EDATE(Tabla1[[#This Row],[Fecha Finalización]],3),0))</f>
        <v/>
      </c>
      <c r="BA1060" s="40"/>
      <c r="BB1060" s="40"/>
      <c r="BC1060" s="239"/>
      <c r="BD1060" s="235" t="str">
        <f>IF(F1060="","",Tabla1[[#This Row],[sem 01]]&amp;Tabla1[[#This Row],[sem 02]]&amp;Tabla1[[#This Row],[sem 03]])</f>
        <v/>
      </c>
      <c r="BE1060" s="236" t="str">
        <f>+IF(TRIM(F1060)="","",$B$1&amp;"-"&amp;Tabla1[[#This Row],[Mes Inscrito]]&amp;"-"&amp;Tabla1[[#This Row],[Dia de clases Inscrito]]&amp;"-"&amp;Tabla1[[#This Row],[Horario Inscrito]]&amp;"-"&amp;Tabla1[[#This Row],[Fecha Inicio grupo]])</f>
        <v/>
      </c>
      <c r="BF1060" s="253" t="str">
        <f>IF(F1060="","",Tabla1[[#This Row],[Curso]])</f>
        <v/>
      </c>
      <c r="BG1060" s="254" t="str">
        <f>+IF(TRIM(F1060)="","",$B$1&amp;"-"&amp;TRIM(Tabla1[[#This Row],[Mes Inscrito]])&amp;"-"&amp;TRIM(Tabla1[[#This Row],[Dia de clases Inscrito]])&amp;"-"&amp;TRIM(Tabla1[[#This Row],[Horario Inscrito]])&amp;"-"&amp;TRIM(Tabla1[[#This Row],[Fecha Inicio grupo]])&amp;"-"&amp;TRIM(Tabla1[[#This Row],[Tipo Incrito]]))</f>
        <v/>
      </c>
      <c r="BH1060" s="255" t="str">
        <f>IF(F1060="","",OR(IFERROR(SEARCH("CG",Tabla1[[#This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0" s="318" t="str">
        <f>IF(F1060&lt;&gt;"",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0" s="318" t="str">
        <f>IF(F1060&lt;&gt;"",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0" s="318" t="str">
        <f>IF(Tabla1[[#This Row],[Fecha Inicio grupo]]="","",IFERROR(VLOOKUP(Tabla1[[#This Row],[Mes de Alta como miembro]],Parámetros!$AM$2:$AN$16,2,0),"01/01/1900"))</f>
        <v/>
      </c>
    </row>
    <row r="1061" spans="1:63" ht="15" hidden="1" customHeight="1">
      <c r="A1061" s="69">
        <v>1056</v>
      </c>
      <c r="B1061" s="147"/>
      <c r="C1061" s="148"/>
      <c r="D1061" s="43"/>
      <c r="E1061" s="149"/>
      <c r="F1061" s="208"/>
      <c r="G1061" s="46"/>
      <c r="H1061" s="166"/>
      <c r="I1061" s="150"/>
      <c r="J1061" s="148"/>
      <c r="K1061" s="169"/>
      <c r="L1061" s="152"/>
      <c r="M1061" s="151"/>
      <c r="N1061" s="241" t="str">
        <f ca="1">IF(Tabla1[[#This Row],[Fecha de nac]]="","",IF(Tabla1[[#This Row],[Fecha Finalización]] &gt;=TODAY(), DATEDIF(Tabla1[[#This Row],[Fecha de nac]],TODAY(),"y"), ROUNDDOWN((Tabla1[[#This Row],[Fecha Finalización]] -Tabla1[[#This Row],[Fecha de nac]])/365,0)))</f>
        <v/>
      </c>
      <c r="O1061" s="172"/>
      <c r="P1061" s="153"/>
      <c r="Q1061" s="154"/>
      <c r="R1061" s="155"/>
      <c r="S1061" s="155"/>
      <c r="T1061" s="155"/>
      <c r="U1061" s="245" t="str">
        <f>IF(F1061="","",Tabla1[[#This Row],[Fecha Inicio grupo]]+3*7-7)</f>
        <v/>
      </c>
      <c r="V1061" s="246" t="str">
        <f>IF(F1061="","",EDATE(Tabla1[[#This Row],[Fecha Inicio grupo]],3))</f>
        <v/>
      </c>
      <c r="W1061" s="30"/>
      <c r="X1061" s="30"/>
      <c r="Y1061" s="156"/>
      <c r="Z1061" s="156"/>
      <c r="AA1061" s="156"/>
      <c r="AB1061" s="156"/>
      <c r="AC1061" s="156"/>
      <c r="AD1061" s="156"/>
      <c r="AE1061" s="156"/>
      <c r="AF1061" s="156"/>
      <c r="AG1061" s="156"/>
      <c r="AH1061" s="233"/>
      <c r="AI1061" s="233"/>
      <c r="AJ1061" s="234"/>
      <c r="AK1061" s="233"/>
      <c r="AL1061" s="233"/>
      <c r="AM1061" s="233"/>
      <c r="AN1061" s="233"/>
      <c r="AO1061" s="146"/>
      <c r="AP1061" s="248" t="str">
        <f>IF(F1061="","",IFERROR(VLOOKUP(SUBSTITUTE(SUBSTITUTE(Tabla1[[#This Row],[Uso Sistemas]],"T","P"),"N","F"),Parámetros!$M$2:$N$17,2,0),"Completar hasta 3ra sem. para evaluar a Probacionista"))</f>
        <v/>
      </c>
      <c r="AQ1061" s="157"/>
      <c r="AR1061" s="157"/>
      <c r="AS1061" s="157"/>
      <c r="AT1061" s="30"/>
      <c r="AU1061" s="56" t="str">
        <f>CONCATENATE(Tabla1[[#This Row],[sem 01]],Tabla1[[#This Row],[sem 02]],Tabla1[[#This Row],[sem 03]])</f>
        <v/>
      </c>
      <c r="AV1061" s="56"/>
      <c r="AW1061" s="56"/>
      <c r="AX1061" s="250" t="str">
        <f>IF(V1061="","",EOMONTH(EDATE(Tabla1[[#This Row],[Fecha Finalización]],2),0))</f>
        <v/>
      </c>
      <c r="AY1061" s="157"/>
      <c r="AZ1061" s="251" t="str">
        <f>IF(V1061="","",EOMONTH(EDATE(Tabla1[[#This Row],[Fecha Finalización]],3),0))</f>
        <v/>
      </c>
      <c r="BA1061" s="40"/>
      <c r="BB1061" s="40"/>
      <c r="BC1061" s="239"/>
      <c r="BD1061" s="235" t="str">
        <f>IF(F1061="","",Tabla1[[#This Row],[sem 01]]&amp;Tabla1[[#This Row],[sem 02]]&amp;Tabla1[[#This Row],[sem 03]])</f>
        <v/>
      </c>
      <c r="BE1061" s="236" t="str">
        <f>+IF(TRIM(F1061)="","",$B$1&amp;"-"&amp;Tabla1[[#This Row],[Mes Inscrito]]&amp;"-"&amp;Tabla1[[#This Row],[Dia de clases Inscrito]]&amp;"-"&amp;Tabla1[[#This Row],[Horario Inscrito]]&amp;"-"&amp;Tabla1[[#This Row],[Fecha Inicio grupo]])</f>
        <v/>
      </c>
      <c r="BF1061" s="253" t="str">
        <f>IF(F1061="","",Tabla1[[#This Row],[Curso]])</f>
        <v/>
      </c>
      <c r="BG1061" s="254" t="str">
        <f>+IF(TRIM(F1061)="","",$B$1&amp;"-"&amp;TRIM(Tabla1[[#This Row],[Mes Inscrito]])&amp;"-"&amp;TRIM(Tabla1[[#This Row],[Dia de clases Inscrito]])&amp;"-"&amp;TRIM(Tabla1[[#This Row],[Horario Inscrito]])&amp;"-"&amp;TRIM(Tabla1[[#This Row],[Fecha Inicio grupo]])&amp;"-"&amp;TRIM(Tabla1[[#This Row],[Tipo Incrito]]))</f>
        <v/>
      </c>
      <c r="BH1061" s="255" t="str">
        <f>IF(F1061="","",OR(IFERROR(SEARCH("CG",Tabla1[[#This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1" s="318" t="str">
        <f>IF(F1061&lt;&gt;"",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1" s="318" t="str">
        <f>IF(F1061&lt;&gt;"",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1" s="318" t="str">
        <f>IF(Tabla1[[#This Row],[Fecha Inicio grupo]]="","",IFERROR(VLOOKUP(Tabla1[[#This Row],[Mes de Alta como miembro]],Parámetros!$AM$2:$AN$16,2,0),"01/01/1900"))</f>
        <v/>
      </c>
    </row>
    <row r="1062" spans="1:63" ht="15" hidden="1" customHeight="1">
      <c r="A1062" s="69">
        <v>1057</v>
      </c>
      <c r="B1062" s="147"/>
      <c r="C1062" s="148"/>
      <c r="D1062" s="43"/>
      <c r="E1062" s="149"/>
      <c r="F1062" s="208"/>
      <c r="G1062" s="46"/>
      <c r="H1062" s="166"/>
      <c r="I1062" s="150"/>
      <c r="J1062" s="148"/>
      <c r="K1062" s="169"/>
      <c r="L1062" s="152"/>
      <c r="M1062" s="151"/>
      <c r="N1062" s="241" t="str">
        <f ca="1">IF(Tabla1[[#This Row],[Fecha de nac]]="","",IF(Tabla1[[#This Row],[Fecha Finalización]] &gt;=TODAY(), DATEDIF(Tabla1[[#This Row],[Fecha de nac]],TODAY(),"y"), ROUNDDOWN((Tabla1[[#This Row],[Fecha Finalización]] -Tabla1[[#This Row],[Fecha de nac]])/365,0)))</f>
        <v/>
      </c>
      <c r="O1062" s="172"/>
      <c r="P1062" s="153"/>
      <c r="Q1062" s="154"/>
      <c r="R1062" s="155"/>
      <c r="S1062" s="155"/>
      <c r="T1062" s="155"/>
      <c r="U1062" s="245" t="str">
        <f>IF(F1062="","",Tabla1[[#This Row],[Fecha Inicio grupo]]+3*7-7)</f>
        <v/>
      </c>
      <c r="V1062" s="246" t="str">
        <f>IF(F1062="","",EDATE(Tabla1[[#This Row],[Fecha Inicio grupo]],3))</f>
        <v/>
      </c>
      <c r="W1062" s="30"/>
      <c r="X1062" s="30"/>
      <c r="Y1062" s="156"/>
      <c r="Z1062" s="156"/>
      <c r="AA1062" s="156"/>
      <c r="AB1062" s="156"/>
      <c r="AC1062" s="156"/>
      <c r="AD1062" s="156"/>
      <c r="AE1062" s="156"/>
      <c r="AF1062" s="156"/>
      <c r="AG1062" s="156"/>
      <c r="AH1062" s="233"/>
      <c r="AI1062" s="233"/>
      <c r="AJ1062" s="234"/>
      <c r="AK1062" s="233"/>
      <c r="AL1062" s="233"/>
      <c r="AM1062" s="233"/>
      <c r="AN1062" s="233"/>
      <c r="AO1062" s="146"/>
      <c r="AP1062" s="248" t="str">
        <f>IF(F1062="","",IFERROR(VLOOKUP(SUBSTITUTE(SUBSTITUTE(Tabla1[[#This Row],[Uso Sistemas]],"T","P"),"N","F"),Parámetros!$M$2:$N$17,2,0),"Completar hasta 3ra sem. para evaluar a Probacionista"))</f>
        <v/>
      </c>
      <c r="AQ1062" s="157"/>
      <c r="AR1062" s="157"/>
      <c r="AS1062" s="157"/>
      <c r="AT1062" s="30"/>
      <c r="AU1062" s="56" t="str">
        <f>CONCATENATE(Tabla1[[#This Row],[sem 01]],Tabla1[[#This Row],[sem 02]],Tabla1[[#This Row],[sem 03]])</f>
        <v/>
      </c>
      <c r="AV1062" s="56"/>
      <c r="AW1062" s="56"/>
      <c r="AX1062" s="250" t="str">
        <f>IF(V1062="","",EOMONTH(EDATE(Tabla1[[#This Row],[Fecha Finalización]],2),0))</f>
        <v/>
      </c>
      <c r="AY1062" s="157"/>
      <c r="AZ1062" s="251" t="str">
        <f>IF(V1062="","",EOMONTH(EDATE(Tabla1[[#This Row],[Fecha Finalización]],3),0))</f>
        <v/>
      </c>
      <c r="BA1062" s="40"/>
      <c r="BB1062" s="40"/>
      <c r="BC1062" s="239"/>
      <c r="BD1062" s="235" t="str">
        <f>IF(F1062="","",Tabla1[[#This Row],[sem 01]]&amp;Tabla1[[#This Row],[sem 02]]&amp;Tabla1[[#This Row],[sem 03]])</f>
        <v/>
      </c>
      <c r="BE1062" s="236" t="str">
        <f>+IF(TRIM(F1062)="","",$B$1&amp;"-"&amp;Tabla1[[#This Row],[Mes Inscrito]]&amp;"-"&amp;Tabla1[[#This Row],[Dia de clases Inscrito]]&amp;"-"&amp;Tabla1[[#This Row],[Horario Inscrito]]&amp;"-"&amp;Tabla1[[#This Row],[Fecha Inicio grupo]])</f>
        <v/>
      </c>
      <c r="BF1062" s="253" t="str">
        <f>IF(F1062="","",Tabla1[[#This Row],[Curso]])</f>
        <v/>
      </c>
      <c r="BG1062" s="254" t="str">
        <f>+IF(TRIM(F1062)="","",$B$1&amp;"-"&amp;TRIM(Tabla1[[#This Row],[Mes Inscrito]])&amp;"-"&amp;TRIM(Tabla1[[#This Row],[Dia de clases Inscrito]])&amp;"-"&amp;TRIM(Tabla1[[#This Row],[Horario Inscrito]])&amp;"-"&amp;TRIM(Tabla1[[#This Row],[Fecha Inicio grupo]])&amp;"-"&amp;TRIM(Tabla1[[#This Row],[Tipo Incrito]]))</f>
        <v/>
      </c>
      <c r="BH1062" s="255" t="str">
        <f>IF(F1062="","",OR(IFERROR(SEARCH("CG",Tabla1[[#This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2" s="318" t="str">
        <f>IF(F1062&lt;&gt;"",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2" s="318" t="str">
        <f>IF(F1062&lt;&gt;"",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2" s="318" t="str">
        <f>IF(Tabla1[[#This Row],[Fecha Inicio grupo]]="","",IFERROR(VLOOKUP(Tabla1[[#This Row],[Mes de Alta como miembro]],Parámetros!$AM$2:$AN$16,2,0),"01/01/1900"))</f>
        <v/>
      </c>
    </row>
    <row r="1063" spans="1:63" ht="15" hidden="1" customHeight="1">
      <c r="A1063" s="69">
        <v>1058</v>
      </c>
      <c r="B1063" s="147"/>
      <c r="C1063" s="148"/>
      <c r="D1063" s="43"/>
      <c r="E1063" s="149"/>
      <c r="F1063" s="208"/>
      <c r="G1063" s="46"/>
      <c r="H1063" s="166"/>
      <c r="I1063" s="150"/>
      <c r="J1063" s="148"/>
      <c r="K1063" s="169"/>
      <c r="L1063" s="152"/>
      <c r="M1063" s="151"/>
      <c r="N1063" s="241" t="str">
        <f ca="1">IF(Tabla1[[#This Row],[Fecha de nac]]="","",IF(Tabla1[[#This Row],[Fecha Finalización]] &gt;=TODAY(), DATEDIF(Tabla1[[#This Row],[Fecha de nac]],TODAY(),"y"), ROUNDDOWN((Tabla1[[#This Row],[Fecha Finalización]] -Tabla1[[#This Row],[Fecha de nac]])/365,0)))</f>
        <v/>
      </c>
      <c r="O1063" s="172"/>
      <c r="P1063" s="153"/>
      <c r="Q1063" s="154"/>
      <c r="R1063" s="155"/>
      <c r="S1063" s="155"/>
      <c r="T1063" s="155"/>
      <c r="U1063" s="245" t="str">
        <f>IF(F1063="","",Tabla1[[#This Row],[Fecha Inicio grupo]]+3*7-7)</f>
        <v/>
      </c>
      <c r="V1063" s="246" t="str">
        <f>IF(F1063="","",EDATE(Tabla1[[#This Row],[Fecha Inicio grupo]],3))</f>
        <v/>
      </c>
      <c r="W1063" s="30"/>
      <c r="X1063" s="30"/>
      <c r="Y1063" s="156"/>
      <c r="Z1063" s="156"/>
      <c r="AA1063" s="156"/>
      <c r="AB1063" s="156"/>
      <c r="AC1063" s="156"/>
      <c r="AD1063" s="156"/>
      <c r="AE1063" s="156"/>
      <c r="AF1063" s="156"/>
      <c r="AG1063" s="156"/>
      <c r="AH1063" s="233"/>
      <c r="AI1063" s="233"/>
      <c r="AJ1063" s="234"/>
      <c r="AK1063" s="233"/>
      <c r="AL1063" s="233"/>
      <c r="AM1063" s="233"/>
      <c r="AN1063" s="233"/>
      <c r="AO1063" s="146"/>
      <c r="AP1063" s="248" t="str">
        <f>IF(F1063="","",IFERROR(VLOOKUP(SUBSTITUTE(SUBSTITUTE(Tabla1[[#This Row],[Uso Sistemas]],"T","P"),"N","F"),Parámetros!$M$2:$N$17,2,0),"Completar hasta 3ra sem. para evaluar a Probacionista"))</f>
        <v/>
      </c>
      <c r="AQ1063" s="157"/>
      <c r="AR1063" s="157"/>
      <c r="AS1063" s="157"/>
      <c r="AT1063" s="30"/>
      <c r="AU1063" s="56" t="str">
        <f>CONCATENATE(Tabla1[[#This Row],[sem 01]],Tabla1[[#This Row],[sem 02]],Tabla1[[#This Row],[sem 03]])</f>
        <v/>
      </c>
      <c r="AV1063" s="56"/>
      <c r="AW1063" s="56"/>
      <c r="AX1063" s="250" t="str">
        <f>IF(V1063="","",EOMONTH(EDATE(Tabla1[[#This Row],[Fecha Finalización]],2),0))</f>
        <v/>
      </c>
      <c r="AY1063" s="157"/>
      <c r="AZ1063" s="251" t="str">
        <f>IF(V1063="","",EOMONTH(EDATE(Tabla1[[#This Row],[Fecha Finalización]],3),0))</f>
        <v/>
      </c>
      <c r="BA1063" s="40"/>
      <c r="BB1063" s="40"/>
      <c r="BC1063" s="239"/>
      <c r="BD1063" s="235" t="str">
        <f>IF(F1063="","",Tabla1[[#This Row],[sem 01]]&amp;Tabla1[[#This Row],[sem 02]]&amp;Tabla1[[#This Row],[sem 03]])</f>
        <v/>
      </c>
      <c r="BE1063" s="236" t="str">
        <f>+IF(TRIM(F1063)="","",$B$1&amp;"-"&amp;Tabla1[[#This Row],[Mes Inscrito]]&amp;"-"&amp;Tabla1[[#This Row],[Dia de clases Inscrito]]&amp;"-"&amp;Tabla1[[#This Row],[Horario Inscrito]]&amp;"-"&amp;Tabla1[[#This Row],[Fecha Inicio grupo]])</f>
        <v/>
      </c>
      <c r="BF1063" s="253" t="str">
        <f>IF(F1063="","",Tabla1[[#This Row],[Curso]])</f>
        <v/>
      </c>
      <c r="BG1063" s="254" t="str">
        <f>+IF(TRIM(F1063)="","",$B$1&amp;"-"&amp;TRIM(Tabla1[[#This Row],[Mes Inscrito]])&amp;"-"&amp;TRIM(Tabla1[[#This Row],[Dia de clases Inscrito]])&amp;"-"&amp;TRIM(Tabla1[[#This Row],[Horario Inscrito]])&amp;"-"&amp;TRIM(Tabla1[[#This Row],[Fecha Inicio grupo]])&amp;"-"&amp;TRIM(Tabla1[[#This Row],[Tipo Incrito]]))</f>
        <v/>
      </c>
      <c r="BH1063" s="255" t="str">
        <f>IF(F1063="","",OR(IFERROR(SEARCH("CG",Tabla1[[#This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3" s="318" t="str">
        <f>IF(F1063&lt;&gt;"",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3" s="318" t="str">
        <f>IF(F1063&lt;&gt;"",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3" s="318" t="str">
        <f>IF(Tabla1[[#This Row],[Fecha Inicio grupo]]="","",IFERROR(VLOOKUP(Tabla1[[#This Row],[Mes de Alta como miembro]],Parámetros!$AM$2:$AN$16,2,0),"01/01/1900"))</f>
        <v/>
      </c>
    </row>
    <row r="1064" spans="1:63" ht="15" hidden="1" customHeight="1">
      <c r="A1064" s="69">
        <v>1059</v>
      </c>
      <c r="B1064" s="147"/>
      <c r="C1064" s="148"/>
      <c r="D1064" s="43"/>
      <c r="E1064" s="149"/>
      <c r="F1064" s="208"/>
      <c r="G1064" s="46"/>
      <c r="H1064" s="166"/>
      <c r="I1064" s="150"/>
      <c r="J1064" s="148"/>
      <c r="K1064" s="169"/>
      <c r="L1064" s="152"/>
      <c r="M1064" s="151"/>
      <c r="N1064" s="241" t="str">
        <f ca="1">IF(Tabla1[[#This Row],[Fecha de nac]]="","",IF(Tabla1[[#This Row],[Fecha Finalización]] &gt;=TODAY(), DATEDIF(Tabla1[[#This Row],[Fecha de nac]],TODAY(),"y"), ROUNDDOWN((Tabla1[[#This Row],[Fecha Finalización]] -Tabla1[[#This Row],[Fecha de nac]])/365,0)))</f>
        <v/>
      </c>
      <c r="O1064" s="172"/>
      <c r="P1064" s="153"/>
      <c r="Q1064" s="154"/>
      <c r="R1064" s="155"/>
      <c r="S1064" s="155"/>
      <c r="T1064" s="155"/>
      <c r="U1064" s="245" t="str">
        <f>IF(F1064="","",Tabla1[[#This Row],[Fecha Inicio grupo]]+3*7-7)</f>
        <v/>
      </c>
      <c r="V1064" s="246" t="str">
        <f>IF(F1064="","",EDATE(Tabla1[[#This Row],[Fecha Inicio grupo]],3))</f>
        <v/>
      </c>
      <c r="W1064" s="30"/>
      <c r="X1064" s="30"/>
      <c r="Y1064" s="156"/>
      <c r="Z1064" s="156"/>
      <c r="AA1064" s="156"/>
      <c r="AB1064" s="156"/>
      <c r="AC1064" s="156"/>
      <c r="AD1064" s="156"/>
      <c r="AE1064" s="156"/>
      <c r="AF1064" s="156"/>
      <c r="AG1064" s="156"/>
      <c r="AH1064" s="233"/>
      <c r="AI1064" s="233"/>
      <c r="AJ1064" s="234"/>
      <c r="AK1064" s="233"/>
      <c r="AL1064" s="233"/>
      <c r="AM1064" s="233"/>
      <c r="AN1064" s="233"/>
      <c r="AO1064" s="146"/>
      <c r="AP1064" s="248" t="str">
        <f>IF(F1064="","",IFERROR(VLOOKUP(SUBSTITUTE(SUBSTITUTE(Tabla1[[#This Row],[Uso Sistemas]],"T","P"),"N","F"),Parámetros!$M$2:$N$17,2,0),"Completar hasta 3ra sem. para evaluar a Probacionista"))</f>
        <v/>
      </c>
      <c r="AQ1064" s="157"/>
      <c r="AR1064" s="157"/>
      <c r="AS1064" s="157"/>
      <c r="AT1064" s="30"/>
      <c r="AU1064" s="56" t="str">
        <f>CONCATENATE(Tabla1[[#This Row],[sem 01]],Tabla1[[#This Row],[sem 02]],Tabla1[[#This Row],[sem 03]])</f>
        <v/>
      </c>
      <c r="AV1064" s="56"/>
      <c r="AW1064" s="56"/>
      <c r="AX1064" s="250" t="str">
        <f>IF(V1064="","",EOMONTH(EDATE(Tabla1[[#This Row],[Fecha Finalización]],2),0))</f>
        <v/>
      </c>
      <c r="AY1064" s="157"/>
      <c r="AZ1064" s="251" t="str">
        <f>IF(V1064="","",EOMONTH(EDATE(Tabla1[[#This Row],[Fecha Finalización]],3),0))</f>
        <v/>
      </c>
      <c r="BA1064" s="40"/>
      <c r="BB1064" s="40"/>
      <c r="BC1064" s="239"/>
      <c r="BD1064" s="235" t="str">
        <f>IF(F1064="","",Tabla1[[#This Row],[sem 01]]&amp;Tabla1[[#This Row],[sem 02]]&amp;Tabla1[[#This Row],[sem 03]])</f>
        <v/>
      </c>
      <c r="BE1064" s="236" t="str">
        <f>+IF(TRIM(F1064)="","",$B$1&amp;"-"&amp;Tabla1[[#This Row],[Mes Inscrito]]&amp;"-"&amp;Tabla1[[#This Row],[Dia de clases Inscrito]]&amp;"-"&amp;Tabla1[[#This Row],[Horario Inscrito]]&amp;"-"&amp;Tabla1[[#This Row],[Fecha Inicio grupo]])</f>
        <v/>
      </c>
      <c r="BF1064" s="253" t="str">
        <f>IF(F1064="","",Tabla1[[#This Row],[Curso]])</f>
        <v/>
      </c>
      <c r="BG1064" s="254" t="str">
        <f>+IF(TRIM(F1064)="","",$B$1&amp;"-"&amp;TRIM(Tabla1[[#This Row],[Mes Inscrito]])&amp;"-"&amp;TRIM(Tabla1[[#This Row],[Dia de clases Inscrito]])&amp;"-"&amp;TRIM(Tabla1[[#This Row],[Horario Inscrito]])&amp;"-"&amp;TRIM(Tabla1[[#This Row],[Fecha Inicio grupo]])&amp;"-"&amp;TRIM(Tabla1[[#This Row],[Tipo Incrito]]))</f>
        <v/>
      </c>
      <c r="BH1064" s="255" t="str">
        <f>IF(F1064="","",OR(IFERROR(SEARCH("CG",Tabla1[[#This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4" s="318" t="str">
        <f>IF(F1064&lt;&gt;"",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4" s="318" t="str">
        <f>IF(F1064&lt;&gt;"",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4" s="318" t="str">
        <f>IF(Tabla1[[#This Row],[Fecha Inicio grupo]]="","",IFERROR(VLOOKUP(Tabla1[[#This Row],[Mes de Alta como miembro]],Parámetros!$AM$2:$AN$16,2,0),"01/01/1900"))</f>
        <v/>
      </c>
    </row>
    <row r="1065" spans="1:63" ht="15" hidden="1" customHeight="1">
      <c r="A1065" s="69">
        <v>1060</v>
      </c>
      <c r="B1065" s="147"/>
      <c r="C1065" s="148"/>
      <c r="D1065" s="43"/>
      <c r="E1065" s="149"/>
      <c r="F1065" s="208"/>
      <c r="G1065" s="46"/>
      <c r="H1065" s="166"/>
      <c r="I1065" s="150"/>
      <c r="J1065" s="148"/>
      <c r="K1065" s="169"/>
      <c r="L1065" s="152"/>
      <c r="M1065" s="151"/>
      <c r="N1065" s="241" t="str">
        <f ca="1">IF(Tabla1[[#This Row],[Fecha de nac]]="","",IF(Tabla1[[#This Row],[Fecha Finalización]] &gt;=TODAY(), DATEDIF(Tabla1[[#This Row],[Fecha de nac]],TODAY(),"y"), ROUNDDOWN((Tabla1[[#This Row],[Fecha Finalización]] -Tabla1[[#This Row],[Fecha de nac]])/365,0)))</f>
        <v/>
      </c>
      <c r="O1065" s="172"/>
      <c r="P1065" s="153"/>
      <c r="Q1065" s="154"/>
      <c r="R1065" s="155"/>
      <c r="S1065" s="155"/>
      <c r="T1065" s="155"/>
      <c r="U1065" s="245" t="str">
        <f>IF(F1065="","",Tabla1[[#This Row],[Fecha Inicio grupo]]+3*7-7)</f>
        <v/>
      </c>
      <c r="V1065" s="246" t="str">
        <f>IF(F1065="","",EDATE(Tabla1[[#This Row],[Fecha Inicio grupo]],3))</f>
        <v/>
      </c>
      <c r="W1065" s="30"/>
      <c r="X1065" s="30"/>
      <c r="Y1065" s="156"/>
      <c r="Z1065" s="156"/>
      <c r="AA1065" s="156"/>
      <c r="AB1065" s="156"/>
      <c r="AC1065" s="156"/>
      <c r="AD1065" s="156"/>
      <c r="AE1065" s="156"/>
      <c r="AF1065" s="156"/>
      <c r="AG1065" s="156"/>
      <c r="AH1065" s="233"/>
      <c r="AI1065" s="233"/>
      <c r="AJ1065" s="234"/>
      <c r="AK1065" s="233"/>
      <c r="AL1065" s="233"/>
      <c r="AM1065" s="233"/>
      <c r="AN1065" s="233"/>
      <c r="AO1065" s="146"/>
      <c r="AP1065" s="248" t="str">
        <f>IF(F1065="","",IFERROR(VLOOKUP(SUBSTITUTE(SUBSTITUTE(Tabla1[[#This Row],[Uso Sistemas]],"T","P"),"N","F"),Parámetros!$M$2:$N$17,2,0),"Completar hasta 3ra sem. para evaluar a Probacionista"))</f>
        <v/>
      </c>
      <c r="AQ1065" s="157"/>
      <c r="AR1065" s="157"/>
      <c r="AS1065" s="157"/>
      <c r="AT1065" s="30"/>
      <c r="AU1065" s="56" t="str">
        <f>CONCATENATE(Tabla1[[#This Row],[sem 01]],Tabla1[[#This Row],[sem 02]],Tabla1[[#This Row],[sem 03]])</f>
        <v/>
      </c>
      <c r="AV1065" s="56"/>
      <c r="AW1065" s="56"/>
      <c r="AX1065" s="250" t="str">
        <f>IF(V1065="","",EOMONTH(EDATE(Tabla1[[#This Row],[Fecha Finalización]],2),0))</f>
        <v/>
      </c>
      <c r="AY1065" s="157"/>
      <c r="AZ1065" s="251" t="str">
        <f>IF(V1065="","",EOMONTH(EDATE(Tabla1[[#This Row],[Fecha Finalización]],3),0))</f>
        <v/>
      </c>
      <c r="BA1065" s="40"/>
      <c r="BB1065" s="40"/>
      <c r="BC1065" s="239"/>
      <c r="BD1065" s="235" t="str">
        <f>IF(F1065="","",Tabla1[[#This Row],[sem 01]]&amp;Tabla1[[#This Row],[sem 02]]&amp;Tabla1[[#This Row],[sem 03]])</f>
        <v/>
      </c>
      <c r="BE1065" s="236" t="str">
        <f>+IF(TRIM(F1065)="","",$B$1&amp;"-"&amp;Tabla1[[#This Row],[Mes Inscrito]]&amp;"-"&amp;Tabla1[[#This Row],[Dia de clases Inscrito]]&amp;"-"&amp;Tabla1[[#This Row],[Horario Inscrito]]&amp;"-"&amp;Tabla1[[#This Row],[Fecha Inicio grupo]])</f>
        <v/>
      </c>
      <c r="BF1065" s="253" t="str">
        <f>IF(F1065="","",Tabla1[[#This Row],[Curso]])</f>
        <v/>
      </c>
      <c r="BG1065" s="254" t="str">
        <f>+IF(TRIM(F1065)="","",$B$1&amp;"-"&amp;TRIM(Tabla1[[#This Row],[Mes Inscrito]])&amp;"-"&amp;TRIM(Tabla1[[#This Row],[Dia de clases Inscrito]])&amp;"-"&amp;TRIM(Tabla1[[#This Row],[Horario Inscrito]])&amp;"-"&amp;TRIM(Tabla1[[#This Row],[Fecha Inicio grupo]])&amp;"-"&amp;TRIM(Tabla1[[#This Row],[Tipo Incrito]]))</f>
        <v/>
      </c>
      <c r="BH1065" s="255" t="str">
        <f>IF(F1065="","",OR(IFERROR(SEARCH("CG",Tabla1[[#This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5" s="318" t="str">
        <f>IF(F1065&lt;&gt;"",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5" s="318" t="str">
        <f>IF(F1065&lt;&gt;"",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5" s="318" t="str">
        <f>IF(Tabla1[[#This Row],[Fecha Inicio grupo]]="","",IFERROR(VLOOKUP(Tabla1[[#This Row],[Mes de Alta como miembro]],Parámetros!$AM$2:$AN$16,2,0),"01/01/1900"))</f>
        <v/>
      </c>
    </row>
    <row r="1066" spans="1:63" ht="15" hidden="1" customHeight="1">
      <c r="A1066" s="69">
        <v>1061</v>
      </c>
      <c r="B1066" s="147"/>
      <c r="C1066" s="148"/>
      <c r="D1066" s="43"/>
      <c r="E1066" s="149"/>
      <c r="F1066" s="208"/>
      <c r="G1066" s="46"/>
      <c r="H1066" s="166"/>
      <c r="I1066" s="150"/>
      <c r="J1066" s="148"/>
      <c r="K1066" s="169"/>
      <c r="L1066" s="152"/>
      <c r="M1066" s="151"/>
      <c r="N1066" s="241" t="str">
        <f ca="1">IF(Tabla1[[#This Row],[Fecha de nac]]="","",IF(Tabla1[[#This Row],[Fecha Finalización]] &gt;=TODAY(), DATEDIF(Tabla1[[#This Row],[Fecha de nac]],TODAY(),"y"), ROUNDDOWN((Tabla1[[#This Row],[Fecha Finalización]] -Tabla1[[#This Row],[Fecha de nac]])/365,0)))</f>
        <v/>
      </c>
      <c r="O1066" s="172"/>
      <c r="P1066" s="153"/>
      <c r="Q1066" s="154"/>
      <c r="R1066" s="155"/>
      <c r="S1066" s="155"/>
      <c r="T1066" s="155"/>
      <c r="U1066" s="245" t="str">
        <f>IF(F1066="","",Tabla1[[#This Row],[Fecha Inicio grupo]]+3*7-7)</f>
        <v/>
      </c>
      <c r="V1066" s="246" t="str">
        <f>IF(F1066="","",EDATE(Tabla1[[#This Row],[Fecha Inicio grupo]],3))</f>
        <v/>
      </c>
      <c r="W1066" s="30"/>
      <c r="X1066" s="30"/>
      <c r="Y1066" s="156"/>
      <c r="Z1066" s="156"/>
      <c r="AA1066" s="156"/>
      <c r="AB1066" s="156"/>
      <c r="AC1066" s="156"/>
      <c r="AD1066" s="156"/>
      <c r="AE1066" s="156"/>
      <c r="AF1066" s="156"/>
      <c r="AG1066" s="156"/>
      <c r="AH1066" s="233"/>
      <c r="AI1066" s="233"/>
      <c r="AJ1066" s="234"/>
      <c r="AK1066" s="233"/>
      <c r="AL1066" s="233"/>
      <c r="AM1066" s="233"/>
      <c r="AN1066" s="233"/>
      <c r="AO1066" s="146"/>
      <c r="AP1066" s="248" t="str">
        <f>IF(F1066="","",IFERROR(VLOOKUP(SUBSTITUTE(SUBSTITUTE(Tabla1[[#This Row],[Uso Sistemas]],"T","P"),"N","F"),Parámetros!$M$2:$N$17,2,0),"Completar hasta 3ra sem. para evaluar a Probacionista"))</f>
        <v/>
      </c>
      <c r="AQ1066" s="157"/>
      <c r="AR1066" s="157"/>
      <c r="AS1066" s="157"/>
      <c r="AT1066" s="30"/>
      <c r="AU1066" s="56" t="str">
        <f>CONCATENATE(Tabla1[[#This Row],[sem 01]],Tabla1[[#This Row],[sem 02]],Tabla1[[#This Row],[sem 03]])</f>
        <v/>
      </c>
      <c r="AV1066" s="56"/>
      <c r="AW1066" s="56"/>
      <c r="AX1066" s="250" t="str">
        <f>IF(V1066="","",EOMONTH(EDATE(Tabla1[[#This Row],[Fecha Finalización]],2),0))</f>
        <v/>
      </c>
      <c r="AY1066" s="157"/>
      <c r="AZ1066" s="251" t="str">
        <f>IF(V1066="","",EOMONTH(EDATE(Tabla1[[#This Row],[Fecha Finalización]],3),0))</f>
        <v/>
      </c>
      <c r="BA1066" s="40"/>
      <c r="BB1066" s="40"/>
      <c r="BC1066" s="239"/>
      <c r="BD1066" s="235" t="str">
        <f>IF(F1066="","",Tabla1[[#This Row],[sem 01]]&amp;Tabla1[[#This Row],[sem 02]]&amp;Tabla1[[#This Row],[sem 03]])</f>
        <v/>
      </c>
      <c r="BE1066" s="236" t="str">
        <f>+IF(TRIM(F1066)="","",$B$1&amp;"-"&amp;Tabla1[[#This Row],[Mes Inscrito]]&amp;"-"&amp;Tabla1[[#This Row],[Dia de clases Inscrito]]&amp;"-"&amp;Tabla1[[#This Row],[Horario Inscrito]]&amp;"-"&amp;Tabla1[[#This Row],[Fecha Inicio grupo]])</f>
        <v/>
      </c>
      <c r="BF1066" s="253" t="str">
        <f>IF(F1066="","",Tabla1[[#This Row],[Curso]])</f>
        <v/>
      </c>
      <c r="BG1066" s="254" t="str">
        <f>+IF(TRIM(F1066)="","",$B$1&amp;"-"&amp;TRIM(Tabla1[[#This Row],[Mes Inscrito]])&amp;"-"&amp;TRIM(Tabla1[[#This Row],[Dia de clases Inscrito]])&amp;"-"&amp;TRIM(Tabla1[[#This Row],[Horario Inscrito]])&amp;"-"&amp;TRIM(Tabla1[[#This Row],[Fecha Inicio grupo]])&amp;"-"&amp;TRIM(Tabla1[[#This Row],[Tipo Incrito]]))</f>
        <v/>
      </c>
      <c r="BH1066" s="255" t="str">
        <f>IF(F1066="","",OR(IFERROR(SEARCH("CG",Tabla1[[#This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6" s="318" t="str">
        <f>IF(F1066&lt;&gt;"",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6" s="318" t="str">
        <f>IF(F1066&lt;&gt;"",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6" s="318" t="str">
        <f>IF(Tabla1[[#This Row],[Fecha Inicio grupo]]="","",IFERROR(VLOOKUP(Tabla1[[#This Row],[Mes de Alta como miembro]],Parámetros!$AM$2:$AN$16,2,0),"01/01/1900"))</f>
        <v/>
      </c>
    </row>
    <row r="1067" spans="1:63" ht="15" hidden="1" customHeight="1">
      <c r="A1067" s="69">
        <v>1062</v>
      </c>
      <c r="B1067" s="147"/>
      <c r="C1067" s="148"/>
      <c r="D1067" s="43"/>
      <c r="E1067" s="149"/>
      <c r="F1067" s="208"/>
      <c r="G1067" s="46"/>
      <c r="H1067" s="166"/>
      <c r="I1067" s="150"/>
      <c r="J1067" s="148"/>
      <c r="K1067" s="169"/>
      <c r="L1067" s="152"/>
      <c r="M1067" s="151"/>
      <c r="N1067" s="241" t="str">
        <f ca="1">IF(Tabla1[[#This Row],[Fecha de nac]]="","",IF(Tabla1[[#This Row],[Fecha Finalización]] &gt;=TODAY(), DATEDIF(Tabla1[[#This Row],[Fecha de nac]],TODAY(),"y"), ROUNDDOWN((Tabla1[[#This Row],[Fecha Finalización]] -Tabla1[[#This Row],[Fecha de nac]])/365,0)))</f>
        <v/>
      </c>
      <c r="O1067" s="172"/>
      <c r="P1067" s="153"/>
      <c r="Q1067" s="154"/>
      <c r="R1067" s="155"/>
      <c r="S1067" s="155"/>
      <c r="T1067" s="155"/>
      <c r="U1067" s="245" t="str">
        <f>IF(F1067="","",Tabla1[[#This Row],[Fecha Inicio grupo]]+3*7-7)</f>
        <v/>
      </c>
      <c r="V1067" s="246" t="str">
        <f>IF(F1067="","",EDATE(Tabla1[[#This Row],[Fecha Inicio grupo]],3))</f>
        <v/>
      </c>
      <c r="W1067" s="30"/>
      <c r="X1067" s="30"/>
      <c r="Y1067" s="156"/>
      <c r="Z1067" s="156"/>
      <c r="AA1067" s="156"/>
      <c r="AB1067" s="156"/>
      <c r="AC1067" s="156"/>
      <c r="AD1067" s="156"/>
      <c r="AE1067" s="156"/>
      <c r="AF1067" s="156"/>
      <c r="AG1067" s="156"/>
      <c r="AH1067" s="233"/>
      <c r="AI1067" s="233"/>
      <c r="AJ1067" s="234"/>
      <c r="AK1067" s="233"/>
      <c r="AL1067" s="233"/>
      <c r="AM1067" s="233"/>
      <c r="AN1067" s="233"/>
      <c r="AO1067" s="146"/>
      <c r="AP1067" s="248" t="str">
        <f>IF(F1067="","",IFERROR(VLOOKUP(SUBSTITUTE(SUBSTITUTE(Tabla1[[#This Row],[Uso Sistemas]],"T","P"),"N","F"),Parámetros!$M$2:$N$17,2,0),"Completar hasta 3ra sem. para evaluar a Probacionista"))</f>
        <v/>
      </c>
      <c r="AQ1067" s="157"/>
      <c r="AR1067" s="157"/>
      <c r="AS1067" s="157"/>
      <c r="AT1067" s="30"/>
      <c r="AU1067" s="56" t="str">
        <f>CONCATENATE(Tabla1[[#This Row],[sem 01]],Tabla1[[#This Row],[sem 02]],Tabla1[[#This Row],[sem 03]])</f>
        <v/>
      </c>
      <c r="AV1067" s="56"/>
      <c r="AW1067" s="56"/>
      <c r="AX1067" s="250" t="str">
        <f>IF(V1067="","",EOMONTH(EDATE(Tabla1[[#This Row],[Fecha Finalización]],2),0))</f>
        <v/>
      </c>
      <c r="AY1067" s="157"/>
      <c r="AZ1067" s="251" t="str">
        <f>IF(V1067="","",EOMONTH(EDATE(Tabla1[[#This Row],[Fecha Finalización]],3),0))</f>
        <v/>
      </c>
      <c r="BA1067" s="40"/>
      <c r="BB1067" s="40"/>
      <c r="BC1067" s="239"/>
      <c r="BD1067" s="235" t="str">
        <f>IF(F1067="","",Tabla1[[#This Row],[sem 01]]&amp;Tabla1[[#This Row],[sem 02]]&amp;Tabla1[[#This Row],[sem 03]])</f>
        <v/>
      </c>
      <c r="BE1067" s="236" t="str">
        <f>+IF(TRIM(F1067)="","",$B$1&amp;"-"&amp;Tabla1[[#This Row],[Mes Inscrito]]&amp;"-"&amp;Tabla1[[#This Row],[Dia de clases Inscrito]]&amp;"-"&amp;Tabla1[[#This Row],[Horario Inscrito]]&amp;"-"&amp;Tabla1[[#This Row],[Fecha Inicio grupo]])</f>
        <v/>
      </c>
      <c r="BF1067" s="253" t="str">
        <f>IF(F1067="","",Tabla1[[#This Row],[Curso]])</f>
        <v/>
      </c>
      <c r="BG1067" s="254" t="str">
        <f>+IF(TRIM(F1067)="","",$B$1&amp;"-"&amp;TRIM(Tabla1[[#This Row],[Mes Inscrito]])&amp;"-"&amp;TRIM(Tabla1[[#This Row],[Dia de clases Inscrito]])&amp;"-"&amp;TRIM(Tabla1[[#This Row],[Horario Inscrito]])&amp;"-"&amp;TRIM(Tabla1[[#This Row],[Fecha Inicio grupo]])&amp;"-"&amp;TRIM(Tabla1[[#This Row],[Tipo Incrito]]))</f>
        <v/>
      </c>
      <c r="BH1067" s="255" t="str">
        <f>IF(F1067="","",OR(IFERROR(SEARCH("CG",Tabla1[[#This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7" s="318" t="str">
        <f>IF(F1067&lt;&gt;"",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7" s="318" t="str">
        <f>IF(F1067&lt;&gt;"",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7" s="318" t="str">
        <f>IF(Tabla1[[#This Row],[Fecha Inicio grupo]]="","",IFERROR(VLOOKUP(Tabla1[[#This Row],[Mes de Alta como miembro]],Parámetros!$AM$2:$AN$16,2,0),"01/01/1900"))</f>
        <v/>
      </c>
    </row>
    <row r="1068" spans="1:63" ht="15" hidden="1" customHeight="1">
      <c r="A1068" s="69">
        <v>1063</v>
      </c>
      <c r="B1068" s="147"/>
      <c r="C1068" s="148"/>
      <c r="D1068" s="43"/>
      <c r="E1068" s="149"/>
      <c r="F1068" s="208"/>
      <c r="G1068" s="46"/>
      <c r="H1068" s="166"/>
      <c r="I1068" s="150"/>
      <c r="J1068" s="148"/>
      <c r="K1068" s="169"/>
      <c r="L1068" s="152"/>
      <c r="M1068" s="151"/>
      <c r="N1068" s="241" t="str">
        <f ca="1">IF(Tabla1[[#This Row],[Fecha de nac]]="","",IF(Tabla1[[#This Row],[Fecha Finalización]] &gt;=TODAY(), DATEDIF(Tabla1[[#This Row],[Fecha de nac]],TODAY(),"y"), ROUNDDOWN((Tabla1[[#This Row],[Fecha Finalización]] -Tabla1[[#This Row],[Fecha de nac]])/365,0)))</f>
        <v/>
      </c>
      <c r="O1068" s="172"/>
      <c r="P1068" s="153"/>
      <c r="Q1068" s="154"/>
      <c r="R1068" s="155"/>
      <c r="S1068" s="155"/>
      <c r="T1068" s="155"/>
      <c r="U1068" s="245" t="str">
        <f>IF(F1068="","",Tabla1[[#This Row],[Fecha Inicio grupo]]+3*7-7)</f>
        <v/>
      </c>
      <c r="V1068" s="246" t="str">
        <f>IF(F1068="","",EDATE(Tabla1[[#This Row],[Fecha Inicio grupo]],3))</f>
        <v/>
      </c>
      <c r="W1068" s="30"/>
      <c r="X1068" s="30"/>
      <c r="Y1068" s="156"/>
      <c r="Z1068" s="156"/>
      <c r="AA1068" s="156"/>
      <c r="AB1068" s="156"/>
      <c r="AC1068" s="156"/>
      <c r="AD1068" s="156"/>
      <c r="AE1068" s="156"/>
      <c r="AF1068" s="156"/>
      <c r="AG1068" s="156"/>
      <c r="AH1068" s="233"/>
      <c r="AI1068" s="233"/>
      <c r="AJ1068" s="234"/>
      <c r="AK1068" s="233"/>
      <c r="AL1068" s="233"/>
      <c r="AM1068" s="233"/>
      <c r="AN1068" s="233"/>
      <c r="AO1068" s="146"/>
      <c r="AP1068" s="248" t="str">
        <f>IF(F1068="","",IFERROR(VLOOKUP(SUBSTITUTE(SUBSTITUTE(Tabla1[[#This Row],[Uso Sistemas]],"T","P"),"N","F"),Parámetros!$M$2:$N$17,2,0),"Completar hasta 3ra sem. para evaluar a Probacionista"))</f>
        <v/>
      </c>
      <c r="AQ1068" s="157"/>
      <c r="AR1068" s="157"/>
      <c r="AS1068" s="157"/>
      <c r="AT1068" s="30"/>
      <c r="AU1068" s="56" t="str">
        <f>CONCATENATE(Tabla1[[#This Row],[sem 01]],Tabla1[[#This Row],[sem 02]],Tabla1[[#This Row],[sem 03]])</f>
        <v/>
      </c>
      <c r="AV1068" s="56"/>
      <c r="AW1068" s="56"/>
      <c r="AX1068" s="250" t="str">
        <f>IF(V1068="","",EOMONTH(EDATE(Tabla1[[#This Row],[Fecha Finalización]],2),0))</f>
        <v/>
      </c>
      <c r="AY1068" s="157"/>
      <c r="AZ1068" s="251" t="str">
        <f>IF(V1068="","",EOMONTH(EDATE(Tabla1[[#This Row],[Fecha Finalización]],3),0))</f>
        <v/>
      </c>
      <c r="BA1068" s="40"/>
      <c r="BB1068" s="40"/>
      <c r="BC1068" s="239"/>
      <c r="BD1068" s="235" t="str">
        <f>IF(F1068="","",Tabla1[[#This Row],[sem 01]]&amp;Tabla1[[#This Row],[sem 02]]&amp;Tabla1[[#This Row],[sem 03]])</f>
        <v/>
      </c>
      <c r="BE1068" s="236" t="str">
        <f>+IF(TRIM(F1068)="","",$B$1&amp;"-"&amp;Tabla1[[#This Row],[Mes Inscrito]]&amp;"-"&amp;Tabla1[[#This Row],[Dia de clases Inscrito]]&amp;"-"&amp;Tabla1[[#This Row],[Horario Inscrito]]&amp;"-"&amp;Tabla1[[#This Row],[Fecha Inicio grupo]])</f>
        <v/>
      </c>
      <c r="BF1068" s="253" t="str">
        <f>IF(F1068="","",Tabla1[[#This Row],[Curso]])</f>
        <v/>
      </c>
      <c r="BG1068" s="254" t="str">
        <f>+IF(TRIM(F1068)="","",$B$1&amp;"-"&amp;TRIM(Tabla1[[#This Row],[Mes Inscrito]])&amp;"-"&amp;TRIM(Tabla1[[#This Row],[Dia de clases Inscrito]])&amp;"-"&amp;TRIM(Tabla1[[#This Row],[Horario Inscrito]])&amp;"-"&amp;TRIM(Tabla1[[#This Row],[Fecha Inicio grupo]])&amp;"-"&amp;TRIM(Tabla1[[#This Row],[Tipo Incrito]]))</f>
        <v/>
      </c>
      <c r="BH1068" s="255" t="str">
        <f>IF(F1068="","",OR(IFERROR(SEARCH("CG",Tabla1[[#This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8" s="318" t="str">
        <f>IF(F1068&lt;&gt;"",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8" s="318" t="str">
        <f>IF(F1068&lt;&gt;"",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8" s="318" t="str">
        <f>IF(Tabla1[[#This Row],[Fecha Inicio grupo]]="","",IFERROR(VLOOKUP(Tabla1[[#This Row],[Mes de Alta como miembro]],Parámetros!$AM$2:$AN$16,2,0),"01/01/1900"))</f>
        <v/>
      </c>
    </row>
    <row r="1069" spans="1:63" ht="15" hidden="1" customHeight="1">
      <c r="A1069" s="69">
        <v>1064</v>
      </c>
      <c r="B1069" s="147"/>
      <c r="C1069" s="148"/>
      <c r="D1069" s="43"/>
      <c r="E1069" s="149"/>
      <c r="F1069" s="208"/>
      <c r="G1069" s="46"/>
      <c r="H1069" s="166"/>
      <c r="I1069" s="150"/>
      <c r="J1069" s="148"/>
      <c r="K1069" s="169"/>
      <c r="L1069" s="152"/>
      <c r="M1069" s="151"/>
      <c r="N1069" s="241" t="str">
        <f ca="1">IF(Tabla1[[#This Row],[Fecha de nac]]="","",IF(Tabla1[[#This Row],[Fecha Finalización]] &gt;=TODAY(), DATEDIF(Tabla1[[#This Row],[Fecha de nac]],TODAY(),"y"), ROUNDDOWN((Tabla1[[#This Row],[Fecha Finalización]] -Tabla1[[#This Row],[Fecha de nac]])/365,0)))</f>
        <v/>
      </c>
      <c r="O1069" s="172"/>
      <c r="P1069" s="153"/>
      <c r="Q1069" s="154"/>
      <c r="R1069" s="155"/>
      <c r="S1069" s="155"/>
      <c r="T1069" s="155"/>
      <c r="U1069" s="245" t="str">
        <f>IF(F1069="","",Tabla1[[#This Row],[Fecha Inicio grupo]]+3*7-7)</f>
        <v/>
      </c>
      <c r="V1069" s="246" t="str">
        <f>IF(F1069="","",EDATE(Tabla1[[#This Row],[Fecha Inicio grupo]],3))</f>
        <v/>
      </c>
      <c r="W1069" s="30"/>
      <c r="X1069" s="30"/>
      <c r="Y1069" s="156"/>
      <c r="Z1069" s="156"/>
      <c r="AA1069" s="156"/>
      <c r="AB1069" s="156"/>
      <c r="AC1069" s="156"/>
      <c r="AD1069" s="156"/>
      <c r="AE1069" s="156"/>
      <c r="AF1069" s="156"/>
      <c r="AG1069" s="156"/>
      <c r="AH1069" s="233"/>
      <c r="AI1069" s="233"/>
      <c r="AJ1069" s="234"/>
      <c r="AK1069" s="233"/>
      <c r="AL1069" s="233"/>
      <c r="AM1069" s="233"/>
      <c r="AN1069" s="233"/>
      <c r="AO1069" s="146"/>
      <c r="AP1069" s="248" t="str">
        <f>IF(F1069="","",IFERROR(VLOOKUP(SUBSTITUTE(SUBSTITUTE(Tabla1[[#This Row],[Uso Sistemas]],"T","P"),"N","F"),Parámetros!$M$2:$N$17,2,0),"Completar hasta 3ra sem. para evaluar a Probacionista"))</f>
        <v/>
      </c>
      <c r="AQ1069" s="157"/>
      <c r="AR1069" s="157"/>
      <c r="AS1069" s="157"/>
      <c r="AT1069" s="30"/>
      <c r="AU1069" s="56" t="str">
        <f>CONCATENATE(Tabla1[[#This Row],[sem 01]],Tabla1[[#This Row],[sem 02]],Tabla1[[#This Row],[sem 03]])</f>
        <v/>
      </c>
      <c r="AV1069" s="56"/>
      <c r="AW1069" s="56"/>
      <c r="AX1069" s="250" t="str">
        <f>IF(V1069="","",EOMONTH(EDATE(Tabla1[[#This Row],[Fecha Finalización]],2),0))</f>
        <v/>
      </c>
      <c r="AY1069" s="157"/>
      <c r="AZ1069" s="251" t="str">
        <f>IF(V1069="","",EOMONTH(EDATE(Tabla1[[#This Row],[Fecha Finalización]],3),0))</f>
        <v/>
      </c>
      <c r="BA1069" s="40"/>
      <c r="BB1069" s="40"/>
      <c r="BC1069" s="239"/>
      <c r="BD1069" s="235" t="str">
        <f>IF(F1069="","",Tabla1[[#This Row],[sem 01]]&amp;Tabla1[[#This Row],[sem 02]]&amp;Tabla1[[#This Row],[sem 03]])</f>
        <v/>
      </c>
      <c r="BE1069" s="236" t="str">
        <f>+IF(TRIM(F1069)="","",$B$1&amp;"-"&amp;Tabla1[[#This Row],[Mes Inscrito]]&amp;"-"&amp;Tabla1[[#This Row],[Dia de clases Inscrito]]&amp;"-"&amp;Tabla1[[#This Row],[Horario Inscrito]]&amp;"-"&amp;Tabla1[[#This Row],[Fecha Inicio grupo]])</f>
        <v/>
      </c>
      <c r="BF1069" s="253" t="str">
        <f>IF(F1069="","",Tabla1[[#This Row],[Curso]])</f>
        <v/>
      </c>
      <c r="BG1069" s="254" t="str">
        <f>+IF(TRIM(F1069)="","",$B$1&amp;"-"&amp;TRIM(Tabla1[[#This Row],[Mes Inscrito]])&amp;"-"&amp;TRIM(Tabla1[[#This Row],[Dia de clases Inscrito]])&amp;"-"&amp;TRIM(Tabla1[[#This Row],[Horario Inscrito]])&amp;"-"&amp;TRIM(Tabla1[[#This Row],[Fecha Inicio grupo]])&amp;"-"&amp;TRIM(Tabla1[[#This Row],[Tipo Incrito]]))</f>
        <v/>
      </c>
      <c r="BH1069" s="255" t="str">
        <f>IF(F1069="","",OR(IFERROR(SEARCH("CG",Tabla1[[#This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9" s="318" t="str">
        <f>IF(F1069&lt;&gt;"",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9" s="318" t="str">
        <f>IF(F1069&lt;&gt;"",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9" s="318" t="str">
        <f>IF(Tabla1[[#This Row],[Fecha Inicio grupo]]="","",IFERROR(VLOOKUP(Tabla1[[#This Row],[Mes de Alta como miembro]],Parámetros!$AM$2:$AN$16,2,0),"01/01/1900"))</f>
        <v/>
      </c>
    </row>
    <row r="1070" spans="1:63" ht="15" hidden="1" customHeight="1">
      <c r="A1070" s="69">
        <v>1065</v>
      </c>
      <c r="B1070" s="147"/>
      <c r="C1070" s="148"/>
      <c r="D1070" s="43"/>
      <c r="E1070" s="149"/>
      <c r="F1070" s="208"/>
      <c r="G1070" s="46"/>
      <c r="H1070" s="166"/>
      <c r="I1070" s="150"/>
      <c r="J1070" s="148"/>
      <c r="K1070" s="169"/>
      <c r="L1070" s="152"/>
      <c r="M1070" s="151"/>
      <c r="N1070" s="241" t="str">
        <f ca="1">IF(Tabla1[[#This Row],[Fecha de nac]]="","",IF(Tabla1[[#This Row],[Fecha Finalización]] &gt;=TODAY(), DATEDIF(Tabla1[[#This Row],[Fecha de nac]],TODAY(),"y"), ROUNDDOWN((Tabla1[[#This Row],[Fecha Finalización]] -Tabla1[[#This Row],[Fecha de nac]])/365,0)))</f>
        <v/>
      </c>
      <c r="O1070" s="172"/>
      <c r="P1070" s="153"/>
      <c r="Q1070" s="154"/>
      <c r="R1070" s="155"/>
      <c r="S1070" s="155"/>
      <c r="T1070" s="155"/>
      <c r="U1070" s="245" t="str">
        <f>IF(F1070="","",Tabla1[[#This Row],[Fecha Inicio grupo]]+3*7-7)</f>
        <v/>
      </c>
      <c r="V1070" s="246" t="str">
        <f>IF(F1070="","",EDATE(Tabla1[[#This Row],[Fecha Inicio grupo]],3))</f>
        <v/>
      </c>
      <c r="W1070" s="30"/>
      <c r="X1070" s="30"/>
      <c r="Y1070" s="156"/>
      <c r="Z1070" s="156"/>
      <c r="AA1070" s="156"/>
      <c r="AB1070" s="156"/>
      <c r="AC1070" s="156"/>
      <c r="AD1070" s="156"/>
      <c r="AE1070" s="156"/>
      <c r="AF1070" s="156"/>
      <c r="AG1070" s="156"/>
      <c r="AH1070" s="233"/>
      <c r="AI1070" s="233"/>
      <c r="AJ1070" s="234"/>
      <c r="AK1070" s="233"/>
      <c r="AL1070" s="233"/>
      <c r="AM1070" s="233"/>
      <c r="AN1070" s="233"/>
      <c r="AO1070" s="146"/>
      <c r="AP1070" s="248" t="str">
        <f>IF(F1070="","",IFERROR(VLOOKUP(SUBSTITUTE(SUBSTITUTE(Tabla1[[#This Row],[Uso Sistemas]],"T","P"),"N","F"),Parámetros!$M$2:$N$17,2,0),"Completar hasta 3ra sem. para evaluar a Probacionista"))</f>
        <v/>
      </c>
      <c r="AQ1070" s="157"/>
      <c r="AR1070" s="157"/>
      <c r="AS1070" s="157"/>
      <c r="AT1070" s="30"/>
      <c r="AU1070" s="56" t="str">
        <f>CONCATENATE(Tabla1[[#This Row],[sem 01]],Tabla1[[#This Row],[sem 02]],Tabla1[[#This Row],[sem 03]])</f>
        <v/>
      </c>
      <c r="AV1070" s="56"/>
      <c r="AW1070" s="56"/>
      <c r="AX1070" s="250" t="str">
        <f>IF(V1070="","",EOMONTH(EDATE(Tabla1[[#This Row],[Fecha Finalización]],2),0))</f>
        <v/>
      </c>
      <c r="AY1070" s="157"/>
      <c r="AZ1070" s="251" t="str">
        <f>IF(V1070="","",EOMONTH(EDATE(Tabla1[[#This Row],[Fecha Finalización]],3),0))</f>
        <v/>
      </c>
      <c r="BA1070" s="40"/>
      <c r="BB1070" s="40"/>
      <c r="BC1070" s="239"/>
      <c r="BD1070" s="235" t="str">
        <f>IF(F1070="","",Tabla1[[#This Row],[sem 01]]&amp;Tabla1[[#This Row],[sem 02]]&amp;Tabla1[[#This Row],[sem 03]])</f>
        <v/>
      </c>
      <c r="BE1070" s="236" t="str">
        <f>+IF(TRIM(F1070)="","",$B$1&amp;"-"&amp;Tabla1[[#This Row],[Mes Inscrito]]&amp;"-"&amp;Tabla1[[#This Row],[Dia de clases Inscrito]]&amp;"-"&amp;Tabla1[[#This Row],[Horario Inscrito]]&amp;"-"&amp;Tabla1[[#This Row],[Fecha Inicio grupo]])</f>
        <v/>
      </c>
      <c r="BF1070" s="253" t="str">
        <f>IF(F1070="","",Tabla1[[#This Row],[Curso]])</f>
        <v/>
      </c>
      <c r="BG1070" s="254" t="str">
        <f>+IF(TRIM(F1070)="","",$B$1&amp;"-"&amp;TRIM(Tabla1[[#This Row],[Mes Inscrito]])&amp;"-"&amp;TRIM(Tabla1[[#This Row],[Dia de clases Inscrito]])&amp;"-"&amp;TRIM(Tabla1[[#This Row],[Horario Inscrito]])&amp;"-"&amp;TRIM(Tabla1[[#This Row],[Fecha Inicio grupo]])&amp;"-"&amp;TRIM(Tabla1[[#This Row],[Tipo Incrito]]))</f>
        <v/>
      </c>
      <c r="BH1070" s="255" t="str">
        <f>IF(F1070="","",OR(IFERROR(SEARCH("CG",Tabla1[[#This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0" s="318" t="str">
        <f>IF(F1070&lt;&gt;"",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0" s="318" t="str">
        <f>IF(F1070&lt;&gt;"",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0" s="318" t="str">
        <f>IF(Tabla1[[#This Row],[Fecha Inicio grupo]]="","",IFERROR(VLOOKUP(Tabla1[[#This Row],[Mes de Alta como miembro]],Parámetros!$AM$2:$AN$16,2,0),"01/01/1900"))</f>
        <v/>
      </c>
    </row>
    <row r="1071" spans="1:63" ht="15" hidden="1" customHeight="1">
      <c r="A1071" s="69">
        <v>1066</v>
      </c>
      <c r="B1071" s="147"/>
      <c r="C1071" s="148"/>
      <c r="D1071" s="43"/>
      <c r="E1071" s="149"/>
      <c r="F1071" s="208"/>
      <c r="G1071" s="46"/>
      <c r="H1071" s="166"/>
      <c r="I1071" s="150"/>
      <c r="J1071" s="148"/>
      <c r="K1071" s="169"/>
      <c r="L1071" s="152"/>
      <c r="M1071" s="151"/>
      <c r="N1071" s="241" t="str">
        <f ca="1">IF(Tabla1[[#This Row],[Fecha de nac]]="","",IF(Tabla1[[#This Row],[Fecha Finalización]] &gt;=TODAY(), DATEDIF(Tabla1[[#This Row],[Fecha de nac]],TODAY(),"y"), ROUNDDOWN((Tabla1[[#This Row],[Fecha Finalización]] -Tabla1[[#This Row],[Fecha de nac]])/365,0)))</f>
        <v/>
      </c>
      <c r="O1071" s="172"/>
      <c r="P1071" s="153"/>
      <c r="Q1071" s="154"/>
      <c r="R1071" s="155"/>
      <c r="S1071" s="155"/>
      <c r="T1071" s="155"/>
      <c r="U1071" s="245" t="str">
        <f>IF(F1071="","",Tabla1[[#This Row],[Fecha Inicio grupo]]+3*7-7)</f>
        <v/>
      </c>
      <c r="V1071" s="246" t="str">
        <f>IF(F1071="","",EDATE(Tabla1[[#This Row],[Fecha Inicio grupo]],3))</f>
        <v/>
      </c>
      <c r="W1071" s="30"/>
      <c r="X1071" s="30"/>
      <c r="Y1071" s="156"/>
      <c r="Z1071" s="156"/>
      <c r="AA1071" s="156"/>
      <c r="AB1071" s="156"/>
      <c r="AC1071" s="156"/>
      <c r="AD1071" s="156"/>
      <c r="AE1071" s="156"/>
      <c r="AF1071" s="156"/>
      <c r="AG1071" s="156"/>
      <c r="AH1071" s="233"/>
      <c r="AI1071" s="233"/>
      <c r="AJ1071" s="234"/>
      <c r="AK1071" s="233"/>
      <c r="AL1071" s="233"/>
      <c r="AM1071" s="233"/>
      <c r="AN1071" s="233"/>
      <c r="AO1071" s="146"/>
      <c r="AP1071" s="248" t="str">
        <f>IF(F1071="","",IFERROR(VLOOKUP(SUBSTITUTE(SUBSTITUTE(Tabla1[[#This Row],[Uso Sistemas]],"T","P"),"N","F"),Parámetros!$M$2:$N$17,2,0),"Completar hasta 3ra sem. para evaluar a Probacionista"))</f>
        <v/>
      </c>
      <c r="AQ1071" s="157"/>
      <c r="AR1071" s="157"/>
      <c r="AS1071" s="157"/>
      <c r="AT1071" s="30"/>
      <c r="AU1071" s="56" t="str">
        <f>CONCATENATE(Tabla1[[#This Row],[sem 01]],Tabla1[[#This Row],[sem 02]],Tabla1[[#This Row],[sem 03]])</f>
        <v/>
      </c>
      <c r="AV1071" s="56"/>
      <c r="AW1071" s="56"/>
      <c r="AX1071" s="250" t="str">
        <f>IF(V1071="","",EOMONTH(EDATE(Tabla1[[#This Row],[Fecha Finalización]],2),0))</f>
        <v/>
      </c>
      <c r="AY1071" s="157"/>
      <c r="AZ1071" s="251" t="str">
        <f>IF(V1071="","",EOMONTH(EDATE(Tabla1[[#This Row],[Fecha Finalización]],3),0))</f>
        <v/>
      </c>
      <c r="BA1071" s="40"/>
      <c r="BB1071" s="40"/>
      <c r="BC1071" s="239"/>
      <c r="BD1071" s="235" t="str">
        <f>IF(F1071="","",Tabla1[[#This Row],[sem 01]]&amp;Tabla1[[#This Row],[sem 02]]&amp;Tabla1[[#This Row],[sem 03]])</f>
        <v/>
      </c>
      <c r="BE1071" s="236" t="str">
        <f>+IF(TRIM(F1071)="","",$B$1&amp;"-"&amp;Tabla1[[#This Row],[Mes Inscrito]]&amp;"-"&amp;Tabla1[[#This Row],[Dia de clases Inscrito]]&amp;"-"&amp;Tabla1[[#This Row],[Horario Inscrito]]&amp;"-"&amp;Tabla1[[#This Row],[Fecha Inicio grupo]])</f>
        <v/>
      </c>
      <c r="BF1071" s="253" t="str">
        <f>IF(F1071="","",Tabla1[[#This Row],[Curso]])</f>
        <v/>
      </c>
      <c r="BG1071" s="254" t="str">
        <f>+IF(TRIM(F1071)="","",$B$1&amp;"-"&amp;TRIM(Tabla1[[#This Row],[Mes Inscrito]])&amp;"-"&amp;TRIM(Tabla1[[#This Row],[Dia de clases Inscrito]])&amp;"-"&amp;TRIM(Tabla1[[#This Row],[Horario Inscrito]])&amp;"-"&amp;TRIM(Tabla1[[#This Row],[Fecha Inicio grupo]])&amp;"-"&amp;TRIM(Tabla1[[#This Row],[Tipo Incrito]]))</f>
        <v/>
      </c>
      <c r="BH1071" s="255" t="str">
        <f>IF(F1071="","",OR(IFERROR(SEARCH("CG",Tabla1[[#This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1" s="318" t="str">
        <f>IF(F1071&lt;&gt;"",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1" s="318" t="str">
        <f>IF(F1071&lt;&gt;"",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1" s="318" t="str">
        <f>IF(Tabla1[[#This Row],[Fecha Inicio grupo]]="","",IFERROR(VLOOKUP(Tabla1[[#This Row],[Mes de Alta como miembro]],Parámetros!$AM$2:$AN$16,2,0),"01/01/1900"))</f>
        <v/>
      </c>
    </row>
    <row r="1072" spans="1:63" ht="15" hidden="1" customHeight="1">
      <c r="A1072" s="69">
        <v>1067</v>
      </c>
      <c r="B1072" s="147"/>
      <c r="C1072" s="148"/>
      <c r="D1072" s="43"/>
      <c r="E1072" s="149"/>
      <c r="F1072" s="208"/>
      <c r="G1072" s="46"/>
      <c r="H1072" s="166"/>
      <c r="I1072" s="150"/>
      <c r="J1072" s="148"/>
      <c r="K1072" s="169"/>
      <c r="L1072" s="152"/>
      <c r="M1072" s="151"/>
      <c r="N1072" s="241" t="str">
        <f ca="1">IF(Tabla1[[#This Row],[Fecha de nac]]="","",IF(Tabla1[[#This Row],[Fecha Finalización]] &gt;=TODAY(), DATEDIF(Tabla1[[#This Row],[Fecha de nac]],TODAY(),"y"), ROUNDDOWN((Tabla1[[#This Row],[Fecha Finalización]] -Tabla1[[#This Row],[Fecha de nac]])/365,0)))</f>
        <v/>
      </c>
      <c r="O1072" s="172"/>
      <c r="P1072" s="153"/>
      <c r="Q1072" s="154"/>
      <c r="R1072" s="155"/>
      <c r="S1072" s="155"/>
      <c r="T1072" s="155"/>
      <c r="U1072" s="245" t="str">
        <f>IF(F1072="","",Tabla1[[#This Row],[Fecha Inicio grupo]]+3*7-7)</f>
        <v/>
      </c>
      <c r="V1072" s="246" t="str">
        <f>IF(F1072="","",EDATE(Tabla1[[#This Row],[Fecha Inicio grupo]],3))</f>
        <v/>
      </c>
      <c r="W1072" s="30"/>
      <c r="X1072" s="30"/>
      <c r="Y1072" s="156"/>
      <c r="Z1072" s="156"/>
      <c r="AA1072" s="156"/>
      <c r="AB1072" s="156"/>
      <c r="AC1072" s="156"/>
      <c r="AD1072" s="156"/>
      <c r="AE1072" s="156"/>
      <c r="AF1072" s="156"/>
      <c r="AG1072" s="156"/>
      <c r="AH1072" s="233"/>
      <c r="AI1072" s="233"/>
      <c r="AJ1072" s="234"/>
      <c r="AK1072" s="233"/>
      <c r="AL1072" s="233"/>
      <c r="AM1072" s="233"/>
      <c r="AN1072" s="233"/>
      <c r="AO1072" s="146"/>
      <c r="AP1072" s="248" t="str">
        <f>IF(F1072="","",IFERROR(VLOOKUP(SUBSTITUTE(SUBSTITUTE(Tabla1[[#This Row],[Uso Sistemas]],"T","P"),"N","F"),Parámetros!$M$2:$N$17,2,0),"Completar hasta 3ra sem. para evaluar a Probacionista"))</f>
        <v/>
      </c>
      <c r="AQ1072" s="157"/>
      <c r="AR1072" s="157"/>
      <c r="AS1072" s="157"/>
      <c r="AT1072" s="30"/>
      <c r="AU1072" s="56" t="str">
        <f>CONCATENATE(Tabla1[[#This Row],[sem 01]],Tabla1[[#This Row],[sem 02]],Tabla1[[#This Row],[sem 03]])</f>
        <v/>
      </c>
      <c r="AV1072" s="56"/>
      <c r="AW1072" s="56"/>
      <c r="AX1072" s="250" t="str">
        <f>IF(V1072="","",EOMONTH(EDATE(Tabla1[[#This Row],[Fecha Finalización]],2),0))</f>
        <v/>
      </c>
      <c r="AY1072" s="157"/>
      <c r="AZ1072" s="251" t="str">
        <f>IF(V1072="","",EOMONTH(EDATE(Tabla1[[#This Row],[Fecha Finalización]],3),0))</f>
        <v/>
      </c>
      <c r="BA1072" s="40"/>
      <c r="BB1072" s="40"/>
      <c r="BC1072" s="239"/>
      <c r="BD1072" s="235" t="str">
        <f>IF(F1072="","",Tabla1[[#This Row],[sem 01]]&amp;Tabla1[[#This Row],[sem 02]]&amp;Tabla1[[#This Row],[sem 03]])</f>
        <v/>
      </c>
      <c r="BE1072" s="236" t="str">
        <f>+IF(TRIM(F1072)="","",$B$1&amp;"-"&amp;Tabla1[[#This Row],[Mes Inscrito]]&amp;"-"&amp;Tabla1[[#This Row],[Dia de clases Inscrito]]&amp;"-"&amp;Tabla1[[#This Row],[Horario Inscrito]]&amp;"-"&amp;Tabla1[[#This Row],[Fecha Inicio grupo]])</f>
        <v/>
      </c>
      <c r="BF1072" s="253" t="str">
        <f>IF(F1072="","",Tabla1[[#This Row],[Curso]])</f>
        <v/>
      </c>
      <c r="BG1072" s="254" t="str">
        <f>+IF(TRIM(F1072)="","",$B$1&amp;"-"&amp;TRIM(Tabla1[[#This Row],[Mes Inscrito]])&amp;"-"&amp;TRIM(Tabla1[[#This Row],[Dia de clases Inscrito]])&amp;"-"&amp;TRIM(Tabla1[[#This Row],[Horario Inscrito]])&amp;"-"&amp;TRIM(Tabla1[[#This Row],[Fecha Inicio grupo]])&amp;"-"&amp;TRIM(Tabla1[[#This Row],[Tipo Incrito]]))</f>
        <v/>
      </c>
      <c r="BH1072" s="255" t="str">
        <f>IF(F1072="","",OR(IFERROR(SEARCH("CG",Tabla1[[#This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2" s="318" t="str">
        <f>IF(F1072&lt;&gt;"",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2" s="318" t="str">
        <f>IF(F1072&lt;&gt;"",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2" s="318" t="str">
        <f>IF(Tabla1[[#This Row],[Fecha Inicio grupo]]="","",IFERROR(VLOOKUP(Tabla1[[#This Row],[Mes de Alta como miembro]],Parámetros!$AM$2:$AN$16,2,0),"01/01/1900"))</f>
        <v/>
      </c>
    </row>
    <row r="1073" spans="1:63" ht="15" hidden="1" customHeight="1">
      <c r="A1073" s="69">
        <v>1068</v>
      </c>
      <c r="B1073" s="147"/>
      <c r="C1073" s="148"/>
      <c r="D1073" s="43"/>
      <c r="E1073" s="149"/>
      <c r="F1073" s="208"/>
      <c r="G1073" s="46"/>
      <c r="H1073" s="166"/>
      <c r="I1073" s="150"/>
      <c r="J1073" s="148"/>
      <c r="K1073" s="169"/>
      <c r="L1073" s="152"/>
      <c r="M1073" s="151"/>
      <c r="N1073" s="241" t="str">
        <f ca="1">IF(Tabla1[[#This Row],[Fecha de nac]]="","",IF(Tabla1[[#This Row],[Fecha Finalización]] &gt;=TODAY(), DATEDIF(Tabla1[[#This Row],[Fecha de nac]],TODAY(),"y"), ROUNDDOWN((Tabla1[[#This Row],[Fecha Finalización]] -Tabla1[[#This Row],[Fecha de nac]])/365,0)))</f>
        <v/>
      </c>
      <c r="O1073" s="172"/>
      <c r="P1073" s="153"/>
      <c r="Q1073" s="154"/>
      <c r="R1073" s="155"/>
      <c r="S1073" s="155"/>
      <c r="T1073" s="155"/>
      <c r="U1073" s="245" t="str">
        <f>IF(F1073="","",Tabla1[[#This Row],[Fecha Inicio grupo]]+3*7-7)</f>
        <v/>
      </c>
      <c r="V1073" s="246" t="str">
        <f>IF(F1073="","",EDATE(Tabla1[[#This Row],[Fecha Inicio grupo]],3))</f>
        <v/>
      </c>
      <c r="W1073" s="30"/>
      <c r="X1073" s="30"/>
      <c r="Y1073" s="156"/>
      <c r="Z1073" s="156"/>
      <c r="AA1073" s="156"/>
      <c r="AB1073" s="156"/>
      <c r="AC1073" s="156"/>
      <c r="AD1073" s="156"/>
      <c r="AE1073" s="156"/>
      <c r="AF1073" s="156"/>
      <c r="AG1073" s="156"/>
      <c r="AH1073" s="233"/>
      <c r="AI1073" s="233"/>
      <c r="AJ1073" s="234"/>
      <c r="AK1073" s="233"/>
      <c r="AL1073" s="233"/>
      <c r="AM1073" s="233"/>
      <c r="AN1073" s="233"/>
      <c r="AO1073" s="146"/>
      <c r="AP1073" s="248" t="str">
        <f>IF(F1073="","",IFERROR(VLOOKUP(SUBSTITUTE(SUBSTITUTE(Tabla1[[#This Row],[Uso Sistemas]],"T","P"),"N","F"),Parámetros!$M$2:$N$17,2,0),"Completar hasta 3ra sem. para evaluar a Probacionista"))</f>
        <v/>
      </c>
      <c r="AQ1073" s="157"/>
      <c r="AR1073" s="157"/>
      <c r="AS1073" s="157"/>
      <c r="AT1073" s="30"/>
      <c r="AU1073" s="56" t="str">
        <f>CONCATENATE(Tabla1[[#This Row],[sem 01]],Tabla1[[#This Row],[sem 02]],Tabla1[[#This Row],[sem 03]])</f>
        <v/>
      </c>
      <c r="AV1073" s="56"/>
      <c r="AW1073" s="56"/>
      <c r="AX1073" s="250" t="str">
        <f>IF(V1073="","",EOMONTH(EDATE(Tabla1[[#This Row],[Fecha Finalización]],2),0))</f>
        <v/>
      </c>
      <c r="AY1073" s="157"/>
      <c r="AZ1073" s="251" t="str">
        <f>IF(V1073="","",EOMONTH(EDATE(Tabla1[[#This Row],[Fecha Finalización]],3),0))</f>
        <v/>
      </c>
      <c r="BA1073" s="40"/>
      <c r="BB1073" s="40"/>
      <c r="BC1073" s="239"/>
      <c r="BD1073" s="235" t="str">
        <f>IF(F1073="","",Tabla1[[#This Row],[sem 01]]&amp;Tabla1[[#This Row],[sem 02]]&amp;Tabla1[[#This Row],[sem 03]])</f>
        <v/>
      </c>
      <c r="BE1073" s="236" t="str">
        <f>+IF(TRIM(F1073)="","",$B$1&amp;"-"&amp;Tabla1[[#This Row],[Mes Inscrito]]&amp;"-"&amp;Tabla1[[#This Row],[Dia de clases Inscrito]]&amp;"-"&amp;Tabla1[[#This Row],[Horario Inscrito]]&amp;"-"&amp;Tabla1[[#This Row],[Fecha Inicio grupo]])</f>
        <v/>
      </c>
      <c r="BF1073" s="253" t="str">
        <f>IF(F1073="","",Tabla1[[#This Row],[Curso]])</f>
        <v/>
      </c>
      <c r="BG1073" s="254" t="str">
        <f>+IF(TRIM(F1073)="","",$B$1&amp;"-"&amp;TRIM(Tabla1[[#This Row],[Mes Inscrito]])&amp;"-"&amp;TRIM(Tabla1[[#This Row],[Dia de clases Inscrito]])&amp;"-"&amp;TRIM(Tabla1[[#This Row],[Horario Inscrito]])&amp;"-"&amp;TRIM(Tabla1[[#This Row],[Fecha Inicio grupo]])&amp;"-"&amp;TRIM(Tabla1[[#This Row],[Tipo Incrito]]))</f>
        <v/>
      </c>
      <c r="BH1073" s="255" t="str">
        <f>IF(F1073="","",OR(IFERROR(SEARCH("CG",Tabla1[[#This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3" s="318" t="str">
        <f>IF(F1073&lt;&gt;"",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3" s="318" t="str">
        <f>IF(F1073&lt;&gt;"",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3" s="318" t="str">
        <f>IF(Tabla1[[#This Row],[Fecha Inicio grupo]]="","",IFERROR(VLOOKUP(Tabla1[[#This Row],[Mes de Alta como miembro]],Parámetros!$AM$2:$AN$16,2,0),"01/01/1900"))</f>
        <v/>
      </c>
    </row>
    <row r="1074" spans="1:63" ht="15" hidden="1" customHeight="1">
      <c r="A1074" s="69">
        <v>1069</v>
      </c>
      <c r="B1074" s="147"/>
      <c r="C1074" s="148"/>
      <c r="D1074" s="43"/>
      <c r="E1074" s="149"/>
      <c r="F1074" s="208"/>
      <c r="G1074" s="46"/>
      <c r="H1074" s="166"/>
      <c r="I1074" s="150"/>
      <c r="J1074" s="148"/>
      <c r="K1074" s="169"/>
      <c r="L1074" s="152"/>
      <c r="M1074" s="151"/>
      <c r="N1074" s="241" t="str">
        <f ca="1">IF(Tabla1[[#This Row],[Fecha de nac]]="","",IF(Tabla1[[#This Row],[Fecha Finalización]] &gt;=TODAY(), DATEDIF(Tabla1[[#This Row],[Fecha de nac]],TODAY(),"y"), ROUNDDOWN((Tabla1[[#This Row],[Fecha Finalización]] -Tabla1[[#This Row],[Fecha de nac]])/365,0)))</f>
        <v/>
      </c>
      <c r="O1074" s="172"/>
      <c r="P1074" s="153"/>
      <c r="Q1074" s="154"/>
      <c r="R1074" s="155"/>
      <c r="S1074" s="155"/>
      <c r="T1074" s="155"/>
      <c r="U1074" s="245" t="str">
        <f>IF(F1074="","",Tabla1[[#This Row],[Fecha Inicio grupo]]+3*7-7)</f>
        <v/>
      </c>
      <c r="V1074" s="246" t="str">
        <f>IF(F1074="","",EDATE(Tabla1[[#This Row],[Fecha Inicio grupo]],3))</f>
        <v/>
      </c>
      <c r="W1074" s="30"/>
      <c r="X1074" s="30"/>
      <c r="Y1074" s="156"/>
      <c r="Z1074" s="156"/>
      <c r="AA1074" s="156"/>
      <c r="AB1074" s="156"/>
      <c r="AC1074" s="156"/>
      <c r="AD1074" s="156"/>
      <c r="AE1074" s="156"/>
      <c r="AF1074" s="156"/>
      <c r="AG1074" s="156"/>
      <c r="AH1074" s="233"/>
      <c r="AI1074" s="233"/>
      <c r="AJ1074" s="234"/>
      <c r="AK1074" s="233"/>
      <c r="AL1074" s="233"/>
      <c r="AM1074" s="233"/>
      <c r="AN1074" s="233"/>
      <c r="AO1074" s="146"/>
      <c r="AP1074" s="248" t="str">
        <f>IF(F1074="","",IFERROR(VLOOKUP(SUBSTITUTE(SUBSTITUTE(Tabla1[[#This Row],[Uso Sistemas]],"T","P"),"N","F"),Parámetros!$M$2:$N$17,2,0),"Completar hasta 3ra sem. para evaluar a Probacionista"))</f>
        <v/>
      </c>
      <c r="AQ1074" s="157"/>
      <c r="AR1074" s="157"/>
      <c r="AS1074" s="157"/>
      <c r="AT1074" s="30"/>
      <c r="AU1074" s="56" t="str">
        <f>CONCATENATE(Tabla1[[#This Row],[sem 01]],Tabla1[[#This Row],[sem 02]],Tabla1[[#This Row],[sem 03]])</f>
        <v/>
      </c>
      <c r="AV1074" s="56"/>
      <c r="AW1074" s="56"/>
      <c r="AX1074" s="250" t="str">
        <f>IF(V1074="","",EOMONTH(EDATE(Tabla1[[#This Row],[Fecha Finalización]],2),0))</f>
        <v/>
      </c>
      <c r="AY1074" s="157"/>
      <c r="AZ1074" s="251" t="str">
        <f>IF(V1074="","",EOMONTH(EDATE(Tabla1[[#This Row],[Fecha Finalización]],3),0))</f>
        <v/>
      </c>
      <c r="BA1074" s="40"/>
      <c r="BB1074" s="40"/>
      <c r="BC1074" s="239"/>
      <c r="BD1074" s="235" t="str">
        <f>IF(F1074="","",Tabla1[[#This Row],[sem 01]]&amp;Tabla1[[#This Row],[sem 02]]&amp;Tabla1[[#This Row],[sem 03]])</f>
        <v/>
      </c>
      <c r="BE1074" s="236" t="str">
        <f>+IF(TRIM(F1074)="","",$B$1&amp;"-"&amp;Tabla1[[#This Row],[Mes Inscrito]]&amp;"-"&amp;Tabla1[[#This Row],[Dia de clases Inscrito]]&amp;"-"&amp;Tabla1[[#This Row],[Horario Inscrito]]&amp;"-"&amp;Tabla1[[#This Row],[Fecha Inicio grupo]])</f>
        <v/>
      </c>
      <c r="BF1074" s="253" t="str">
        <f>IF(F1074="","",Tabla1[[#This Row],[Curso]])</f>
        <v/>
      </c>
      <c r="BG1074" s="254" t="str">
        <f>+IF(TRIM(F1074)="","",$B$1&amp;"-"&amp;TRIM(Tabla1[[#This Row],[Mes Inscrito]])&amp;"-"&amp;TRIM(Tabla1[[#This Row],[Dia de clases Inscrito]])&amp;"-"&amp;TRIM(Tabla1[[#This Row],[Horario Inscrito]])&amp;"-"&amp;TRIM(Tabla1[[#This Row],[Fecha Inicio grupo]])&amp;"-"&amp;TRIM(Tabla1[[#This Row],[Tipo Incrito]]))</f>
        <v/>
      </c>
      <c r="BH1074" s="255" t="str">
        <f>IF(F1074="","",OR(IFERROR(SEARCH("CG",Tabla1[[#This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4" s="318" t="str">
        <f>IF(F1074&lt;&gt;"",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4" s="318" t="str">
        <f>IF(F1074&lt;&gt;"",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4" s="318" t="str">
        <f>IF(Tabla1[[#This Row],[Fecha Inicio grupo]]="","",IFERROR(VLOOKUP(Tabla1[[#This Row],[Mes de Alta como miembro]],Parámetros!$AM$2:$AN$16,2,0),"01/01/1900"))</f>
        <v/>
      </c>
    </row>
    <row r="1075" spans="1:63" ht="15" hidden="1" customHeight="1">
      <c r="A1075" s="69">
        <v>1070</v>
      </c>
      <c r="B1075" s="147"/>
      <c r="C1075" s="148"/>
      <c r="D1075" s="43"/>
      <c r="E1075" s="149"/>
      <c r="F1075" s="208"/>
      <c r="G1075" s="46"/>
      <c r="H1075" s="166"/>
      <c r="I1075" s="150"/>
      <c r="J1075" s="148"/>
      <c r="K1075" s="169"/>
      <c r="L1075" s="152"/>
      <c r="M1075" s="151"/>
      <c r="N1075" s="241" t="str">
        <f ca="1">IF(Tabla1[[#This Row],[Fecha de nac]]="","",IF(Tabla1[[#This Row],[Fecha Finalización]] &gt;=TODAY(), DATEDIF(Tabla1[[#This Row],[Fecha de nac]],TODAY(),"y"), ROUNDDOWN((Tabla1[[#This Row],[Fecha Finalización]] -Tabla1[[#This Row],[Fecha de nac]])/365,0)))</f>
        <v/>
      </c>
      <c r="O1075" s="172"/>
      <c r="P1075" s="153"/>
      <c r="Q1075" s="154"/>
      <c r="R1075" s="155"/>
      <c r="S1075" s="155"/>
      <c r="T1075" s="155"/>
      <c r="U1075" s="245" t="str">
        <f>IF(F1075="","",Tabla1[[#This Row],[Fecha Inicio grupo]]+3*7-7)</f>
        <v/>
      </c>
      <c r="V1075" s="246" t="str">
        <f>IF(F1075="","",EDATE(Tabla1[[#This Row],[Fecha Inicio grupo]],3))</f>
        <v/>
      </c>
      <c r="W1075" s="30"/>
      <c r="X1075" s="30"/>
      <c r="Y1075" s="156"/>
      <c r="Z1075" s="156"/>
      <c r="AA1075" s="156"/>
      <c r="AB1075" s="156"/>
      <c r="AC1075" s="156"/>
      <c r="AD1075" s="156"/>
      <c r="AE1075" s="156"/>
      <c r="AF1075" s="156"/>
      <c r="AG1075" s="156"/>
      <c r="AH1075" s="233"/>
      <c r="AI1075" s="233"/>
      <c r="AJ1075" s="234"/>
      <c r="AK1075" s="233"/>
      <c r="AL1075" s="233"/>
      <c r="AM1075" s="233"/>
      <c r="AN1075" s="233"/>
      <c r="AO1075" s="146"/>
      <c r="AP1075" s="248" t="str">
        <f>IF(F1075="","",IFERROR(VLOOKUP(SUBSTITUTE(SUBSTITUTE(Tabla1[[#This Row],[Uso Sistemas]],"T","P"),"N","F"),Parámetros!$M$2:$N$17,2,0),"Completar hasta 3ra sem. para evaluar a Probacionista"))</f>
        <v/>
      </c>
      <c r="AQ1075" s="157"/>
      <c r="AR1075" s="157"/>
      <c r="AS1075" s="157"/>
      <c r="AT1075" s="30"/>
      <c r="AU1075" s="56" t="str">
        <f>CONCATENATE(Tabla1[[#This Row],[sem 01]],Tabla1[[#This Row],[sem 02]],Tabla1[[#This Row],[sem 03]])</f>
        <v/>
      </c>
      <c r="AV1075" s="56"/>
      <c r="AW1075" s="56"/>
      <c r="AX1075" s="250" t="str">
        <f>IF(V1075="","",EOMONTH(EDATE(Tabla1[[#This Row],[Fecha Finalización]],2),0))</f>
        <v/>
      </c>
      <c r="AY1075" s="157"/>
      <c r="AZ1075" s="251" t="str">
        <f>IF(V1075="","",EOMONTH(EDATE(Tabla1[[#This Row],[Fecha Finalización]],3),0))</f>
        <v/>
      </c>
      <c r="BA1075" s="40"/>
      <c r="BB1075" s="40"/>
      <c r="BC1075" s="239"/>
      <c r="BD1075" s="235" t="str">
        <f>IF(F1075="","",Tabla1[[#This Row],[sem 01]]&amp;Tabla1[[#This Row],[sem 02]]&amp;Tabla1[[#This Row],[sem 03]])</f>
        <v/>
      </c>
      <c r="BE1075" s="236" t="str">
        <f>+IF(TRIM(F1075)="","",$B$1&amp;"-"&amp;Tabla1[[#This Row],[Mes Inscrito]]&amp;"-"&amp;Tabla1[[#This Row],[Dia de clases Inscrito]]&amp;"-"&amp;Tabla1[[#This Row],[Horario Inscrito]]&amp;"-"&amp;Tabla1[[#This Row],[Fecha Inicio grupo]])</f>
        <v/>
      </c>
      <c r="BF1075" s="253" t="str">
        <f>IF(F1075="","",Tabla1[[#This Row],[Curso]])</f>
        <v/>
      </c>
      <c r="BG1075" s="254" t="str">
        <f>+IF(TRIM(F1075)="","",$B$1&amp;"-"&amp;TRIM(Tabla1[[#This Row],[Mes Inscrito]])&amp;"-"&amp;TRIM(Tabla1[[#This Row],[Dia de clases Inscrito]])&amp;"-"&amp;TRIM(Tabla1[[#This Row],[Horario Inscrito]])&amp;"-"&amp;TRIM(Tabla1[[#This Row],[Fecha Inicio grupo]])&amp;"-"&amp;TRIM(Tabla1[[#This Row],[Tipo Incrito]]))</f>
        <v/>
      </c>
      <c r="BH1075" s="255" t="str">
        <f>IF(F1075="","",OR(IFERROR(SEARCH("CG",Tabla1[[#This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5" s="318" t="str">
        <f>IF(F1075&lt;&gt;"",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5" s="318" t="str">
        <f>IF(F1075&lt;&gt;"",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5" s="318" t="str">
        <f>IF(Tabla1[[#This Row],[Fecha Inicio grupo]]="","",IFERROR(VLOOKUP(Tabla1[[#This Row],[Mes de Alta como miembro]],Parámetros!$AM$2:$AN$16,2,0),"01/01/1900"))</f>
        <v/>
      </c>
    </row>
    <row r="1076" spans="1:63" ht="15" hidden="1" customHeight="1">
      <c r="A1076" s="69">
        <v>1071</v>
      </c>
      <c r="B1076" s="147"/>
      <c r="C1076" s="148"/>
      <c r="D1076" s="43"/>
      <c r="E1076" s="149"/>
      <c r="F1076" s="208"/>
      <c r="G1076" s="46"/>
      <c r="H1076" s="166"/>
      <c r="I1076" s="150"/>
      <c r="J1076" s="148"/>
      <c r="K1076" s="169"/>
      <c r="L1076" s="152"/>
      <c r="M1076" s="151"/>
      <c r="N1076" s="241" t="str">
        <f ca="1">IF(Tabla1[[#This Row],[Fecha de nac]]="","",IF(Tabla1[[#This Row],[Fecha Finalización]] &gt;=TODAY(), DATEDIF(Tabla1[[#This Row],[Fecha de nac]],TODAY(),"y"), ROUNDDOWN((Tabla1[[#This Row],[Fecha Finalización]] -Tabla1[[#This Row],[Fecha de nac]])/365,0)))</f>
        <v/>
      </c>
      <c r="O1076" s="172"/>
      <c r="P1076" s="153"/>
      <c r="Q1076" s="154"/>
      <c r="R1076" s="155"/>
      <c r="S1076" s="155"/>
      <c r="T1076" s="155"/>
      <c r="U1076" s="245" t="str">
        <f>IF(F1076="","",Tabla1[[#This Row],[Fecha Inicio grupo]]+3*7-7)</f>
        <v/>
      </c>
      <c r="V1076" s="246" t="str">
        <f>IF(F1076="","",EDATE(Tabla1[[#This Row],[Fecha Inicio grupo]],3))</f>
        <v/>
      </c>
      <c r="W1076" s="30"/>
      <c r="X1076" s="30"/>
      <c r="Y1076" s="156"/>
      <c r="Z1076" s="156"/>
      <c r="AA1076" s="156"/>
      <c r="AB1076" s="156"/>
      <c r="AC1076" s="156"/>
      <c r="AD1076" s="156"/>
      <c r="AE1076" s="156"/>
      <c r="AF1076" s="156"/>
      <c r="AG1076" s="156"/>
      <c r="AH1076" s="233"/>
      <c r="AI1076" s="233"/>
      <c r="AJ1076" s="234"/>
      <c r="AK1076" s="233"/>
      <c r="AL1076" s="233"/>
      <c r="AM1076" s="233"/>
      <c r="AN1076" s="233"/>
      <c r="AO1076" s="146"/>
      <c r="AP1076" s="248" t="str">
        <f>IF(F1076="","",IFERROR(VLOOKUP(SUBSTITUTE(SUBSTITUTE(Tabla1[[#This Row],[Uso Sistemas]],"T","P"),"N","F"),Parámetros!$M$2:$N$17,2,0),"Completar hasta 3ra sem. para evaluar a Probacionista"))</f>
        <v/>
      </c>
      <c r="AQ1076" s="157"/>
      <c r="AR1076" s="157"/>
      <c r="AS1076" s="157"/>
      <c r="AT1076" s="30"/>
      <c r="AU1076" s="56" t="str">
        <f>CONCATENATE(Tabla1[[#This Row],[sem 01]],Tabla1[[#This Row],[sem 02]],Tabla1[[#This Row],[sem 03]])</f>
        <v/>
      </c>
      <c r="AV1076" s="56"/>
      <c r="AW1076" s="56"/>
      <c r="AX1076" s="250" t="str">
        <f>IF(V1076="","",EOMONTH(EDATE(Tabla1[[#This Row],[Fecha Finalización]],2),0))</f>
        <v/>
      </c>
      <c r="AY1076" s="157"/>
      <c r="AZ1076" s="251" t="str">
        <f>IF(V1076="","",EOMONTH(EDATE(Tabla1[[#This Row],[Fecha Finalización]],3),0))</f>
        <v/>
      </c>
      <c r="BA1076" s="40"/>
      <c r="BB1076" s="40"/>
      <c r="BC1076" s="239"/>
      <c r="BD1076" s="235" t="str">
        <f>IF(F1076="","",Tabla1[[#This Row],[sem 01]]&amp;Tabla1[[#This Row],[sem 02]]&amp;Tabla1[[#This Row],[sem 03]])</f>
        <v/>
      </c>
      <c r="BE1076" s="236" t="str">
        <f>+IF(TRIM(F1076)="","",$B$1&amp;"-"&amp;Tabla1[[#This Row],[Mes Inscrito]]&amp;"-"&amp;Tabla1[[#This Row],[Dia de clases Inscrito]]&amp;"-"&amp;Tabla1[[#This Row],[Horario Inscrito]]&amp;"-"&amp;Tabla1[[#This Row],[Fecha Inicio grupo]])</f>
        <v/>
      </c>
      <c r="BF1076" s="253" t="str">
        <f>IF(F1076="","",Tabla1[[#This Row],[Curso]])</f>
        <v/>
      </c>
      <c r="BG1076" s="254" t="str">
        <f>+IF(TRIM(F1076)="","",$B$1&amp;"-"&amp;TRIM(Tabla1[[#This Row],[Mes Inscrito]])&amp;"-"&amp;TRIM(Tabla1[[#This Row],[Dia de clases Inscrito]])&amp;"-"&amp;TRIM(Tabla1[[#This Row],[Horario Inscrito]])&amp;"-"&amp;TRIM(Tabla1[[#This Row],[Fecha Inicio grupo]])&amp;"-"&amp;TRIM(Tabla1[[#This Row],[Tipo Incrito]]))</f>
        <v/>
      </c>
      <c r="BH1076" s="255" t="str">
        <f>IF(F1076="","",OR(IFERROR(SEARCH("CG",Tabla1[[#This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6" s="318" t="str">
        <f>IF(F1076&lt;&gt;"",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6" s="318" t="str">
        <f>IF(F1076&lt;&gt;"",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6" s="318" t="str">
        <f>IF(Tabla1[[#This Row],[Fecha Inicio grupo]]="","",IFERROR(VLOOKUP(Tabla1[[#This Row],[Mes de Alta como miembro]],Parámetros!$AM$2:$AN$16,2,0),"01/01/1900"))</f>
        <v/>
      </c>
    </row>
    <row r="1077" spans="1:63" ht="15" hidden="1" customHeight="1">
      <c r="A1077" s="69">
        <v>1072</v>
      </c>
      <c r="B1077" s="147"/>
      <c r="C1077" s="148"/>
      <c r="D1077" s="43"/>
      <c r="E1077" s="149"/>
      <c r="F1077" s="208"/>
      <c r="G1077" s="46"/>
      <c r="H1077" s="166"/>
      <c r="I1077" s="150"/>
      <c r="J1077" s="148"/>
      <c r="K1077" s="169"/>
      <c r="L1077" s="152"/>
      <c r="M1077" s="151"/>
      <c r="N1077" s="241" t="str">
        <f ca="1">IF(Tabla1[[#This Row],[Fecha de nac]]="","",IF(Tabla1[[#This Row],[Fecha Finalización]] &gt;=TODAY(), DATEDIF(Tabla1[[#This Row],[Fecha de nac]],TODAY(),"y"), ROUNDDOWN((Tabla1[[#This Row],[Fecha Finalización]] -Tabla1[[#This Row],[Fecha de nac]])/365,0)))</f>
        <v/>
      </c>
      <c r="O1077" s="172"/>
      <c r="P1077" s="153"/>
      <c r="Q1077" s="154"/>
      <c r="R1077" s="155"/>
      <c r="S1077" s="155"/>
      <c r="T1077" s="155"/>
      <c r="U1077" s="245" t="str">
        <f>IF(F1077="","",Tabla1[[#This Row],[Fecha Inicio grupo]]+3*7-7)</f>
        <v/>
      </c>
      <c r="V1077" s="246" t="str">
        <f>IF(F1077="","",EDATE(Tabla1[[#This Row],[Fecha Inicio grupo]],3))</f>
        <v/>
      </c>
      <c r="W1077" s="30"/>
      <c r="X1077" s="30"/>
      <c r="Y1077" s="156"/>
      <c r="Z1077" s="156"/>
      <c r="AA1077" s="156"/>
      <c r="AB1077" s="156"/>
      <c r="AC1077" s="156"/>
      <c r="AD1077" s="156"/>
      <c r="AE1077" s="156"/>
      <c r="AF1077" s="156"/>
      <c r="AG1077" s="156"/>
      <c r="AH1077" s="233"/>
      <c r="AI1077" s="233"/>
      <c r="AJ1077" s="234"/>
      <c r="AK1077" s="233"/>
      <c r="AL1077" s="233"/>
      <c r="AM1077" s="233"/>
      <c r="AN1077" s="233"/>
      <c r="AO1077" s="146"/>
      <c r="AP1077" s="248" t="str">
        <f>IF(F1077="","",IFERROR(VLOOKUP(SUBSTITUTE(SUBSTITUTE(Tabla1[[#This Row],[Uso Sistemas]],"T","P"),"N","F"),Parámetros!$M$2:$N$17,2,0),"Completar hasta 3ra sem. para evaluar a Probacionista"))</f>
        <v/>
      </c>
      <c r="AQ1077" s="157"/>
      <c r="AR1077" s="157"/>
      <c r="AS1077" s="157"/>
      <c r="AT1077" s="30"/>
      <c r="AU1077" s="56" t="str">
        <f>CONCATENATE(Tabla1[[#This Row],[sem 01]],Tabla1[[#This Row],[sem 02]],Tabla1[[#This Row],[sem 03]])</f>
        <v/>
      </c>
      <c r="AV1077" s="56"/>
      <c r="AW1077" s="56"/>
      <c r="AX1077" s="250" t="str">
        <f>IF(V1077="","",EOMONTH(EDATE(Tabla1[[#This Row],[Fecha Finalización]],2),0))</f>
        <v/>
      </c>
      <c r="AY1077" s="157"/>
      <c r="AZ1077" s="251" t="str">
        <f>IF(V1077="","",EOMONTH(EDATE(Tabla1[[#This Row],[Fecha Finalización]],3),0))</f>
        <v/>
      </c>
      <c r="BA1077" s="40"/>
      <c r="BB1077" s="40"/>
      <c r="BC1077" s="239"/>
      <c r="BD1077" s="235" t="str">
        <f>IF(F1077="","",Tabla1[[#This Row],[sem 01]]&amp;Tabla1[[#This Row],[sem 02]]&amp;Tabla1[[#This Row],[sem 03]])</f>
        <v/>
      </c>
      <c r="BE1077" s="236" t="str">
        <f>+IF(TRIM(F1077)="","",$B$1&amp;"-"&amp;Tabla1[[#This Row],[Mes Inscrito]]&amp;"-"&amp;Tabla1[[#This Row],[Dia de clases Inscrito]]&amp;"-"&amp;Tabla1[[#This Row],[Horario Inscrito]]&amp;"-"&amp;Tabla1[[#This Row],[Fecha Inicio grupo]])</f>
        <v/>
      </c>
      <c r="BF1077" s="253" t="str">
        <f>IF(F1077="","",Tabla1[[#This Row],[Curso]])</f>
        <v/>
      </c>
      <c r="BG1077" s="254" t="str">
        <f>+IF(TRIM(F1077)="","",$B$1&amp;"-"&amp;TRIM(Tabla1[[#This Row],[Mes Inscrito]])&amp;"-"&amp;TRIM(Tabla1[[#This Row],[Dia de clases Inscrito]])&amp;"-"&amp;TRIM(Tabla1[[#This Row],[Horario Inscrito]])&amp;"-"&amp;TRIM(Tabla1[[#This Row],[Fecha Inicio grupo]])&amp;"-"&amp;TRIM(Tabla1[[#This Row],[Tipo Incrito]]))</f>
        <v/>
      </c>
      <c r="BH1077" s="255" t="str">
        <f>IF(F1077="","",OR(IFERROR(SEARCH("CG",Tabla1[[#This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7" s="318" t="str">
        <f>IF(F1077&lt;&gt;"",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7" s="318" t="str">
        <f>IF(F1077&lt;&gt;"",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7" s="318" t="str">
        <f>IF(Tabla1[[#This Row],[Fecha Inicio grupo]]="","",IFERROR(VLOOKUP(Tabla1[[#This Row],[Mes de Alta como miembro]],Parámetros!$AM$2:$AN$16,2,0),"01/01/1900"))</f>
        <v/>
      </c>
    </row>
    <row r="1078" spans="1:63" ht="15" hidden="1" customHeight="1">
      <c r="A1078" s="69">
        <v>1073</v>
      </c>
      <c r="B1078" s="147"/>
      <c r="C1078" s="148"/>
      <c r="D1078" s="43"/>
      <c r="E1078" s="149"/>
      <c r="F1078" s="208"/>
      <c r="G1078" s="46"/>
      <c r="H1078" s="166"/>
      <c r="I1078" s="150"/>
      <c r="J1078" s="148"/>
      <c r="K1078" s="169"/>
      <c r="L1078" s="152"/>
      <c r="M1078" s="151"/>
      <c r="N1078" s="241" t="str">
        <f ca="1">IF(Tabla1[[#This Row],[Fecha de nac]]="","",IF(Tabla1[[#This Row],[Fecha Finalización]] &gt;=TODAY(), DATEDIF(Tabla1[[#This Row],[Fecha de nac]],TODAY(),"y"), ROUNDDOWN((Tabla1[[#This Row],[Fecha Finalización]] -Tabla1[[#This Row],[Fecha de nac]])/365,0)))</f>
        <v/>
      </c>
      <c r="O1078" s="172"/>
      <c r="P1078" s="153"/>
      <c r="Q1078" s="154"/>
      <c r="R1078" s="155"/>
      <c r="S1078" s="155"/>
      <c r="T1078" s="155"/>
      <c r="U1078" s="245" t="str">
        <f>IF(F1078="","",Tabla1[[#This Row],[Fecha Inicio grupo]]+3*7-7)</f>
        <v/>
      </c>
      <c r="V1078" s="246" t="str">
        <f>IF(F1078="","",EDATE(Tabla1[[#This Row],[Fecha Inicio grupo]],3))</f>
        <v/>
      </c>
      <c r="W1078" s="30"/>
      <c r="X1078" s="30"/>
      <c r="Y1078" s="156"/>
      <c r="Z1078" s="156"/>
      <c r="AA1078" s="156"/>
      <c r="AB1078" s="156"/>
      <c r="AC1078" s="156"/>
      <c r="AD1078" s="156"/>
      <c r="AE1078" s="156"/>
      <c r="AF1078" s="156"/>
      <c r="AG1078" s="156"/>
      <c r="AH1078" s="233"/>
      <c r="AI1078" s="233"/>
      <c r="AJ1078" s="234"/>
      <c r="AK1078" s="233"/>
      <c r="AL1078" s="233"/>
      <c r="AM1078" s="233"/>
      <c r="AN1078" s="233"/>
      <c r="AO1078" s="146"/>
      <c r="AP1078" s="248" t="str">
        <f>IF(F1078="","",IFERROR(VLOOKUP(SUBSTITUTE(SUBSTITUTE(Tabla1[[#This Row],[Uso Sistemas]],"T","P"),"N","F"),Parámetros!$M$2:$N$17,2,0),"Completar hasta 3ra sem. para evaluar a Probacionista"))</f>
        <v/>
      </c>
      <c r="AQ1078" s="157"/>
      <c r="AR1078" s="157"/>
      <c r="AS1078" s="157"/>
      <c r="AT1078" s="30"/>
      <c r="AU1078" s="56" t="str">
        <f>CONCATENATE(Tabla1[[#This Row],[sem 01]],Tabla1[[#This Row],[sem 02]],Tabla1[[#This Row],[sem 03]])</f>
        <v/>
      </c>
      <c r="AV1078" s="56"/>
      <c r="AW1078" s="56"/>
      <c r="AX1078" s="250" t="str">
        <f>IF(V1078="","",EOMONTH(EDATE(Tabla1[[#This Row],[Fecha Finalización]],2),0))</f>
        <v/>
      </c>
      <c r="AY1078" s="157"/>
      <c r="AZ1078" s="251" t="str">
        <f>IF(V1078="","",EOMONTH(EDATE(Tabla1[[#This Row],[Fecha Finalización]],3),0))</f>
        <v/>
      </c>
      <c r="BA1078" s="40"/>
      <c r="BB1078" s="40"/>
      <c r="BC1078" s="239"/>
      <c r="BD1078" s="235" t="str">
        <f>IF(F1078="","",Tabla1[[#This Row],[sem 01]]&amp;Tabla1[[#This Row],[sem 02]]&amp;Tabla1[[#This Row],[sem 03]])</f>
        <v/>
      </c>
      <c r="BE1078" s="236" t="str">
        <f>+IF(TRIM(F1078)="","",$B$1&amp;"-"&amp;Tabla1[[#This Row],[Mes Inscrito]]&amp;"-"&amp;Tabla1[[#This Row],[Dia de clases Inscrito]]&amp;"-"&amp;Tabla1[[#This Row],[Horario Inscrito]]&amp;"-"&amp;Tabla1[[#This Row],[Fecha Inicio grupo]])</f>
        <v/>
      </c>
      <c r="BF1078" s="253" t="str">
        <f>IF(F1078="","",Tabla1[[#This Row],[Curso]])</f>
        <v/>
      </c>
      <c r="BG1078" s="254" t="str">
        <f>+IF(TRIM(F1078)="","",$B$1&amp;"-"&amp;TRIM(Tabla1[[#This Row],[Mes Inscrito]])&amp;"-"&amp;TRIM(Tabla1[[#This Row],[Dia de clases Inscrito]])&amp;"-"&amp;TRIM(Tabla1[[#This Row],[Horario Inscrito]])&amp;"-"&amp;TRIM(Tabla1[[#This Row],[Fecha Inicio grupo]])&amp;"-"&amp;TRIM(Tabla1[[#This Row],[Tipo Incrito]]))</f>
        <v/>
      </c>
      <c r="BH1078" s="255" t="str">
        <f>IF(F1078="","",OR(IFERROR(SEARCH("CG",Tabla1[[#This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8" s="318" t="str">
        <f>IF(F1078&lt;&gt;"",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8" s="318" t="str">
        <f>IF(F1078&lt;&gt;"",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8" s="318" t="str">
        <f>IF(Tabla1[[#This Row],[Fecha Inicio grupo]]="","",IFERROR(VLOOKUP(Tabla1[[#This Row],[Mes de Alta como miembro]],Parámetros!$AM$2:$AN$16,2,0),"01/01/1900"))</f>
        <v/>
      </c>
    </row>
    <row r="1079" spans="1:63" ht="15" hidden="1" customHeight="1">
      <c r="A1079" s="69">
        <v>1074</v>
      </c>
      <c r="B1079" s="147"/>
      <c r="C1079" s="148"/>
      <c r="D1079" s="43"/>
      <c r="E1079" s="149"/>
      <c r="F1079" s="208"/>
      <c r="G1079" s="46"/>
      <c r="H1079" s="166"/>
      <c r="I1079" s="150"/>
      <c r="J1079" s="148"/>
      <c r="K1079" s="169"/>
      <c r="L1079" s="152"/>
      <c r="M1079" s="151"/>
      <c r="N1079" s="241" t="str">
        <f ca="1">IF(Tabla1[[#This Row],[Fecha de nac]]="","",IF(Tabla1[[#This Row],[Fecha Finalización]] &gt;=TODAY(), DATEDIF(Tabla1[[#This Row],[Fecha de nac]],TODAY(),"y"), ROUNDDOWN((Tabla1[[#This Row],[Fecha Finalización]] -Tabla1[[#This Row],[Fecha de nac]])/365,0)))</f>
        <v/>
      </c>
      <c r="O1079" s="172"/>
      <c r="P1079" s="153"/>
      <c r="Q1079" s="154"/>
      <c r="R1079" s="155"/>
      <c r="S1079" s="155"/>
      <c r="T1079" s="155"/>
      <c r="U1079" s="245" t="str">
        <f>IF(F1079="","",Tabla1[[#This Row],[Fecha Inicio grupo]]+3*7-7)</f>
        <v/>
      </c>
      <c r="V1079" s="246" t="str">
        <f>IF(F1079="","",EDATE(Tabla1[[#This Row],[Fecha Inicio grupo]],3))</f>
        <v/>
      </c>
      <c r="W1079" s="30"/>
      <c r="X1079" s="30"/>
      <c r="Y1079" s="156"/>
      <c r="Z1079" s="156"/>
      <c r="AA1079" s="156"/>
      <c r="AB1079" s="156"/>
      <c r="AC1079" s="156"/>
      <c r="AD1079" s="156"/>
      <c r="AE1079" s="156"/>
      <c r="AF1079" s="156"/>
      <c r="AG1079" s="156"/>
      <c r="AH1079" s="233"/>
      <c r="AI1079" s="233"/>
      <c r="AJ1079" s="234"/>
      <c r="AK1079" s="233"/>
      <c r="AL1079" s="233"/>
      <c r="AM1079" s="233"/>
      <c r="AN1079" s="233"/>
      <c r="AO1079" s="146"/>
      <c r="AP1079" s="248" t="str">
        <f>IF(F1079="","",IFERROR(VLOOKUP(SUBSTITUTE(SUBSTITUTE(Tabla1[[#This Row],[Uso Sistemas]],"T","P"),"N","F"),Parámetros!$M$2:$N$17,2,0),"Completar hasta 3ra sem. para evaluar a Probacionista"))</f>
        <v/>
      </c>
      <c r="AQ1079" s="157"/>
      <c r="AR1079" s="157"/>
      <c r="AS1079" s="157"/>
      <c r="AT1079" s="30"/>
      <c r="AU1079" s="56" t="str">
        <f>CONCATENATE(Tabla1[[#This Row],[sem 01]],Tabla1[[#This Row],[sem 02]],Tabla1[[#This Row],[sem 03]])</f>
        <v/>
      </c>
      <c r="AV1079" s="56"/>
      <c r="AW1079" s="56"/>
      <c r="AX1079" s="250" t="str">
        <f>IF(V1079="","",EOMONTH(EDATE(Tabla1[[#This Row],[Fecha Finalización]],2),0))</f>
        <v/>
      </c>
      <c r="AY1079" s="157"/>
      <c r="AZ1079" s="251" t="str">
        <f>IF(V1079="","",EOMONTH(EDATE(Tabla1[[#This Row],[Fecha Finalización]],3),0))</f>
        <v/>
      </c>
      <c r="BA1079" s="40"/>
      <c r="BB1079" s="40"/>
      <c r="BC1079" s="239"/>
      <c r="BD1079" s="235" t="str">
        <f>IF(F1079="","",Tabla1[[#This Row],[sem 01]]&amp;Tabla1[[#This Row],[sem 02]]&amp;Tabla1[[#This Row],[sem 03]])</f>
        <v/>
      </c>
      <c r="BE1079" s="236" t="str">
        <f>+IF(TRIM(F1079)="","",$B$1&amp;"-"&amp;Tabla1[[#This Row],[Mes Inscrito]]&amp;"-"&amp;Tabla1[[#This Row],[Dia de clases Inscrito]]&amp;"-"&amp;Tabla1[[#This Row],[Horario Inscrito]]&amp;"-"&amp;Tabla1[[#This Row],[Fecha Inicio grupo]])</f>
        <v/>
      </c>
      <c r="BF1079" s="253" t="str">
        <f>IF(F1079="","",Tabla1[[#This Row],[Curso]])</f>
        <v/>
      </c>
      <c r="BG1079" s="254" t="str">
        <f>+IF(TRIM(F1079)="","",$B$1&amp;"-"&amp;TRIM(Tabla1[[#This Row],[Mes Inscrito]])&amp;"-"&amp;TRIM(Tabla1[[#This Row],[Dia de clases Inscrito]])&amp;"-"&amp;TRIM(Tabla1[[#This Row],[Horario Inscrito]])&amp;"-"&amp;TRIM(Tabla1[[#This Row],[Fecha Inicio grupo]])&amp;"-"&amp;TRIM(Tabla1[[#This Row],[Tipo Incrito]]))</f>
        <v/>
      </c>
      <c r="BH1079" s="255" t="str">
        <f>IF(F1079="","",OR(IFERROR(SEARCH("CG",Tabla1[[#This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9" s="318" t="str">
        <f>IF(F1079&lt;&gt;"",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9" s="318" t="str">
        <f>IF(F1079&lt;&gt;"",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9" s="318" t="str">
        <f>IF(Tabla1[[#This Row],[Fecha Inicio grupo]]="","",IFERROR(VLOOKUP(Tabla1[[#This Row],[Mes de Alta como miembro]],Parámetros!$AM$2:$AN$16,2,0),"01/01/1900"))</f>
        <v/>
      </c>
    </row>
    <row r="1080" spans="1:63" ht="15" hidden="1" customHeight="1">
      <c r="A1080" s="69">
        <v>1075</v>
      </c>
      <c r="B1080" s="147"/>
      <c r="C1080" s="148"/>
      <c r="D1080" s="43"/>
      <c r="E1080" s="149"/>
      <c r="F1080" s="208"/>
      <c r="G1080" s="46"/>
      <c r="H1080" s="166"/>
      <c r="I1080" s="150"/>
      <c r="J1080" s="148"/>
      <c r="K1080" s="169"/>
      <c r="L1080" s="152"/>
      <c r="M1080" s="151"/>
      <c r="N1080" s="241" t="str">
        <f ca="1">IF(Tabla1[[#This Row],[Fecha de nac]]="","",IF(Tabla1[[#This Row],[Fecha Finalización]] &gt;=TODAY(), DATEDIF(Tabla1[[#This Row],[Fecha de nac]],TODAY(),"y"), ROUNDDOWN((Tabla1[[#This Row],[Fecha Finalización]] -Tabla1[[#This Row],[Fecha de nac]])/365,0)))</f>
        <v/>
      </c>
      <c r="O1080" s="172"/>
      <c r="P1080" s="153"/>
      <c r="Q1080" s="154"/>
      <c r="R1080" s="155"/>
      <c r="S1080" s="155"/>
      <c r="T1080" s="155"/>
      <c r="U1080" s="245" t="str">
        <f>IF(F1080="","",Tabla1[[#This Row],[Fecha Inicio grupo]]+3*7-7)</f>
        <v/>
      </c>
      <c r="V1080" s="246" t="str">
        <f>IF(F1080="","",EDATE(Tabla1[[#This Row],[Fecha Inicio grupo]],3))</f>
        <v/>
      </c>
      <c r="W1080" s="30"/>
      <c r="X1080" s="30"/>
      <c r="Y1080" s="156"/>
      <c r="Z1080" s="156"/>
      <c r="AA1080" s="156"/>
      <c r="AB1080" s="156"/>
      <c r="AC1080" s="156"/>
      <c r="AD1080" s="156"/>
      <c r="AE1080" s="156"/>
      <c r="AF1080" s="156"/>
      <c r="AG1080" s="156"/>
      <c r="AH1080" s="233"/>
      <c r="AI1080" s="233"/>
      <c r="AJ1080" s="234"/>
      <c r="AK1080" s="233"/>
      <c r="AL1080" s="233"/>
      <c r="AM1080" s="233"/>
      <c r="AN1080" s="233"/>
      <c r="AO1080" s="146"/>
      <c r="AP1080" s="248" t="str">
        <f>IF(F1080="","",IFERROR(VLOOKUP(SUBSTITUTE(SUBSTITUTE(Tabla1[[#This Row],[Uso Sistemas]],"T","P"),"N","F"),Parámetros!$M$2:$N$17,2,0),"Completar hasta 3ra sem. para evaluar a Probacionista"))</f>
        <v/>
      </c>
      <c r="AQ1080" s="157"/>
      <c r="AR1080" s="157"/>
      <c r="AS1080" s="157"/>
      <c r="AT1080" s="30"/>
      <c r="AU1080" s="56" t="str">
        <f>CONCATENATE(Tabla1[[#This Row],[sem 01]],Tabla1[[#This Row],[sem 02]],Tabla1[[#This Row],[sem 03]])</f>
        <v/>
      </c>
      <c r="AV1080" s="56"/>
      <c r="AW1080" s="56"/>
      <c r="AX1080" s="250" t="str">
        <f>IF(V1080="","",EOMONTH(EDATE(Tabla1[[#This Row],[Fecha Finalización]],2),0))</f>
        <v/>
      </c>
      <c r="AY1080" s="157"/>
      <c r="AZ1080" s="251" t="str">
        <f>IF(V1080="","",EOMONTH(EDATE(Tabla1[[#This Row],[Fecha Finalización]],3),0))</f>
        <v/>
      </c>
      <c r="BA1080" s="40"/>
      <c r="BB1080" s="40"/>
      <c r="BC1080" s="239"/>
      <c r="BD1080" s="235" t="str">
        <f>IF(F1080="","",Tabla1[[#This Row],[sem 01]]&amp;Tabla1[[#This Row],[sem 02]]&amp;Tabla1[[#This Row],[sem 03]])</f>
        <v/>
      </c>
      <c r="BE1080" s="236" t="str">
        <f>+IF(TRIM(F1080)="","",$B$1&amp;"-"&amp;Tabla1[[#This Row],[Mes Inscrito]]&amp;"-"&amp;Tabla1[[#This Row],[Dia de clases Inscrito]]&amp;"-"&amp;Tabla1[[#This Row],[Horario Inscrito]]&amp;"-"&amp;Tabla1[[#This Row],[Fecha Inicio grupo]])</f>
        <v/>
      </c>
      <c r="BF1080" s="253" t="str">
        <f>IF(F1080="","",Tabla1[[#This Row],[Curso]])</f>
        <v/>
      </c>
      <c r="BG1080" s="254" t="str">
        <f>+IF(TRIM(F1080)="","",$B$1&amp;"-"&amp;TRIM(Tabla1[[#This Row],[Mes Inscrito]])&amp;"-"&amp;TRIM(Tabla1[[#This Row],[Dia de clases Inscrito]])&amp;"-"&amp;TRIM(Tabla1[[#This Row],[Horario Inscrito]])&amp;"-"&amp;TRIM(Tabla1[[#This Row],[Fecha Inicio grupo]])&amp;"-"&amp;TRIM(Tabla1[[#This Row],[Tipo Incrito]]))</f>
        <v/>
      </c>
      <c r="BH1080" s="255" t="str">
        <f>IF(F1080="","",OR(IFERROR(SEARCH("CG",Tabla1[[#This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0" s="318" t="str">
        <f>IF(F1080&lt;&gt;"",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0" s="318" t="str">
        <f>IF(F1080&lt;&gt;"",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0" s="318" t="str">
        <f>IF(Tabla1[[#This Row],[Fecha Inicio grupo]]="","",IFERROR(VLOOKUP(Tabla1[[#This Row],[Mes de Alta como miembro]],Parámetros!$AM$2:$AN$16,2,0),"01/01/1900"))</f>
        <v/>
      </c>
    </row>
    <row r="1081" spans="1:63" ht="15" hidden="1" customHeight="1">
      <c r="A1081" s="69">
        <v>1076</v>
      </c>
      <c r="B1081" s="147"/>
      <c r="C1081" s="148"/>
      <c r="D1081" s="43"/>
      <c r="E1081" s="149"/>
      <c r="F1081" s="208"/>
      <c r="G1081" s="46"/>
      <c r="H1081" s="166"/>
      <c r="I1081" s="150"/>
      <c r="J1081" s="148"/>
      <c r="K1081" s="169"/>
      <c r="L1081" s="152"/>
      <c r="M1081" s="151"/>
      <c r="N1081" s="241" t="str">
        <f ca="1">IF(Tabla1[[#This Row],[Fecha de nac]]="","",IF(Tabla1[[#This Row],[Fecha Finalización]] &gt;=TODAY(), DATEDIF(Tabla1[[#This Row],[Fecha de nac]],TODAY(),"y"), ROUNDDOWN((Tabla1[[#This Row],[Fecha Finalización]] -Tabla1[[#This Row],[Fecha de nac]])/365,0)))</f>
        <v/>
      </c>
      <c r="O1081" s="172"/>
      <c r="P1081" s="153"/>
      <c r="Q1081" s="154"/>
      <c r="R1081" s="155"/>
      <c r="S1081" s="155"/>
      <c r="T1081" s="155"/>
      <c r="U1081" s="245" t="str">
        <f>IF(F1081="","",Tabla1[[#This Row],[Fecha Inicio grupo]]+3*7-7)</f>
        <v/>
      </c>
      <c r="V1081" s="246" t="str">
        <f>IF(F1081="","",EDATE(Tabla1[[#This Row],[Fecha Inicio grupo]],3))</f>
        <v/>
      </c>
      <c r="W1081" s="30"/>
      <c r="X1081" s="30"/>
      <c r="Y1081" s="156"/>
      <c r="Z1081" s="156"/>
      <c r="AA1081" s="156"/>
      <c r="AB1081" s="156"/>
      <c r="AC1081" s="156"/>
      <c r="AD1081" s="156"/>
      <c r="AE1081" s="156"/>
      <c r="AF1081" s="156"/>
      <c r="AG1081" s="156"/>
      <c r="AH1081" s="233"/>
      <c r="AI1081" s="233"/>
      <c r="AJ1081" s="234"/>
      <c r="AK1081" s="233"/>
      <c r="AL1081" s="233"/>
      <c r="AM1081" s="233"/>
      <c r="AN1081" s="233"/>
      <c r="AO1081" s="146"/>
      <c r="AP1081" s="248" t="str">
        <f>IF(F1081="","",IFERROR(VLOOKUP(SUBSTITUTE(SUBSTITUTE(Tabla1[[#This Row],[Uso Sistemas]],"T","P"),"N","F"),Parámetros!$M$2:$N$17,2,0),"Completar hasta 3ra sem. para evaluar a Probacionista"))</f>
        <v/>
      </c>
      <c r="AQ1081" s="157"/>
      <c r="AR1081" s="157"/>
      <c r="AS1081" s="157"/>
      <c r="AT1081" s="30"/>
      <c r="AU1081" s="56" t="str">
        <f>CONCATENATE(Tabla1[[#This Row],[sem 01]],Tabla1[[#This Row],[sem 02]],Tabla1[[#This Row],[sem 03]])</f>
        <v/>
      </c>
      <c r="AV1081" s="56"/>
      <c r="AW1081" s="56"/>
      <c r="AX1081" s="250" t="str">
        <f>IF(V1081="","",EOMONTH(EDATE(Tabla1[[#This Row],[Fecha Finalización]],2),0))</f>
        <v/>
      </c>
      <c r="AY1081" s="157"/>
      <c r="AZ1081" s="251" t="str">
        <f>IF(V1081="","",EOMONTH(EDATE(Tabla1[[#This Row],[Fecha Finalización]],3),0))</f>
        <v/>
      </c>
      <c r="BA1081" s="40"/>
      <c r="BB1081" s="40"/>
      <c r="BC1081" s="239"/>
      <c r="BD1081" s="235" t="str">
        <f>IF(F1081="","",Tabla1[[#This Row],[sem 01]]&amp;Tabla1[[#This Row],[sem 02]]&amp;Tabla1[[#This Row],[sem 03]])</f>
        <v/>
      </c>
      <c r="BE1081" s="236" t="str">
        <f>+IF(TRIM(F1081)="","",$B$1&amp;"-"&amp;Tabla1[[#This Row],[Mes Inscrito]]&amp;"-"&amp;Tabla1[[#This Row],[Dia de clases Inscrito]]&amp;"-"&amp;Tabla1[[#This Row],[Horario Inscrito]]&amp;"-"&amp;Tabla1[[#This Row],[Fecha Inicio grupo]])</f>
        <v/>
      </c>
      <c r="BF1081" s="253" t="str">
        <f>IF(F1081="","",Tabla1[[#This Row],[Curso]])</f>
        <v/>
      </c>
      <c r="BG1081" s="254" t="str">
        <f>+IF(TRIM(F1081)="","",$B$1&amp;"-"&amp;TRIM(Tabla1[[#This Row],[Mes Inscrito]])&amp;"-"&amp;TRIM(Tabla1[[#This Row],[Dia de clases Inscrito]])&amp;"-"&amp;TRIM(Tabla1[[#This Row],[Horario Inscrito]])&amp;"-"&amp;TRIM(Tabla1[[#This Row],[Fecha Inicio grupo]])&amp;"-"&amp;TRIM(Tabla1[[#This Row],[Tipo Incrito]]))</f>
        <v/>
      </c>
      <c r="BH1081" s="255" t="str">
        <f>IF(F1081="","",OR(IFERROR(SEARCH("CG",Tabla1[[#This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1" s="318" t="str">
        <f>IF(F1081&lt;&gt;"",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1" s="318" t="str">
        <f>IF(F1081&lt;&gt;"",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1" s="318" t="str">
        <f>IF(Tabla1[[#This Row],[Fecha Inicio grupo]]="","",IFERROR(VLOOKUP(Tabla1[[#This Row],[Mes de Alta como miembro]],Parámetros!$AM$2:$AN$16,2,0),"01/01/1900"))</f>
        <v/>
      </c>
    </row>
    <row r="1082" spans="1:63" ht="15" hidden="1" customHeight="1">
      <c r="A1082" s="69">
        <v>1077</v>
      </c>
      <c r="B1082" s="147"/>
      <c r="C1082" s="148"/>
      <c r="D1082" s="43"/>
      <c r="E1082" s="149"/>
      <c r="F1082" s="208"/>
      <c r="G1082" s="46"/>
      <c r="H1082" s="166"/>
      <c r="I1082" s="150"/>
      <c r="J1082" s="148"/>
      <c r="K1082" s="169"/>
      <c r="L1082" s="152"/>
      <c r="M1082" s="151"/>
      <c r="N1082" s="241" t="str">
        <f ca="1">IF(Tabla1[[#This Row],[Fecha de nac]]="","",IF(Tabla1[[#This Row],[Fecha Finalización]] &gt;=TODAY(), DATEDIF(Tabla1[[#This Row],[Fecha de nac]],TODAY(),"y"), ROUNDDOWN((Tabla1[[#This Row],[Fecha Finalización]] -Tabla1[[#This Row],[Fecha de nac]])/365,0)))</f>
        <v/>
      </c>
      <c r="O1082" s="172"/>
      <c r="P1082" s="153"/>
      <c r="Q1082" s="154"/>
      <c r="R1082" s="155"/>
      <c r="S1082" s="155"/>
      <c r="T1082" s="155"/>
      <c r="U1082" s="245" t="str">
        <f>IF(F1082="","",Tabla1[[#This Row],[Fecha Inicio grupo]]+3*7-7)</f>
        <v/>
      </c>
      <c r="V1082" s="246" t="str">
        <f>IF(F1082="","",EDATE(Tabla1[[#This Row],[Fecha Inicio grupo]],3))</f>
        <v/>
      </c>
      <c r="W1082" s="30"/>
      <c r="X1082" s="30"/>
      <c r="Y1082" s="156"/>
      <c r="Z1082" s="156"/>
      <c r="AA1082" s="156"/>
      <c r="AB1082" s="156"/>
      <c r="AC1082" s="156"/>
      <c r="AD1082" s="156"/>
      <c r="AE1082" s="156"/>
      <c r="AF1082" s="156"/>
      <c r="AG1082" s="156"/>
      <c r="AH1082" s="233"/>
      <c r="AI1082" s="233"/>
      <c r="AJ1082" s="234"/>
      <c r="AK1082" s="233"/>
      <c r="AL1082" s="233"/>
      <c r="AM1082" s="233"/>
      <c r="AN1082" s="233"/>
      <c r="AO1082" s="146"/>
      <c r="AP1082" s="248" t="str">
        <f>IF(F1082="","",IFERROR(VLOOKUP(SUBSTITUTE(SUBSTITUTE(Tabla1[[#This Row],[Uso Sistemas]],"T","P"),"N","F"),Parámetros!$M$2:$N$17,2,0),"Completar hasta 3ra sem. para evaluar a Probacionista"))</f>
        <v/>
      </c>
      <c r="AQ1082" s="157"/>
      <c r="AR1082" s="157"/>
      <c r="AS1082" s="157"/>
      <c r="AT1082" s="30"/>
      <c r="AU1082" s="56" t="str">
        <f>CONCATENATE(Tabla1[[#This Row],[sem 01]],Tabla1[[#This Row],[sem 02]],Tabla1[[#This Row],[sem 03]])</f>
        <v/>
      </c>
      <c r="AV1082" s="56"/>
      <c r="AW1082" s="56"/>
      <c r="AX1082" s="250" t="str">
        <f>IF(V1082="","",EOMONTH(EDATE(Tabla1[[#This Row],[Fecha Finalización]],2),0))</f>
        <v/>
      </c>
      <c r="AY1082" s="157"/>
      <c r="AZ1082" s="251" t="str">
        <f>IF(V1082="","",EOMONTH(EDATE(Tabla1[[#This Row],[Fecha Finalización]],3),0))</f>
        <v/>
      </c>
      <c r="BA1082" s="40"/>
      <c r="BB1082" s="40"/>
      <c r="BC1082" s="239"/>
      <c r="BD1082" s="235" t="str">
        <f>IF(F1082="","",Tabla1[[#This Row],[sem 01]]&amp;Tabla1[[#This Row],[sem 02]]&amp;Tabla1[[#This Row],[sem 03]])</f>
        <v/>
      </c>
      <c r="BE1082" s="236" t="str">
        <f>+IF(TRIM(F1082)="","",$B$1&amp;"-"&amp;Tabla1[[#This Row],[Mes Inscrito]]&amp;"-"&amp;Tabla1[[#This Row],[Dia de clases Inscrito]]&amp;"-"&amp;Tabla1[[#This Row],[Horario Inscrito]]&amp;"-"&amp;Tabla1[[#This Row],[Fecha Inicio grupo]])</f>
        <v/>
      </c>
      <c r="BF1082" s="253" t="str">
        <f>IF(F1082="","",Tabla1[[#This Row],[Curso]])</f>
        <v/>
      </c>
      <c r="BG1082" s="254" t="str">
        <f>+IF(TRIM(F1082)="","",$B$1&amp;"-"&amp;TRIM(Tabla1[[#This Row],[Mes Inscrito]])&amp;"-"&amp;TRIM(Tabla1[[#This Row],[Dia de clases Inscrito]])&amp;"-"&amp;TRIM(Tabla1[[#This Row],[Horario Inscrito]])&amp;"-"&amp;TRIM(Tabla1[[#This Row],[Fecha Inicio grupo]])&amp;"-"&amp;TRIM(Tabla1[[#This Row],[Tipo Incrito]]))</f>
        <v/>
      </c>
      <c r="BH1082" s="255" t="str">
        <f>IF(F1082="","",OR(IFERROR(SEARCH("CG",Tabla1[[#This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2" s="318" t="str">
        <f>IF(F1082&lt;&gt;"",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2" s="318" t="str">
        <f>IF(F1082&lt;&gt;"",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2" s="318" t="str">
        <f>IF(Tabla1[[#This Row],[Fecha Inicio grupo]]="","",IFERROR(VLOOKUP(Tabla1[[#This Row],[Mes de Alta como miembro]],Parámetros!$AM$2:$AN$16,2,0),"01/01/1900"))</f>
        <v/>
      </c>
    </row>
    <row r="1083" spans="1:63" ht="15" hidden="1" customHeight="1">
      <c r="A1083" s="69">
        <v>1078</v>
      </c>
      <c r="B1083" s="147"/>
      <c r="C1083" s="148"/>
      <c r="D1083" s="43"/>
      <c r="E1083" s="149"/>
      <c r="F1083" s="208"/>
      <c r="G1083" s="46"/>
      <c r="H1083" s="166"/>
      <c r="I1083" s="150"/>
      <c r="J1083" s="148"/>
      <c r="K1083" s="169"/>
      <c r="L1083" s="152"/>
      <c r="M1083" s="151"/>
      <c r="N1083" s="241" t="str">
        <f ca="1">IF(Tabla1[[#This Row],[Fecha de nac]]="","",IF(Tabla1[[#This Row],[Fecha Finalización]] &gt;=TODAY(), DATEDIF(Tabla1[[#This Row],[Fecha de nac]],TODAY(),"y"), ROUNDDOWN((Tabla1[[#This Row],[Fecha Finalización]] -Tabla1[[#This Row],[Fecha de nac]])/365,0)))</f>
        <v/>
      </c>
      <c r="O1083" s="172"/>
      <c r="P1083" s="153"/>
      <c r="Q1083" s="154"/>
      <c r="R1083" s="155"/>
      <c r="S1083" s="155"/>
      <c r="T1083" s="155"/>
      <c r="U1083" s="245" t="str">
        <f>IF(F1083="","",Tabla1[[#This Row],[Fecha Inicio grupo]]+3*7-7)</f>
        <v/>
      </c>
      <c r="V1083" s="246" t="str">
        <f>IF(F1083="","",EDATE(Tabla1[[#This Row],[Fecha Inicio grupo]],3))</f>
        <v/>
      </c>
      <c r="W1083" s="30"/>
      <c r="X1083" s="30"/>
      <c r="Y1083" s="156"/>
      <c r="Z1083" s="156"/>
      <c r="AA1083" s="156"/>
      <c r="AB1083" s="156"/>
      <c r="AC1083" s="156"/>
      <c r="AD1083" s="156"/>
      <c r="AE1083" s="156"/>
      <c r="AF1083" s="156"/>
      <c r="AG1083" s="156"/>
      <c r="AH1083" s="233"/>
      <c r="AI1083" s="233"/>
      <c r="AJ1083" s="234"/>
      <c r="AK1083" s="233"/>
      <c r="AL1083" s="233"/>
      <c r="AM1083" s="233"/>
      <c r="AN1083" s="233"/>
      <c r="AO1083" s="146"/>
      <c r="AP1083" s="248" t="str">
        <f>IF(F1083="","",IFERROR(VLOOKUP(SUBSTITUTE(SUBSTITUTE(Tabla1[[#This Row],[Uso Sistemas]],"T","P"),"N","F"),Parámetros!$M$2:$N$17,2,0),"Completar hasta 3ra sem. para evaluar a Probacionista"))</f>
        <v/>
      </c>
      <c r="AQ1083" s="157"/>
      <c r="AR1083" s="157"/>
      <c r="AS1083" s="157"/>
      <c r="AT1083" s="30"/>
      <c r="AU1083" s="56" t="str">
        <f>CONCATENATE(Tabla1[[#This Row],[sem 01]],Tabla1[[#This Row],[sem 02]],Tabla1[[#This Row],[sem 03]])</f>
        <v/>
      </c>
      <c r="AV1083" s="56"/>
      <c r="AW1083" s="56"/>
      <c r="AX1083" s="250" t="str">
        <f>IF(V1083="","",EOMONTH(EDATE(Tabla1[[#This Row],[Fecha Finalización]],2),0))</f>
        <v/>
      </c>
      <c r="AY1083" s="157"/>
      <c r="AZ1083" s="251" t="str">
        <f>IF(V1083="","",EOMONTH(EDATE(Tabla1[[#This Row],[Fecha Finalización]],3),0))</f>
        <v/>
      </c>
      <c r="BA1083" s="40"/>
      <c r="BB1083" s="40"/>
      <c r="BC1083" s="239"/>
      <c r="BD1083" s="235" t="str">
        <f>IF(F1083="","",Tabla1[[#This Row],[sem 01]]&amp;Tabla1[[#This Row],[sem 02]]&amp;Tabla1[[#This Row],[sem 03]])</f>
        <v/>
      </c>
      <c r="BE1083" s="236" t="str">
        <f>+IF(TRIM(F1083)="","",$B$1&amp;"-"&amp;Tabla1[[#This Row],[Mes Inscrito]]&amp;"-"&amp;Tabla1[[#This Row],[Dia de clases Inscrito]]&amp;"-"&amp;Tabla1[[#This Row],[Horario Inscrito]]&amp;"-"&amp;Tabla1[[#This Row],[Fecha Inicio grupo]])</f>
        <v/>
      </c>
      <c r="BF1083" s="253" t="str">
        <f>IF(F1083="","",Tabla1[[#This Row],[Curso]])</f>
        <v/>
      </c>
      <c r="BG1083" s="254" t="str">
        <f>+IF(TRIM(F1083)="","",$B$1&amp;"-"&amp;TRIM(Tabla1[[#This Row],[Mes Inscrito]])&amp;"-"&amp;TRIM(Tabla1[[#This Row],[Dia de clases Inscrito]])&amp;"-"&amp;TRIM(Tabla1[[#This Row],[Horario Inscrito]])&amp;"-"&amp;TRIM(Tabla1[[#This Row],[Fecha Inicio grupo]])&amp;"-"&amp;TRIM(Tabla1[[#This Row],[Tipo Incrito]]))</f>
        <v/>
      </c>
      <c r="BH1083" s="255" t="str">
        <f>IF(F1083="","",OR(IFERROR(SEARCH("CG",Tabla1[[#This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3" s="318" t="str">
        <f>IF(F1083&lt;&gt;"",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3" s="318" t="str">
        <f>IF(F1083&lt;&gt;"",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3" s="318" t="str">
        <f>IF(Tabla1[[#This Row],[Fecha Inicio grupo]]="","",IFERROR(VLOOKUP(Tabla1[[#This Row],[Mes de Alta como miembro]],Parámetros!$AM$2:$AN$16,2,0),"01/01/1900"))</f>
        <v/>
      </c>
    </row>
    <row r="1084" spans="1:63" ht="15" hidden="1" customHeight="1">
      <c r="A1084" s="69">
        <v>1079</v>
      </c>
      <c r="B1084" s="147"/>
      <c r="C1084" s="148"/>
      <c r="D1084" s="43"/>
      <c r="E1084" s="149"/>
      <c r="F1084" s="208"/>
      <c r="G1084" s="46"/>
      <c r="H1084" s="166"/>
      <c r="I1084" s="150"/>
      <c r="J1084" s="148"/>
      <c r="K1084" s="169"/>
      <c r="L1084" s="152"/>
      <c r="M1084" s="151"/>
      <c r="N1084" s="241" t="str">
        <f ca="1">IF(Tabla1[[#This Row],[Fecha de nac]]="","",IF(Tabla1[[#This Row],[Fecha Finalización]] &gt;=TODAY(), DATEDIF(Tabla1[[#This Row],[Fecha de nac]],TODAY(),"y"), ROUNDDOWN((Tabla1[[#This Row],[Fecha Finalización]] -Tabla1[[#This Row],[Fecha de nac]])/365,0)))</f>
        <v/>
      </c>
      <c r="O1084" s="172"/>
      <c r="P1084" s="153"/>
      <c r="Q1084" s="154"/>
      <c r="R1084" s="155"/>
      <c r="S1084" s="155"/>
      <c r="T1084" s="155"/>
      <c r="U1084" s="245" t="str">
        <f>IF(F1084="","",Tabla1[[#This Row],[Fecha Inicio grupo]]+3*7-7)</f>
        <v/>
      </c>
      <c r="V1084" s="246" t="str">
        <f>IF(F1084="","",EDATE(Tabla1[[#This Row],[Fecha Inicio grupo]],3))</f>
        <v/>
      </c>
      <c r="W1084" s="30"/>
      <c r="X1084" s="30"/>
      <c r="Y1084" s="156"/>
      <c r="Z1084" s="156"/>
      <c r="AA1084" s="156"/>
      <c r="AB1084" s="156"/>
      <c r="AC1084" s="156"/>
      <c r="AD1084" s="156"/>
      <c r="AE1084" s="156"/>
      <c r="AF1084" s="156"/>
      <c r="AG1084" s="156"/>
      <c r="AH1084" s="233"/>
      <c r="AI1084" s="233"/>
      <c r="AJ1084" s="234"/>
      <c r="AK1084" s="233"/>
      <c r="AL1084" s="233"/>
      <c r="AM1084" s="233"/>
      <c r="AN1084" s="233"/>
      <c r="AO1084" s="146"/>
      <c r="AP1084" s="248" t="str">
        <f>IF(F1084="","",IFERROR(VLOOKUP(SUBSTITUTE(SUBSTITUTE(Tabla1[[#This Row],[Uso Sistemas]],"T","P"),"N","F"),Parámetros!$M$2:$N$17,2,0),"Completar hasta 3ra sem. para evaluar a Probacionista"))</f>
        <v/>
      </c>
      <c r="AQ1084" s="157"/>
      <c r="AR1084" s="157"/>
      <c r="AS1084" s="157"/>
      <c r="AT1084" s="30"/>
      <c r="AU1084" s="56" t="str">
        <f>CONCATENATE(Tabla1[[#This Row],[sem 01]],Tabla1[[#This Row],[sem 02]],Tabla1[[#This Row],[sem 03]])</f>
        <v/>
      </c>
      <c r="AV1084" s="56"/>
      <c r="AW1084" s="56"/>
      <c r="AX1084" s="250" t="str">
        <f>IF(V1084="","",EOMONTH(EDATE(Tabla1[[#This Row],[Fecha Finalización]],2),0))</f>
        <v/>
      </c>
      <c r="AY1084" s="157"/>
      <c r="AZ1084" s="251" t="str">
        <f>IF(V1084="","",EOMONTH(EDATE(Tabla1[[#This Row],[Fecha Finalización]],3),0))</f>
        <v/>
      </c>
      <c r="BA1084" s="40"/>
      <c r="BB1084" s="40"/>
      <c r="BC1084" s="239"/>
      <c r="BD1084" s="235" t="str">
        <f>IF(F1084="","",Tabla1[[#This Row],[sem 01]]&amp;Tabla1[[#This Row],[sem 02]]&amp;Tabla1[[#This Row],[sem 03]])</f>
        <v/>
      </c>
      <c r="BE1084" s="236" t="str">
        <f>+IF(TRIM(F1084)="","",$B$1&amp;"-"&amp;Tabla1[[#This Row],[Mes Inscrito]]&amp;"-"&amp;Tabla1[[#This Row],[Dia de clases Inscrito]]&amp;"-"&amp;Tabla1[[#This Row],[Horario Inscrito]]&amp;"-"&amp;Tabla1[[#This Row],[Fecha Inicio grupo]])</f>
        <v/>
      </c>
      <c r="BF1084" s="253" t="str">
        <f>IF(F1084="","",Tabla1[[#This Row],[Curso]])</f>
        <v/>
      </c>
      <c r="BG1084" s="254" t="str">
        <f>+IF(TRIM(F1084)="","",$B$1&amp;"-"&amp;TRIM(Tabla1[[#This Row],[Mes Inscrito]])&amp;"-"&amp;TRIM(Tabla1[[#This Row],[Dia de clases Inscrito]])&amp;"-"&amp;TRIM(Tabla1[[#This Row],[Horario Inscrito]])&amp;"-"&amp;TRIM(Tabla1[[#This Row],[Fecha Inicio grupo]])&amp;"-"&amp;TRIM(Tabla1[[#This Row],[Tipo Incrito]]))</f>
        <v/>
      </c>
      <c r="BH1084" s="255" t="str">
        <f>IF(F1084="","",OR(IFERROR(SEARCH("CG",Tabla1[[#This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4" s="318" t="str">
        <f>IF(F1084&lt;&gt;"",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4" s="318" t="str">
        <f>IF(F1084&lt;&gt;"",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4" s="318" t="str">
        <f>IF(Tabla1[[#This Row],[Fecha Inicio grupo]]="","",IFERROR(VLOOKUP(Tabla1[[#This Row],[Mes de Alta como miembro]],Parámetros!$AM$2:$AN$16,2,0),"01/01/1900"))</f>
        <v/>
      </c>
    </row>
    <row r="1085" spans="1:63" ht="15" hidden="1" customHeight="1">
      <c r="A1085" s="69">
        <v>1080</v>
      </c>
      <c r="B1085" s="147"/>
      <c r="C1085" s="148"/>
      <c r="D1085" s="43"/>
      <c r="E1085" s="149"/>
      <c r="F1085" s="208"/>
      <c r="G1085" s="46"/>
      <c r="H1085" s="166"/>
      <c r="I1085" s="150"/>
      <c r="J1085" s="148"/>
      <c r="K1085" s="169"/>
      <c r="L1085" s="152"/>
      <c r="M1085" s="151"/>
      <c r="N1085" s="241" t="str">
        <f ca="1">IF(Tabla1[[#This Row],[Fecha de nac]]="","",IF(Tabla1[[#This Row],[Fecha Finalización]] &gt;=TODAY(), DATEDIF(Tabla1[[#This Row],[Fecha de nac]],TODAY(),"y"), ROUNDDOWN((Tabla1[[#This Row],[Fecha Finalización]] -Tabla1[[#This Row],[Fecha de nac]])/365,0)))</f>
        <v/>
      </c>
      <c r="O1085" s="172"/>
      <c r="P1085" s="153"/>
      <c r="Q1085" s="154"/>
      <c r="R1085" s="155"/>
      <c r="S1085" s="155"/>
      <c r="T1085" s="155"/>
      <c r="U1085" s="245" t="str">
        <f>IF(F1085="","",Tabla1[[#This Row],[Fecha Inicio grupo]]+3*7-7)</f>
        <v/>
      </c>
      <c r="V1085" s="246" t="str">
        <f>IF(F1085="","",EDATE(Tabla1[[#This Row],[Fecha Inicio grupo]],3))</f>
        <v/>
      </c>
      <c r="W1085" s="30"/>
      <c r="X1085" s="30"/>
      <c r="Y1085" s="156"/>
      <c r="Z1085" s="156"/>
      <c r="AA1085" s="156"/>
      <c r="AB1085" s="156"/>
      <c r="AC1085" s="156"/>
      <c r="AD1085" s="156"/>
      <c r="AE1085" s="156"/>
      <c r="AF1085" s="156"/>
      <c r="AG1085" s="156"/>
      <c r="AH1085" s="233"/>
      <c r="AI1085" s="233"/>
      <c r="AJ1085" s="234"/>
      <c r="AK1085" s="233"/>
      <c r="AL1085" s="233"/>
      <c r="AM1085" s="233"/>
      <c r="AN1085" s="233"/>
      <c r="AO1085" s="146"/>
      <c r="AP1085" s="248" t="str">
        <f>IF(F1085="","",IFERROR(VLOOKUP(SUBSTITUTE(SUBSTITUTE(Tabla1[[#This Row],[Uso Sistemas]],"T","P"),"N","F"),Parámetros!$M$2:$N$17,2,0),"Completar hasta 3ra sem. para evaluar a Probacionista"))</f>
        <v/>
      </c>
      <c r="AQ1085" s="157"/>
      <c r="AR1085" s="157"/>
      <c r="AS1085" s="157"/>
      <c r="AT1085" s="30"/>
      <c r="AU1085" s="56" t="str">
        <f>CONCATENATE(Tabla1[[#This Row],[sem 01]],Tabla1[[#This Row],[sem 02]],Tabla1[[#This Row],[sem 03]])</f>
        <v/>
      </c>
      <c r="AV1085" s="56"/>
      <c r="AW1085" s="56"/>
      <c r="AX1085" s="250" t="str">
        <f>IF(V1085="","",EOMONTH(EDATE(Tabla1[[#This Row],[Fecha Finalización]],2),0))</f>
        <v/>
      </c>
      <c r="AY1085" s="157"/>
      <c r="AZ1085" s="251" t="str">
        <f>IF(V1085="","",EOMONTH(EDATE(Tabla1[[#This Row],[Fecha Finalización]],3),0))</f>
        <v/>
      </c>
      <c r="BA1085" s="40"/>
      <c r="BB1085" s="40"/>
      <c r="BC1085" s="239"/>
      <c r="BD1085" s="235" t="str">
        <f>IF(F1085="","",Tabla1[[#This Row],[sem 01]]&amp;Tabla1[[#This Row],[sem 02]]&amp;Tabla1[[#This Row],[sem 03]])</f>
        <v/>
      </c>
      <c r="BE1085" s="236" t="str">
        <f>+IF(TRIM(F1085)="","",$B$1&amp;"-"&amp;Tabla1[[#This Row],[Mes Inscrito]]&amp;"-"&amp;Tabla1[[#This Row],[Dia de clases Inscrito]]&amp;"-"&amp;Tabla1[[#This Row],[Horario Inscrito]]&amp;"-"&amp;Tabla1[[#This Row],[Fecha Inicio grupo]])</f>
        <v/>
      </c>
      <c r="BF1085" s="253" t="str">
        <f>IF(F1085="","",Tabla1[[#This Row],[Curso]])</f>
        <v/>
      </c>
      <c r="BG1085" s="254" t="str">
        <f>+IF(TRIM(F1085)="","",$B$1&amp;"-"&amp;TRIM(Tabla1[[#This Row],[Mes Inscrito]])&amp;"-"&amp;TRIM(Tabla1[[#This Row],[Dia de clases Inscrito]])&amp;"-"&amp;TRIM(Tabla1[[#This Row],[Horario Inscrito]])&amp;"-"&amp;TRIM(Tabla1[[#This Row],[Fecha Inicio grupo]])&amp;"-"&amp;TRIM(Tabla1[[#This Row],[Tipo Incrito]]))</f>
        <v/>
      </c>
      <c r="BH1085" s="255" t="str">
        <f>IF(F1085="","",OR(IFERROR(SEARCH("CG",Tabla1[[#This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5" s="318" t="str">
        <f>IF(F1085&lt;&gt;"",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5" s="318" t="str">
        <f>IF(F1085&lt;&gt;"",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5" s="318" t="str">
        <f>IF(Tabla1[[#This Row],[Fecha Inicio grupo]]="","",IFERROR(VLOOKUP(Tabla1[[#This Row],[Mes de Alta como miembro]],Parámetros!$AM$2:$AN$16,2,0),"01/01/1900"))</f>
        <v/>
      </c>
    </row>
    <row r="1086" spans="1:63" ht="15" hidden="1" customHeight="1">
      <c r="A1086" s="69">
        <v>1081</v>
      </c>
      <c r="B1086" s="147"/>
      <c r="C1086" s="148"/>
      <c r="D1086" s="43"/>
      <c r="E1086" s="149"/>
      <c r="F1086" s="208"/>
      <c r="G1086" s="46"/>
      <c r="H1086" s="166"/>
      <c r="I1086" s="150"/>
      <c r="J1086" s="148"/>
      <c r="K1086" s="169"/>
      <c r="L1086" s="152"/>
      <c r="M1086" s="151"/>
      <c r="N1086" s="241" t="str">
        <f ca="1">IF(Tabla1[[#This Row],[Fecha de nac]]="","",IF(Tabla1[[#This Row],[Fecha Finalización]] &gt;=TODAY(), DATEDIF(Tabla1[[#This Row],[Fecha de nac]],TODAY(),"y"), ROUNDDOWN((Tabla1[[#This Row],[Fecha Finalización]] -Tabla1[[#This Row],[Fecha de nac]])/365,0)))</f>
        <v/>
      </c>
      <c r="O1086" s="172"/>
      <c r="P1086" s="153"/>
      <c r="Q1086" s="154"/>
      <c r="R1086" s="155"/>
      <c r="S1086" s="155"/>
      <c r="T1086" s="155"/>
      <c r="U1086" s="245" t="str">
        <f>IF(F1086="","",Tabla1[[#This Row],[Fecha Inicio grupo]]+3*7-7)</f>
        <v/>
      </c>
      <c r="V1086" s="246" t="str">
        <f>IF(F1086="","",EDATE(Tabla1[[#This Row],[Fecha Inicio grupo]],3))</f>
        <v/>
      </c>
      <c r="W1086" s="30"/>
      <c r="X1086" s="30"/>
      <c r="Y1086" s="156"/>
      <c r="Z1086" s="156"/>
      <c r="AA1086" s="156"/>
      <c r="AB1086" s="156"/>
      <c r="AC1086" s="156"/>
      <c r="AD1086" s="156"/>
      <c r="AE1086" s="156"/>
      <c r="AF1086" s="156"/>
      <c r="AG1086" s="156"/>
      <c r="AH1086" s="233"/>
      <c r="AI1086" s="233"/>
      <c r="AJ1086" s="234"/>
      <c r="AK1086" s="233"/>
      <c r="AL1086" s="233"/>
      <c r="AM1086" s="233"/>
      <c r="AN1086" s="233"/>
      <c r="AO1086" s="146"/>
      <c r="AP1086" s="248" t="str">
        <f>IF(F1086="","",IFERROR(VLOOKUP(SUBSTITUTE(SUBSTITUTE(Tabla1[[#This Row],[Uso Sistemas]],"T","P"),"N","F"),Parámetros!$M$2:$N$17,2,0),"Completar hasta 3ra sem. para evaluar a Probacionista"))</f>
        <v/>
      </c>
      <c r="AQ1086" s="157"/>
      <c r="AR1086" s="157"/>
      <c r="AS1086" s="157"/>
      <c r="AT1086" s="30"/>
      <c r="AU1086" s="56" t="str">
        <f>CONCATENATE(Tabla1[[#This Row],[sem 01]],Tabla1[[#This Row],[sem 02]],Tabla1[[#This Row],[sem 03]])</f>
        <v/>
      </c>
      <c r="AV1086" s="56"/>
      <c r="AW1086" s="56"/>
      <c r="AX1086" s="250" t="str">
        <f>IF(V1086="","",EOMONTH(EDATE(Tabla1[[#This Row],[Fecha Finalización]],2),0))</f>
        <v/>
      </c>
      <c r="AY1086" s="157"/>
      <c r="AZ1086" s="251" t="str">
        <f>IF(V1086="","",EOMONTH(EDATE(Tabla1[[#This Row],[Fecha Finalización]],3),0))</f>
        <v/>
      </c>
      <c r="BA1086" s="40"/>
      <c r="BB1086" s="40"/>
      <c r="BC1086" s="239"/>
      <c r="BD1086" s="235" t="str">
        <f>IF(F1086="","",Tabla1[[#This Row],[sem 01]]&amp;Tabla1[[#This Row],[sem 02]]&amp;Tabla1[[#This Row],[sem 03]])</f>
        <v/>
      </c>
      <c r="BE1086" s="236" t="str">
        <f>+IF(TRIM(F1086)="","",$B$1&amp;"-"&amp;Tabla1[[#This Row],[Mes Inscrito]]&amp;"-"&amp;Tabla1[[#This Row],[Dia de clases Inscrito]]&amp;"-"&amp;Tabla1[[#This Row],[Horario Inscrito]]&amp;"-"&amp;Tabla1[[#This Row],[Fecha Inicio grupo]])</f>
        <v/>
      </c>
      <c r="BF1086" s="253" t="str">
        <f>IF(F1086="","",Tabla1[[#This Row],[Curso]])</f>
        <v/>
      </c>
      <c r="BG1086" s="254" t="str">
        <f>+IF(TRIM(F1086)="","",$B$1&amp;"-"&amp;TRIM(Tabla1[[#This Row],[Mes Inscrito]])&amp;"-"&amp;TRIM(Tabla1[[#This Row],[Dia de clases Inscrito]])&amp;"-"&amp;TRIM(Tabla1[[#This Row],[Horario Inscrito]])&amp;"-"&amp;TRIM(Tabla1[[#This Row],[Fecha Inicio grupo]])&amp;"-"&amp;TRIM(Tabla1[[#This Row],[Tipo Incrito]]))</f>
        <v/>
      </c>
      <c r="BH1086" s="255" t="str">
        <f>IF(F1086="","",OR(IFERROR(SEARCH("CG",Tabla1[[#This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6" s="318" t="str">
        <f>IF(F1086&lt;&gt;"",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6" s="318" t="str">
        <f>IF(F1086&lt;&gt;"",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6" s="318" t="str">
        <f>IF(Tabla1[[#This Row],[Fecha Inicio grupo]]="","",IFERROR(VLOOKUP(Tabla1[[#This Row],[Mes de Alta como miembro]],Parámetros!$AM$2:$AN$16,2,0),"01/01/1900"))</f>
        <v/>
      </c>
    </row>
    <row r="1087" spans="1:63" ht="15" hidden="1" customHeight="1">
      <c r="A1087" s="69">
        <v>1082</v>
      </c>
      <c r="B1087" s="147"/>
      <c r="C1087" s="148"/>
      <c r="D1087" s="43"/>
      <c r="E1087" s="149"/>
      <c r="F1087" s="208"/>
      <c r="G1087" s="46"/>
      <c r="H1087" s="166"/>
      <c r="I1087" s="150"/>
      <c r="J1087" s="148"/>
      <c r="K1087" s="169"/>
      <c r="L1087" s="152"/>
      <c r="M1087" s="151"/>
      <c r="N1087" s="241" t="str">
        <f ca="1">IF(Tabla1[[#This Row],[Fecha de nac]]="","",IF(Tabla1[[#This Row],[Fecha Finalización]] &gt;=TODAY(), DATEDIF(Tabla1[[#This Row],[Fecha de nac]],TODAY(),"y"), ROUNDDOWN((Tabla1[[#This Row],[Fecha Finalización]] -Tabla1[[#This Row],[Fecha de nac]])/365,0)))</f>
        <v/>
      </c>
      <c r="O1087" s="172"/>
      <c r="P1087" s="153"/>
      <c r="Q1087" s="154"/>
      <c r="R1087" s="155"/>
      <c r="S1087" s="155"/>
      <c r="T1087" s="155"/>
      <c r="U1087" s="245" t="str">
        <f>IF(F1087="","",Tabla1[[#This Row],[Fecha Inicio grupo]]+3*7-7)</f>
        <v/>
      </c>
      <c r="V1087" s="246" t="str">
        <f>IF(F1087="","",EDATE(Tabla1[[#This Row],[Fecha Inicio grupo]],3))</f>
        <v/>
      </c>
      <c r="W1087" s="30"/>
      <c r="X1087" s="30"/>
      <c r="Y1087" s="156"/>
      <c r="Z1087" s="156"/>
      <c r="AA1087" s="156"/>
      <c r="AB1087" s="156"/>
      <c r="AC1087" s="156"/>
      <c r="AD1087" s="156"/>
      <c r="AE1087" s="156"/>
      <c r="AF1087" s="156"/>
      <c r="AG1087" s="156"/>
      <c r="AH1087" s="233"/>
      <c r="AI1087" s="233"/>
      <c r="AJ1087" s="234"/>
      <c r="AK1087" s="233"/>
      <c r="AL1087" s="233"/>
      <c r="AM1087" s="233"/>
      <c r="AN1087" s="233"/>
      <c r="AO1087" s="146"/>
      <c r="AP1087" s="248" t="str">
        <f>IF(F1087="","",IFERROR(VLOOKUP(SUBSTITUTE(SUBSTITUTE(Tabla1[[#This Row],[Uso Sistemas]],"T","P"),"N","F"),Parámetros!$M$2:$N$17,2,0),"Completar hasta 3ra sem. para evaluar a Probacionista"))</f>
        <v/>
      </c>
      <c r="AQ1087" s="157"/>
      <c r="AR1087" s="157"/>
      <c r="AS1087" s="157"/>
      <c r="AT1087" s="30"/>
      <c r="AU1087" s="56" t="str">
        <f>CONCATENATE(Tabla1[[#This Row],[sem 01]],Tabla1[[#This Row],[sem 02]],Tabla1[[#This Row],[sem 03]])</f>
        <v/>
      </c>
      <c r="AV1087" s="56"/>
      <c r="AW1087" s="56"/>
      <c r="AX1087" s="250" t="str">
        <f>IF(V1087="","",EOMONTH(EDATE(Tabla1[[#This Row],[Fecha Finalización]],2),0))</f>
        <v/>
      </c>
      <c r="AY1087" s="157"/>
      <c r="AZ1087" s="251" t="str">
        <f>IF(V1087="","",EOMONTH(EDATE(Tabla1[[#This Row],[Fecha Finalización]],3),0))</f>
        <v/>
      </c>
      <c r="BA1087" s="40"/>
      <c r="BB1087" s="40"/>
      <c r="BC1087" s="239"/>
      <c r="BD1087" s="235" t="str">
        <f>IF(F1087="","",Tabla1[[#This Row],[sem 01]]&amp;Tabla1[[#This Row],[sem 02]]&amp;Tabla1[[#This Row],[sem 03]])</f>
        <v/>
      </c>
      <c r="BE1087" s="236" t="str">
        <f>+IF(TRIM(F1087)="","",$B$1&amp;"-"&amp;Tabla1[[#This Row],[Mes Inscrito]]&amp;"-"&amp;Tabla1[[#This Row],[Dia de clases Inscrito]]&amp;"-"&amp;Tabla1[[#This Row],[Horario Inscrito]]&amp;"-"&amp;Tabla1[[#This Row],[Fecha Inicio grupo]])</f>
        <v/>
      </c>
      <c r="BF1087" s="253" t="str">
        <f>IF(F1087="","",Tabla1[[#This Row],[Curso]])</f>
        <v/>
      </c>
      <c r="BG1087" s="254" t="str">
        <f>+IF(TRIM(F1087)="","",$B$1&amp;"-"&amp;TRIM(Tabla1[[#This Row],[Mes Inscrito]])&amp;"-"&amp;TRIM(Tabla1[[#This Row],[Dia de clases Inscrito]])&amp;"-"&amp;TRIM(Tabla1[[#This Row],[Horario Inscrito]])&amp;"-"&amp;TRIM(Tabla1[[#This Row],[Fecha Inicio grupo]])&amp;"-"&amp;TRIM(Tabla1[[#This Row],[Tipo Incrito]]))</f>
        <v/>
      </c>
      <c r="BH1087" s="255" t="str">
        <f>IF(F1087="","",OR(IFERROR(SEARCH("CG",Tabla1[[#This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7" s="318" t="str">
        <f>IF(F1087&lt;&gt;"",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7" s="318" t="str">
        <f>IF(F1087&lt;&gt;"",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7" s="318" t="str">
        <f>IF(Tabla1[[#This Row],[Fecha Inicio grupo]]="","",IFERROR(VLOOKUP(Tabla1[[#This Row],[Mes de Alta como miembro]],Parámetros!$AM$2:$AN$16,2,0),"01/01/1900"))</f>
        <v/>
      </c>
    </row>
    <row r="1088" spans="1:63" ht="15" hidden="1" customHeight="1">
      <c r="A1088" s="69">
        <v>1083</v>
      </c>
      <c r="B1088" s="147"/>
      <c r="C1088" s="148"/>
      <c r="D1088" s="43"/>
      <c r="E1088" s="149"/>
      <c r="F1088" s="208"/>
      <c r="G1088" s="46"/>
      <c r="H1088" s="166"/>
      <c r="I1088" s="150"/>
      <c r="J1088" s="148"/>
      <c r="K1088" s="169"/>
      <c r="L1088" s="152"/>
      <c r="M1088" s="151"/>
      <c r="N1088" s="241" t="str">
        <f ca="1">IF(Tabla1[[#This Row],[Fecha de nac]]="","",IF(Tabla1[[#This Row],[Fecha Finalización]] &gt;=TODAY(), DATEDIF(Tabla1[[#This Row],[Fecha de nac]],TODAY(),"y"), ROUNDDOWN((Tabla1[[#This Row],[Fecha Finalización]] -Tabla1[[#This Row],[Fecha de nac]])/365,0)))</f>
        <v/>
      </c>
      <c r="O1088" s="172"/>
      <c r="P1088" s="153"/>
      <c r="Q1088" s="154"/>
      <c r="R1088" s="155"/>
      <c r="S1088" s="155"/>
      <c r="T1088" s="155"/>
      <c r="U1088" s="245" t="str">
        <f>IF(F1088="","",Tabla1[[#This Row],[Fecha Inicio grupo]]+3*7-7)</f>
        <v/>
      </c>
      <c r="V1088" s="246" t="str">
        <f>IF(F1088="","",EDATE(Tabla1[[#This Row],[Fecha Inicio grupo]],3))</f>
        <v/>
      </c>
      <c r="W1088" s="30"/>
      <c r="X1088" s="30"/>
      <c r="Y1088" s="156"/>
      <c r="Z1088" s="156"/>
      <c r="AA1088" s="156"/>
      <c r="AB1088" s="156"/>
      <c r="AC1088" s="156"/>
      <c r="AD1088" s="156"/>
      <c r="AE1088" s="156"/>
      <c r="AF1088" s="156"/>
      <c r="AG1088" s="156"/>
      <c r="AH1088" s="233"/>
      <c r="AI1088" s="233"/>
      <c r="AJ1088" s="234"/>
      <c r="AK1088" s="233"/>
      <c r="AL1088" s="233"/>
      <c r="AM1088" s="233"/>
      <c r="AN1088" s="233"/>
      <c r="AO1088" s="146"/>
      <c r="AP1088" s="248" t="str">
        <f>IF(F1088="","",IFERROR(VLOOKUP(SUBSTITUTE(SUBSTITUTE(Tabla1[[#This Row],[Uso Sistemas]],"T","P"),"N","F"),Parámetros!$M$2:$N$17,2,0),"Completar hasta 3ra sem. para evaluar a Probacionista"))</f>
        <v/>
      </c>
      <c r="AQ1088" s="157"/>
      <c r="AR1088" s="157"/>
      <c r="AS1088" s="157"/>
      <c r="AT1088" s="30"/>
      <c r="AU1088" s="56" t="str">
        <f>CONCATENATE(Tabla1[[#This Row],[sem 01]],Tabla1[[#This Row],[sem 02]],Tabla1[[#This Row],[sem 03]])</f>
        <v/>
      </c>
      <c r="AV1088" s="56"/>
      <c r="AW1088" s="56"/>
      <c r="AX1088" s="250" t="str">
        <f>IF(V1088="","",EOMONTH(EDATE(Tabla1[[#This Row],[Fecha Finalización]],2),0))</f>
        <v/>
      </c>
      <c r="AY1088" s="157"/>
      <c r="AZ1088" s="251" t="str">
        <f>IF(V1088="","",EOMONTH(EDATE(Tabla1[[#This Row],[Fecha Finalización]],3),0))</f>
        <v/>
      </c>
      <c r="BA1088" s="40"/>
      <c r="BB1088" s="40"/>
      <c r="BC1088" s="239"/>
      <c r="BD1088" s="235" t="str">
        <f>IF(F1088="","",Tabla1[[#This Row],[sem 01]]&amp;Tabla1[[#This Row],[sem 02]]&amp;Tabla1[[#This Row],[sem 03]])</f>
        <v/>
      </c>
      <c r="BE1088" s="236" t="str">
        <f>+IF(TRIM(F1088)="","",$B$1&amp;"-"&amp;Tabla1[[#This Row],[Mes Inscrito]]&amp;"-"&amp;Tabla1[[#This Row],[Dia de clases Inscrito]]&amp;"-"&amp;Tabla1[[#This Row],[Horario Inscrito]]&amp;"-"&amp;Tabla1[[#This Row],[Fecha Inicio grupo]])</f>
        <v/>
      </c>
      <c r="BF1088" s="253" t="str">
        <f>IF(F1088="","",Tabla1[[#This Row],[Curso]])</f>
        <v/>
      </c>
      <c r="BG1088" s="254" t="str">
        <f>+IF(TRIM(F1088)="","",$B$1&amp;"-"&amp;TRIM(Tabla1[[#This Row],[Mes Inscrito]])&amp;"-"&amp;TRIM(Tabla1[[#This Row],[Dia de clases Inscrito]])&amp;"-"&amp;TRIM(Tabla1[[#This Row],[Horario Inscrito]])&amp;"-"&amp;TRIM(Tabla1[[#This Row],[Fecha Inicio grupo]])&amp;"-"&amp;TRIM(Tabla1[[#This Row],[Tipo Incrito]]))</f>
        <v/>
      </c>
      <c r="BH1088" s="255" t="str">
        <f>IF(F1088="","",OR(IFERROR(SEARCH("CG",Tabla1[[#This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8" s="318" t="str">
        <f>IF(F1088&lt;&gt;"",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8" s="318" t="str">
        <f>IF(F1088&lt;&gt;"",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8" s="318" t="str">
        <f>IF(Tabla1[[#This Row],[Fecha Inicio grupo]]="","",IFERROR(VLOOKUP(Tabla1[[#This Row],[Mes de Alta como miembro]],Parámetros!$AM$2:$AN$16,2,0),"01/01/1900"))</f>
        <v/>
      </c>
    </row>
    <row r="1089" spans="1:63" ht="15" hidden="1" customHeight="1">
      <c r="A1089" s="69">
        <v>1084</v>
      </c>
      <c r="B1089" s="147"/>
      <c r="C1089" s="148"/>
      <c r="D1089" s="43"/>
      <c r="E1089" s="149"/>
      <c r="F1089" s="208"/>
      <c r="G1089" s="46"/>
      <c r="H1089" s="166"/>
      <c r="I1089" s="150"/>
      <c r="J1089" s="148"/>
      <c r="K1089" s="169"/>
      <c r="L1089" s="152"/>
      <c r="M1089" s="151"/>
      <c r="N1089" s="241" t="str">
        <f ca="1">IF(Tabla1[[#This Row],[Fecha de nac]]="","",IF(Tabla1[[#This Row],[Fecha Finalización]] &gt;=TODAY(), DATEDIF(Tabla1[[#This Row],[Fecha de nac]],TODAY(),"y"), ROUNDDOWN((Tabla1[[#This Row],[Fecha Finalización]] -Tabla1[[#This Row],[Fecha de nac]])/365,0)))</f>
        <v/>
      </c>
      <c r="O1089" s="172"/>
      <c r="P1089" s="153"/>
      <c r="Q1089" s="154"/>
      <c r="R1089" s="155"/>
      <c r="S1089" s="155"/>
      <c r="T1089" s="155"/>
      <c r="U1089" s="245" t="str">
        <f>IF(F1089="","",Tabla1[[#This Row],[Fecha Inicio grupo]]+3*7-7)</f>
        <v/>
      </c>
      <c r="V1089" s="246" t="str">
        <f>IF(F1089="","",EDATE(Tabla1[[#This Row],[Fecha Inicio grupo]],3))</f>
        <v/>
      </c>
      <c r="W1089" s="30"/>
      <c r="X1089" s="30"/>
      <c r="Y1089" s="156"/>
      <c r="Z1089" s="156"/>
      <c r="AA1089" s="156"/>
      <c r="AB1089" s="156"/>
      <c r="AC1089" s="156"/>
      <c r="AD1089" s="156"/>
      <c r="AE1089" s="156"/>
      <c r="AF1089" s="156"/>
      <c r="AG1089" s="156"/>
      <c r="AH1089" s="233"/>
      <c r="AI1089" s="233"/>
      <c r="AJ1089" s="234"/>
      <c r="AK1089" s="233"/>
      <c r="AL1089" s="233"/>
      <c r="AM1089" s="233"/>
      <c r="AN1089" s="233"/>
      <c r="AO1089" s="146"/>
      <c r="AP1089" s="248" t="str">
        <f>IF(F1089="","",IFERROR(VLOOKUP(SUBSTITUTE(SUBSTITUTE(Tabla1[[#This Row],[Uso Sistemas]],"T","P"),"N","F"),Parámetros!$M$2:$N$17,2,0),"Completar hasta 3ra sem. para evaluar a Probacionista"))</f>
        <v/>
      </c>
      <c r="AQ1089" s="157"/>
      <c r="AR1089" s="157"/>
      <c r="AS1089" s="157"/>
      <c r="AT1089" s="30"/>
      <c r="AU1089" s="56" t="str">
        <f>CONCATENATE(Tabla1[[#This Row],[sem 01]],Tabla1[[#This Row],[sem 02]],Tabla1[[#This Row],[sem 03]])</f>
        <v/>
      </c>
      <c r="AV1089" s="56"/>
      <c r="AW1089" s="56"/>
      <c r="AX1089" s="250" t="str">
        <f>IF(V1089="","",EOMONTH(EDATE(Tabla1[[#This Row],[Fecha Finalización]],2),0))</f>
        <v/>
      </c>
      <c r="AY1089" s="157"/>
      <c r="AZ1089" s="251" t="str">
        <f>IF(V1089="","",EOMONTH(EDATE(Tabla1[[#This Row],[Fecha Finalización]],3),0))</f>
        <v/>
      </c>
      <c r="BA1089" s="40"/>
      <c r="BB1089" s="40"/>
      <c r="BC1089" s="239"/>
      <c r="BD1089" s="235" t="str">
        <f>IF(F1089="","",Tabla1[[#This Row],[sem 01]]&amp;Tabla1[[#This Row],[sem 02]]&amp;Tabla1[[#This Row],[sem 03]])</f>
        <v/>
      </c>
      <c r="BE1089" s="236" t="str">
        <f>+IF(TRIM(F1089)="","",$B$1&amp;"-"&amp;Tabla1[[#This Row],[Mes Inscrito]]&amp;"-"&amp;Tabla1[[#This Row],[Dia de clases Inscrito]]&amp;"-"&amp;Tabla1[[#This Row],[Horario Inscrito]]&amp;"-"&amp;Tabla1[[#This Row],[Fecha Inicio grupo]])</f>
        <v/>
      </c>
      <c r="BF1089" s="253" t="str">
        <f>IF(F1089="","",Tabla1[[#This Row],[Curso]])</f>
        <v/>
      </c>
      <c r="BG1089" s="254" t="str">
        <f>+IF(TRIM(F1089)="","",$B$1&amp;"-"&amp;TRIM(Tabla1[[#This Row],[Mes Inscrito]])&amp;"-"&amp;TRIM(Tabla1[[#This Row],[Dia de clases Inscrito]])&amp;"-"&amp;TRIM(Tabla1[[#This Row],[Horario Inscrito]])&amp;"-"&amp;TRIM(Tabla1[[#This Row],[Fecha Inicio grupo]])&amp;"-"&amp;TRIM(Tabla1[[#This Row],[Tipo Incrito]]))</f>
        <v/>
      </c>
      <c r="BH1089" s="255" t="str">
        <f>IF(F1089="","",OR(IFERROR(SEARCH("CG",Tabla1[[#This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9" s="318" t="str">
        <f>IF(F1089&lt;&gt;"",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9" s="318" t="str">
        <f>IF(F1089&lt;&gt;"",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9" s="318" t="str">
        <f>IF(Tabla1[[#This Row],[Fecha Inicio grupo]]="","",IFERROR(VLOOKUP(Tabla1[[#This Row],[Mes de Alta como miembro]],Parámetros!$AM$2:$AN$16,2,0),"01/01/1900"))</f>
        <v/>
      </c>
    </row>
    <row r="1090" spans="1:63" ht="15" hidden="1" customHeight="1">
      <c r="A1090" s="69">
        <v>1085</v>
      </c>
      <c r="B1090" s="147"/>
      <c r="C1090" s="148"/>
      <c r="D1090" s="43"/>
      <c r="E1090" s="149"/>
      <c r="F1090" s="208"/>
      <c r="G1090" s="46"/>
      <c r="H1090" s="166"/>
      <c r="I1090" s="150"/>
      <c r="J1090" s="148"/>
      <c r="K1090" s="169"/>
      <c r="L1090" s="152"/>
      <c r="M1090" s="151"/>
      <c r="N1090" s="241" t="str">
        <f ca="1">IF(Tabla1[[#This Row],[Fecha de nac]]="","",IF(Tabla1[[#This Row],[Fecha Finalización]] &gt;=TODAY(), DATEDIF(Tabla1[[#This Row],[Fecha de nac]],TODAY(),"y"), ROUNDDOWN((Tabla1[[#This Row],[Fecha Finalización]] -Tabla1[[#This Row],[Fecha de nac]])/365,0)))</f>
        <v/>
      </c>
      <c r="O1090" s="172"/>
      <c r="P1090" s="153"/>
      <c r="Q1090" s="154"/>
      <c r="R1090" s="155"/>
      <c r="S1090" s="155"/>
      <c r="T1090" s="155"/>
      <c r="U1090" s="245" t="str">
        <f>IF(F1090="","",Tabla1[[#This Row],[Fecha Inicio grupo]]+3*7-7)</f>
        <v/>
      </c>
      <c r="V1090" s="246" t="str">
        <f>IF(F1090="","",EDATE(Tabla1[[#This Row],[Fecha Inicio grupo]],3))</f>
        <v/>
      </c>
      <c r="W1090" s="30"/>
      <c r="X1090" s="30"/>
      <c r="Y1090" s="156"/>
      <c r="Z1090" s="156"/>
      <c r="AA1090" s="156"/>
      <c r="AB1090" s="156"/>
      <c r="AC1090" s="156"/>
      <c r="AD1090" s="156"/>
      <c r="AE1090" s="156"/>
      <c r="AF1090" s="156"/>
      <c r="AG1090" s="156"/>
      <c r="AH1090" s="233"/>
      <c r="AI1090" s="233"/>
      <c r="AJ1090" s="234"/>
      <c r="AK1090" s="233"/>
      <c r="AL1090" s="233"/>
      <c r="AM1090" s="233"/>
      <c r="AN1090" s="233"/>
      <c r="AO1090" s="146"/>
      <c r="AP1090" s="248" t="str">
        <f>IF(F1090="","",IFERROR(VLOOKUP(SUBSTITUTE(SUBSTITUTE(Tabla1[[#This Row],[Uso Sistemas]],"T","P"),"N","F"),Parámetros!$M$2:$N$17,2,0),"Completar hasta 3ra sem. para evaluar a Probacionista"))</f>
        <v/>
      </c>
      <c r="AQ1090" s="157"/>
      <c r="AR1090" s="157"/>
      <c r="AS1090" s="157"/>
      <c r="AT1090" s="30"/>
      <c r="AU1090" s="56" t="str">
        <f>CONCATENATE(Tabla1[[#This Row],[sem 01]],Tabla1[[#This Row],[sem 02]],Tabla1[[#This Row],[sem 03]])</f>
        <v/>
      </c>
      <c r="AV1090" s="56"/>
      <c r="AW1090" s="56"/>
      <c r="AX1090" s="250" t="str">
        <f>IF(V1090="","",EOMONTH(EDATE(Tabla1[[#This Row],[Fecha Finalización]],2),0))</f>
        <v/>
      </c>
      <c r="AY1090" s="157"/>
      <c r="AZ1090" s="251" t="str">
        <f>IF(V1090="","",EOMONTH(EDATE(Tabla1[[#This Row],[Fecha Finalización]],3),0))</f>
        <v/>
      </c>
      <c r="BA1090" s="40"/>
      <c r="BB1090" s="40"/>
      <c r="BC1090" s="239"/>
      <c r="BD1090" s="235" t="str">
        <f>IF(F1090="","",Tabla1[[#This Row],[sem 01]]&amp;Tabla1[[#This Row],[sem 02]]&amp;Tabla1[[#This Row],[sem 03]])</f>
        <v/>
      </c>
      <c r="BE1090" s="236" t="str">
        <f>+IF(TRIM(F1090)="","",$B$1&amp;"-"&amp;Tabla1[[#This Row],[Mes Inscrito]]&amp;"-"&amp;Tabla1[[#This Row],[Dia de clases Inscrito]]&amp;"-"&amp;Tabla1[[#This Row],[Horario Inscrito]]&amp;"-"&amp;Tabla1[[#This Row],[Fecha Inicio grupo]])</f>
        <v/>
      </c>
      <c r="BF1090" s="253" t="str">
        <f>IF(F1090="","",Tabla1[[#This Row],[Curso]])</f>
        <v/>
      </c>
      <c r="BG1090" s="254" t="str">
        <f>+IF(TRIM(F1090)="","",$B$1&amp;"-"&amp;TRIM(Tabla1[[#This Row],[Mes Inscrito]])&amp;"-"&amp;TRIM(Tabla1[[#This Row],[Dia de clases Inscrito]])&amp;"-"&amp;TRIM(Tabla1[[#This Row],[Horario Inscrito]])&amp;"-"&amp;TRIM(Tabla1[[#This Row],[Fecha Inicio grupo]])&amp;"-"&amp;TRIM(Tabla1[[#This Row],[Tipo Incrito]]))</f>
        <v/>
      </c>
      <c r="BH1090" s="255" t="str">
        <f>IF(F1090="","",OR(IFERROR(SEARCH("CG",Tabla1[[#This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0" s="318" t="str">
        <f>IF(F1090&lt;&gt;"",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0" s="318" t="str">
        <f>IF(F1090&lt;&gt;"",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0" s="318" t="str">
        <f>IF(Tabla1[[#This Row],[Fecha Inicio grupo]]="","",IFERROR(VLOOKUP(Tabla1[[#This Row],[Mes de Alta como miembro]],Parámetros!$AM$2:$AN$16,2,0),"01/01/1900"))</f>
        <v/>
      </c>
    </row>
    <row r="1091" spans="1:63" ht="15" hidden="1" customHeight="1">
      <c r="A1091" s="69">
        <v>1086</v>
      </c>
      <c r="B1091" s="147"/>
      <c r="C1091" s="148"/>
      <c r="D1091" s="43"/>
      <c r="E1091" s="149"/>
      <c r="F1091" s="208"/>
      <c r="G1091" s="46"/>
      <c r="H1091" s="166"/>
      <c r="I1091" s="150"/>
      <c r="J1091" s="148"/>
      <c r="K1091" s="169"/>
      <c r="L1091" s="152"/>
      <c r="M1091" s="151"/>
      <c r="N1091" s="241" t="str">
        <f ca="1">IF(Tabla1[[#This Row],[Fecha de nac]]="","",IF(Tabla1[[#This Row],[Fecha Finalización]] &gt;=TODAY(), DATEDIF(Tabla1[[#This Row],[Fecha de nac]],TODAY(),"y"), ROUNDDOWN((Tabla1[[#This Row],[Fecha Finalización]] -Tabla1[[#This Row],[Fecha de nac]])/365,0)))</f>
        <v/>
      </c>
      <c r="O1091" s="172"/>
      <c r="P1091" s="153"/>
      <c r="Q1091" s="154"/>
      <c r="R1091" s="155"/>
      <c r="S1091" s="155"/>
      <c r="T1091" s="155"/>
      <c r="U1091" s="245" t="str">
        <f>IF(F1091="","",Tabla1[[#This Row],[Fecha Inicio grupo]]+3*7-7)</f>
        <v/>
      </c>
      <c r="V1091" s="246" t="str">
        <f>IF(F1091="","",EDATE(Tabla1[[#This Row],[Fecha Inicio grupo]],3))</f>
        <v/>
      </c>
      <c r="W1091" s="30"/>
      <c r="X1091" s="30"/>
      <c r="Y1091" s="156"/>
      <c r="Z1091" s="156"/>
      <c r="AA1091" s="156"/>
      <c r="AB1091" s="156"/>
      <c r="AC1091" s="156"/>
      <c r="AD1091" s="156"/>
      <c r="AE1091" s="156"/>
      <c r="AF1091" s="156"/>
      <c r="AG1091" s="156"/>
      <c r="AH1091" s="233"/>
      <c r="AI1091" s="233"/>
      <c r="AJ1091" s="234"/>
      <c r="AK1091" s="233"/>
      <c r="AL1091" s="233"/>
      <c r="AM1091" s="233"/>
      <c r="AN1091" s="233"/>
      <c r="AO1091" s="146"/>
      <c r="AP1091" s="248" t="str">
        <f>IF(F1091="","",IFERROR(VLOOKUP(SUBSTITUTE(SUBSTITUTE(Tabla1[[#This Row],[Uso Sistemas]],"T","P"),"N","F"),Parámetros!$M$2:$N$17,2,0),"Completar hasta 3ra sem. para evaluar a Probacionista"))</f>
        <v/>
      </c>
      <c r="AQ1091" s="157"/>
      <c r="AR1091" s="157"/>
      <c r="AS1091" s="157"/>
      <c r="AT1091" s="30"/>
      <c r="AU1091" s="56" t="str">
        <f>CONCATENATE(Tabla1[[#This Row],[sem 01]],Tabla1[[#This Row],[sem 02]],Tabla1[[#This Row],[sem 03]])</f>
        <v/>
      </c>
      <c r="AV1091" s="56"/>
      <c r="AW1091" s="56"/>
      <c r="AX1091" s="250" t="str">
        <f>IF(V1091="","",EOMONTH(EDATE(Tabla1[[#This Row],[Fecha Finalización]],2),0))</f>
        <v/>
      </c>
      <c r="AY1091" s="157"/>
      <c r="AZ1091" s="251" t="str">
        <f>IF(V1091="","",EOMONTH(EDATE(Tabla1[[#This Row],[Fecha Finalización]],3),0))</f>
        <v/>
      </c>
      <c r="BA1091" s="40"/>
      <c r="BB1091" s="40"/>
      <c r="BC1091" s="239"/>
      <c r="BD1091" s="235" t="str">
        <f>IF(F1091="","",Tabla1[[#This Row],[sem 01]]&amp;Tabla1[[#This Row],[sem 02]]&amp;Tabla1[[#This Row],[sem 03]])</f>
        <v/>
      </c>
      <c r="BE1091" s="236" t="str">
        <f>+IF(TRIM(F1091)="","",$B$1&amp;"-"&amp;Tabla1[[#This Row],[Mes Inscrito]]&amp;"-"&amp;Tabla1[[#This Row],[Dia de clases Inscrito]]&amp;"-"&amp;Tabla1[[#This Row],[Horario Inscrito]]&amp;"-"&amp;Tabla1[[#This Row],[Fecha Inicio grupo]])</f>
        <v/>
      </c>
      <c r="BF1091" s="253" t="str">
        <f>IF(F1091="","",Tabla1[[#This Row],[Curso]])</f>
        <v/>
      </c>
      <c r="BG1091" s="254" t="str">
        <f>+IF(TRIM(F1091)="","",$B$1&amp;"-"&amp;TRIM(Tabla1[[#This Row],[Mes Inscrito]])&amp;"-"&amp;TRIM(Tabla1[[#This Row],[Dia de clases Inscrito]])&amp;"-"&amp;TRIM(Tabla1[[#This Row],[Horario Inscrito]])&amp;"-"&amp;TRIM(Tabla1[[#This Row],[Fecha Inicio grupo]])&amp;"-"&amp;TRIM(Tabla1[[#This Row],[Tipo Incrito]]))</f>
        <v/>
      </c>
      <c r="BH1091" s="255" t="str">
        <f>IF(F1091="","",OR(IFERROR(SEARCH("CG",Tabla1[[#This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1" s="318" t="str">
        <f>IF(F1091&lt;&gt;"",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1" s="318" t="str">
        <f>IF(F1091&lt;&gt;"",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1" s="318" t="str">
        <f>IF(Tabla1[[#This Row],[Fecha Inicio grupo]]="","",IFERROR(VLOOKUP(Tabla1[[#This Row],[Mes de Alta como miembro]],Parámetros!$AM$2:$AN$16,2,0),"01/01/1900"))</f>
        <v/>
      </c>
    </row>
    <row r="1092" spans="1:63" ht="15" hidden="1" customHeight="1">
      <c r="A1092" s="69">
        <v>1087</v>
      </c>
      <c r="B1092" s="147"/>
      <c r="C1092" s="148"/>
      <c r="D1092" s="43"/>
      <c r="E1092" s="149"/>
      <c r="F1092" s="208"/>
      <c r="G1092" s="46"/>
      <c r="H1092" s="166"/>
      <c r="I1092" s="150"/>
      <c r="J1092" s="148"/>
      <c r="K1092" s="169"/>
      <c r="L1092" s="152"/>
      <c r="M1092" s="151"/>
      <c r="N1092" s="241" t="str">
        <f ca="1">IF(Tabla1[[#This Row],[Fecha de nac]]="","",IF(Tabla1[[#This Row],[Fecha Finalización]] &gt;=TODAY(), DATEDIF(Tabla1[[#This Row],[Fecha de nac]],TODAY(),"y"), ROUNDDOWN((Tabla1[[#This Row],[Fecha Finalización]] -Tabla1[[#This Row],[Fecha de nac]])/365,0)))</f>
        <v/>
      </c>
      <c r="O1092" s="172"/>
      <c r="P1092" s="153"/>
      <c r="Q1092" s="154"/>
      <c r="R1092" s="155"/>
      <c r="S1092" s="155"/>
      <c r="T1092" s="155"/>
      <c r="U1092" s="245" t="str">
        <f>IF(F1092="","",Tabla1[[#This Row],[Fecha Inicio grupo]]+3*7-7)</f>
        <v/>
      </c>
      <c r="V1092" s="246" t="str">
        <f>IF(F1092="","",EDATE(Tabla1[[#This Row],[Fecha Inicio grupo]],3))</f>
        <v/>
      </c>
      <c r="W1092" s="30"/>
      <c r="X1092" s="30"/>
      <c r="Y1092" s="156"/>
      <c r="Z1092" s="156"/>
      <c r="AA1092" s="156"/>
      <c r="AB1092" s="156"/>
      <c r="AC1092" s="156"/>
      <c r="AD1092" s="156"/>
      <c r="AE1092" s="156"/>
      <c r="AF1092" s="156"/>
      <c r="AG1092" s="156"/>
      <c r="AH1092" s="233"/>
      <c r="AI1092" s="233"/>
      <c r="AJ1092" s="234"/>
      <c r="AK1092" s="233"/>
      <c r="AL1092" s="233"/>
      <c r="AM1092" s="233"/>
      <c r="AN1092" s="233"/>
      <c r="AO1092" s="146"/>
      <c r="AP1092" s="248" t="str">
        <f>IF(F1092="","",IFERROR(VLOOKUP(SUBSTITUTE(SUBSTITUTE(Tabla1[[#This Row],[Uso Sistemas]],"T","P"),"N","F"),Parámetros!$M$2:$N$17,2,0),"Completar hasta 3ra sem. para evaluar a Probacionista"))</f>
        <v/>
      </c>
      <c r="AQ1092" s="157"/>
      <c r="AR1092" s="157"/>
      <c r="AS1092" s="157"/>
      <c r="AT1092" s="30"/>
      <c r="AU1092" s="56" t="str">
        <f>CONCATENATE(Tabla1[[#This Row],[sem 01]],Tabla1[[#This Row],[sem 02]],Tabla1[[#This Row],[sem 03]])</f>
        <v/>
      </c>
      <c r="AV1092" s="56"/>
      <c r="AW1092" s="56"/>
      <c r="AX1092" s="250" t="str">
        <f>IF(V1092="","",EOMONTH(EDATE(Tabla1[[#This Row],[Fecha Finalización]],2),0))</f>
        <v/>
      </c>
      <c r="AY1092" s="157"/>
      <c r="AZ1092" s="251" t="str">
        <f>IF(V1092="","",EOMONTH(EDATE(Tabla1[[#This Row],[Fecha Finalización]],3),0))</f>
        <v/>
      </c>
      <c r="BA1092" s="40"/>
      <c r="BB1092" s="40"/>
      <c r="BC1092" s="239"/>
      <c r="BD1092" s="235" t="str">
        <f>IF(F1092="","",Tabla1[[#This Row],[sem 01]]&amp;Tabla1[[#This Row],[sem 02]]&amp;Tabla1[[#This Row],[sem 03]])</f>
        <v/>
      </c>
      <c r="BE1092" s="236" t="str">
        <f>+IF(TRIM(F1092)="","",$B$1&amp;"-"&amp;Tabla1[[#This Row],[Mes Inscrito]]&amp;"-"&amp;Tabla1[[#This Row],[Dia de clases Inscrito]]&amp;"-"&amp;Tabla1[[#This Row],[Horario Inscrito]]&amp;"-"&amp;Tabla1[[#This Row],[Fecha Inicio grupo]])</f>
        <v/>
      </c>
      <c r="BF1092" s="253" t="str">
        <f>IF(F1092="","",Tabla1[[#This Row],[Curso]])</f>
        <v/>
      </c>
      <c r="BG1092" s="254" t="str">
        <f>+IF(TRIM(F1092)="","",$B$1&amp;"-"&amp;TRIM(Tabla1[[#This Row],[Mes Inscrito]])&amp;"-"&amp;TRIM(Tabla1[[#This Row],[Dia de clases Inscrito]])&amp;"-"&amp;TRIM(Tabla1[[#This Row],[Horario Inscrito]])&amp;"-"&amp;TRIM(Tabla1[[#This Row],[Fecha Inicio grupo]])&amp;"-"&amp;TRIM(Tabla1[[#This Row],[Tipo Incrito]]))</f>
        <v/>
      </c>
      <c r="BH1092" s="255" t="str">
        <f>IF(F1092="","",OR(IFERROR(SEARCH("CG",Tabla1[[#This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2" s="318" t="str">
        <f>IF(F1092&lt;&gt;"",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2" s="318" t="str">
        <f>IF(F1092&lt;&gt;"",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2" s="318" t="str">
        <f>IF(Tabla1[[#This Row],[Fecha Inicio grupo]]="","",IFERROR(VLOOKUP(Tabla1[[#This Row],[Mes de Alta como miembro]],Parámetros!$AM$2:$AN$16,2,0),"01/01/1900"))</f>
        <v/>
      </c>
    </row>
    <row r="1093" spans="1:63" ht="15" hidden="1" customHeight="1">
      <c r="A1093" s="69">
        <v>1088</v>
      </c>
      <c r="B1093" s="147"/>
      <c r="C1093" s="148"/>
      <c r="D1093" s="43"/>
      <c r="E1093" s="149"/>
      <c r="F1093" s="208"/>
      <c r="G1093" s="46"/>
      <c r="H1093" s="166"/>
      <c r="I1093" s="150"/>
      <c r="J1093" s="148"/>
      <c r="K1093" s="169"/>
      <c r="L1093" s="152"/>
      <c r="M1093" s="151"/>
      <c r="N1093" s="241" t="str">
        <f ca="1">IF(Tabla1[[#This Row],[Fecha de nac]]="","",IF(Tabla1[[#This Row],[Fecha Finalización]] &gt;=TODAY(), DATEDIF(Tabla1[[#This Row],[Fecha de nac]],TODAY(),"y"), ROUNDDOWN((Tabla1[[#This Row],[Fecha Finalización]] -Tabla1[[#This Row],[Fecha de nac]])/365,0)))</f>
        <v/>
      </c>
      <c r="O1093" s="172"/>
      <c r="P1093" s="153"/>
      <c r="Q1093" s="154"/>
      <c r="R1093" s="155"/>
      <c r="S1093" s="155"/>
      <c r="T1093" s="155"/>
      <c r="U1093" s="245" t="str">
        <f>IF(F1093="","",Tabla1[[#This Row],[Fecha Inicio grupo]]+3*7-7)</f>
        <v/>
      </c>
      <c r="V1093" s="246" t="str">
        <f>IF(F1093="","",EDATE(Tabla1[[#This Row],[Fecha Inicio grupo]],3))</f>
        <v/>
      </c>
      <c r="W1093" s="30"/>
      <c r="X1093" s="30"/>
      <c r="Y1093" s="156"/>
      <c r="Z1093" s="156"/>
      <c r="AA1093" s="156"/>
      <c r="AB1093" s="156"/>
      <c r="AC1093" s="156"/>
      <c r="AD1093" s="156"/>
      <c r="AE1093" s="156"/>
      <c r="AF1093" s="156"/>
      <c r="AG1093" s="156"/>
      <c r="AH1093" s="233"/>
      <c r="AI1093" s="233"/>
      <c r="AJ1093" s="234"/>
      <c r="AK1093" s="233"/>
      <c r="AL1093" s="233"/>
      <c r="AM1093" s="233"/>
      <c r="AN1093" s="233"/>
      <c r="AO1093" s="146"/>
      <c r="AP1093" s="248" t="str">
        <f>IF(F1093="","",IFERROR(VLOOKUP(SUBSTITUTE(SUBSTITUTE(Tabla1[[#This Row],[Uso Sistemas]],"T","P"),"N","F"),Parámetros!$M$2:$N$17,2,0),"Completar hasta 3ra sem. para evaluar a Probacionista"))</f>
        <v/>
      </c>
      <c r="AQ1093" s="157"/>
      <c r="AR1093" s="157"/>
      <c r="AS1093" s="157"/>
      <c r="AT1093" s="30"/>
      <c r="AU1093" s="56" t="str">
        <f>CONCATENATE(Tabla1[[#This Row],[sem 01]],Tabla1[[#This Row],[sem 02]],Tabla1[[#This Row],[sem 03]])</f>
        <v/>
      </c>
      <c r="AV1093" s="56"/>
      <c r="AW1093" s="56"/>
      <c r="AX1093" s="250" t="str">
        <f>IF(V1093="","",EOMONTH(EDATE(Tabla1[[#This Row],[Fecha Finalización]],2),0))</f>
        <v/>
      </c>
      <c r="AY1093" s="157"/>
      <c r="AZ1093" s="251" t="str">
        <f>IF(V1093="","",EOMONTH(EDATE(Tabla1[[#This Row],[Fecha Finalización]],3),0))</f>
        <v/>
      </c>
      <c r="BA1093" s="40"/>
      <c r="BB1093" s="40"/>
      <c r="BC1093" s="239"/>
      <c r="BD1093" s="235" t="str">
        <f>IF(F1093="","",Tabla1[[#This Row],[sem 01]]&amp;Tabla1[[#This Row],[sem 02]]&amp;Tabla1[[#This Row],[sem 03]])</f>
        <v/>
      </c>
      <c r="BE1093" s="236" t="str">
        <f>+IF(TRIM(F1093)="","",$B$1&amp;"-"&amp;Tabla1[[#This Row],[Mes Inscrito]]&amp;"-"&amp;Tabla1[[#This Row],[Dia de clases Inscrito]]&amp;"-"&amp;Tabla1[[#This Row],[Horario Inscrito]]&amp;"-"&amp;Tabla1[[#This Row],[Fecha Inicio grupo]])</f>
        <v/>
      </c>
      <c r="BF1093" s="253" t="str">
        <f>IF(F1093="","",Tabla1[[#This Row],[Curso]])</f>
        <v/>
      </c>
      <c r="BG1093" s="254" t="str">
        <f>+IF(TRIM(F1093)="","",$B$1&amp;"-"&amp;TRIM(Tabla1[[#This Row],[Mes Inscrito]])&amp;"-"&amp;TRIM(Tabla1[[#This Row],[Dia de clases Inscrito]])&amp;"-"&amp;TRIM(Tabla1[[#This Row],[Horario Inscrito]])&amp;"-"&amp;TRIM(Tabla1[[#This Row],[Fecha Inicio grupo]])&amp;"-"&amp;TRIM(Tabla1[[#This Row],[Tipo Incrito]]))</f>
        <v/>
      </c>
      <c r="BH1093" s="255" t="str">
        <f>IF(F1093="","",OR(IFERROR(SEARCH("CG",Tabla1[[#This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3" s="318" t="str">
        <f>IF(F1093&lt;&gt;"",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3" s="318" t="str">
        <f>IF(F1093&lt;&gt;"",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3" s="318" t="str">
        <f>IF(Tabla1[[#This Row],[Fecha Inicio grupo]]="","",IFERROR(VLOOKUP(Tabla1[[#This Row],[Mes de Alta como miembro]],Parámetros!$AM$2:$AN$16,2,0),"01/01/1900"))</f>
        <v/>
      </c>
    </row>
    <row r="1094" spans="1:63" ht="15" hidden="1" customHeight="1">
      <c r="A1094" s="69">
        <v>1089</v>
      </c>
      <c r="B1094" s="147"/>
      <c r="C1094" s="148"/>
      <c r="D1094" s="43"/>
      <c r="E1094" s="149"/>
      <c r="F1094" s="208"/>
      <c r="G1094" s="46"/>
      <c r="H1094" s="166"/>
      <c r="I1094" s="150"/>
      <c r="J1094" s="148"/>
      <c r="K1094" s="169"/>
      <c r="L1094" s="152"/>
      <c r="M1094" s="151"/>
      <c r="N1094" s="241" t="str">
        <f ca="1">IF(Tabla1[[#This Row],[Fecha de nac]]="","",IF(Tabla1[[#This Row],[Fecha Finalización]] &gt;=TODAY(), DATEDIF(Tabla1[[#This Row],[Fecha de nac]],TODAY(),"y"), ROUNDDOWN((Tabla1[[#This Row],[Fecha Finalización]] -Tabla1[[#This Row],[Fecha de nac]])/365,0)))</f>
        <v/>
      </c>
      <c r="O1094" s="172"/>
      <c r="P1094" s="153"/>
      <c r="Q1094" s="154"/>
      <c r="R1094" s="155"/>
      <c r="S1094" s="155"/>
      <c r="T1094" s="155"/>
      <c r="U1094" s="245" t="str">
        <f>IF(F1094="","",Tabla1[[#This Row],[Fecha Inicio grupo]]+3*7-7)</f>
        <v/>
      </c>
      <c r="V1094" s="246" t="str">
        <f>IF(F1094="","",EDATE(Tabla1[[#This Row],[Fecha Inicio grupo]],3))</f>
        <v/>
      </c>
      <c r="W1094" s="30"/>
      <c r="X1094" s="30"/>
      <c r="Y1094" s="156"/>
      <c r="Z1094" s="156"/>
      <c r="AA1094" s="156"/>
      <c r="AB1094" s="156"/>
      <c r="AC1094" s="156"/>
      <c r="AD1094" s="156"/>
      <c r="AE1094" s="156"/>
      <c r="AF1094" s="156"/>
      <c r="AG1094" s="156"/>
      <c r="AH1094" s="233"/>
      <c r="AI1094" s="233"/>
      <c r="AJ1094" s="234"/>
      <c r="AK1094" s="233"/>
      <c r="AL1094" s="233"/>
      <c r="AM1094" s="233"/>
      <c r="AN1094" s="233"/>
      <c r="AO1094" s="146"/>
      <c r="AP1094" s="248" t="str">
        <f>IF(F1094="","",IFERROR(VLOOKUP(SUBSTITUTE(SUBSTITUTE(Tabla1[[#This Row],[Uso Sistemas]],"T","P"),"N","F"),Parámetros!$M$2:$N$17,2,0),"Completar hasta 3ra sem. para evaluar a Probacionista"))</f>
        <v/>
      </c>
      <c r="AQ1094" s="157"/>
      <c r="AR1094" s="157"/>
      <c r="AS1094" s="157"/>
      <c r="AT1094" s="30"/>
      <c r="AU1094" s="56" t="str">
        <f>CONCATENATE(Tabla1[[#This Row],[sem 01]],Tabla1[[#This Row],[sem 02]],Tabla1[[#This Row],[sem 03]])</f>
        <v/>
      </c>
      <c r="AV1094" s="56"/>
      <c r="AW1094" s="56"/>
      <c r="AX1094" s="250" t="str">
        <f>IF(V1094="","",EOMONTH(EDATE(Tabla1[[#This Row],[Fecha Finalización]],2),0))</f>
        <v/>
      </c>
      <c r="AY1094" s="157"/>
      <c r="AZ1094" s="251" t="str">
        <f>IF(V1094="","",EOMONTH(EDATE(Tabla1[[#This Row],[Fecha Finalización]],3),0))</f>
        <v/>
      </c>
      <c r="BA1094" s="40"/>
      <c r="BB1094" s="40"/>
      <c r="BC1094" s="239"/>
      <c r="BD1094" s="235" t="str">
        <f>IF(F1094="","",Tabla1[[#This Row],[sem 01]]&amp;Tabla1[[#This Row],[sem 02]]&amp;Tabla1[[#This Row],[sem 03]])</f>
        <v/>
      </c>
      <c r="BE1094" s="236" t="str">
        <f>+IF(TRIM(F1094)="","",$B$1&amp;"-"&amp;Tabla1[[#This Row],[Mes Inscrito]]&amp;"-"&amp;Tabla1[[#This Row],[Dia de clases Inscrito]]&amp;"-"&amp;Tabla1[[#This Row],[Horario Inscrito]]&amp;"-"&amp;Tabla1[[#This Row],[Fecha Inicio grupo]])</f>
        <v/>
      </c>
      <c r="BF1094" s="253" t="str">
        <f>IF(F1094="","",Tabla1[[#This Row],[Curso]])</f>
        <v/>
      </c>
      <c r="BG1094" s="254" t="str">
        <f>+IF(TRIM(F1094)="","",$B$1&amp;"-"&amp;TRIM(Tabla1[[#This Row],[Mes Inscrito]])&amp;"-"&amp;TRIM(Tabla1[[#This Row],[Dia de clases Inscrito]])&amp;"-"&amp;TRIM(Tabla1[[#This Row],[Horario Inscrito]])&amp;"-"&amp;TRIM(Tabla1[[#This Row],[Fecha Inicio grupo]])&amp;"-"&amp;TRIM(Tabla1[[#This Row],[Tipo Incrito]]))</f>
        <v/>
      </c>
      <c r="BH1094" s="255" t="str">
        <f>IF(F1094="","",OR(IFERROR(SEARCH("CG",Tabla1[[#This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4" s="318" t="str">
        <f>IF(F1094&lt;&gt;"",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4" s="318" t="str">
        <f>IF(F1094&lt;&gt;"",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4" s="318" t="str">
        <f>IF(Tabla1[[#This Row],[Fecha Inicio grupo]]="","",IFERROR(VLOOKUP(Tabla1[[#This Row],[Mes de Alta como miembro]],Parámetros!$AM$2:$AN$16,2,0),"01/01/1900"))</f>
        <v/>
      </c>
    </row>
    <row r="1095" spans="1:63" ht="15" hidden="1" customHeight="1">
      <c r="A1095" s="69">
        <v>1090</v>
      </c>
      <c r="B1095" s="147"/>
      <c r="C1095" s="148"/>
      <c r="D1095" s="43"/>
      <c r="E1095" s="149"/>
      <c r="F1095" s="208"/>
      <c r="G1095" s="46"/>
      <c r="H1095" s="166"/>
      <c r="I1095" s="150"/>
      <c r="J1095" s="148"/>
      <c r="K1095" s="169"/>
      <c r="L1095" s="152"/>
      <c r="M1095" s="151"/>
      <c r="N1095" s="241" t="str">
        <f ca="1">IF(Tabla1[[#This Row],[Fecha de nac]]="","",IF(Tabla1[[#This Row],[Fecha Finalización]] &gt;=TODAY(), DATEDIF(Tabla1[[#This Row],[Fecha de nac]],TODAY(),"y"), ROUNDDOWN((Tabla1[[#This Row],[Fecha Finalización]] -Tabla1[[#This Row],[Fecha de nac]])/365,0)))</f>
        <v/>
      </c>
      <c r="O1095" s="172"/>
      <c r="P1095" s="153"/>
      <c r="Q1095" s="154"/>
      <c r="R1095" s="155"/>
      <c r="S1095" s="155"/>
      <c r="T1095" s="155"/>
      <c r="U1095" s="245" t="str">
        <f>IF(F1095="","",Tabla1[[#This Row],[Fecha Inicio grupo]]+3*7-7)</f>
        <v/>
      </c>
      <c r="V1095" s="246" t="str">
        <f>IF(F1095="","",EDATE(Tabla1[[#This Row],[Fecha Inicio grupo]],3))</f>
        <v/>
      </c>
      <c r="W1095" s="30"/>
      <c r="X1095" s="30"/>
      <c r="Y1095" s="156"/>
      <c r="Z1095" s="156"/>
      <c r="AA1095" s="156"/>
      <c r="AB1095" s="156"/>
      <c r="AC1095" s="156"/>
      <c r="AD1095" s="156"/>
      <c r="AE1095" s="156"/>
      <c r="AF1095" s="156"/>
      <c r="AG1095" s="156"/>
      <c r="AH1095" s="233"/>
      <c r="AI1095" s="233"/>
      <c r="AJ1095" s="234"/>
      <c r="AK1095" s="233"/>
      <c r="AL1095" s="233"/>
      <c r="AM1095" s="233"/>
      <c r="AN1095" s="233"/>
      <c r="AO1095" s="146"/>
      <c r="AP1095" s="248" t="str">
        <f>IF(F1095="","",IFERROR(VLOOKUP(SUBSTITUTE(SUBSTITUTE(Tabla1[[#This Row],[Uso Sistemas]],"T","P"),"N","F"),Parámetros!$M$2:$N$17,2,0),"Completar hasta 3ra sem. para evaluar a Probacionista"))</f>
        <v/>
      </c>
      <c r="AQ1095" s="157"/>
      <c r="AR1095" s="157"/>
      <c r="AS1095" s="157"/>
      <c r="AT1095" s="30"/>
      <c r="AU1095" s="56" t="str">
        <f>CONCATENATE(Tabla1[[#This Row],[sem 01]],Tabla1[[#This Row],[sem 02]],Tabla1[[#This Row],[sem 03]])</f>
        <v/>
      </c>
      <c r="AV1095" s="56"/>
      <c r="AW1095" s="56"/>
      <c r="AX1095" s="250" t="str">
        <f>IF(V1095="","",EOMONTH(EDATE(Tabla1[[#This Row],[Fecha Finalización]],2),0))</f>
        <v/>
      </c>
      <c r="AY1095" s="157"/>
      <c r="AZ1095" s="251" t="str">
        <f>IF(V1095="","",EOMONTH(EDATE(Tabla1[[#This Row],[Fecha Finalización]],3),0))</f>
        <v/>
      </c>
      <c r="BA1095" s="40"/>
      <c r="BB1095" s="40"/>
      <c r="BC1095" s="239"/>
      <c r="BD1095" s="235" t="str">
        <f>IF(F1095="","",Tabla1[[#This Row],[sem 01]]&amp;Tabla1[[#This Row],[sem 02]]&amp;Tabla1[[#This Row],[sem 03]])</f>
        <v/>
      </c>
      <c r="BE1095" s="236" t="str">
        <f>+IF(TRIM(F1095)="","",$B$1&amp;"-"&amp;Tabla1[[#This Row],[Mes Inscrito]]&amp;"-"&amp;Tabla1[[#This Row],[Dia de clases Inscrito]]&amp;"-"&amp;Tabla1[[#This Row],[Horario Inscrito]]&amp;"-"&amp;Tabla1[[#This Row],[Fecha Inicio grupo]])</f>
        <v/>
      </c>
      <c r="BF1095" s="253" t="str">
        <f>IF(F1095="","",Tabla1[[#This Row],[Curso]])</f>
        <v/>
      </c>
      <c r="BG1095" s="254" t="str">
        <f>+IF(TRIM(F1095)="","",$B$1&amp;"-"&amp;TRIM(Tabla1[[#This Row],[Mes Inscrito]])&amp;"-"&amp;TRIM(Tabla1[[#This Row],[Dia de clases Inscrito]])&amp;"-"&amp;TRIM(Tabla1[[#This Row],[Horario Inscrito]])&amp;"-"&amp;TRIM(Tabla1[[#This Row],[Fecha Inicio grupo]])&amp;"-"&amp;TRIM(Tabla1[[#This Row],[Tipo Incrito]]))</f>
        <v/>
      </c>
      <c r="BH1095" s="255" t="str">
        <f>IF(F1095="","",OR(IFERROR(SEARCH("CG",Tabla1[[#This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5" s="318" t="str">
        <f>IF(F1095&lt;&gt;"",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5" s="318" t="str">
        <f>IF(F1095&lt;&gt;"",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5" s="318" t="str">
        <f>IF(Tabla1[[#This Row],[Fecha Inicio grupo]]="","",IFERROR(VLOOKUP(Tabla1[[#This Row],[Mes de Alta como miembro]],Parámetros!$AM$2:$AN$16,2,0),"01/01/1900"))</f>
        <v/>
      </c>
    </row>
    <row r="1096" spans="1:63" ht="15" hidden="1" customHeight="1">
      <c r="A1096" s="69">
        <v>1091</v>
      </c>
      <c r="B1096" s="147"/>
      <c r="C1096" s="148"/>
      <c r="D1096" s="43"/>
      <c r="E1096" s="149"/>
      <c r="F1096" s="208"/>
      <c r="G1096" s="46"/>
      <c r="H1096" s="166"/>
      <c r="I1096" s="150"/>
      <c r="J1096" s="148"/>
      <c r="K1096" s="169"/>
      <c r="L1096" s="152"/>
      <c r="M1096" s="151"/>
      <c r="N1096" s="241" t="str">
        <f ca="1">IF(Tabla1[[#This Row],[Fecha de nac]]="","",IF(Tabla1[[#This Row],[Fecha Finalización]] &gt;=TODAY(), DATEDIF(Tabla1[[#This Row],[Fecha de nac]],TODAY(),"y"), ROUNDDOWN((Tabla1[[#This Row],[Fecha Finalización]] -Tabla1[[#This Row],[Fecha de nac]])/365,0)))</f>
        <v/>
      </c>
      <c r="O1096" s="172"/>
      <c r="P1096" s="153"/>
      <c r="Q1096" s="154"/>
      <c r="R1096" s="155"/>
      <c r="S1096" s="155"/>
      <c r="T1096" s="155"/>
      <c r="U1096" s="245" t="str">
        <f>IF(F1096="","",Tabla1[[#This Row],[Fecha Inicio grupo]]+3*7-7)</f>
        <v/>
      </c>
      <c r="V1096" s="246" t="str">
        <f>IF(F1096="","",EDATE(Tabla1[[#This Row],[Fecha Inicio grupo]],3))</f>
        <v/>
      </c>
      <c r="W1096" s="30"/>
      <c r="X1096" s="30"/>
      <c r="Y1096" s="156"/>
      <c r="Z1096" s="156"/>
      <c r="AA1096" s="156"/>
      <c r="AB1096" s="156"/>
      <c r="AC1096" s="156"/>
      <c r="AD1096" s="156"/>
      <c r="AE1096" s="156"/>
      <c r="AF1096" s="156"/>
      <c r="AG1096" s="156"/>
      <c r="AH1096" s="233"/>
      <c r="AI1096" s="233"/>
      <c r="AJ1096" s="234"/>
      <c r="AK1096" s="233"/>
      <c r="AL1096" s="233"/>
      <c r="AM1096" s="233"/>
      <c r="AN1096" s="233"/>
      <c r="AO1096" s="146"/>
      <c r="AP1096" s="248" t="str">
        <f>IF(F1096="","",IFERROR(VLOOKUP(SUBSTITUTE(SUBSTITUTE(Tabla1[[#This Row],[Uso Sistemas]],"T","P"),"N","F"),Parámetros!$M$2:$N$17,2,0),"Completar hasta 3ra sem. para evaluar a Probacionista"))</f>
        <v/>
      </c>
      <c r="AQ1096" s="157"/>
      <c r="AR1096" s="157"/>
      <c r="AS1096" s="157"/>
      <c r="AT1096" s="30"/>
      <c r="AU1096" s="56" t="str">
        <f>CONCATENATE(Tabla1[[#This Row],[sem 01]],Tabla1[[#This Row],[sem 02]],Tabla1[[#This Row],[sem 03]])</f>
        <v/>
      </c>
      <c r="AV1096" s="56"/>
      <c r="AW1096" s="56"/>
      <c r="AX1096" s="250" t="str">
        <f>IF(V1096="","",EOMONTH(EDATE(Tabla1[[#This Row],[Fecha Finalización]],2),0))</f>
        <v/>
      </c>
      <c r="AY1096" s="157"/>
      <c r="AZ1096" s="251" t="str">
        <f>IF(V1096="","",EOMONTH(EDATE(Tabla1[[#This Row],[Fecha Finalización]],3),0))</f>
        <v/>
      </c>
      <c r="BA1096" s="40"/>
      <c r="BB1096" s="40"/>
      <c r="BC1096" s="239"/>
      <c r="BD1096" s="235" t="str">
        <f>IF(F1096="","",Tabla1[[#This Row],[sem 01]]&amp;Tabla1[[#This Row],[sem 02]]&amp;Tabla1[[#This Row],[sem 03]])</f>
        <v/>
      </c>
      <c r="BE1096" s="236" t="str">
        <f>+IF(TRIM(F1096)="","",$B$1&amp;"-"&amp;Tabla1[[#This Row],[Mes Inscrito]]&amp;"-"&amp;Tabla1[[#This Row],[Dia de clases Inscrito]]&amp;"-"&amp;Tabla1[[#This Row],[Horario Inscrito]]&amp;"-"&amp;Tabla1[[#This Row],[Fecha Inicio grupo]])</f>
        <v/>
      </c>
      <c r="BF1096" s="253" t="str">
        <f>IF(F1096="","",Tabla1[[#This Row],[Curso]])</f>
        <v/>
      </c>
      <c r="BG1096" s="254" t="str">
        <f>+IF(TRIM(F1096)="","",$B$1&amp;"-"&amp;TRIM(Tabla1[[#This Row],[Mes Inscrito]])&amp;"-"&amp;TRIM(Tabla1[[#This Row],[Dia de clases Inscrito]])&amp;"-"&amp;TRIM(Tabla1[[#This Row],[Horario Inscrito]])&amp;"-"&amp;TRIM(Tabla1[[#This Row],[Fecha Inicio grupo]])&amp;"-"&amp;TRIM(Tabla1[[#This Row],[Tipo Incrito]]))</f>
        <v/>
      </c>
      <c r="BH1096" s="255" t="str">
        <f>IF(F1096="","",OR(IFERROR(SEARCH("CG",Tabla1[[#This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6" s="318" t="str">
        <f>IF(F1096&lt;&gt;"",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6" s="318" t="str">
        <f>IF(F1096&lt;&gt;"",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6" s="318" t="str">
        <f>IF(Tabla1[[#This Row],[Fecha Inicio grupo]]="","",IFERROR(VLOOKUP(Tabla1[[#This Row],[Mes de Alta como miembro]],Parámetros!$AM$2:$AN$16,2,0),"01/01/1900"))</f>
        <v/>
      </c>
    </row>
    <row r="1097" spans="1:63" ht="15" hidden="1" customHeight="1">
      <c r="A1097" s="69">
        <v>1092</v>
      </c>
      <c r="B1097" s="147"/>
      <c r="C1097" s="148"/>
      <c r="D1097" s="43"/>
      <c r="E1097" s="149"/>
      <c r="F1097" s="208"/>
      <c r="G1097" s="46"/>
      <c r="H1097" s="166"/>
      <c r="I1097" s="150"/>
      <c r="J1097" s="148"/>
      <c r="K1097" s="169"/>
      <c r="L1097" s="152"/>
      <c r="M1097" s="151"/>
      <c r="N1097" s="241" t="str">
        <f ca="1">IF(Tabla1[[#This Row],[Fecha de nac]]="","",IF(Tabla1[[#This Row],[Fecha Finalización]] &gt;=TODAY(), DATEDIF(Tabla1[[#This Row],[Fecha de nac]],TODAY(),"y"), ROUNDDOWN((Tabla1[[#This Row],[Fecha Finalización]] -Tabla1[[#This Row],[Fecha de nac]])/365,0)))</f>
        <v/>
      </c>
      <c r="O1097" s="172"/>
      <c r="P1097" s="153"/>
      <c r="Q1097" s="154"/>
      <c r="R1097" s="155"/>
      <c r="S1097" s="155"/>
      <c r="T1097" s="155"/>
      <c r="U1097" s="245" t="str">
        <f>IF(F1097="","",Tabla1[[#This Row],[Fecha Inicio grupo]]+3*7-7)</f>
        <v/>
      </c>
      <c r="V1097" s="246" t="str">
        <f>IF(F1097="","",EDATE(Tabla1[[#This Row],[Fecha Inicio grupo]],3))</f>
        <v/>
      </c>
      <c r="W1097" s="30"/>
      <c r="X1097" s="30"/>
      <c r="Y1097" s="156"/>
      <c r="Z1097" s="156"/>
      <c r="AA1097" s="156"/>
      <c r="AB1097" s="156"/>
      <c r="AC1097" s="156"/>
      <c r="AD1097" s="156"/>
      <c r="AE1097" s="156"/>
      <c r="AF1097" s="156"/>
      <c r="AG1097" s="156"/>
      <c r="AH1097" s="233"/>
      <c r="AI1097" s="233"/>
      <c r="AJ1097" s="234"/>
      <c r="AK1097" s="233"/>
      <c r="AL1097" s="233"/>
      <c r="AM1097" s="233"/>
      <c r="AN1097" s="233"/>
      <c r="AO1097" s="146"/>
      <c r="AP1097" s="248" t="str">
        <f>IF(F1097="","",IFERROR(VLOOKUP(SUBSTITUTE(SUBSTITUTE(Tabla1[[#This Row],[Uso Sistemas]],"T","P"),"N","F"),Parámetros!$M$2:$N$17,2,0),"Completar hasta 3ra sem. para evaluar a Probacionista"))</f>
        <v/>
      </c>
      <c r="AQ1097" s="157"/>
      <c r="AR1097" s="157"/>
      <c r="AS1097" s="157"/>
      <c r="AT1097" s="30"/>
      <c r="AU1097" s="56" t="str">
        <f>CONCATENATE(Tabla1[[#This Row],[sem 01]],Tabla1[[#This Row],[sem 02]],Tabla1[[#This Row],[sem 03]])</f>
        <v/>
      </c>
      <c r="AV1097" s="56"/>
      <c r="AW1097" s="56"/>
      <c r="AX1097" s="250" t="str">
        <f>IF(V1097="","",EOMONTH(EDATE(Tabla1[[#This Row],[Fecha Finalización]],2),0))</f>
        <v/>
      </c>
      <c r="AY1097" s="157"/>
      <c r="AZ1097" s="251" t="str">
        <f>IF(V1097="","",EOMONTH(EDATE(Tabla1[[#This Row],[Fecha Finalización]],3),0))</f>
        <v/>
      </c>
      <c r="BA1097" s="40"/>
      <c r="BB1097" s="40"/>
      <c r="BC1097" s="239"/>
      <c r="BD1097" s="235" t="str">
        <f>IF(F1097="","",Tabla1[[#This Row],[sem 01]]&amp;Tabla1[[#This Row],[sem 02]]&amp;Tabla1[[#This Row],[sem 03]])</f>
        <v/>
      </c>
      <c r="BE1097" s="236" t="str">
        <f>+IF(TRIM(F1097)="","",$B$1&amp;"-"&amp;Tabla1[[#This Row],[Mes Inscrito]]&amp;"-"&amp;Tabla1[[#This Row],[Dia de clases Inscrito]]&amp;"-"&amp;Tabla1[[#This Row],[Horario Inscrito]]&amp;"-"&amp;Tabla1[[#This Row],[Fecha Inicio grupo]])</f>
        <v/>
      </c>
      <c r="BF1097" s="253" t="str">
        <f>IF(F1097="","",Tabla1[[#This Row],[Curso]])</f>
        <v/>
      </c>
      <c r="BG1097" s="254" t="str">
        <f>+IF(TRIM(F1097)="","",$B$1&amp;"-"&amp;TRIM(Tabla1[[#This Row],[Mes Inscrito]])&amp;"-"&amp;TRIM(Tabla1[[#This Row],[Dia de clases Inscrito]])&amp;"-"&amp;TRIM(Tabla1[[#This Row],[Horario Inscrito]])&amp;"-"&amp;TRIM(Tabla1[[#This Row],[Fecha Inicio grupo]])&amp;"-"&amp;TRIM(Tabla1[[#This Row],[Tipo Incrito]]))</f>
        <v/>
      </c>
      <c r="BH1097" s="255" t="str">
        <f>IF(F1097="","",OR(IFERROR(SEARCH("CG",Tabla1[[#This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7" s="318" t="str">
        <f>IF(F1097&lt;&gt;"",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7" s="318" t="str">
        <f>IF(F1097&lt;&gt;"",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7" s="318" t="str">
        <f>IF(Tabla1[[#This Row],[Fecha Inicio grupo]]="","",IFERROR(VLOOKUP(Tabla1[[#This Row],[Mes de Alta como miembro]],Parámetros!$AM$2:$AN$16,2,0),"01/01/1900"))</f>
        <v/>
      </c>
    </row>
    <row r="1098" spans="1:63" ht="15" hidden="1" customHeight="1">
      <c r="A1098" s="69">
        <v>1093</v>
      </c>
      <c r="B1098" s="147"/>
      <c r="C1098" s="148"/>
      <c r="D1098" s="43"/>
      <c r="E1098" s="149"/>
      <c r="F1098" s="208"/>
      <c r="G1098" s="46"/>
      <c r="H1098" s="166"/>
      <c r="I1098" s="150"/>
      <c r="J1098" s="148"/>
      <c r="K1098" s="169"/>
      <c r="L1098" s="152"/>
      <c r="M1098" s="151"/>
      <c r="N1098" s="241" t="str">
        <f ca="1">IF(Tabla1[[#This Row],[Fecha de nac]]="","",IF(Tabla1[[#This Row],[Fecha Finalización]] &gt;=TODAY(), DATEDIF(Tabla1[[#This Row],[Fecha de nac]],TODAY(),"y"), ROUNDDOWN((Tabla1[[#This Row],[Fecha Finalización]] -Tabla1[[#This Row],[Fecha de nac]])/365,0)))</f>
        <v/>
      </c>
      <c r="O1098" s="172"/>
      <c r="P1098" s="153"/>
      <c r="Q1098" s="154"/>
      <c r="R1098" s="155"/>
      <c r="S1098" s="155"/>
      <c r="T1098" s="155"/>
      <c r="U1098" s="245" t="str">
        <f>IF(F1098="","",Tabla1[[#This Row],[Fecha Inicio grupo]]+3*7-7)</f>
        <v/>
      </c>
      <c r="V1098" s="246" t="str">
        <f>IF(F1098="","",EDATE(Tabla1[[#This Row],[Fecha Inicio grupo]],3))</f>
        <v/>
      </c>
      <c r="W1098" s="30"/>
      <c r="X1098" s="30"/>
      <c r="Y1098" s="156"/>
      <c r="Z1098" s="156"/>
      <c r="AA1098" s="156"/>
      <c r="AB1098" s="156"/>
      <c r="AC1098" s="156"/>
      <c r="AD1098" s="156"/>
      <c r="AE1098" s="156"/>
      <c r="AF1098" s="156"/>
      <c r="AG1098" s="156"/>
      <c r="AH1098" s="233"/>
      <c r="AI1098" s="233"/>
      <c r="AJ1098" s="234"/>
      <c r="AK1098" s="233"/>
      <c r="AL1098" s="233"/>
      <c r="AM1098" s="233"/>
      <c r="AN1098" s="233"/>
      <c r="AO1098" s="146"/>
      <c r="AP1098" s="248" t="str">
        <f>IF(F1098="","",IFERROR(VLOOKUP(SUBSTITUTE(SUBSTITUTE(Tabla1[[#This Row],[Uso Sistemas]],"T","P"),"N","F"),Parámetros!$M$2:$N$17,2,0),"Completar hasta 3ra sem. para evaluar a Probacionista"))</f>
        <v/>
      </c>
      <c r="AQ1098" s="157"/>
      <c r="AR1098" s="157"/>
      <c r="AS1098" s="157"/>
      <c r="AT1098" s="30"/>
      <c r="AU1098" s="56" t="str">
        <f>CONCATENATE(Tabla1[[#This Row],[sem 01]],Tabla1[[#This Row],[sem 02]],Tabla1[[#This Row],[sem 03]])</f>
        <v/>
      </c>
      <c r="AV1098" s="56"/>
      <c r="AW1098" s="56"/>
      <c r="AX1098" s="250" t="str">
        <f>IF(V1098="","",EOMONTH(EDATE(Tabla1[[#This Row],[Fecha Finalización]],2),0))</f>
        <v/>
      </c>
      <c r="AY1098" s="157"/>
      <c r="AZ1098" s="251" t="str">
        <f>IF(V1098="","",EOMONTH(EDATE(Tabla1[[#This Row],[Fecha Finalización]],3),0))</f>
        <v/>
      </c>
      <c r="BA1098" s="40"/>
      <c r="BB1098" s="40"/>
      <c r="BC1098" s="239"/>
      <c r="BD1098" s="235" t="str">
        <f>IF(F1098="","",Tabla1[[#This Row],[sem 01]]&amp;Tabla1[[#This Row],[sem 02]]&amp;Tabla1[[#This Row],[sem 03]])</f>
        <v/>
      </c>
      <c r="BE1098" s="236" t="str">
        <f>+IF(TRIM(F1098)="","",$B$1&amp;"-"&amp;Tabla1[[#This Row],[Mes Inscrito]]&amp;"-"&amp;Tabla1[[#This Row],[Dia de clases Inscrito]]&amp;"-"&amp;Tabla1[[#This Row],[Horario Inscrito]]&amp;"-"&amp;Tabla1[[#This Row],[Fecha Inicio grupo]])</f>
        <v/>
      </c>
      <c r="BF1098" s="253" t="str">
        <f>IF(F1098="","",Tabla1[[#This Row],[Curso]])</f>
        <v/>
      </c>
      <c r="BG1098" s="254" t="str">
        <f>+IF(TRIM(F1098)="","",$B$1&amp;"-"&amp;TRIM(Tabla1[[#This Row],[Mes Inscrito]])&amp;"-"&amp;TRIM(Tabla1[[#This Row],[Dia de clases Inscrito]])&amp;"-"&amp;TRIM(Tabla1[[#This Row],[Horario Inscrito]])&amp;"-"&amp;TRIM(Tabla1[[#This Row],[Fecha Inicio grupo]])&amp;"-"&amp;TRIM(Tabla1[[#This Row],[Tipo Incrito]]))</f>
        <v/>
      </c>
      <c r="BH1098" s="255" t="str">
        <f>IF(F1098="","",OR(IFERROR(SEARCH("CG",Tabla1[[#This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8" s="318" t="str">
        <f>IF(F1098&lt;&gt;"",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8" s="318" t="str">
        <f>IF(F1098&lt;&gt;"",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8" s="318" t="str">
        <f>IF(Tabla1[[#This Row],[Fecha Inicio grupo]]="","",IFERROR(VLOOKUP(Tabla1[[#This Row],[Mes de Alta como miembro]],Parámetros!$AM$2:$AN$16,2,0),"01/01/1900"))</f>
        <v/>
      </c>
    </row>
    <row r="1099" spans="1:63" ht="15" hidden="1" customHeight="1">
      <c r="A1099" s="69">
        <v>1094</v>
      </c>
      <c r="B1099" s="147"/>
      <c r="C1099" s="148"/>
      <c r="D1099" s="43"/>
      <c r="E1099" s="149"/>
      <c r="F1099" s="208"/>
      <c r="G1099" s="46"/>
      <c r="H1099" s="166"/>
      <c r="I1099" s="150"/>
      <c r="J1099" s="148"/>
      <c r="K1099" s="169"/>
      <c r="L1099" s="152"/>
      <c r="M1099" s="151"/>
      <c r="N1099" s="241" t="str">
        <f ca="1">IF(Tabla1[[#This Row],[Fecha de nac]]="","",IF(Tabla1[[#This Row],[Fecha Finalización]] &gt;=TODAY(), DATEDIF(Tabla1[[#This Row],[Fecha de nac]],TODAY(),"y"), ROUNDDOWN((Tabla1[[#This Row],[Fecha Finalización]] -Tabla1[[#This Row],[Fecha de nac]])/365,0)))</f>
        <v/>
      </c>
      <c r="O1099" s="172"/>
      <c r="P1099" s="153"/>
      <c r="Q1099" s="154"/>
      <c r="R1099" s="155"/>
      <c r="S1099" s="155"/>
      <c r="T1099" s="155"/>
      <c r="U1099" s="245" t="str">
        <f>IF(F1099="","",Tabla1[[#This Row],[Fecha Inicio grupo]]+3*7-7)</f>
        <v/>
      </c>
      <c r="V1099" s="246" t="str">
        <f>IF(F1099="","",EDATE(Tabla1[[#This Row],[Fecha Inicio grupo]],3))</f>
        <v/>
      </c>
      <c r="W1099" s="30"/>
      <c r="X1099" s="30"/>
      <c r="Y1099" s="156"/>
      <c r="Z1099" s="156"/>
      <c r="AA1099" s="156"/>
      <c r="AB1099" s="156"/>
      <c r="AC1099" s="156"/>
      <c r="AD1099" s="156"/>
      <c r="AE1099" s="156"/>
      <c r="AF1099" s="156"/>
      <c r="AG1099" s="156"/>
      <c r="AH1099" s="233"/>
      <c r="AI1099" s="233"/>
      <c r="AJ1099" s="234"/>
      <c r="AK1099" s="233"/>
      <c r="AL1099" s="233"/>
      <c r="AM1099" s="233"/>
      <c r="AN1099" s="233"/>
      <c r="AO1099" s="146"/>
      <c r="AP1099" s="248" t="str">
        <f>IF(F1099="","",IFERROR(VLOOKUP(SUBSTITUTE(SUBSTITUTE(Tabla1[[#This Row],[Uso Sistemas]],"T","P"),"N","F"),Parámetros!$M$2:$N$17,2,0),"Completar hasta 3ra sem. para evaluar a Probacionista"))</f>
        <v/>
      </c>
      <c r="AQ1099" s="157"/>
      <c r="AR1099" s="157"/>
      <c r="AS1099" s="157"/>
      <c r="AT1099" s="30"/>
      <c r="AU1099" s="56" t="str">
        <f>CONCATENATE(Tabla1[[#This Row],[sem 01]],Tabla1[[#This Row],[sem 02]],Tabla1[[#This Row],[sem 03]])</f>
        <v/>
      </c>
      <c r="AV1099" s="56"/>
      <c r="AW1099" s="56"/>
      <c r="AX1099" s="250" t="str">
        <f>IF(V1099="","",EOMONTH(EDATE(Tabla1[[#This Row],[Fecha Finalización]],2),0))</f>
        <v/>
      </c>
      <c r="AY1099" s="157"/>
      <c r="AZ1099" s="251" t="str">
        <f>IF(V1099="","",EOMONTH(EDATE(Tabla1[[#This Row],[Fecha Finalización]],3),0))</f>
        <v/>
      </c>
      <c r="BA1099" s="40"/>
      <c r="BB1099" s="40"/>
      <c r="BC1099" s="239"/>
      <c r="BD1099" s="235" t="str">
        <f>IF(F1099="","",Tabla1[[#This Row],[sem 01]]&amp;Tabla1[[#This Row],[sem 02]]&amp;Tabla1[[#This Row],[sem 03]])</f>
        <v/>
      </c>
      <c r="BE1099" s="236" t="str">
        <f>+IF(TRIM(F1099)="","",$B$1&amp;"-"&amp;Tabla1[[#This Row],[Mes Inscrito]]&amp;"-"&amp;Tabla1[[#This Row],[Dia de clases Inscrito]]&amp;"-"&amp;Tabla1[[#This Row],[Horario Inscrito]]&amp;"-"&amp;Tabla1[[#This Row],[Fecha Inicio grupo]])</f>
        <v/>
      </c>
      <c r="BF1099" s="253" t="str">
        <f>IF(F1099="","",Tabla1[[#This Row],[Curso]])</f>
        <v/>
      </c>
      <c r="BG1099" s="254" t="str">
        <f>+IF(TRIM(F1099)="","",$B$1&amp;"-"&amp;TRIM(Tabla1[[#This Row],[Mes Inscrito]])&amp;"-"&amp;TRIM(Tabla1[[#This Row],[Dia de clases Inscrito]])&amp;"-"&amp;TRIM(Tabla1[[#This Row],[Horario Inscrito]])&amp;"-"&amp;TRIM(Tabla1[[#This Row],[Fecha Inicio grupo]])&amp;"-"&amp;TRIM(Tabla1[[#This Row],[Tipo Incrito]]))</f>
        <v/>
      </c>
      <c r="BH1099" s="255" t="str">
        <f>IF(F1099="","",OR(IFERROR(SEARCH("CG",Tabla1[[#This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9" s="318" t="str">
        <f>IF(F1099&lt;&gt;"",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9" s="318" t="str">
        <f>IF(F1099&lt;&gt;"",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9" s="318" t="str">
        <f>IF(Tabla1[[#This Row],[Fecha Inicio grupo]]="","",IFERROR(VLOOKUP(Tabla1[[#This Row],[Mes de Alta como miembro]],Parámetros!$AM$2:$AN$16,2,0),"01/01/1900"))</f>
        <v/>
      </c>
    </row>
    <row r="1100" spans="1:63" ht="15" hidden="1" customHeight="1">
      <c r="A1100" s="69">
        <v>1095</v>
      </c>
      <c r="B1100" s="147"/>
      <c r="C1100" s="148"/>
      <c r="D1100" s="43"/>
      <c r="E1100" s="149"/>
      <c r="F1100" s="208"/>
      <c r="G1100" s="46"/>
      <c r="H1100" s="166"/>
      <c r="I1100" s="150"/>
      <c r="J1100" s="148"/>
      <c r="K1100" s="169"/>
      <c r="L1100" s="152"/>
      <c r="M1100" s="151"/>
      <c r="N1100" s="241" t="str">
        <f ca="1">IF(Tabla1[[#This Row],[Fecha de nac]]="","",IF(Tabla1[[#This Row],[Fecha Finalización]] &gt;=TODAY(), DATEDIF(Tabla1[[#This Row],[Fecha de nac]],TODAY(),"y"), ROUNDDOWN((Tabla1[[#This Row],[Fecha Finalización]] -Tabla1[[#This Row],[Fecha de nac]])/365,0)))</f>
        <v/>
      </c>
      <c r="O1100" s="172"/>
      <c r="P1100" s="153"/>
      <c r="Q1100" s="154"/>
      <c r="R1100" s="155"/>
      <c r="S1100" s="155"/>
      <c r="T1100" s="155"/>
      <c r="U1100" s="245" t="str">
        <f>IF(F1100="","",Tabla1[[#This Row],[Fecha Inicio grupo]]+3*7-7)</f>
        <v/>
      </c>
      <c r="V1100" s="246" t="str">
        <f>IF(F1100="","",EDATE(Tabla1[[#This Row],[Fecha Inicio grupo]],3))</f>
        <v/>
      </c>
      <c r="W1100" s="30"/>
      <c r="X1100" s="30"/>
      <c r="Y1100" s="156"/>
      <c r="Z1100" s="156"/>
      <c r="AA1100" s="156"/>
      <c r="AB1100" s="156"/>
      <c r="AC1100" s="156"/>
      <c r="AD1100" s="156"/>
      <c r="AE1100" s="156"/>
      <c r="AF1100" s="156"/>
      <c r="AG1100" s="156"/>
      <c r="AH1100" s="233"/>
      <c r="AI1100" s="233"/>
      <c r="AJ1100" s="234"/>
      <c r="AK1100" s="233"/>
      <c r="AL1100" s="233"/>
      <c r="AM1100" s="233"/>
      <c r="AN1100" s="233"/>
      <c r="AO1100" s="146"/>
      <c r="AP1100" s="248" t="str">
        <f>IF(F1100="","",IFERROR(VLOOKUP(SUBSTITUTE(SUBSTITUTE(Tabla1[[#This Row],[Uso Sistemas]],"T","P"),"N","F"),Parámetros!$M$2:$N$17,2,0),"Completar hasta 3ra sem. para evaluar a Probacionista"))</f>
        <v/>
      </c>
      <c r="AQ1100" s="157"/>
      <c r="AR1100" s="157"/>
      <c r="AS1100" s="157"/>
      <c r="AT1100" s="30"/>
      <c r="AU1100" s="56" t="str">
        <f>CONCATENATE(Tabla1[[#This Row],[sem 01]],Tabla1[[#This Row],[sem 02]],Tabla1[[#This Row],[sem 03]])</f>
        <v/>
      </c>
      <c r="AV1100" s="56"/>
      <c r="AW1100" s="56"/>
      <c r="AX1100" s="250" t="str">
        <f>IF(V1100="","",EOMONTH(EDATE(Tabla1[[#This Row],[Fecha Finalización]],2),0))</f>
        <v/>
      </c>
      <c r="AY1100" s="157"/>
      <c r="AZ1100" s="251" t="str">
        <f>IF(V1100="","",EOMONTH(EDATE(Tabla1[[#This Row],[Fecha Finalización]],3),0))</f>
        <v/>
      </c>
      <c r="BA1100" s="40"/>
      <c r="BB1100" s="40"/>
      <c r="BC1100" s="239"/>
      <c r="BD1100" s="235" t="str">
        <f>IF(F1100="","",Tabla1[[#This Row],[sem 01]]&amp;Tabla1[[#This Row],[sem 02]]&amp;Tabla1[[#This Row],[sem 03]])</f>
        <v/>
      </c>
      <c r="BE1100" s="236" t="str">
        <f>+IF(TRIM(F1100)="","",$B$1&amp;"-"&amp;Tabla1[[#This Row],[Mes Inscrito]]&amp;"-"&amp;Tabla1[[#This Row],[Dia de clases Inscrito]]&amp;"-"&amp;Tabla1[[#This Row],[Horario Inscrito]]&amp;"-"&amp;Tabla1[[#This Row],[Fecha Inicio grupo]])</f>
        <v/>
      </c>
      <c r="BF1100" s="253" t="str">
        <f>IF(F1100="","",Tabla1[[#This Row],[Curso]])</f>
        <v/>
      </c>
      <c r="BG1100" s="254" t="str">
        <f>+IF(TRIM(F1100)="","",$B$1&amp;"-"&amp;TRIM(Tabla1[[#This Row],[Mes Inscrito]])&amp;"-"&amp;TRIM(Tabla1[[#This Row],[Dia de clases Inscrito]])&amp;"-"&amp;TRIM(Tabla1[[#This Row],[Horario Inscrito]])&amp;"-"&amp;TRIM(Tabla1[[#This Row],[Fecha Inicio grupo]])&amp;"-"&amp;TRIM(Tabla1[[#This Row],[Tipo Incrito]]))</f>
        <v/>
      </c>
      <c r="BH1100" s="255" t="str">
        <f>IF(F1100="","",OR(IFERROR(SEARCH("CG",Tabla1[[#This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00" s="318" t="str">
        <f>IF(F1100&lt;&gt;"",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00" s="318" t="str">
        <f>IF(F1100&lt;&gt;"",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00" s="318" t="str">
        <f>IF(Tabla1[[#This Row],[Fecha Inicio grupo]]="","",IFERROR(VLOOKUP(Tabla1[[#This Row],[Mes de Alta como miembro]],Parámetros!$AM$2:$AN$16,2,0),"01/01/1900"))</f>
        <v/>
      </c>
    </row>
    <row r="1101" spans="1:63" ht="15" hidden="1" customHeight="1">
      <c r="A1101" s="69">
        <v>1096</v>
      </c>
      <c r="B1101" s="147"/>
      <c r="C1101" s="148"/>
      <c r="D1101" s="43"/>
      <c r="E1101" s="149"/>
      <c r="F1101" s="208"/>
      <c r="G1101" s="46"/>
      <c r="H1101" s="166"/>
      <c r="I1101" s="150"/>
      <c r="J1101" s="148"/>
      <c r="K1101" s="169"/>
      <c r="L1101" s="152"/>
      <c r="M1101" s="151"/>
      <c r="N1101" s="241" t="str">
        <f ca="1">IF(Tabla1[[#This Row],[Fecha de nac]]="","",IF(Tabla1[[#This Row],[Fecha Finalización]] &gt;=TODAY(), DATEDIF(Tabla1[[#This Row],[Fecha de nac]],TODAY(),"y"), ROUNDDOWN((Tabla1[[#This Row],[Fecha Finalización]] -Tabla1[[#This Row],[Fecha de nac]])/365,0)))</f>
        <v/>
      </c>
      <c r="O1101" s="172"/>
      <c r="P1101" s="153"/>
      <c r="Q1101" s="154"/>
      <c r="R1101" s="155"/>
      <c r="S1101" s="155"/>
      <c r="T1101" s="155"/>
      <c r="U1101" s="245" t="str">
        <f>IF(F1101="","",Tabla1[[#This Row],[Fecha Inicio grupo]]+3*7-7)</f>
        <v/>
      </c>
      <c r="V1101" s="246" t="str">
        <f>IF(F1101="","",EDATE(Tabla1[[#This Row],[Fecha Inicio grupo]],3))</f>
        <v/>
      </c>
      <c r="W1101" s="30"/>
      <c r="X1101" s="30"/>
      <c r="Y1101" s="156"/>
      <c r="Z1101" s="156"/>
      <c r="AA1101" s="156"/>
      <c r="AB1101" s="156"/>
      <c r="AC1101" s="156"/>
      <c r="AD1101" s="156"/>
      <c r="AE1101" s="156"/>
      <c r="AF1101" s="156"/>
      <c r="AG1101" s="156"/>
      <c r="AH1101" s="233"/>
      <c r="AI1101" s="233"/>
      <c r="AJ1101" s="234"/>
      <c r="AK1101" s="233"/>
      <c r="AL1101" s="233"/>
      <c r="AM1101" s="233"/>
      <c r="AN1101" s="233"/>
      <c r="AO1101" s="146"/>
      <c r="AP1101" s="248" t="str">
        <f>IF(F1101="","",IFERROR(VLOOKUP(SUBSTITUTE(SUBSTITUTE(Tabla1[[#This Row],[Uso Sistemas]],"T","P"),"N","F"),Parámetros!$M$2:$N$17,2,0),"Completar hasta 3ra sem. para evaluar a Probacionista"))</f>
        <v/>
      </c>
      <c r="AQ1101" s="157"/>
      <c r="AR1101" s="157"/>
      <c r="AS1101" s="157"/>
      <c r="AT1101" s="30"/>
      <c r="AU1101" s="56" t="str">
        <f>CONCATENATE(Tabla1[[#This Row],[sem 01]],Tabla1[[#This Row],[sem 02]],Tabla1[[#This Row],[sem 03]])</f>
        <v/>
      </c>
      <c r="AV1101" s="56"/>
      <c r="AW1101" s="56"/>
      <c r="AX1101" s="250" t="str">
        <f>IF(V1101="","",EOMONTH(EDATE(Tabla1[[#This Row],[Fecha Finalización]],2),0))</f>
        <v/>
      </c>
      <c r="AY1101" s="157"/>
      <c r="AZ1101" s="251" t="str">
        <f>IF(V1101="","",EOMONTH(EDATE(Tabla1[[#This Row],[Fecha Finalización]],3),0))</f>
        <v/>
      </c>
      <c r="BA1101" s="40"/>
      <c r="BB1101" s="40"/>
      <c r="BC1101" s="239"/>
      <c r="BD1101" s="235" t="str">
        <f>IF(F1101="","",Tabla1[[#This Row],[sem 01]]&amp;Tabla1[[#This Row],[sem 02]]&amp;Tabla1[[#This Row],[sem 03]])</f>
        <v/>
      </c>
      <c r="BE1101" s="236" t="str">
        <f>+IF(TRIM(F1101)="","",$B$1&amp;"-"&amp;Tabla1[[#This Row],[Mes Inscrito]]&amp;"-"&amp;Tabla1[[#This Row],[Dia de clases Inscrito]]&amp;"-"&amp;Tabla1[[#This Row],[Horario Inscrito]]&amp;"-"&amp;Tabla1[[#This Row],[Fecha Inicio grupo]])</f>
        <v/>
      </c>
      <c r="BF1101" s="253" t="str">
        <f>IF(F1101="","",Tabla1[[#This Row],[Curso]])</f>
        <v/>
      </c>
      <c r="BG1101" s="254" t="str">
        <f>+IF(TRIM(F1101)="","",$B$1&amp;"-"&amp;TRIM(Tabla1[[#This Row],[Mes Inscrito]])&amp;"-"&amp;TRIM(Tabla1[[#This Row],[Dia de clases Inscrito]])&amp;"-"&amp;TRIM(Tabla1[[#This Row],[Horario Inscrito]])&amp;"-"&amp;TRIM(Tabla1[[#This Row],[Fecha Inicio grupo]])&amp;"-"&amp;TRIM(Tabla1[[#This Row],[Tipo Incrito]]))</f>
        <v/>
      </c>
      <c r="BH1101" s="255" t="str">
        <f>IF(F1101="","",OR(IFERROR(SEARCH("CG",Tabla1[[#This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01" s="318" t="str">
        <f>IF(F1101&lt;&gt;"",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01" s="318" t="str">
        <f>IF(F1101&lt;&gt;"",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01" s="318" t="str">
        <f>IF(Tabla1[[#This Row],[Fecha Inicio grupo]]="","",IFERROR(VLOOKUP(Tabla1[[#This Row],[Mes de Alta como miembro]],Parámetros!$AM$2:$AN$16,2,0),"01/01/1900"))</f>
        <v/>
      </c>
    </row>
    <row r="1102" spans="1:63" ht="15" customHeight="1">
      <c r="A1102" s="346"/>
      <c r="B1102" s="372" t="s">
        <v>72</v>
      </c>
      <c r="C1102" s="371" t="s">
        <v>177</v>
      </c>
      <c r="D1102" s="373" t="s">
        <v>178</v>
      </c>
      <c r="E1102" s="373" t="s">
        <v>179</v>
      </c>
      <c r="F1102" s="374">
        <v>45700</v>
      </c>
      <c r="G1102" s="208" t="s">
        <v>180</v>
      </c>
      <c r="H1102" s="348" t="s">
        <v>181</v>
      </c>
      <c r="I1102" s="349" t="s">
        <v>182</v>
      </c>
      <c r="J1102" s="350" t="s">
        <v>183</v>
      </c>
      <c r="K1102" s="346">
        <v>921525135</v>
      </c>
      <c r="L1102" s="152" t="s">
        <v>184</v>
      </c>
      <c r="M1102" s="351">
        <v>38000</v>
      </c>
      <c r="N1102" s="376">
        <f ca="1">IF(Tabla1[[#This Row],[Fecha de nac]]="","",IF(Tabla1[[#This Row],[Fecha Finalización]] &gt;=TODAY(), DATEDIF(Tabla1[[#This Row],[Fecha de nac]],TODAY(),"y"), ROUNDDOWN((Tabla1[[#This Row],[Fecha Finalización]] -Tabla1[[#This Row],[Fecha de nac]])/365,0)))</f>
        <v>21</v>
      </c>
      <c r="O1102" s="377" t="s">
        <v>185</v>
      </c>
      <c r="P1102" s="378" t="s">
        <v>82</v>
      </c>
      <c r="Q1102" s="352"/>
      <c r="R1102" s="353"/>
      <c r="S1102" s="353"/>
      <c r="T1102" s="353"/>
      <c r="U1102" s="354">
        <f>IF(F1102="","",Tabla1[[#This Row],[Fecha Inicio grupo]]+3*7-7)</f>
        <v>45714</v>
      </c>
      <c r="V1102" s="355">
        <f>IF(F1102="","",EDATE(Tabla1[[#This Row],[Fecha Inicio grupo]],3))</f>
        <v>45789</v>
      </c>
      <c r="W1102" s="356" t="s">
        <v>76</v>
      </c>
      <c r="X1102" s="356" t="s">
        <v>186</v>
      </c>
      <c r="Y1102" s="357"/>
      <c r="Z1102" s="358"/>
      <c r="AA1102" s="358"/>
      <c r="AB1102" s="358"/>
      <c r="AC1102" s="357"/>
      <c r="AD1102" s="357"/>
      <c r="AE1102" s="357"/>
      <c r="AF1102" s="357"/>
      <c r="AG1102" s="357"/>
      <c r="AH1102" s="357"/>
      <c r="AI1102" s="357"/>
      <c r="AJ1102" s="361"/>
      <c r="AK1102" s="234"/>
      <c r="AL1102" s="271"/>
      <c r="AM1102" s="271"/>
      <c r="AN1102" s="272"/>
      <c r="AO1102" s="273"/>
      <c r="AP1102" s="362" t="str">
        <f>+IF( OR(RIGHT(Tabla1[[#This Row],[sem 01]]&amp;Tabla1[[#This Row],[sem 02]]&amp;Tabla1[[#This Row],[sem 03]],1)="P",RIGHT(SUBSTITUTE(Tabla1[[#This Row],[sem 01]]&amp;Tabla1[[#This Row],[sem 02]]&amp;Tabla1[[#This Row],[sem 03]],"T","P"),1)="P", RIGHT(SUBSTITUTE(Tabla1[[#This Row],[sem 01]]&amp;Tabla1[[#This Row],[sem 02]]&amp;Tabla1[[#This Row],[sem 03]],"NI","F"),1)="P",LEFT(Tabla1[[#This Row],[sem 01]]&amp;Tabla1[[#This Row],[sem 02]]&amp;Tabla1[[#This Row],[sem 03]],2)="PP", LEFT(SUBSTITUTE(Tabla1[[#This Row],[sem 01]]&amp;Tabla1[[#This Row],[sem 02]]&amp;Tabla1[[#This Row],[sem 03]],"T","P"),2)="PP",LEFT(SUBSTITUTE(Tabla1[[#This Row],[sem 01]]&amp;Tabla1[[#This Row],[sem 02]]&amp;Tabla1[[#This Row],[sem 03]],"NI","F"),2)="PP"),"Asistió","No Asistió")</f>
        <v>No Asistió</v>
      </c>
      <c r="AQ1102" s="363"/>
      <c r="AR1102" s="364"/>
      <c r="AS1102" s="157"/>
      <c r="AT1102" s="356"/>
      <c r="AU1102" s="365" t="str">
        <f>CONCATENATE(Tabla1[[#This Row],[sem 01]],Tabla1[[#This Row],[sem 02]],Tabla1[[#This Row],[sem 03]])</f>
        <v/>
      </c>
      <c r="AV1102" s="56"/>
      <c r="AW1102" s="30"/>
      <c r="AX1102" s="366">
        <f>IF(V1102="","",EOMONTH(EDATE(Tabla1[[#This Row],[Fecha Finalización]],2),0))</f>
        <v>45869</v>
      </c>
      <c r="AY1102" s="364"/>
      <c r="AZ1102" s="367">
        <f>IF(V1102="","",EOMONTH(EDATE(Tabla1[[#This Row],[Fecha Finalización]],3),0))</f>
        <v>45900</v>
      </c>
      <c r="BA1102" s="368"/>
      <c r="BB1102" s="368"/>
      <c r="BC1102" s="365"/>
      <c r="BD1102" s="369" t="str">
        <f>IF(F1102="","",Tabla1[[#This Row],[sem 01]]&amp;Tabla1[[#This Row],[sem 02]]&amp;Tabla1[[#This Row],[sem 03]])</f>
        <v/>
      </c>
      <c r="BE1102" s="236" t="str">
        <f>+IF(TRIM(F1102)="","",$B$1&amp;"-"&amp;Tabla1[[#This Row],[Mes Inscrito]]&amp;"-"&amp;Tabla1[[#This Row],[Dia de clases Inscrito]]&amp;"-"&amp;Tabla1[[#This Row],[Horario Inscrito]]&amp;"-"&amp;Tabla1[[#This Row],[Fecha Inicio grupo]])</f>
        <v>Huaraz-Febrero-Miercoles -7:00 - 9:00 p.m.-45700</v>
      </c>
      <c r="BF1102" s="253" t="str">
        <f>IF(F1102="","",Tabla1[[#This Row],[Curso]])</f>
        <v>Conócete a ti mismo</v>
      </c>
      <c r="BG1102" s="254" t="str">
        <f>+IF(TRIM(F1102)="","",$B$1&amp;"-"&amp;TRIM(Tabla1[[#This Row],[Mes Inscrito]])&amp;"-"&amp;TRIM(Tabla1[[#This Row],[Dia de clases Inscrito]])&amp;"-"&amp;TRIM(Tabla1[[#This Row],[Horario Inscrito]])&amp;"-"&amp;TRIM(Tabla1[[#This Row],[Fecha Inicio grupo]])&amp;"-"&amp;TRIM(Tabla1[[#This Row],[Tipo Incrito]]))</f>
        <v>Huaraz-Febrero-Miercoles-7:00 - 9:00 p.m.-45700-Inscrito Nuevo</v>
      </c>
      <c r="BH1102" s="255" t="b">
        <f>IF(F1102="","",OR(IFERROR(SEARCH("CG",Tabla1[[#This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102" s="370" t="str">
        <f>IF(F1102&lt;&gt;"",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1102" s="370" t="str">
        <f>IF(F1102&lt;&gt;"",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1102" s="370" t="str">
        <f>IF(Tabla1[[#This Row],[Fecha Inicio grupo]]="","",IFERROR(VLOOKUP(Tabla1[[#This Row],[Mes de Alta como miembro]],Parámetros!$AM$2:$AN$16,2,0),"01/01/1900"))</f>
        <v>01/01/1900</v>
      </c>
    </row>
    <row r="1103" spans="1:63" ht="15" customHeight="1">
      <c r="A1103" s="346"/>
      <c r="B1103" s="372" t="s">
        <v>72</v>
      </c>
      <c r="C1103" s="148" t="s">
        <v>177</v>
      </c>
      <c r="D1103" s="149" t="s">
        <v>178</v>
      </c>
      <c r="E1103" s="149" t="s">
        <v>179</v>
      </c>
      <c r="F1103" s="375">
        <v>45700</v>
      </c>
      <c r="G1103" s="208" t="s">
        <v>180</v>
      </c>
      <c r="H1103" s="348" t="s">
        <v>187</v>
      </c>
      <c r="I1103" s="349" t="s">
        <v>188</v>
      </c>
      <c r="J1103" s="350" t="s">
        <v>189</v>
      </c>
      <c r="K1103" s="346">
        <v>949978840</v>
      </c>
      <c r="L1103" s="152" t="s">
        <v>190</v>
      </c>
      <c r="M1103" s="351">
        <v>34049</v>
      </c>
      <c r="N1103" s="376">
        <f ca="1">IF(Tabla1[[#This Row],[Fecha de nac]]="","",IF(Tabla1[[#This Row],[Fecha Finalización]] &gt;=TODAY(), DATEDIF(Tabla1[[#This Row],[Fecha de nac]],TODAY(),"y"), ROUNDDOWN((Tabla1[[#This Row],[Fecha Finalización]] -Tabla1[[#This Row],[Fecha de nac]])/365,0)))</f>
        <v>31</v>
      </c>
      <c r="O1103" s="379" t="s">
        <v>185</v>
      </c>
      <c r="P1103" s="153" t="s">
        <v>82</v>
      </c>
      <c r="Q1103" s="352"/>
      <c r="R1103" s="353"/>
      <c r="S1103" s="353"/>
      <c r="T1103" s="353"/>
      <c r="U1103" s="354">
        <f>IF(F1103="","",Tabla1[[#This Row],[Fecha Inicio grupo]]+3*7-7)</f>
        <v>45714</v>
      </c>
      <c r="V1103" s="355">
        <f>IF(F1103="","",EDATE(Tabla1[[#This Row],[Fecha Inicio grupo]],3))</f>
        <v>45789</v>
      </c>
      <c r="W1103" s="30" t="s">
        <v>76</v>
      </c>
      <c r="X1103" s="30" t="s">
        <v>186</v>
      </c>
      <c r="Y1103" s="359"/>
      <c r="Z1103" s="360"/>
      <c r="AA1103" s="360"/>
      <c r="AB1103" s="360"/>
      <c r="AC1103" s="357"/>
      <c r="AD1103" s="357"/>
      <c r="AE1103" s="357"/>
      <c r="AF1103" s="357"/>
      <c r="AG1103" s="357"/>
      <c r="AH1103" s="357"/>
      <c r="AI1103" s="357"/>
      <c r="AJ1103" s="361"/>
      <c r="AK1103" s="234"/>
      <c r="AL1103" s="271"/>
      <c r="AM1103" s="271"/>
      <c r="AN1103" s="272"/>
      <c r="AO1103" s="273"/>
      <c r="AP1103" s="362" t="str">
        <f>+IF( OR(RIGHT(Tabla1[[#This Row],[sem 01]]&amp;Tabla1[[#This Row],[sem 02]]&amp;Tabla1[[#This Row],[sem 03]],1)="P",RIGHT(SUBSTITUTE(Tabla1[[#This Row],[sem 01]]&amp;Tabla1[[#This Row],[sem 02]]&amp;Tabla1[[#This Row],[sem 03]],"T","P"),1)="P", RIGHT(SUBSTITUTE(Tabla1[[#This Row],[sem 01]]&amp;Tabla1[[#This Row],[sem 02]]&amp;Tabla1[[#This Row],[sem 03]],"NI","F"),1)="P",LEFT(Tabla1[[#This Row],[sem 01]]&amp;Tabla1[[#This Row],[sem 02]]&amp;Tabla1[[#This Row],[sem 03]],2)="PP", LEFT(SUBSTITUTE(Tabla1[[#This Row],[sem 01]]&amp;Tabla1[[#This Row],[sem 02]]&amp;Tabla1[[#This Row],[sem 03]],"T","P"),2)="PP",LEFT(SUBSTITUTE(Tabla1[[#This Row],[sem 01]]&amp;Tabla1[[#This Row],[sem 02]]&amp;Tabla1[[#This Row],[sem 03]],"NI","F"),2)="PP"),"Asistió","No Asistió")</f>
        <v>No Asistió</v>
      </c>
      <c r="AQ1103" s="363"/>
      <c r="AR1103" s="364"/>
      <c r="AS1103" s="157"/>
      <c r="AT1103" s="356"/>
      <c r="AU1103" s="365" t="str">
        <f>CONCATENATE(Tabla1[[#This Row],[sem 01]],Tabla1[[#This Row],[sem 02]],Tabla1[[#This Row],[sem 03]])</f>
        <v/>
      </c>
      <c r="AV1103" s="56"/>
      <c r="AW1103" s="30"/>
      <c r="AX1103" s="366">
        <f>IF(V1103="","",EOMONTH(EDATE(Tabla1[[#This Row],[Fecha Finalización]],2),0))</f>
        <v>45869</v>
      </c>
      <c r="AY1103" s="364"/>
      <c r="AZ1103" s="367">
        <f>IF(V1103="","",EOMONTH(EDATE(Tabla1[[#This Row],[Fecha Finalización]],3),0))</f>
        <v>45900</v>
      </c>
      <c r="BA1103" s="368"/>
      <c r="BB1103" s="368"/>
      <c r="BC1103" s="365"/>
      <c r="BD1103" s="369" t="str">
        <f>IF(F1103="","",Tabla1[[#This Row],[sem 01]]&amp;Tabla1[[#This Row],[sem 02]]&amp;Tabla1[[#This Row],[sem 03]])</f>
        <v/>
      </c>
      <c r="BE1103" s="236" t="str">
        <f>+IF(TRIM(F1103)="","",$B$1&amp;"-"&amp;Tabla1[[#This Row],[Mes Inscrito]]&amp;"-"&amp;Tabla1[[#This Row],[Dia de clases Inscrito]]&amp;"-"&amp;Tabla1[[#This Row],[Horario Inscrito]]&amp;"-"&amp;Tabla1[[#This Row],[Fecha Inicio grupo]])</f>
        <v>Huaraz-Febrero-Miercoles -7:00 - 9:00 p.m.-45700</v>
      </c>
      <c r="BF1103" s="253" t="str">
        <f>IF(F1103="","",Tabla1[[#This Row],[Curso]])</f>
        <v>Conócete a ti mismo</v>
      </c>
      <c r="BG1103" s="254" t="str">
        <f>+IF(TRIM(F1103)="","",$B$1&amp;"-"&amp;TRIM(Tabla1[[#This Row],[Mes Inscrito]])&amp;"-"&amp;TRIM(Tabla1[[#This Row],[Dia de clases Inscrito]])&amp;"-"&amp;TRIM(Tabla1[[#This Row],[Horario Inscrito]])&amp;"-"&amp;TRIM(Tabla1[[#This Row],[Fecha Inicio grupo]])&amp;"-"&amp;TRIM(Tabla1[[#This Row],[Tipo Incrito]]))</f>
        <v>Huaraz-Febrero-Miercoles-7:00 - 9:00 p.m.-45700-Inscrito Nuevo</v>
      </c>
      <c r="BH1103" s="255" t="b">
        <f>IF(F1103="","",OR(IFERROR(SEARCH("CG",Tabla1[[#This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103" s="370" t="str">
        <f>IF(F1103&lt;&gt;"",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1103" s="370" t="str">
        <f>IF(F1103&lt;&gt;"",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1103" s="370" t="str">
        <f>IF(Tabla1[[#This Row],[Fecha Inicio grupo]]="","",IFERROR(VLOOKUP(Tabla1[[#This Row],[Mes de Alta como miembro]],Parámetros!$AM$2:$AN$16,2,0),"01/01/1900"))</f>
        <v>01/01/1900</v>
      </c>
    </row>
    <row r="1104" spans="1:63" ht="15" customHeight="1">
      <c r="A1104" s="346"/>
      <c r="B1104" s="372" t="s">
        <v>72</v>
      </c>
      <c r="C1104" s="148" t="s">
        <v>177</v>
      </c>
      <c r="D1104" s="149" t="s">
        <v>178</v>
      </c>
      <c r="E1104" s="149" t="s">
        <v>179</v>
      </c>
      <c r="F1104" s="375">
        <v>45700</v>
      </c>
      <c r="G1104" s="208" t="s">
        <v>180</v>
      </c>
      <c r="H1104" s="348" t="s">
        <v>191</v>
      </c>
      <c r="I1104" s="349" t="s">
        <v>192</v>
      </c>
      <c r="J1104" s="350" t="s">
        <v>193</v>
      </c>
      <c r="K1104" s="346">
        <v>945545998</v>
      </c>
      <c r="L1104" s="152" t="s">
        <v>194</v>
      </c>
      <c r="M1104" s="351">
        <v>38299</v>
      </c>
      <c r="N1104" s="376">
        <f ca="1">IF(Tabla1[[#This Row],[Fecha de nac]]="","",IF(Tabla1[[#This Row],[Fecha Finalización]] &gt;=TODAY(), DATEDIF(Tabla1[[#This Row],[Fecha de nac]],TODAY(),"y"), ROUNDDOWN((Tabla1[[#This Row],[Fecha Finalización]] -Tabla1[[#This Row],[Fecha de nac]])/365,0)))</f>
        <v>20</v>
      </c>
      <c r="O1104" s="379" t="s">
        <v>185</v>
      </c>
      <c r="P1104" s="153" t="s">
        <v>82</v>
      </c>
      <c r="Q1104" s="352"/>
      <c r="R1104" s="353"/>
      <c r="S1104" s="353"/>
      <c r="T1104" s="353"/>
      <c r="U1104" s="354">
        <f>IF(F1104="","",Tabla1[[#This Row],[Fecha Inicio grupo]]+3*7-7)</f>
        <v>45714</v>
      </c>
      <c r="V1104" s="355">
        <f>IF(F1104="","",EDATE(Tabla1[[#This Row],[Fecha Inicio grupo]],3))</f>
        <v>45789</v>
      </c>
      <c r="W1104" s="30" t="s">
        <v>76</v>
      </c>
      <c r="X1104" s="30" t="s">
        <v>186</v>
      </c>
      <c r="Y1104" s="359"/>
      <c r="Z1104" s="360"/>
      <c r="AA1104" s="360"/>
      <c r="AB1104" s="360"/>
      <c r="AC1104" s="357"/>
      <c r="AD1104" s="357"/>
      <c r="AE1104" s="357"/>
      <c r="AF1104" s="357"/>
      <c r="AG1104" s="357"/>
      <c r="AH1104" s="357"/>
      <c r="AI1104" s="357"/>
      <c r="AJ1104" s="361"/>
      <c r="AK1104" s="234"/>
      <c r="AL1104" s="271"/>
      <c r="AM1104" s="271"/>
      <c r="AN1104" s="272"/>
      <c r="AO1104" s="273"/>
      <c r="AP1104" s="362" t="str">
        <f>+IF( OR(RIGHT(Tabla1[[#This Row],[sem 01]]&amp;Tabla1[[#This Row],[sem 02]]&amp;Tabla1[[#This Row],[sem 03]],1)="P",RIGHT(SUBSTITUTE(Tabla1[[#This Row],[sem 01]]&amp;Tabla1[[#This Row],[sem 02]]&amp;Tabla1[[#This Row],[sem 03]],"T","P"),1)="P", RIGHT(SUBSTITUTE(Tabla1[[#This Row],[sem 01]]&amp;Tabla1[[#This Row],[sem 02]]&amp;Tabla1[[#This Row],[sem 03]],"NI","F"),1)="P",LEFT(Tabla1[[#This Row],[sem 01]]&amp;Tabla1[[#This Row],[sem 02]]&amp;Tabla1[[#This Row],[sem 03]],2)="PP", LEFT(SUBSTITUTE(Tabla1[[#This Row],[sem 01]]&amp;Tabla1[[#This Row],[sem 02]]&amp;Tabla1[[#This Row],[sem 03]],"T","P"),2)="PP",LEFT(SUBSTITUTE(Tabla1[[#This Row],[sem 01]]&amp;Tabla1[[#This Row],[sem 02]]&amp;Tabla1[[#This Row],[sem 03]],"NI","F"),2)="PP"),"Asistió","No Asistió")</f>
        <v>No Asistió</v>
      </c>
      <c r="AQ1104" s="363"/>
      <c r="AR1104" s="364"/>
      <c r="AS1104" s="157"/>
      <c r="AT1104" s="356"/>
      <c r="AU1104" s="365" t="str">
        <f>CONCATENATE(Tabla1[[#This Row],[sem 01]],Tabla1[[#This Row],[sem 02]],Tabla1[[#This Row],[sem 03]])</f>
        <v/>
      </c>
      <c r="AV1104" s="56"/>
      <c r="AW1104" s="30"/>
      <c r="AX1104" s="366">
        <f>IF(V1104="","",EOMONTH(EDATE(Tabla1[[#This Row],[Fecha Finalización]],2),0))</f>
        <v>45869</v>
      </c>
      <c r="AY1104" s="364"/>
      <c r="AZ1104" s="367">
        <f>IF(V1104="","",EOMONTH(EDATE(Tabla1[[#This Row],[Fecha Finalización]],3),0))</f>
        <v>45900</v>
      </c>
      <c r="BA1104" s="368"/>
      <c r="BB1104" s="368"/>
      <c r="BC1104" s="365"/>
      <c r="BD1104" s="369" t="str">
        <f>IF(F1104="","",Tabla1[[#This Row],[sem 01]]&amp;Tabla1[[#This Row],[sem 02]]&amp;Tabla1[[#This Row],[sem 03]])</f>
        <v/>
      </c>
      <c r="BE1104" s="236" t="str">
        <f>+IF(TRIM(F1104)="","",$B$1&amp;"-"&amp;Tabla1[[#This Row],[Mes Inscrito]]&amp;"-"&amp;Tabla1[[#This Row],[Dia de clases Inscrito]]&amp;"-"&amp;Tabla1[[#This Row],[Horario Inscrito]]&amp;"-"&amp;Tabla1[[#This Row],[Fecha Inicio grupo]])</f>
        <v>Huaraz-Febrero-Miercoles -7:00 - 9:00 p.m.-45700</v>
      </c>
      <c r="BF1104" s="253" t="str">
        <f>IF(F1104="","",Tabla1[[#This Row],[Curso]])</f>
        <v>Conócete a ti mismo</v>
      </c>
      <c r="BG1104" s="254" t="str">
        <f>+IF(TRIM(F1104)="","",$B$1&amp;"-"&amp;TRIM(Tabla1[[#This Row],[Mes Inscrito]])&amp;"-"&amp;TRIM(Tabla1[[#This Row],[Dia de clases Inscrito]])&amp;"-"&amp;TRIM(Tabla1[[#This Row],[Horario Inscrito]])&amp;"-"&amp;TRIM(Tabla1[[#This Row],[Fecha Inicio grupo]])&amp;"-"&amp;TRIM(Tabla1[[#This Row],[Tipo Incrito]]))</f>
        <v>Huaraz-Febrero-Miercoles-7:00 - 9:00 p.m.-45700-Inscrito Nuevo</v>
      </c>
      <c r="BH1104" s="255" t="b">
        <f>IF(F1104="","",OR(IFERROR(SEARCH("CG",Tabla1[[#This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104" s="370" t="str">
        <f>IF(F1104&lt;&gt;"",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1104" s="370" t="str">
        <f>IF(F1104&lt;&gt;"",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1104" s="370" t="str">
        <f>IF(Tabla1[[#This Row],[Fecha Inicio grupo]]="","",IFERROR(VLOOKUP(Tabla1[[#This Row],[Mes de Alta como miembro]],Parámetros!$AM$2:$AN$16,2,0),"01/01/1900"))</f>
        <v>01/01/1900</v>
      </c>
    </row>
    <row r="1105" spans="1:63" ht="15" customHeight="1">
      <c r="A1105" s="346"/>
      <c r="B1105" s="372" t="s">
        <v>72</v>
      </c>
      <c r="C1105" s="371" t="s">
        <v>177</v>
      </c>
      <c r="D1105" s="149" t="s">
        <v>178</v>
      </c>
      <c r="E1105" s="149" t="s">
        <v>179</v>
      </c>
      <c r="F1105" s="375">
        <v>45700</v>
      </c>
      <c r="G1105" s="208" t="s">
        <v>180</v>
      </c>
      <c r="H1105" s="348" t="s">
        <v>195</v>
      </c>
      <c r="I1105" s="349" t="s">
        <v>196</v>
      </c>
      <c r="J1105" s="350"/>
      <c r="K1105" s="346"/>
      <c r="L1105" s="152"/>
      <c r="M1105" s="351"/>
      <c r="N1105" s="376" t="str">
        <f ca="1">IF(Tabla1[[#This Row],[Fecha de nac]]="","",IF(Tabla1[[#This Row],[Fecha Finalización]] &gt;=TODAY(), DATEDIF(Tabla1[[#This Row],[Fecha de nac]],TODAY(),"y"), ROUNDDOWN((Tabla1[[#This Row],[Fecha Finalización]] -Tabla1[[#This Row],[Fecha de nac]])/365,0)))</f>
        <v/>
      </c>
      <c r="O1105" s="379" t="s">
        <v>185</v>
      </c>
      <c r="P1105" s="153" t="s">
        <v>82</v>
      </c>
      <c r="Q1105" s="352"/>
      <c r="R1105" s="353"/>
      <c r="S1105" s="353"/>
      <c r="T1105" s="353"/>
      <c r="U1105" s="354">
        <f>IF(F1105="","",Tabla1[[#This Row],[Fecha Inicio grupo]]+3*7-7)</f>
        <v>45714</v>
      </c>
      <c r="V1105" s="355">
        <f>IF(F1105="","",EDATE(Tabla1[[#This Row],[Fecha Inicio grupo]],3))</f>
        <v>45789</v>
      </c>
      <c r="W1105" s="30" t="s">
        <v>76</v>
      </c>
      <c r="X1105" s="30" t="s">
        <v>186</v>
      </c>
      <c r="Y1105" s="357"/>
      <c r="Z1105" s="358"/>
      <c r="AA1105" s="358"/>
      <c r="AB1105" s="358"/>
      <c r="AC1105" s="357"/>
      <c r="AD1105" s="357"/>
      <c r="AE1105" s="357"/>
      <c r="AF1105" s="357"/>
      <c r="AG1105" s="357"/>
      <c r="AH1105" s="357"/>
      <c r="AI1105" s="357"/>
      <c r="AJ1105" s="361"/>
      <c r="AK1105" s="234"/>
      <c r="AL1105" s="271"/>
      <c r="AM1105" s="271"/>
      <c r="AN1105" s="272"/>
      <c r="AO1105" s="273"/>
      <c r="AP1105" s="362" t="str">
        <f>+IF( OR(RIGHT(Tabla1[[#This Row],[sem 01]]&amp;Tabla1[[#This Row],[sem 02]]&amp;Tabla1[[#This Row],[sem 03]],1)="P",RIGHT(SUBSTITUTE(Tabla1[[#This Row],[sem 01]]&amp;Tabla1[[#This Row],[sem 02]]&amp;Tabla1[[#This Row],[sem 03]],"T","P"),1)="P", RIGHT(SUBSTITUTE(Tabla1[[#This Row],[sem 01]]&amp;Tabla1[[#This Row],[sem 02]]&amp;Tabla1[[#This Row],[sem 03]],"NI","F"),1)="P",LEFT(Tabla1[[#This Row],[sem 01]]&amp;Tabla1[[#This Row],[sem 02]]&amp;Tabla1[[#This Row],[sem 03]],2)="PP", LEFT(SUBSTITUTE(Tabla1[[#This Row],[sem 01]]&amp;Tabla1[[#This Row],[sem 02]]&amp;Tabla1[[#This Row],[sem 03]],"T","P"),2)="PP",LEFT(SUBSTITUTE(Tabla1[[#This Row],[sem 01]]&amp;Tabla1[[#This Row],[sem 02]]&amp;Tabla1[[#This Row],[sem 03]],"NI","F"),2)="PP"),"Asistió","No Asistió")</f>
        <v>No Asistió</v>
      </c>
      <c r="AQ1105" s="363"/>
      <c r="AR1105" s="364"/>
      <c r="AS1105" s="157"/>
      <c r="AT1105" s="356"/>
      <c r="AU1105" s="365" t="str">
        <f>CONCATENATE(Tabla1[[#This Row],[sem 01]],Tabla1[[#This Row],[sem 02]],Tabla1[[#This Row],[sem 03]])</f>
        <v/>
      </c>
      <c r="AV1105" s="56"/>
      <c r="AW1105" s="30"/>
      <c r="AX1105" s="366">
        <f>IF(V1105="","",EOMONTH(EDATE(Tabla1[[#This Row],[Fecha Finalización]],2),0))</f>
        <v>45869</v>
      </c>
      <c r="AY1105" s="364"/>
      <c r="AZ1105" s="367">
        <f>IF(V1105="","",EOMONTH(EDATE(Tabla1[[#This Row],[Fecha Finalización]],3),0))</f>
        <v>45900</v>
      </c>
      <c r="BA1105" s="368"/>
      <c r="BB1105" s="368"/>
      <c r="BC1105" s="365"/>
      <c r="BD1105" s="369" t="str">
        <f>IF(F1105="","",Tabla1[[#This Row],[sem 01]]&amp;Tabla1[[#This Row],[sem 02]]&amp;Tabla1[[#This Row],[sem 03]])</f>
        <v/>
      </c>
      <c r="BE1105" s="236" t="str">
        <f>+IF(TRIM(F1105)="","",$B$1&amp;"-"&amp;Tabla1[[#This Row],[Mes Inscrito]]&amp;"-"&amp;Tabla1[[#This Row],[Dia de clases Inscrito]]&amp;"-"&amp;Tabla1[[#This Row],[Horario Inscrito]]&amp;"-"&amp;Tabla1[[#This Row],[Fecha Inicio grupo]])</f>
        <v>Huaraz-Febrero-Miercoles -7:00 - 9:00 p.m.-45700</v>
      </c>
      <c r="BF1105" s="253" t="str">
        <f>IF(F1105="","",Tabla1[[#This Row],[Curso]])</f>
        <v>Conócete a ti mismo</v>
      </c>
      <c r="BG1105" s="254" t="str">
        <f>+IF(TRIM(F1105)="","",$B$1&amp;"-"&amp;TRIM(Tabla1[[#This Row],[Mes Inscrito]])&amp;"-"&amp;TRIM(Tabla1[[#This Row],[Dia de clases Inscrito]])&amp;"-"&amp;TRIM(Tabla1[[#This Row],[Horario Inscrito]])&amp;"-"&amp;TRIM(Tabla1[[#This Row],[Fecha Inicio grupo]])&amp;"-"&amp;TRIM(Tabla1[[#This Row],[Tipo Incrito]]))</f>
        <v>Huaraz-Febrero-Miercoles-7:00 - 9:00 p.m.-45700-Inscrito Nuevo</v>
      </c>
      <c r="BH1105" s="255" t="b">
        <f>IF(F1105="","",OR(IFERROR(SEARCH("CG",Tabla1[[#This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105" s="370" t="str">
        <f>IF(F1105&lt;&gt;"",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1105" s="370" t="str">
        <f>IF(F1105&lt;&gt;"",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1105" s="370" t="str">
        <f>IF(Tabla1[[#This Row],[Fecha Inicio grupo]]="","",IFERROR(VLOOKUP(Tabla1[[#This Row],[Mes de Alta como miembro]],Parámetros!$AM$2:$AN$16,2,0),"01/01/1900"))</f>
        <v>01/01/1900</v>
      </c>
    </row>
    <row r="1106" spans="1:63" ht="15" customHeight="1">
      <c r="A1106" s="346"/>
      <c r="B1106" s="372" t="s">
        <v>72</v>
      </c>
      <c r="C1106" s="371" t="s">
        <v>177</v>
      </c>
      <c r="D1106" s="149" t="s">
        <v>197</v>
      </c>
      <c r="E1106" s="373" t="s">
        <v>198</v>
      </c>
      <c r="F1106" s="374">
        <v>45701</v>
      </c>
      <c r="G1106" s="208" t="s">
        <v>180</v>
      </c>
      <c r="H1106" s="348" t="s">
        <v>199</v>
      </c>
      <c r="I1106" s="349" t="s">
        <v>200</v>
      </c>
      <c r="J1106" s="350" t="s">
        <v>201</v>
      </c>
      <c r="K1106" s="346">
        <v>916042648</v>
      </c>
      <c r="L1106" s="152" t="s">
        <v>202</v>
      </c>
      <c r="M1106" s="351">
        <v>35860</v>
      </c>
      <c r="N1106" s="376">
        <f ca="1">IF(Tabla1[[#This Row],[Fecha de nac]]="","",IF(Tabla1[[#This Row],[Fecha Finalización]] &gt;=TODAY(), DATEDIF(Tabla1[[#This Row],[Fecha de nac]],TODAY(),"y"), ROUNDDOWN((Tabla1[[#This Row],[Fecha Finalización]] -Tabla1[[#This Row],[Fecha de nac]])/365,0)))</f>
        <v>26</v>
      </c>
      <c r="O1106" s="377" t="s">
        <v>203</v>
      </c>
      <c r="P1106" s="153" t="s">
        <v>82</v>
      </c>
      <c r="Q1106" s="352"/>
      <c r="R1106" s="353"/>
      <c r="S1106" s="353"/>
      <c r="T1106" s="353"/>
      <c r="U1106" s="354">
        <f>IF(F1106="","",Tabla1[[#This Row],[Fecha Inicio grupo]]+3*7-7)</f>
        <v>45715</v>
      </c>
      <c r="V1106" s="355">
        <f>IF(F1106="","",EDATE(Tabla1[[#This Row],[Fecha Inicio grupo]],3))</f>
        <v>45790</v>
      </c>
      <c r="W1106" s="356" t="s">
        <v>204</v>
      </c>
      <c r="X1106" s="356" t="s">
        <v>83</v>
      </c>
      <c r="Y1106" s="359"/>
      <c r="Z1106" s="360"/>
      <c r="AA1106" s="360"/>
      <c r="AB1106" s="360"/>
      <c r="AC1106" s="357"/>
      <c r="AD1106" s="357"/>
      <c r="AE1106" s="357"/>
      <c r="AF1106" s="357"/>
      <c r="AG1106" s="357"/>
      <c r="AH1106" s="357"/>
      <c r="AI1106" s="357"/>
      <c r="AJ1106" s="361"/>
      <c r="AK1106" s="234"/>
      <c r="AL1106" s="271"/>
      <c r="AM1106" s="271"/>
      <c r="AN1106" s="272"/>
      <c r="AO1106" s="273"/>
      <c r="AP1106" s="362" t="str">
        <f>+IF( OR(RIGHT(Tabla1[[#This Row],[sem 01]]&amp;Tabla1[[#This Row],[sem 02]]&amp;Tabla1[[#This Row],[sem 03]],1)="P",RIGHT(SUBSTITUTE(Tabla1[[#This Row],[sem 01]]&amp;Tabla1[[#This Row],[sem 02]]&amp;Tabla1[[#This Row],[sem 03]],"T","P"),1)="P", RIGHT(SUBSTITUTE(Tabla1[[#This Row],[sem 01]]&amp;Tabla1[[#This Row],[sem 02]]&amp;Tabla1[[#This Row],[sem 03]],"NI","F"),1)="P",LEFT(Tabla1[[#This Row],[sem 01]]&amp;Tabla1[[#This Row],[sem 02]]&amp;Tabla1[[#This Row],[sem 03]],2)="PP", LEFT(SUBSTITUTE(Tabla1[[#This Row],[sem 01]]&amp;Tabla1[[#This Row],[sem 02]]&amp;Tabla1[[#This Row],[sem 03]],"T","P"),2)="PP",LEFT(SUBSTITUTE(Tabla1[[#This Row],[sem 01]]&amp;Tabla1[[#This Row],[sem 02]]&amp;Tabla1[[#This Row],[sem 03]],"NI","F"),2)="PP"),"Asistió","No Asistió")</f>
        <v>No Asistió</v>
      </c>
      <c r="AQ1106" s="363"/>
      <c r="AR1106" s="364"/>
      <c r="AS1106" s="157"/>
      <c r="AT1106" s="356"/>
      <c r="AU1106" s="365" t="str">
        <f>CONCATENATE(Tabla1[[#This Row],[sem 01]],Tabla1[[#This Row],[sem 02]],Tabla1[[#This Row],[sem 03]])</f>
        <v/>
      </c>
      <c r="AV1106" s="56"/>
      <c r="AW1106" s="30"/>
      <c r="AX1106" s="366">
        <f>IF(V1106="","",EOMONTH(EDATE(Tabla1[[#This Row],[Fecha Finalización]],2),0))</f>
        <v>45869</v>
      </c>
      <c r="AY1106" s="364"/>
      <c r="AZ1106" s="367">
        <f>IF(V1106="","",EOMONTH(EDATE(Tabla1[[#This Row],[Fecha Finalización]],3),0))</f>
        <v>45900</v>
      </c>
      <c r="BA1106" s="368"/>
      <c r="BB1106" s="368"/>
      <c r="BC1106" s="365"/>
      <c r="BD1106" s="369" t="str">
        <f>IF(F1106="","",Tabla1[[#This Row],[sem 01]]&amp;Tabla1[[#This Row],[sem 02]]&amp;Tabla1[[#This Row],[sem 03]])</f>
        <v/>
      </c>
      <c r="BE1106" s="236" t="str">
        <f>+IF(TRIM(F1106)="","",$B$1&amp;"-"&amp;Tabla1[[#This Row],[Mes Inscrito]]&amp;"-"&amp;Tabla1[[#This Row],[Dia de clases Inscrito]]&amp;"-"&amp;Tabla1[[#This Row],[Horario Inscrito]]&amp;"-"&amp;Tabla1[[#This Row],[Fecha Inicio grupo]])</f>
        <v>Huaraz-Febrero-Jueves-6:00 - 8:00 pm-45701</v>
      </c>
      <c r="BF1106" s="253" t="str">
        <f>IF(F1106="","",Tabla1[[#This Row],[Curso]])</f>
        <v>Conócete a ti mismo</v>
      </c>
      <c r="BG1106" s="254" t="str">
        <f>+IF(TRIM(F1106)="","",$B$1&amp;"-"&amp;TRIM(Tabla1[[#This Row],[Mes Inscrito]])&amp;"-"&amp;TRIM(Tabla1[[#This Row],[Dia de clases Inscrito]])&amp;"-"&amp;TRIM(Tabla1[[#This Row],[Horario Inscrito]])&amp;"-"&amp;TRIM(Tabla1[[#This Row],[Fecha Inicio grupo]])&amp;"-"&amp;TRIM(Tabla1[[#This Row],[Tipo Incrito]]))</f>
        <v>Huaraz-Febrero-Jueves-6:00 - 8:00 pm-45701-Inscrito Nuevo</v>
      </c>
      <c r="BH1106" s="255" t="b">
        <f>IF(F1106="","",OR(IFERROR(SEARCH("CG",Tabla1[[#This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106" s="370" t="str">
        <f>IF(F1106&lt;&gt;"",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1106" s="370" t="str">
        <f>IF(F1106&lt;&gt;"",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1106" s="370" t="str">
        <f>IF(Tabla1[[#This Row],[Fecha Inicio grupo]]="","",IFERROR(VLOOKUP(Tabla1[[#This Row],[Mes de Alta como miembro]],Parámetros!$AM$2:$AN$16,2,0),"01/01/1900"))</f>
        <v>01/01/1900</v>
      </c>
    </row>
    <row r="1107" spans="1:63" ht="15" customHeight="1">
      <c r="A1107" s="346"/>
      <c r="B1107" s="372" t="s">
        <v>72</v>
      </c>
      <c r="C1107" s="371" t="s">
        <v>177</v>
      </c>
      <c r="D1107" s="149" t="s">
        <v>197</v>
      </c>
      <c r="E1107" s="149" t="s">
        <v>198</v>
      </c>
      <c r="F1107" s="375">
        <v>45701</v>
      </c>
      <c r="G1107" s="208" t="s">
        <v>180</v>
      </c>
      <c r="H1107" s="348" t="s">
        <v>205</v>
      </c>
      <c r="I1107" s="349" t="s">
        <v>206</v>
      </c>
      <c r="J1107" s="350" t="s">
        <v>207</v>
      </c>
      <c r="K1107" s="346">
        <v>947620059</v>
      </c>
      <c r="L1107" s="152" t="s">
        <v>208</v>
      </c>
      <c r="M1107" s="351">
        <v>28462</v>
      </c>
      <c r="N1107" s="376">
        <f ca="1">IF(Tabla1[[#This Row],[Fecha de nac]]="","",IF(Tabla1[[#This Row],[Fecha Finalización]] &gt;=TODAY(), DATEDIF(Tabla1[[#This Row],[Fecha de nac]],TODAY(),"y"), ROUNDDOWN((Tabla1[[#This Row],[Fecha Finalización]] -Tabla1[[#This Row],[Fecha de nac]])/365,0)))</f>
        <v>47</v>
      </c>
      <c r="O1107" s="379" t="s">
        <v>203</v>
      </c>
      <c r="P1107" s="153" t="s">
        <v>82</v>
      </c>
      <c r="Q1107" s="352"/>
      <c r="R1107" s="353"/>
      <c r="S1107" s="353"/>
      <c r="T1107" s="353"/>
      <c r="U1107" s="354">
        <f>IF(F1107="","",Tabla1[[#This Row],[Fecha Inicio grupo]]+3*7-7)</f>
        <v>45715</v>
      </c>
      <c r="V1107" s="355">
        <f>IF(F1107="","",EDATE(Tabla1[[#This Row],[Fecha Inicio grupo]],3))</f>
        <v>45790</v>
      </c>
      <c r="W1107" s="30" t="s">
        <v>204</v>
      </c>
      <c r="X1107" s="30" t="s">
        <v>83</v>
      </c>
      <c r="Y1107" s="359"/>
      <c r="Z1107" s="360"/>
      <c r="AA1107" s="360"/>
      <c r="AB1107" s="360"/>
      <c r="AC1107" s="357"/>
      <c r="AD1107" s="357"/>
      <c r="AE1107" s="357"/>
      <c r="AF1107" s="357"/>
      <c r="AG1107" s="357"/>
      <c r="AH1107" s="357"/>
      <c r="AI1107" s="357"/>
      <c r="AJ1107" s="361"/>
      <c r="AK1107" s="234"/>
      <c r="AL1107" s="271"/>
      <c r="AM1107" s="271"/>
      <c r="AN1107" s="272"/>
      <c r="AO1107" s="273"/>
      <c r="AP1107" s="362" t="str">
        <f>+IF( OR(RIGHT(Tabla1[[#This Row],[sem 01]]&amp;Tabla1[[#This Row],[sem 02]]&amp;Tabla1[[#This Row],[sem 03]],1)="P",RIGHT(SUBSTITUTE(Tabla1[[#This Row],[sem 01]]&amp;Tabla1[[#This Row],[sem 02]]&amp;Tabla1[[#This Row],[sem 03]],"T","P"),1)="P", RIGHT(SUBSTITUTE(Tabla1[[#This Row],[sem 01]]&amp;Tabla1[[#This Row],[sem 02]]&amp;Tabla1[[#This Row],[sem 03]],"NI","F"),1)="P",LEFT(Tabla1[[#This Row],[sem 01]]&amp;Tabla1[[#This Row],[sem 02]]&amp;Tabla1[[#This Row],[sem 03]],2)="PP", LEFT(SUBSTITUTE(Tabla1[[#This Row],[sem 01]]&amp;Tabla1[[#This Row],[sem 02]]&amp;Tabla1[[#This Row],[sem 03]],"T","P"),2)="PP",LEFT(SUBSTITUTE(Tabla1[[#This Row],[sem 01]]&amp;Tabla1[[#This Row],[sem 02]]&amp;Tabla1[[#This Row],[sem 03]],"NI","F"),2)="PP"),"Asistió","No Asistió")</f>
        <v>No Asistió</v>
      </c>
      <c r="AQ1107" s="363"/>
      <c r="AR1107" s="364"/>
      <c r="AS1107" s="157"/>
      <c r="AT1107" s="356"/>
      <c r="AU1107" s="365" t="str">
        <f>CONCATENATE(Tabla1[[#This Row],[sem 01]],Tabla1[[#This Row],[sem 02]],Tabla1[[#This Row],[sem 03]])</f>
        <v/>
      </c>
      <c r="AV1107" s="56"/>
      <c r="AW1107" s="30"/>
      <c r="AX1107" s="366">
        <f>IF(V1107="","",EOMONTH(EDATE(Tabla1[[#This Row],[Fecha Finalización]],2),0))</f>
        <v>45869</v>
      </c>
      <c r="AY1107" s="364"/>
      <c r="AZ1107" s="367">
        <f>IF(V1107="","",EOMONTH(EDATE(Tabla1[[#This Row],[Fecha Finalización]],3),0))</f>
        <v>45900</v>
      </c>
      <c r="BA1107" s="368"/>
      <c r="BB1107" s="368"/>
      <c r="BC1107" s="365"/>
      <c r="BD1107" s="369" t="str">
        <f>IF(F1107="","",Tabla1[[#This Row],[sem 01]]&amp;Tabla1[[#This Row],[sem 02]]&amp;Tabla1[[#This Row],[sem 03]])</f>
        <v/>
      </c>
      <c r="BE1107" s="236" t="str">
        <f>+IF(TRIM(F1107)="","",$B$1&amp;"-"&amp;Tabla1[[#This Row],[Mes Inscrito]]&amp;"-"&amp;Tabla1[[#This Row],[Dia de clases Inscrito]]&amp;"-"&amp;Tabla1[[#This Row],[Horario Inscrito]]&amp;"-"&amp;Tabla1[[#This Row],[Fecha Inicio grupo]])</f>
        <v>Huaraz-Febrero-Jueves-6:00 - 8:00 pm-45701</v>
      </c>
      <c r="BF1107" s="253" t="str">
        <f>IF(F1107="","",Tabla1[[#This Row],[Curso]])</f>
        <v>Conócete a ti mismo</v>
      </c>
      <c r="BG1107" s="254" t="str">
        <f>+IF(TRIM(F1107)="","",$B$1&amp;"-"&amp;TRIM(Tabla1[[#This Row],[Mes Inscrito]])&amp;"-"&amp;TRIM(Tabla1[[#This Row],[Dia de clases Inscrito]])&amp;"-"&amp;TRIM(Tabla1[[#This Row],[Horario Inscrito]])&amp;"-"&amp;TRIM(Tabla1[[#This Row],[Fecha Inicio grupo]])&amp;"-"&amp;TRIM(Tabla1[[#This Row],[Tipo Incrito]]))</f>
        <v>Huaraz-Febrero-Jueves-6:00 - 8:00 pm-45701-Inscrito Nuevo</v>
      </c>
      <c r="BH1107" s="255" t="b">
        <f>IF(F1107="","",OR(IFERROR(SEARCH("CG",Tabla1[[#This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107" s="370" t="str">
        <f>IF(F1107&lt;&gt;"",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1107" s="370" t="str">
        <f>IF(F1107&lt;&gt;"",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1107" s="370" t="str">
        <f>IF(Tabla1[[#This Row],[Fecha Inicio grupo]]="","",IFERROR(VLOOKUP(Tabla1[[#This Row],[Mes de Alta como miembro]],Parámetros!$AM$2:$AN$16,2,0),"01/01/1900"))</f>
        <v>01/01/1900</v>
      </c>
    </row>
    <row r="1108" spans="1:63" ht="15" customHeight="1">
      <c r="A1108" s="346"/>
      <c r="B1108" s="372" t="s">
        <v>72</v>
      </c>
      <c r="C1108" s="371" t="s">
        <v>177</v>
      </c>
      <c r="D1108" s="373" t="s">
        <v>197</v>
      </c>
      <c r="E1108" s="149" t="s">
        <v>198</v>
      </c>
      <c r="F1108" s="375">
        <v>45701</v>
      </c>
      <c r="G1108" s="208" t="s">
        <v>180</v>
      </c>
      <c r="H1108" s="348" t="s">
        <v>209</v>
      </c>
      <c r="I1108" s="349" t="s">
        <v>210</v>
      </c>
      <c r="J1108" s="350" t="s">
        <v>211</v>
      </c>
      <c r="K1108" s="346">
        <v>929345546</v>
      </c>
      <c r="L1108" s="152" t="s">
        <v>212</v>
      </c>
      <c r="M1108" s="351">
        <v>36173</v>
      </c>
      <c r="N1108" s="376">
        <f ca="1">IF(Tabla1[[#This Row],[Fecha de nac]]="","",IF(Tabla1[[#This Row],[Fecha Finalización]] &gt;=TODAY(), DATEDIF(Tabla1[[#This Row],[Fecha de nac]],TODAY(),"y"), ROUNDDOWN((Tabla1[[#This Row],[Fecha Finalización]] -Tabla1[[#This Row],[Fecha de nac]])/365,0)))</f>
        <v>26</v>
      </c>
      <c r="O1108" s="379" t="s">
        <v>203</v>
      </c>
      <c r="P1108" s="153" t="s">
        <v>82</v>
      </c>
      <c r="Q1108" s="352"/>
      <c r="R1108" s="353"/>
      <c r="S1108" s="353"/>
      <c r="T1108" s="353"/>
      <c r="U1108" s="354">
        <f>IF(F1108="","",Tabla1[[#This Row],[Fecha Inicio grupo]]+3*7-7)</f>
        <v>45715</v>
      </c>
      <c r="V1108" s="355">
        <f>IF(F1108="","",EDATE(Tabla1[[#This Row],[Fecha Inicio grupo]],3))</f>
        <v>45790</v>
      </c>
      <c r="W1108" s="30" t="s">
        <v>204</v>
      </c>
      <c r="X1108" s="30" t="s">
        <v>83</v>
      </c>
      <c r="Y1108" s="357"/>
      <c r="Z1108" s="358"/>
      <c r="AA1108" s="358"/>
      <c r="AB1108" s="358"/>
      <c r="AC1108" s="357"/>
      <c r="AD1108" s="357"/>
      <c r="AE1108" s="357"/>
      <c r="AF1108" s="357"/>
      <c r="AG1108" s="357"/>
      <c r="AH1108" s="357"/>
      <c r="AI1108" s="357"/>
      <c r="AJ1108" s="361"/>
      <c r="AK1108" s="234"/>
      <c r="AL1108" s="271"/>
      <c r="AM1108" s="271"/>
      <c r="AN1108" s="272"/>
      <c r="AO1108" s="273"/>
      <c r="AP1108" s="362" t="str">
        <f>+IF( OR(RIGHT(Tabla1[[#This Row],[sem 01]]&amp;Tabla1[[#This Row],[sem 02]]&amp;Tabla1[[#This Row],[sem 03]],1)="P",RIGHT(SUBSTITUTE(Tabla1[[#This Row],[sem 01]]&amp;Tabla1[[#This Row],[sem 02]]&amp;Tabla1[[#This Row],[sem 03]],"T","P"),1)="P", RIGHT(SUBSTITUTE(Tabla1[[#This Row],[sem 01]]&amp;Tabla1[[#This Row],[sem 02]]&amp;Tabla1[[#This Row],[sem 03]],"NI","F"),1)="P",LEFT(Tabla1[[#This Row],[sem 01]]&amp;Tabla1[[#This Row],[sem 02]]&amp;Tabla1[[#This Row],[sem 03]],2)="PP", LEFT(SUBSTITUTE(Tabla1[[#This Row],[sem 01]]&amp;Tabla1[[#This Row],[sem 02]]&amp;Tabla1[[#This Row],[sem 03]],"T","P"),2)="PP",LEFT(SUBSTITUTE(Tabla1[[#This Row],[sem 01]]&amp;Tabla1[[#This Row],[sem 02]]&amp;Tabla1[[#This Row],[sem 03]],"NI","F"),2)="PP"),"Asistió","No Asistió")</f>
        <v>No Asistió</v>
      </c>
      <c r="AQ1108" s="363"/>
      <c r="AR1108" s="364"/>
      <c r="AS1108" s="157"/>
      <c r="AT1108" s="356"/>
      <c r="AU1108" s="365" t="str">
        <f>CONCATENATE(Tabla1[[#This Row],[sem 01]],Tabla1[[#This Row],[sem 02]],Tabla1[[#This Row],[sem 03]])</f>
        <v/>
      </c>
      <c r="AV1108" s="56"/>
      <c r="AW1108" s="30"/>
      <c r="AX1108" s="366">
        <f>IF(V1108="","",EOMONTH(EDATE(Tabla1[[#This Row],[Fecha Finalización]],2),0))</f>
        <v>45869</v>
      </c>
      <c r="AY1108" s="364"/>
      <c r="AZ1108" s="367">
        <f>IF(V1108="","",EOMONTH(EDATE(Tabla1[[#This Row],[Fecha Finalización]],3),0))</f>
        <v>45900</v>
      </c>
      <c r="BA1108" s="368"/>
      <c r="BB1108" s="368"/>
      <c r="BC1108" s="365"/>
      <c r="BD1108" s="369" t="str">
        <f>IF(F1108="","",Tabla1[[#This Row],[sem 01]]&amp;Tabla1[[#This Row],[sem 02]]&amp;Tabla1[[#This Row],[sem 03]])</f>
        <v/>
      </c>
      <c r="BE1108" s="236" t="str">
        <f>+IF(TRIM(F1108)="","",$B$1&amp;"-"&amp;Tabla1[[#This Row],[Mes Inscrito]]&amp;"-"&amp;Tabla1[[#This Row],[Dia de clases Inscrito]]&amp;"-"&amp;Tabla1[[#This Row],[Horario Inscrito]]&amp;"-"&amp;Tabla1[[#This Row],[Fecha Inicio grupo]])</f>
        <v>Huaraz-Febrero-Jueves-6:00 - 8:00 pm-45701</v>
      </c>
      <c r="BF1108" s="253" t="str">
        <f>IF(F1108="","",Tabla1[[#This Row],[Curso]])</f>
        <v>Conócete a ti mismo</v>
      </c>
      <c r="BG1108" s="254" t="str">
        <f>+IF(TRIM(F1108)="","",$B$1&amp;"-"&amp;TRIM(Tabla1[[#This Row],[Mes Inscrito]])&amp;"-"&amp;TRIM(Tabla1[[#This Row],[Dia de clases Inscrito]])&amp;"-"&amp;TRIM(Tabla1[[#This Row],[Horario Inscrito]])&amp;"-"&amp;TRIM(Tabla1[[#This Row],[Fecha Inicio grupo]])&amp;"-"&amp;TRIM(Tabla1[[#This Row],[Tipo Incrito]]))</f>
        <v>Huaraz-Febrero-Jueves-6:00 - 8:00 pm-45701-Inscrito Nuevo</v>
      </c>
      <c r="BH1108" s="255" t="b">
        <f>IF(F1108="","",OR(IFERROR(SEARCH("CG",Tabla1[[#This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108" s="370" t="str">
        <f>IF(F1108&lt;&gt;"",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1108" s="370" t="str">
        <f>IF(F1108&lt;&gt;"",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1108" s="370" t="str">
        <f>IF(Tabla1[[#This Row],[Fecha Inicio grupo]]="","",IFERROR(VLOOKUP(Tabla1[[#This Row],[Mes de Alta como miembro]],Parámetros!$AM$2:$AN$16,2,0),"01/01/1900"))</f>
        <v>01/01/1900</v>
      </c>
    </row>
    <row r="1109" spans="1:63" ht="15" customHeight="1">
      <c r="A1109" s="346"/>
      <c r="B1109" s="372" t="s">
        <v>72</v>
      </c>
      <c r="C1109" s="371" t="s">
        <v>177</v>
      </c>
      <c r="D1109" s="373" t="s">
        <v>197</v>
      </c>
      <c r="E1109" s="149" t="s">
        <v>198</v>
      </c>
      <c r="F1109" s="375">
        <v>45701</v>
      </c>
      <c r="G1109" s="208" t="s">
        <v>180</v>
      </c>
      <c r="H1109" s="348" t="s">
        <v>213</v>
      </c>
      <c r="I1109" s="349" t="s">
        <v>214</v>
      </c>
      <c r="J1109" s="350" t="s">
        <v>215</v>
      </c>
      <c r="K1109" s="346">
        <v>941891651</v>
      </c>
      <c r="L1109" s="152" t="s">
        <v>216</v>
      </c>
      <c r="M1109" s="351">
        <v>37394</v>
      </c>
      <c r="N1109" s="376">
        <f ca="1">IF(Tabla1[[#This Row],[Fecha de nac]]="","",IF(Tabla1[[#This Row],[Fecha Finalización]] &gt;=TODAY(), DATEDIF(Tabla1[[#This Row],[Fecha de nac]],TODAY(),"y"), ROUNDDOWN((Tabla1[[#This Row],[Fecha Finalización]] -Tabla1[[#This Row],[Fecha de nac]])/365,0)))</f>
        <v>22</v>
      </c>
      <c r="O1109" s="379" t="s">
        <v>203</v>
      </c>
      <c r="P1109" s="153" t="s">
        <v>82</v>
      </c>
      <c r="Q1109" s="352"/>
      <c r="R1109" s="353"/>
      <c r="S1109" s="353"/>
      <c r="T1109" s="353"/>
      <c r="U1109" s="354">
        <f>IF(F1109="","",Tabla1[[#This Row],[Fecha Inicio grupo]]+3*7-7)</f>
        <v>45715</v>
      </c>
      <c r="V1109" s="355">
        <f>IF(F1109="","",EDATE(Tabla1[[#This Row],[Fecha Inicio grupo]],3))</f>
        <v>45790</v>
      </c>
      <c r="W1109" s="30" t="s">
        <v>204</v>
      </c>
      <c r="X1109" s="30" t="s">
        <v>83</v>
      </c>
      <c r="Y1109" s="359"/>
      <c r="Z1109" s="360"/>
      <c r="AA1109" s="360"/>
      <c r="AB1109" s="360"/>
      <c r="AC1109" s="357"/>
      <c r="AD1109" s="357"/>
      <c r="AE1109" s="357"/>
      <c r="AF1109" s="357"/>
      <c r="AG1109" s="357"/>
      <c r="AH1109" s="357"/>
      <c r="AI1109" s="357"/>
      <c r="AJ1109" s="361"/>
      <c r="AK1109" s="234"/>
      <c r="AL1109" s="271"/>
      <c r="AM1109" s="271"/>
      <c r="AN1109" s="272"/>
      <c r="AO1109" s="273"/>
      <c r="AP1109" s="362" t="str">
        <f>+IF( OR(RIGHT(Tabla1[[#This Row],[sem 01]]&amp;Tabla1[[#This Row],[sem 02]]&amp;Tabla1[[#This Row],[sem 03]],1)="P",RIGHT(SUBSTITUTE(Tabla1[[#This Row],[sem 01]]&amp;Tabla1[[#This Row],[sem 02]]&amp;Tabla1[[#This Row],[sem 03]],"T","P"),1)="P", RIGHT(SUBSTITUTE(Tabla1[[#This Row],[sem 01]]&amp;Tabla1[[#This Row],[sem 02]]&amp;Tabla1[[#This Row],[sem 03]],"NI","F"),1)="P",LEFT(Tabla1[[#This Row],[sem 01]]&amp;Tabla1[[#This Row],[sem 02]]&amp;Tabla1[[#This Row],[sem 03]],2)="PP", LEFT(SUBSTITUTE(Tabla1[[#This Row],[sem 01]]&amp;Tabla1[[#This Row],[sem 02]]&amp;Tabla1[[#This Row],[sem 03]],"T","P"),2)="PP",LEFT(SUBSTITUTE(Tabla1[[#This Row],[sem 01]]&amp;Tabla1[[#This Row],[sem 02]]&amp;Tabla1[[#This Row],[sem 03]],"NI","F"),2)="PP"),"Asistió","No Asistió")</f>
        <v>No Asistió</v>
      </c>
      <c r="AQ1109" s="363"/>
      <c r="AR1109" s="364"/>
      <c r="AS1109" s="157"/>
      <c r="AT1109" s="356"/>
      <c r="AU1109" s="365" t="str">
        <f>CONCATENATE(Tabla1[[#This Row],[sem 01]],Tabla1[[#This Row],[sem 02]],Tabla1[[#This Row],[sem 03]])</f>
        <v/>
      </c>
      <c r="AV1109" s="56"/>
      <c r="AW1109" s="30"/>
      <c r="AX1109" s="366">
        <f>IF(V1109="","",EOMONTH(EDATE(Tabla1[[#This Row],[Fecha Finalización]],2),0))</f>
        <v>45869</v>
      </c>
      <c r="AY1109" s="364"/>
      <c r="AZ1109" s="367">
        <f>IF(V1109="","",EOMONTH(EDATE(Tabla1[[#This Row],[Fecha Finalización]],3),0))</f>
        <v>45900</v>
      </c>
      <c r="BA1109" s="368"/>
      <c r="BB1109" s="368"/>
      <c r="BC1109" s="365"/>
      <c r="BD1109" s="369" t="str">
        <f>IF(F1109="","",Tabla1[[#This Row],[sem 01]]&amp;Tabla1[[#This Row],[sem 02]]&amp;Tabla1[[#This Row],[sem 03]])</f>
        <v/>
      </c>
      <c r="BE1109" s="236" t="str">
        <f>+IF(TRIM(F1109)="","",$B$1&amp;"-"&amp;Tabla1[[#This Row],[Mes Inscrito]]&amp;"-"&amp;Tabla1[[#This Row],[Dia de clases Inscrito]]&amp;"-"&amp;Tabla1[[#This Row],[Horario Inscrito]]&amp;"-"&amp;Tabla1[[#This Row],[Fecha Inicio grupo]])</f>
        <v>Huaraz-Febrero-Jueves-6:00 - 8:00 pm-45701</v>
      </c>
      <c r="BF1109" s="253" t="str">
        <f>IF(F1109="","",Tabla1[[#This Row],[Curso]])</f>
        <v>Conócete a ti mismo</v>
      </c>
      <c r="BG1109" s="254" t="str">
        <f>+IF(TRIM(F1109)="","",$B$1&amp;"-"&amp;TRIM(Tabla1[[#This Row],[Mes Inscrito]])&amp;"-"&amp;TRIM(Tabla1[[#This Row],[Dia de clases Inscrito]])&amp;"-"&amp;TRIM(Tabla1[[#This Row],[Horario Inscrito]])&amp;"-"&amp;TRIM(Tabla1[[#This Row],[Fecha Inicio grupo]])&amp;"-"&amp;TRIM(Tabla1[[#This Row],[Tipo Incrito]]))</f>
        <v>Huaraz-Febrero-Jueves-6:00 - 8:00 pm-45701-Inscrito Nuevo</v>
      </c>
      <c r="BH1109" s="255" t="b">
        <f>IF(F1109="","",OR(IFERROR(SEARCH("CG",Tabla1[[#This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109" s="370" t="str">
        <f>IF(F1109&lt;&gt;"",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1109" s="370" t="str">
        <f>IF(F1109&lt;&gt;"",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1109" s="370" t="str">
        <f>IF(Tabla1[[#This Row],[Fecha Inicio grupo]]="","",IFERROR(VLOOKUP(Tabla1[[#This Row],[Mes de Alta como miembro]],Parámetros!$AM$2:$AN$16,2,0),"01/01/1900"))</f>
        <v>01/01/1900</v>
      </c>
    </row>
    <row r="1110" spans="1:63" ht="15" customHeight="1">
      <c r="A1110" s="346"/>
      <c r="B1110" s="372" t="s">
        <v>72</v>
      </c>
      <c r="C1110" s="371" t="s">
        <v>177</v>
      </c>
      <c r="D1110" s="373" t="s">
        <v>197</v>
      </c>
      <c r="E1110" s="149" t="s">
        <v>198</v>
      </c>
      <c r="F1110" s="375">
        <v>45701</v>
      </c>
      <c r="G1110" s="208" t="s">
        <v>180</v>
      </c>
      <c r="H1110" s="348" t="s">
        <v>217</v>
      </c>
      <c r="I1110" s="349" t="s">
        <v>218</v>
      </c>
      <c r="J1110" s="350" t="s">
        <v>219</v>
      </c>
      <c r="K1110" s="346">
        <v>968306252</v>
      </c>
      <c r="L1110" s="152" t="s">
        <v>220</v>
      </c>
      <c r="M1110" s="351">
        <v>37865</v>
      </c>
      <c r="N1110" s="376">
        <f ca="1">IF(Tabla1[[#This Row],[Fecha de nac]]="","",IF(Tabla1[[#This Row],[Fecha Finalización]] &gt;=TODAY(), DATEDIF(Tabla1[[#This Row],[Fecha de nac]],TODAY(),"y"), ROUNDDOWN((Tabla1[[#This Row],[Fecha Finalización]] -Tabla1[[#This Row],[Fecha de nac]])/365,0)))</f>
        <v>21</v>
      </c>
      <c r="O1110" s="379" t="s">
        <v>203</v>
      </c>
      <c r="P1110" s="153" t="s">
        <v>82</v>
      </c>
      <c r="Q1110" s="352"/>
      <c r="R1110" s="353"/>
      <c r="S1110" s="353"/>
      <c r="T1110" s="353"/>
      <c r="U1110" s="354">
        <f>IF(F1110="","",Tabla1[[#This Row],[Fecha Inicio grupo]]+3*7-7)</f>
        <v>45715</v>
      </c>
      <c r="V1110" s="355">
        <f>IF(F1110="","",EDATE(Tabla1[[#This Row],[Fecha Inicio grupo]],3))</f>
        <v>45790</v>
      </c>
      <c r="W1110" s="30" t="s">
        <v>204</v>
      </c>
      <c r="X1110" s="30" t="s">
        <v>83</v>
      </c>
      <c r="Y1110" s="359"/>
      <c r="Z1110" s="360"/>
      <c r="AA1110" s="360"/>
      <c r="AB1110" s="360"/>
      <c r="AC1110" s="357"/>
      <c r="AD1110" s="357"/>
      <c r="AE1110" s="357"/>
      <c r="AF1110" s="357"/>
      <c r="AG1110" s="357"/>
      <c r="AH1110" s="357"/>
      <c r="AI1110" s="357"/>
      <c r="AJ1110" s="361"/>
      <c r="AK1110" s="234"/>
      <c r="AL1110" s="271"/>
      <c r="AM1110" s="271"/>
      <c r="AN1110" s="272"/>
      <c r="AO1110" s="273"/>
      <c r="AP1110" s="362" t="str">
        <f>+IF( OR(RIGHT(Tabla1[[#This Row],[sem 01]]&amp;Tabla1[[#This Row],[sem 02]]&amp;Tabla1[[#This Row],[sem 03]],1)="P",RIGHT(SUBSTITUTE(Tabla1[[#This Row],[sem 01]]&amp;Tabla1[[#This Row],[sem 02]]&amp;Tabla1[[#This Row],[sem 03]],"T","P"),1)="P", RIGHT(SUBSTITUTE(Tabla1[[#This Row],[sem 01]]&amp;Tabla1[[#This Row],[sem 02]]&amp;Tabla1[[#This Row],[sem 03]],"NI","F"),1)="P",LEFT(Tabla1[[#This Row],[sem 01]]&amp;Tabla1[[#This Row],[sem 02]]&amp;Tabla1[[#This Row],[sem 03]],2)="PP", LEFT(SUBSTITUTE(Tabla1[[#This Row],[sem 01]]&amp;Tabla1[[#This Row],[sem 02]]&amp;Tabla1[[#This Row],[sem 03]],"T","P"),2)="PP",LEFT(SUBSTITUTE(Tabla1[[#This Row],[sem 01]]&amp;Tabla1[[#This Row],[sem 02]]&amp;Tabla1[[#This Row],[sem 03]],"NI","F"),2)="PP"),"Asistió","No Asistió")</f>
        <v>No Asistió</v>
      </c>
      <c r="AQ1110" s="363"/>
      <c r="AR1110" s="364"/>
      <c r="AS1110" s="157"/>
      <c r="AT1110" s="356"/>
      <c r="AU1110" s="365" t="str">
        <f>CONCATENATE(Tabla1[[#This Row],[sem 01]],Tabla1[[#This Row],[sem 02]],Tabla1[[#This Row],[sem 03]])</f>
        <v/>
      </c>
      <c r="AV1110" s="56"/>
      <c r="AW1110" s="30"/>
      <c r="AX1110" s="366">
        <f>IF(V1110="","",EOMONTH(EDATE(Tabla1[[#This Row],[Fecha Finalización]],2),0))</f>
        <v>45869</v>
      </c>
      <c r="AY1110" s="364"/>
      <c r="AZ1110" s="367">
        <f>IF(V1110="","",EOMONTH(EDATE(Tabla1[[#This Row],[Fecha Finalización]],3),0))</f>
        <v>45900</v>
      </c>
      <c r="BA1110" s="368"/>
      <c r="BB1110" s="368"/>
      <c r="BC1110" s="365"/>
      <c r="BD1110" s="369" t="str">
        <f>IF(F1110="","",Tabla1[[#This Row],[sem 01]]&amp;Tabla1[[#This Row],[sem 02]]&amp;Tabla1[[#This Row],[sem 03]])</f>
        <v/>
      </c>
      <c r="BE1110" s="236" t="str">
        <f>+IF(TRIM(F1110)="","",$B$1&amp;"-"&amp;Tabla1[[#This Row],[Mes Inscrito]]&amp;"-"&amp;Tabla1[[#This Row],[Dia de clases Inscrito]]&amp;"-"&amp;Tabla1[[#This Row],[Horario Inscrito]]&amp;"-"&amp;Tabla1[[#This Row],[Fecha Inicio grupo]])</f>
        <v>Huaraz-Febrero-Jueves-6:00 - 8:00 pm-45701</v>
      </c>
      <c r="BF1110" s="253" t="str">
        <f>IF(F1110="","",Tabla1[[#This Row],[Curso]])</f>
        <v>Conócete a ti mismo</v>
      </c>
      <c r="BG1110" s="254" t="str">
        <f>+IF(TRIM(F1110)="","",$B$1&amp;"-"&amp;TRIM(Tabla1[[#This Row],[Mes Inscrito]])&amp;"-"&amp;TRIM(Tabla1[[#This Row],[Dia de clases Inscrito]])&amp;"-"&amp;TRIM(Tabla1[[#This Row],[Horario Inscrito]])&amp;"-"&amp;TRIM(Tabla1[[#This Row],[Fecha Inicio grupo]])&amp;"-"&amp;TRIM(Tabla1[[#This Row],[Tipo Incrito]]))</f>
        <v>Huaraz-Febrero-Jueves-6:00 - 8:00 pm-45701-Inscrito Nuevo</v>
      </c>
      <c r="BH1110" s="255" t="b">
        <f>IF(F1110="","",OR(IFERROR(SEARCH("CG",Tabla1[[#This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110" s="370" t="str">
        <f>IF(F1110&lt;&gt;"",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1110" s="370" t="str">
        <f>IF(F1110&lt;&gt;"",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1110" s="370" t="str">
        <f>IF(Tabla1[[#This Row],[Fecha Inicio grupo]]="","",IFERROR(VLOOKUP(Tabla1[[#This Row],[Mes de Alta como miembro]],Parámetros!$AM$2:$AN$16,2,0),"01/01/1900"))</f>
        <v>01/01/1900</v>
      </c>
    </row>
    <row r="1111" spans="1:63" ht="15" customHeight="1">
      <c r="A1111" s="346"/>
      <c r="B1111" s="372" t="s">
        <v>72</v>
      </c>
      <c r="C1111" s="371" t="s">
        <v>177</v>
      </c>
      <c r="D1111" s="373" t="s">
        <v>197</v>
      </c>
      <c r="E1111" s="149" t="s">
        <v>198</v>
      </c>
      <c r="F1111" s="375">
        <v>45701</v>
      </c>
      <c r="G1111" s="208" t="s">
        <v>180</v>
      </c>
      <c r="H1111" s="348" t="s">
        <v>221</v>
      </c>
      <c r="I1111" s="349" t="s">
        <v>222</v>
      </c>
      <c r="J1111" s="350" t="s">
        <v>223</v>
      </c>
      <c r="K1111" s="346">
        <v>975415566</v>
      </c>
      <c r="L1111" s="152" t="s">
        <v>224</v>
      </c>
      <c r="M1111" s="351" t="s">
        <v>225</v>
      </c>
      <c r="N1111" s="376" t="e">
        <f ca="1">IF(Tabla1[[#This Row],[Fecha de nac]]="","",IF(Tabla1[[#This Row],[Fecha Finalización]] &gt;=TODAY(), DATEDIF(Tabla1[[#This Row],[Fecha de nac]],TODAY(),"y"), ROUNDDOWN((Tabla1[[#This Row],[Fecha Finalización]] -Tabla1[[#This Row],[Fecha de nac]])/365,0)))</f>
        <v>#NUM!</v>
      </c>
      <c r="O1111" s="379" t="s">
        <v>203</v>
      </c>
      <c r="P1111" s="153" t="s">
        <v>82</v>
      </c>
      <c r="Q1111" s="352"/>
      <c r="R1111" s="353"/>
      <c r="S1111" s="353"/>
      <c r="T1111" s="353"/>
      <c r="U1111" s="354">
        <f>IF(F1111="","",Tabla1[[#This Row],[Fecha Inicio grupo]]+3*7-7)</f>
        <v>45715</v>
      </c>
      <c r="V1111" s="355">
        <f>IF(F1111="","",EDATE(Tabla1[[#This Row],[Fecha Inicio grupo]],3))</f>
        <v>45790</v>
      </c>
      <c r="W1111" s="30" t="s">
        <v>204</v>
      </c>
      <c r="X1111" s="30" t="s">
        <v>83</v>
      </c>
      <c r="Y1111" s="359"/>
      <c r="Z1111" s="360"/>
      <c r="AA1111" s="360"/>
      <c r="AB1111" s="360"/>
      <c r="AC1111" s="357"/>
      <c r="AD1111" s="357"/>
      <c r="AE1111" s="357"/>
      <c r="AF1111" s="357"/>
      <c r="AG1111" s="357"/>
      <c r="AH1111" s="357"/>
      <c r="AI1111" s="357"/>
      <c r="AJ1111" s="361"/>
      <c r="AK1111" s="234"/>
      <c r="AL1111" s="271"/>
      <c r="AM1111" s="271"/>
      <c r="AN1111" s="272"/>
      <c r="AO1111" s="273"/>
      <c r="AP1111" s="362" t="str">
        <f>+IF( OR(RIGHT(Tabla1[[#This Row],[sem 01]]&amp;Tabla1[[#This Row],[sem 02]]&amp;Tabla1[[#This Row],[sem 03]],1)="P",RIGHT(SUBSTITUTE(Tabla1[[#This Row],[sem 01]]&amp;Tabla1[[#This Row],[sem 02]]&amp;Tabla1[[#This Row],[sem 03]],"T","P"),1)="P", RIGHT(SUBSTITUTE(Tabla1[[#This Row],[sem 01]]&amp;Tabla1[[#This Row],[sem 02]]&amp;Tabla1[[#This Row],[sem 03]],"NI","F"),1)="P",LEFT(Tabla1[[#This Row],[sem 01]]&amp;Tabla1[[#This Row],[sem 02]]&amp;Tabla1[[#This Row],[sem 03]],2)="PP", LEFT(SUBSTITUTE(Tabla1[[#This Row],[sem 01]]&amp;Tabla1[[#This Row],[sem 02]]&amp;Tabla1[[#This Row],[sem 03]],"T","P"),2)="PP",LEFT(SUBSTITUTE(Tabla1[[#This Row],[sem 01]]&amp;Tabla1[[#This Row],[sem 02]]&amp;Tabla1[[#This Row],[sem 03]],"NI","F"),2)="PP"),"Asistió","No Asistió")</f>
        <v>No Asistió</v>
      </c>
      <c r="AQ1111" s="363"/>
      <c r="AR1111" s="364"/>
      <c r="AS1111" s="157"/>
      <c r="AT1111" s="356"/>
      <c r="AU1111" s="365" t="str">
        <f>CONCATENATE(Tabla1[[#This Row],[sem 01]],Tabla1[[#This Row],[sem 02]],Tabla1[[#This Row],[sem 03]])</f>
        <v/>
      </c>
      <c r="AV1111" s="56"/>
      <c r="AW1111" s="30"/>
      <c r="AX1111" s="366">
        <f>IF(V1111="","",EOMONTH(EDATE(Tabla1[[#This Row],[Fecha Finalización]],2),0))</f>
        <v>45869</v>
      </c>
      <c r="AY1111" s="364"/>
      <c r="AZ1111" s="367">
        <f>IF(V1111="","",EOMONTH(EDATE(Tabla1[[#This Row],[Fecha Finalización]],3),0))</f>
        <v>45900</v>
      </c>
      <c r="BA1111" s="368"/>
      <c r="BB1111" s="368"/>
      <c r="BC1111" s="365"/>
      <c r="BD1111" s="369" t="str">
        <f>IF(F1111="","",Tabla1[[#This Row],[sem 01]]&amp;Tabla1[[#This Row],[sem 02]]&amp;Tabla1[[#This Row],[sem 03]])</f>
        <v/>
      </c>
      <c r="BE1111" s="236" t="str">
        <f>+IF(TRIM(F1111)="","",$B$1&amp;"-"&amp;Tabla1[[#This Row],[Mes Inscrito]]&amp;"-"&amp;Tabla1[[#This Row],[Dia de clases Inscrito]]&amp;"-"&amp;Tabla1[[#This Row],[Horario Inscrito]]&amp;"-"&amp;Tabla1[[#This Row],[Fecha Inicio grupo]])</f>
        <v>Huaraz-Febrero-Jueves-6:00 - 8:00 pm-45701</v>
      </c>
      <c r="BF1111" s="253" t="str">
        <f>IF(F1111="","",Tabla1[[#This Row],[Curso]])</f>
        <v>Conócete a ti mismo</v>
      </c>
      <c r="BG1111" s="254" t="str">
        <f>+IF(TRIM(F1111)="","",$B$1&amp;"-"&amp;TRIM(Tabla1[[#This Row],[Mes Inscrito]])&amp;"-"&amp;TRIM(Tabla1[[#This Row],[Dia de clases Inscrito]])&amp;"-"&amp;TRIM(Tabla1[[#This Row],[Horario Inscrito]])&amp;"-"&amp;TRIM(Tabla1[[#This Row],[Fecha Inicio grupo]])&amp;"-"&amp;TRIM(Tabla1[[#This Row],[Tipo Incrito]]))</f>
        <v>Huaraz-Febrero-Jueves-6:00 - 8:00 pm-45701-Inscrito Nuevo</v>
      </c>
      <c r="BH1111" s="255" t="b">
        <f>IF(F1111="","",OR(IFERROR(SEARCH("CG",Tabla1[[#This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111" s="370" t="str">
        <f>IF(F1111&lt;&gt;"",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1111" s="370" t="str">
        <f>IF(F1111&lt;&gt;"",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1111" s="370" t="str">
        <f>IF(Tabla1[[#This Row],[Fecha Inicio grupo]]="","",IFERROR(VLOOKUP(Tabla1[[#This Row],[Mes de Alta como miembro]],Parámetros!$AM$2:$AN$16,2,0),"01/01/1900"))</f>
        <v>01/01/1900</v>
      </c>
    </row>
    <row r="1112" spans="1:63" ht="15" customHeight="1">
      <c r="A1112" s="346"/>
      <c r="B1112" s="372"/>
      <c r="C1112" s="371"/>
      <c r="D1112" s="373"/>
      <c r="E1112" s="373"/>
      <c r="F1112" s="347"/>
      <c r="G1112" s="208"/>
      <c r="H1112" s="348"/>
      <c r="I1112" s="349"/>
      <c r="J1112" s="350"/>
      <c r="K1112" s="346"/>
      <c r="L1112" s="152"/>
      <c r="M1112" s="351"/>
      <c r="N1112" s="376" t="str">
        <f ca="1">IF(Tabla1[[#This Row],[Fecha de nac]]="","",IF(Tabla1[[#This Row],[Fecha Finalización]] &gt;=TODAY(), DATEDIF(Tabla1[[#This Row],[Fecha de nac]],TODAY(),"y"), ROUNDDOWN((Tabla1[[#This Row],[Fecha Finalización]] -Tabla1[[#This Row],[Fecha de nac]])/365,0)))</f>
        <v/>
      </c>
      <c r="O1112" s="377"/>
      <c r="P1112" s="378"/>
      <c r="Q1112" s="352"/>
      <c r="R1112" s="353"/>
      <c r="S1112" s="353"/>
      <c r="T1112" s="353"/>
      <c r="U1112" s="354" t="str">
        <f>IF(F1112="","",Tabla1[[#This Row],[Fecha Inicio grupo]]+3*7-7)</f>
        <v/>
      </c>
      <c r="V1112" s="355" t="str">
        <f>IF(F1112="","",EDATE(Tabla1[[#This Row],[Fecha Inicio grupo]],3))</f>
        <v/>
      </c>
      <c r="W1112" s="356"/>
      <c r="X1112" s="356"/>
      <c r="Y1112" s="357"/>
      <c r="Z1112" s="358"/>
      <c r="AA1112" s="358"/>
      <c r="AB1112" s="358"/>
      <c r="AC1112" s="357"/>
      <c r="AD1112" s="357"/>
      <c r="AE1112" s="357"/>
      <c r="AF1112" s="357"/>
      <c r="AG1112" s="357"/>
      <c r="AH1112" s="357"/>
      <c r="AI1112" s="357"/>
      <c r="AJ1112" s="361"/>
      <c r="AK1112" s="234"/>
      <c r="AL1112" s="271"/>
      <c r="AM1112" s="271"/>
      <c r="AN1112" s="272"/>
      <c r="AO1112" s="273"/>
      <c r="AP1112" s="362" t="str">
        <f>+IF( OR(RIGHT(Tabla1[[#This Row],[sem 01]]&amp;Tabla1[[#This Row],[sem 02]]&amp;Tabla1[[#This Row],[sem 03]],1)="P",RIGHT(SUBSTITUTE(Tabla1[[#This Row],[sem 01]]&amp;Tabla1[[#This Row],[sem 02]]&amp;Tabla1[[#This Row],[sem 03]],"T","P"),1)="P", RIGHT(SUBSTITUTE(Tabla1[[#This Row],[sem 01]]&amp;Tabla1[[#This Row],[sem 02]]&amp;Tabla1[[#This Row],[sem 03]],"NI","F"),1)="P",LEFT(Tabla1[[#This Row],[sem 01]]&amp;Tabla1[[#This Row],[sem 02]]&amp;Tabla1[[#This Row],[sem 03]],2)="PP", LEFT(SUBSTITUTE(Tabla1[[#This Row],[sem 01]]&amp;Tabla1[[#This Row],[sem 02]]&amp;Tabla1[[#This Row],[sem 03]],"T","P"),2)="PP",LEFT(SUBSTITUTE(Tabla1[[#This Row],[sem 01]]&amp;Tabla1[[#This Row],[sem 02]]&amp;Tabla1[[#This Row],[sem 03]],"NI","F"),2)="PP"),"Asistió","No Asistió")</f>
        <v>No Asistió</v>
      </c>
      <c r="AQ1112" s="363"/>
      <c r="AR1112" s="364"/>
      <c r="AS1112" s="157"/>
      <c r="AT1112" s="356"/>
      <c r="AU1112" s="365" t="str">
        <f>CONCATENATE(Tabla1[[#This Row],[sem 01]],Tabla1[[#This Row],[sem 02]],Tabla1[[#This Row],[sem 03]])</f>
        <v/>
      </c>
      <c r="AV1112" s="56"/>
      <c r="AW1112" s="30"/>
      <c r="AX1112" s="366" t="str">
        <f>IF(V1112="","",EOMONTH(EDATE(Tabla1[[#This Row],[Fecha Finalización]],2),0))</f>
        <v/>
      </c>
      <c r="AY1112" s="364"/>
      <c r="AZ1112" s="367" t="str">
        <f>IF(V1112="","",EOMONTH(EDATE(Tabla1[[#This Row],[Fecha Finalización]],3),0))</f>
        <v/>
      </c>
      <c r="BA1112" s="368"/>
      <c r="BB1112" s="368"/>
      <c r="BC1112" s="365"/>
      <c r="BD1112" s="369" t="str">
        <f>IF(F1112="","",Tabla1[[#This Row],[sem 01]]&amp;Tabla1[[#This Row],[sem 02]]&amp;Tabla1[[#This Row],[sem 03]])</f>
        <v/>
      </c>
      <c r="BE1112" s="236" t="str">
        <f>+IF(TRIM(F1112)="","",$B$1&amp;"-"&amp;Tabla1[[#This Row],[Mes Inscrito]]&amp;"-"&amp;Tabla1[[#This Row],[Dia de clases Inscrito]]&amp;"-"&amp;Tabla1[[#This Row],[Horario Inscrito]]&amp;"-"&amp;Tabla1[[#This Row],[Fecha Inicio grupo]])</f>
        <v/>
      </c>
      <c r="BF1112" s="253" t="str">
        <f>IF(F1112="","",Tabla1[[#This Row],[Curso]])</f>
        <v/>
      </c>
      <c r="BG1112" s="254" t="str">
        <f>+IF(TRIM(F1112)="","",$B$1&amp;"-"&amp;TRIM(Tabla1[[#This Row],[Mes Inscrito]])&amp;"-"&amp;TRIM(Tabla1[[#This Row],[Dia de clases Inscrito]])&amp;"-"&amp;TRIM(Tabla1[[#This Row],[Horario Inscrito]])&amp;"-"&amp;TRIM(Tabla1[[#This Row],[Fecha Inicio grupo]])&amp;"-"&amp;TRIM(Tabla1[[#This Row],[Tipo Incrito]]))</f>
        <v/>
      </c>
      <c r="BH1112" s="255" t="str">
        <f>IF(F1112="","",OR(IFERROR(SEARCH("CG",Tabla1[[#This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12" s="370" t="str">
        <f>IF(F1112&lt;&gt;"",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12" s="370" t="str">
        <f>IF(F1112&lt;&gt;"",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12" s="370" t="str">
        <f>IF(Tabla1[[#This Row],[Fecha Inicio grupo]]="","",IFERROR(VLOOKUP(Tabla1[[#This Row],[Mes de Alta como miembro]],Parámetros!$AM$2:$AN$16,2,0),"01/01/1900"))</f>
        <v/>
      </c>
    </row>
    <row r="1113" spans="1:63" ht="15" customHeight="1">
      <c r="A1113" s="346"/>
      <c r="B1113" s="372"/>
      <c r="C1113" s="371"/>
      <c r="D1113" s="373"/>
      <c r="E1113" s="373"/>
      <c r="F1113" s="347"/>
      <c r="G1113" s="208"/>
      <c r="H1113" s="348"/>
      <c r="I1113" s="349"/>
      <c r="J1113" s="350"/>
      <c r="K1113" s="346"/>
      <c r="L1113" s="152"/>
      <c r="M1113" s="351"/>
      <c r="N1113" s="376" t="str">
        <f ca="1">IF(Tabla1[[#This Row],[Fecha de nac]]="","",IF(Tabla1[[#This Row],[Fecha Finalización]] &gt;=TODAY(), DATEDIF(Tabla1[[#This Row],[Fecha de nac]],TODAY(),"y"), ROUNDDOWN((Tabla1[[#This Row],[Fecha Finalización]] -Tabla1[[#This Row],[Fecha de nac]])/365,0)))</f>
        <v/>
      </c>
      <c r="O1113" s="377"/>
      <c r="P1113" s="378"/>
      <c r="Q1113" s="352"/>
      <c r="R1113" s="353"/>
      <c r="S1113" s="353"/>
      <c r="T1113" s="353"/>
      <c r="U1113" s="354" t="str">
        <f>IF(F1113="","",Tabla1[[#This Row],[Fecha Inicio grupo]]+3*7-7)</f>
        <v/>
      </c>
      <c r="V1113" s="355" t="str">
        <f>IF(F1113="","",EDATE(Tabla1[[#This Row],[Fecha Inicio grupo]],3))</f>
        <v/>
      </c>
      <c r="W1113" s="356"/>
      <c r="X1113" s="356"/>
      <c r="Y1113" s="359"/>
      <c r="Z1113" s="360"/>
      <c r="AA1113" s="360"/>
      <c r="AB1113" s="360"/>
      <c r="AC1113" s="357"/>
      <c r="AD1113" s="357"/>
      <c r="AE1113" s="357"/>
      <c r="AF1113" s="357"/>
      <c r="AG1113" s="357"/>
      <c r="AH1113" s="357"/>
      <c r="AI1113" s="357"/>
      <c r="AJ1113" s="361"/>
      <c r="AK1113" s="234"/>
      <c r="AL1113" s="271"/>
      <c r="AM1113" s="271"/>
      <c r="AN1113" s="272"/>
      <c r="AO1113" s="273"/>
      <c r="AP1113" s="362" t="str">
        <f>+IF( OR(RIGHT(Tabla1[[#This Row],[sem 01]]&amp;Tabla1[[#This Row],[sem 02]]&amp;Tabla1[[#This Row],[sem 03]],1)="P",RIGHT(SUBSTITUTE(Tabla1[[#This Row],[sem 01]]&amp;Tabla1[[#This Row],[sem 02]]&amp;Tabla1[[#This Row],[sem 03]],"T","P"),1)="P", RIGHT(SUBSTITUTE(Tabla1[[#This Row],[sem 01]]&amp;Tabla1[[#This Row],[sem 02]]&amp;Tabla1[[#This Row],[sem 03]],"NI","F"),1)="P",LEFT(Tabla1[[#This Row],[sem 01]]&amp;Tabla1[[#This Row],[sem 02]]&amp;Tabla1[[#This Row],[sem 03]],2)="PP", LEFT(SUBSTITUTE(Tabla1[[#This Row],[sem 01]]&amp;Tabla1[[#This Row],[sem 02]]&amp;Tabla1[[#This Row],[sem 03]],"T","P"),2)="PP",LEFT(SUBSTITUTE(Tabla1[[#This Row],[sem 01]]&amp;Tabla1[[#This Row],[sem 02]]&amp;Tabla1[[#This Row],[sem 03]],"NI","F"),2)="PP"),"Asistió","No Asistió")</f>
        <v>No Asistió</v>
      </c>
      <c r="AQ1113" s="363"/>
      <c r="AR1113" s="364"/>
      <c r="AS1113" s="157"/>
      <c r="AT1113" s="356"/>
      <c r="AU1113" s="365" t="str">
        <f>CONCATENATE(Tabla1[[#This Row],[sem 01]],Tabla1[[#This Row],[sem 02]],Tabla1[[#This Row],[sem 03]])</f>
        <v/>
      </c>
      <c r="AV1113" s="56"/>
      <c r="AW1113" s="30"/>
      <c r="AX1113" s="366" t="str">
        <f>IF(V1113="","",EOMONTH(EDATE(Tabla1[[#This Row],[Fecha Finalización]],2),0))</f>
        <v/>
      </c>
      <c r="AY1113" s="364"/>
      <c r="AZ1113" s="367" t="str">
        <f>IF(V1113="","",EOMONTH(EDATE(Tabla1[[#This Row],[Fecha Finalización]],3),0))</f>
        <v/>
      </c>
      <c r="BA1113" s="368"/>
      <c r="BB1113" s="368"/>
      <c r="BC1113" s="365"/>
      <c r="BD1113" s="369" t="str">
        <f>IF(F1113="","",Tabla1[[#This Row],[sem 01]]&amp;Tabla1[[#This Row],[sem 02]]&amp;Tabla1[[#This Row],[sem 03]])</f>
        <v/>
      </c>
      <c r="BE1113" s="236" t="str">
        <f>+IF(TRIM(F1113)="","",$B$1&amp;"-"&amp;Tabla1[[#This Row],[Mes Inscrito]]&amp;"-"&amp;Tabla1[[#This Row],[Dia de clases Inscrito]]&amp;"-"&amp;Tabla1[[#This Row],[Horario Inscrito]]&amp;"-"&amp;Tabla1[[#This Row],[Fecha Inicio grupo]])</f>
        <v/>
      </c>
      <c r="BF1113" s="253" t="str">
        <f>IF(F1113="","",Tabla1[[#This Row],[Curso]])</f>
        <v/>
      </c>
      <c r="BG1113" s="254" t="str">
        <f>+IF(TRIM(F1113)="","",$B$1&amp;"-"&amp;TRIM(Tabla1[[#This Row],[Mes Inscrito]])&amp;"-"&amp;TRIM(Tabla1[[#This Row],[Dia de clases Inscrito]])&amp;"-"&amp;TRIM(Tabla1[[#This Row],[Horario Inscrito]])&amp;"-"&amp;TRIM(Tabla1[[#This Row],[Fecha Inicio grupo]])&amp;"-"&amp;TRIM(Tabla1[[#This Row],[Tipo Incrito]]))</f>
        <v/>
      </c>
      <c r="BH1113" s="255" t="str">
        <f>IF(F1113="","",OR(IFERROR(SEARCH("CG",Tabla1[[#This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13" s="370" t="str">
        <f>IF(F1113&lt;&gt;"",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13" s="370" t="str">
        <f>IF(F1113&lt;&gt;"",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13" s="370" t="str">
        <f>IF(Tabla1[[#This Row],[Fecha Inicio grupo]]="","",IFERROR(VLOOKUP(Tabla1[[#This Row],[Mes de Alta como miembro]],Parámetros!$AM$2:$AN$16,2,0),"01/01/1900"))</f>
        <v/>
      </c>
    </row>
    <row r="1114" spans="1:63" ht="15" customHeight="1">
      <c r="A1114" s="322"/>
      <c r="B1114" s="323"/>
      <c r="C1114" s="324"/>
      <c r="D1114" s="325"/>
      <c r="E1114" s="326"/>
      <c r="F1114" s="327"/>
      <c r="G1114" s="328"/>
      <c r="H1114" s="329"/>
      <c r="I1114" s="330"/>
      <c r="J1114" s="324"/>
      <c r="K1114" s="331"/>
      <c r="L1114" s="331"/>
      <c r="M1114" s="332"/>
      <c r="N1114" s="333"/>
      <c r="O1114" s="334"/>
      <c r="P1114" s="335"/>
      <c r="Q1114" s="336"/>
      <c r="R1114" s="337"/>
      <c r="S1114" s="337"/>
      <c r="T1114" s="337"/>
      <c r="U1114" s="338"/>
      <c r="V1114" s="339"/>
      <c r="W1114" s="78"/>
      <c r="X1114" s="78"/>
      <c r="Y1114" s="340"/>
      <c r="Z1114" s="340"/>
      <c r="AA1114" s="340"/>
      <c r="AB1114" s="340"/>
      <c r="AC1114" s="340"/>
      <c r="AD1114" s="340"/>
      <c r="AE1114" s="340"/>
      <c r="AF1114" s="340"/>
      <c r="AG1114" s="340"/>
      <c r="AH1114" s="78"/>
      <c r="AI1114" s="78"/>
      <c r="AJ1114" s="78"/>
      <c r="AK1114" s="78"/>
      <c r="AL1114" s="78"/>
      <c r="AM1114" s="78"/>
      <c r="AN1114" s="78"/>
      <c r="AO1114" s="324"/>
      <c r="AP1114" s="341"/>
      <c r="AQ1114" s="342"/>
      <c r="AR1114" s="342"/>
      <c r="AS1114" s="342"/>
      <c r="AT1114" s="78"/>
      <c r="AU1114" s="78"/>
      <c r="AV1114" s="78"/>
      <c r="AW1114" s="78"/>
      <c r="AX1114" s="343"/>
      <c r="AY1114" s="342"/>
      <c r="AZ1114" s="344"/>
      <c r="BA1114" s="345"/>
      <c r="BB1114" s="345"/>
      <c r="BC1114" s="78"/>
      <c r="BD1114" s="235"/>
      <c r="BE1114" s="236"/>
      <c r="BF1114" s="253"/>
      <c r="BG1114" s="254"/>
      <c r="BH1114" s="255"/>
      <c r="BI1114" s="318"/>
      <c r="BJ1114" s="318"/>
      <c r="BK1114" s="318"/>
    </row>
    <row r="1115" spans="1:63" ht="15" customHeight="1">
      <c r="A1115" s="322"/>
      <c r="B1115" s="323"/>
      <c r="C1115" s="324"/>
      <c r="D1115" s="325"/>
      <c r="E1115" s="326"/>
      <c r="F1115" s="327"/>
      <c r="G1115" s="328"/>
      <c r="H1115" s="329"/>
      <c r="I1115" s="330"/>
      <c r="J1115" s="324"/>
      <c r="K1115" s="331"/>
      <c r="L1115" s="331"/>
      <c r="M1115" s="332"/>
      <c r="N1115" s="333"/>
      <c r="O1115" s="334"/>
      <c r="P1115" s="335"/>
      <c r="Q1115" s="336"/>
      <c r="R1115" s="337"/>
      <c r="S1115" s="337"/>
      <c r="T1115" s="337"/>
      <c r="U1115" s="338"/>
      <c r="V1115" s="339"/>
      <c r="W1115" s="78"/>
      <c r="X1115" s="78"/>
      <c r="Y1115" s="340"/>
      <c r="Z1115" s="340"/>
      <c r="AA1115" s="340"/>
      <c r="AB1115" s="340"/>
      <c r="AC1115" s="340"/>
      <c r="AD1115" s="340"/>
      <c r="AE1115" s="340"/>
      <c r="AF1115" s="340"/>
      <c r="AG1115" s="340"/>
      <c r="AH1115" s="78"/>
      <c r="AI1115" s="78"/>
      <c r="AJ1115" s="78"/>
      <c r="AK1115" s="78"/>
      <c r="AL1115" s="78"/>
      <c r="AM1115" s="78"/>
      <c r="AN1115" s="78"/>
      <c r="AO1115" s="324"/>
      <c r="AP1115" s="341"/>
      <c r="AQ1115" s="342"/>
      <c r="AR1115" s="342"/>
      <c r="AS1115" s="342"/>
      <c r="AT1115" s="78"/>
      <c r="AU1115" s="78"/>
      <c r="AV1115" s="78"/>
      <c r="AW1115" s="78"/>
      <c r="AX1115" s="343"/>
      <c r="AY1115" s="342"/>
      <c r="AZ1115" s="344"/>
      <c r="BA1115" s="345"/>
      <c r="BB1115" s="345"/>
      <c r="BC1115" s="78"/>
      <c r="BD1115" s="235"/>
      <c r="BE1115" s="236"/>
      <c r="BF1115" s="253"/>
      <c r="BG1115" s="254"/>
      <c r="BH1115" s="255"/>
      <c r="BI1115" s="318"/>
      <c r="BJ1115" s="318"/>
      <c r="BK1115" s="318"/>
    </row>
    <row r="1116" spans="1:63" ht="15" customHeight="1">
      <c r="A1116" s="322"/>
      <c r="B1116" s="323"/>
      <c r="C1116" s="324"/>
      <c r="D1116" s="325"/>
      <c r="E1116" s="326"/>
      <c r="F1116" s="327"/>
      <c r="G1116" s="328"/>
      <c r="H1116" s="329"/>
      <c r="I1116" s="330"/>
      <c r="J1116" s="324"/>
      <c r="K1116" s="331"/>
      <c r="L1116" s="331"/>
      <c r="M1116" s="332"/>
      <c r="N1116" s="333"/>
      <c r="O1116" s="334"/>
      <c r="P1116" s="335"/>
      <c r="Q1116" s="336"/>
      <c r="R1116" s="337"/>
      <c r="S1116" s="337"/>
      <c r="T1116" s="337"/>
      <c r="U1116" s="338"/>
      <c r="V1116" s="339"/>
      <c r="W1116" s="78"/>
      <c r="X1116" s="78"/>
      <c r="Y1116" s="340"/>
      <c r="Z1116" s="340"/>
      <c r="AA1116" s="340"/>
      <c r="AB1116" s="340"/>
      <c r="AC1116" s="340"/>
      <c r="AD1116" s="340"/>
      <c r="AE1116" s="340"/>
      <c r="AF1116" s="340"/>
      <c r="AG1116" s="340"/>
      <c r="AH1116" s="78"/>
      <c r="AI1116" s="78"/>
      <c r="AJ1116" s="78"/>
      <c r="AK1116" s="78"/>
      <c r="AL1116" s="78"/>
      <c r="AM1116" s="78"/>
      <c r="AN1116" s="78"/>
      <c r="AO1116" s="324"/>
      <c r="AP1116" s="341"/>
      <c r="AQ1116" s="342"/>
      <c r="AR1116" s="342"/>
      <c r="AS1116" s="342"/>
      <c r="AT1116" s="78"/>
      <c r="AU1116" s="78"/>
      <c r="AV1116" s="78"/>
      <c r="AW1116" s="78"/>
      <c r="AX1116" s="343"/>
      <c r="AY1116" s="342"/>
      <c r="AZ1116" s="344"/>
      <c r="BA1116" s="345"/>
      <c r="BB1116" s="345"/>
      <c r="BC1116" s="78"/>
      <c r="BD1116" s="235"/>
      <c r="BE1116" s="236"/>
      <c r="BF1116" s="253"/>
      <c r="BG1116" s="254"/>
      <c r="BH1116" s="255"/>
      <c r="BI1116" s="318"/>
      <c r="BJ1116" s="318"/>
      <c r="BK1116" s="318"/>
    </row>
    <row r="1117" spans="1:63" ht="15" customHeight="1">
      <c r="A1117" s="322"/>
      <c r="B1117" s="323"/>
      <c r="C1117" s="324"/>
      <c r="D1117" s="325"/>
      <c r="E1117" s="326"/>
      <c r="F1117" s="327"/>
      <c r="G1117" s="328"/>
      <c r="H1117" s="329"/>
      <c r="I1117" s="330"/>
      <c r="J1117" s="324"/>
      <c r="K1117" s="331"/>
      <c r="L1117" s="331"/>
      <c r="M1117" s="332"/>
      <c r="N1117" s="333"/>
      <c r="O1117" s="334"/>
      <c r="P1117" s="335"/>
      <c r="Q1117" s="336"/>
      <c r="R1117" s="337"/>
      <c r="S1117" s="337"/>
      <c r="T1117" s="337"/>
      <c r="U1117" s="338"/>
      <c r="V1117" s="339"/>
      <c r="W1117" s="78"/>
      <c r="X1117" s="78"/>
      <c r="Y1117" s="340"/>
      <c r="Z1117" s="340"/>
      <c r="AA1117" s="340"/>
      <c r="AB1117" s="340"/>
      <c r="AC1117" s="340"/>
      <c r="AD1117" s="340"/>
      <c r="AE1117" s="340"/>
      <c r="AF1117" s="340"/>
      <c r="AG1117" s="340"/>
      <c r="AH1117" s="78"/>
      <c r="AI1117" s="78"/>
      <c r="AJ1117" s="78"/>
      <c r="AK1117" s="78"/>
      <c r="AL1117" s="78"/>
      <c r="AM1117" s="78"/>
      <c r="AN1117" s="78"/>
      <c r="AO1117" s="324"/>
      <c r="AP1117" s="341"/>
      <c r="AQ1117" s="342"/>
      <c r="AR1117" s="342"/>
      <c r="AS1117" s="342"/>
      <c r="AT1117" s="78"/>
      <c r="AU1117" s="78"/>
      <c r="AV1117" s="78"/>
      <c r="AW1117" s="78"/>
      <c r="AX1117" s="343"/>
      <c r="AY1117" s="342"/>
      <c r="AZ1117" s="344"/>
      <c r="BA1117" s="345"/>
      <c r="BB1117" s="345"/>
      <c r="BC1117" s="78"/>
      <c r="BD1117" s="235"/>
      <c r="BE1117" s="236"/>
      <c r="BF1117" s="253"/>
      <c r="BG1117" s="254"/>
      <c r="BH1117" s="255"/>
      <c r="BI1117" s="318"/>
      <c r="BJ1117" s="318"/>
      <c r="BK1117" s="318"/>
    </row>
    <row r="1118" spans="1:63" ht="15" customHeight="1">
      <c r="A1118" s="322"/>
      <c r="B1118" s="323"/>
      <c r="C1118" s="324"/>
      <c r="D1118" s="325"/>
      <c r="E1118" s="326"/>
      <c r="F1118" s="327"/>
      <c r="G1118" s="328"/>
      <c r="H1118" s="329"/>
      <c r="I1118" s="330"/>
      <c r="J1118" s="324"/>
      <c r="K1118" s="331"/>
      <c r="L1118" s="331"/>
      <c r="M1118" s="332"/>
      <c r="N1118" s="333"/>
      <c r="O1118" s="334"/>
      <c r="P1118" s="335"/>
      <c r="Q1118" s="336"/>
      <c r="R1118" s="337"/>
      <c r="S1118" s="337"/>
      <c r="T1118" s="337"/>
      <c r="U1118" s="338"/>
      <c r="V1118" s="339"/>
      <c r="W1118" s="78"/>
      <c r="X1118" s="78"/>
      <c r="Y1118" s="340"/>
      <c r="Z1118" s="340"/>
      <c r="AA1118" s="340"/>
      <c r="AB1118" s="340"/>
      <c r="AC1118" s="340"/>
      <c r="AD1118" s="340"/>
      <c r="AE1118" s="340"/>
      <c r="AF1118" s="340"/>
      <c r="AG1118" s="340"/>
      <c r="AH1118" s="78"/>
      <c r="AI1118" s="78"/>
      <c r="AJ1118" s="78"/>
      <c r="AK1118" s="78"/>
      <c r="AL1118" s="78"/>
      <c r="AM1118" s="78"/>
      <c r="AN1118" s="78"/>
      <c r="AO1118" s="324"/>
      <c r="AP1118" s="341"/>
      <c r="AQ1118" s="342"/>
      <c r="AR1118" s="342"/>
      <c r="AS1118" s="342"/>
      <c r="AT1118" s="78"/>
      <c r="AU1118" s="78"/>
      <c r="AV1118" s="78"/>
      <c r="AW1118" s="78"/>
      <c r="AX1118" s="343"/>
      <c r="AY1118" s="342"/>
      <c r="AZ1118" s="344"/>
      <c r="BA1118" s="345"/>
      <c r="BB1118" s="345"/>
      <c r="BC1118" s="78"/>
      <c r="BD1118" s="235"/>
      <c r="BE1118" s="236"/>
      <c r="BF1118" s="253"/>
      <c r="BG1118" s="254"/>
      <c r="BH1118" s="255"/>
      <c r="BI1118" s="318"/>
      <c r="BJ1118" s="318"/>
      <c r="BK1118" s="318"/>
    </row>
    <row r="1119" spans="1:63" ht="15" customHeight="1">
      <c r="Y1119" s="78"/>
    </row>
    <row r="1120" spans="1:63" ht="15" customHeight="1">
      <c r="Y1120" s="78"/>
    </row>
    <row r="1121" spans="25:25" ht="15" customHeight="1">
      <c r="Y1121" s="78"/>
    </row>
    <row r="1122" spans="25:25" ht="15" customHeight="1">
      <c r="Y1122" s="78"/>
    </row>
    <row r="1123" spans="25:25" ht="15" customHeight="1">
      <c r="Y1123" s="78"/>
    </row>
    <row r="1124" spans="25:25" ht="15" customHeight="1">
      <c r="Y1124" s="78"/>
    </row>
  </sheetData>
  <sheetProtection algorithmName="SHA-512" hashValue="NC5oOjJDYka6yMuSDm66tNvWPBWHYAU/jKGHOOsZJXGD4a3VJuQr6NhWJvChR/68oosXw8+96apZycOVDOtM0w==" saltValue="X1i0fbO11UmDme+JM/JdhA==" spinCount="100000" sheet="1" objects="1" scenarios="1" formatCells="0" insertRows="0" deleteRows="0" sort="0" autoFilter="0"/>
  <protectedRanges>
    <protectedRange sqref="B4:M1118" name="Rango1"/>
    <protectedRange sqref="O4:AO1118" name="Rango4"/>
    <protectedRange sqref="AQ4:BC1118" name="Rango5"/>
  </protectedRanges>
  <mergeCells count="5">
    <mergeCell ref="W2:X2"/>
    <mergeCell ref="BB2:BC2"/>
    <mergeCell ref="C2:F2"/>
    <mergeCell ref="R2:T2"/>
    <mergeCell ref="H2:M2"/>
  </mergeCells>
  <phoneticPr fontId="15" type="noConversion"/>
  <conditionalFormatting sqref="M1 M5:M7 M14">
    <cfRule type="expression" dxfId="97" priority="143">
      <formula>(MONTH(TODAY())=MONTH(M4))*(DAY(TODAY())=DAY(M4))</formula>
    </cfRule>
  </conditionalFormatting>
  <conditionalFormatting sqref="M4 M17">
    <cfRule type="expression" dxfId="96" priority="171">
      <formula>(MONTH(TODAY())=MONTH(M5))*(DAY(TODAY())=DAY(M5))</formula>
    </cfRule>
  </conditionalFormatting>
  <conditionalFormatting sqref="M8 M15:M16">
    <cfRule type="expression" dxfId="95" priority="267">
      <formula>(MONTH(TODAY())=MONTH(#REF!))*(DAY(TODAY())=DAY(#REF!))</formula>
    </cfRule>
  </conditionalFormatting>
  <conditionalFormatting sqref="M9 M19 M24">
    <cfRule type="expression" dxfId="94" priority="132">
      <formula>(MONTH(TODAY())=MONTH(M11))*(DAY(TODAY())=DAY(M11))</formula>
    </cfRule>
  </conditionalFormatting>
  <conditionalFormatting sqref="M10 M13">
    <cfRule type="expression" dxfId="93" priority="285">
      <formula>(MONTH(TODAY())=MONTH(M14))*(DAY(TODAY())=DAY(M14))</formula>
    </cfRule>
  </conditionalFormatting>
  <conditionalFormatting sqref="M11:M12">
    <cfRule type="expression" dxfId="92" priority="287">
      <formula>(MONTH(TODAY())=MONTH(M16))*(DAY(TODAY())=DAY(M16))</formula>
    </cfRule>
  </conditionalFormatting>
  <conditionalFormatting sqref="M18">
    <cfRule type="expression" dxfId="91" priority="275">
      <formula>(MONTH(TODAY())=MONTH(#REF!))*(DAY(TODAY())=DAY(#REF!))</formula>
    </cfRule>
  </conditionalFormatting>
  <conditionalFormatting sqref="M20">
    <cfRule type="expression" dxfId="90" priority="279">
      <formula>(MONTH(TODAY())=MONTH(M372))*(DAY(TODAY())=DAY(M372))</formula>
    </cfRule>
  </conditionalFormatting>
  <conditionalFormatting sqref="M21 M25:M643">
    <cfRule type="expression" dxfId="89" priority="151">
      <formula>(MONTH(TODAY())=MONTH(M374))*(DAY(TODAY())=DAY(M374))</formula>
    </cfRule>
  </conditionalFormatting>
  <conditionalFormatting sqref="M22">
    <cfRule type="expression" dxfId="88" priority="133">
      <formula>(MONTH(TODAY())=MONTH(#REF!))*(DAY(TODAY())=DAY(#REF!))</formula>
    </cfRule>
  </conditionalFormatting>
  <conditionalFormatting sqref="M23">
    <cfRule type="expression" dxfId="87" priority="112">
      <formula>(MONTH(TODAY())=MONTH(N376))*(DAY(TODAY())=DAY(N376))</formula>
    </cfRule>
  </conditionalFormatting>
  <conditionalFormatting sqref="M76:M77 M79">
    <cfRule type="expression" dxfId="86" priority="104">
      <formula>(MONTH(TODAY())=MONTH(K86))*(DAY(TODAY())=DAY(K86))</formula>
    </cfRule>
  </conditionalFormatting>
  <conditionalFormatting sqref="M78">
    <cfRule type="expression" dxfId="85" priority="105">
      <formula>(MONTH(TODAY())=MONTH(K87))*(DAY(TODAY())=DAY(K87))</formula>
    </cfRule>
  </conditionalFormatting>
  <conditionalFormatting sqref="M80:M82">
    <cfRule type="expression" dxfId="84" priority="103">
      <formula>(MONTH(TODAY())=MONTH(K91))*(DAY(TODAY())=DAY(K91))</formula>
    </cfRule>
  </conditionalFormatting>
  <conditionalFormatting sqref="M83">
    <cfRule type="expression" dxfId="83" priority="101">
      <formula>(MONTH(TODAY())=MONTH(K93))*(DAY(TODAY())=DAY(K93))</formula>
    </cfRule>
  </conditionalFormatting>
  <conditionalFormatting sqref="M84">
    <cfRule type="expression" dxfId="82" priority="100">
      <formula>(MONTH(TODAY())=MONTH(#REF!))*(DAY(TODAY())=DAY(#REF!))</formula>
    </cfRule>
  </conditionalFormatting>
  <conditionalFormatting sqref="M1118">
    <cfRule type="expression" dxfId="81" priority="274">
      <formula>(MONTH(TODAY())=MONTH(P1577))*(DAY(TODAY())=DAY(P1577))</formula>
    </cfRule>
  </conditionalFormatting>
  <conditionalFormatting sqref="Y1:AO2 Y3:AN3 X1119:X1048576 AA1119:AS1048576 Y4:AO1118">
    <cfRule type="beginsWith" dxfId="80" priority="136" operator="beginsWith" text="CG">
      <formula>LEFT(X1,LEN("CG"))="CG"</formula>
    </cfRule>
    <cfRule type="beginsWith" dxfId="79" priority="139" operator="beginsWith" text="T">
      <formula>LEFT(X1,LEN("T"))="T"</formula>
    </cfRule>
    <cfRule type="beginsWith" dxfId="78" priority="140" operator="beginsWith" text="P">
      <formula>LEFT(X1,LEN("P"))="P"</formula>
    </cfRule>
  </conditionalFormatting>
  <conditionalFormatting sqref="AP1:AP2 AW1119:AY1048576 AP4:AP1118">
    <cfRule type="beginsWith" dxfId="77" priority="142" operator="beginsWith" text="Asistió">
      <formula>LEFT(AP1,LEN("Asistió"))="Asistió"</formula>
    </cfRule>
  </conditionalFormatting>
  <conditionalFormatting sqref="M1117">
    <cfRule type="expression" dxfId="76" priority="288">
      <formula>(MONTH(TODAY())=MONTH(P1577))*(DAY(TODAY())=DAY(P1577))</formula>
    </cfRule>
  </conditionalFormatting>
  <conditionalFormatting sqref="M1116">
    <cfRule type="expression" dxfId="75" priority="289">
      <formula>(MONTH(TODAY())=MONTH(P1577))*(DAY(TODAY())=DAY(P1577))</formula>
    </cfRule>
  </conditionalFormatting>
  <conditionalFormatting sqref="M1115">
    <cfRule type="expression" dxfId="74" priority="290">
      <formula>(MONTH(TODAY())=MONTH(P1577))*(DAY(TODAY())=DAY(P1577))</formula>
    </cfRule>
  </conditionalFormatting>
  <conditionalFormatting sqref="M1114">
    <cfRule type="expression" dxfId="73" priority="291">
      <formula>(MONTH(TODAY())=MONTH(P1577))*(DAY(TODAY())=DAY(P1577))</formula>
    </cfRule>
  </conditionalFormatting>
  <conditionalFormatting sqref="M644:M1113">
    <cfRule type="expression" dxfId="72" priority="306">
      <formula>(MONTH(TODAY())=MONTH(P1119))*(DAY(TODAY())=DAY(P1119))</formula>
    </cfRule>
  </conditionalFormatting>
  <conditionalFormatting sqref="H4:H1118">
    <cfRule type="duplicateValues" dxfId="71" priority="341"/>
  </conditionalFormatting>
  <conditionalFormatting sqref="K4:K1118">
    <cfRule type="duplicateValues" dxfId="70" priority="343"/>
  </conditionalFormatting>
  <conditionalFormatting sqref="L4:L1118">
    <cfRule type="duplicateValues" dxfId="69" priority="345"/>
  </conditionalFormatting>
  <dataValidations count="3">
    <dataValidation allowBlank="1" showInputMessage="1" showErrorMessage="1" sqref="D1:E1 C1:C3 R4:T22 C1119:E1048576 D3:E27 D76:E84 D28:D35 D41:D75 BD4:BD21 BE4:BE1118 D85:D1118" xr:uid="{00000000-0002-0000-0000-000000000000}"/>
    <dataValidation operator="greaterThan" allowBlank="1" showInputMessage="1" showErrorMessage="1" sqref="S1:T1 R1:R3 S3:T3 AV1225:AV1048576 Q1:Q22 Q23:T1118" xr:uid="{00000000-0002-0000-0000-000001000000}"/>
    <dataValidation type="date" operator="greaterThan" allowBlank="1" showInputMessage="1" showErrorMessage="1" sqref="F4:F1118" xr:uid="{00000000-0002-0000-0000-000002000000}">
      <formula1>44562</formula1>
    </dataValidation>
  </dataValidations>
  <pageMargins left="0.7" right="0.7" top="0.75" bottom="0.75" header="0.3" footer="0.3"/>
  <pageSetup paperSize="9" orientation="portrait" verticalDpi="300" r:id="rId1"/>
  <tableParts count="1">
    <tablePart r:id="rId2"/>
  </tableParts>
  <extLst>
    <ext xmlns:x14="http://schemas.microsoft.com/office/spreadsheetml/2009/9/main" uri="{CCE6A557-97BC-4b89-ADB6-D9C93CAAB3DF}">
      <x14:dataValidations xmlns:xm="http://schemas.microsoft.com/office/excel/2006/main" count="21">
        <x14:dataValidation type="list" allowBlank="1" showInputMessage="1" showErrorMessage="1" xr:uid="{7482530E-0D23-40EA-BFDB-001E67688D1C}">
          <x14:formula1>
            <xm:f>Parámetros!$C$3:$C$31</xm:f>
          </x14:formula1>
          <xm:sqref>Y1119:Z1124</xm:sqref>
        </x14:dataValidation>
        <x14:dataValidation type="list" allowBlank="1" showInputMessage="1" showErrorMessage="1" xr:uid="{16F92060-F667-432E-91DA-442EBB9BD1F3}">
          <x14:formula1>
            <xm:f>Parámetros!$AE$2:$AE$15</xm:f>
          </x14:formula1>
          <xm:sqref>D36:D40</xm:sqref>
        </x14:dataValidation>
        <x14:dataValidation type="list" allowBlank="1" showInputMessage="1" showErrorMessage="1" xr:uid="{0F9B7937-B46E-495A-924E-C8A145679BAD}">
          <x14:formula1>
            <xm:f>Parámetros!$AH$2:$AH$15</xm:f>
          </x14:formula1>
          <xm:sqref>E28:E75 E85:E1118</xm:sqref>
        </x14:dataValidation>
        <x14:dataValidation type="list" allowBlank="1" showInputMessage="1" showErrorMessage="1" xr:uid="{FE06D69F-5D0D-452A-B266-A949E3FAC4B4}">
          <x14:formula1>
            <xm:f>Parámetros!$R$2:$R$85</xm:f>
          </x14:formula1>
          <xm:sqref>B1</xm:sqref>
        </x14:dataValidation>
        <x14:dataValidation type="list" allowBlank="1" showInputMessage="1" showErrorMessage="1" xr:uid="{E61FA786-A2FB-4E97-80E2-C6BF9981DA0D}">
          <x14:formula1>
            <xm:f>Parámetros!$W$2:$W$8</xm:f>
          </x14:formula1>
          <xm:sqref>AV1119:AV1224 AT4:AT1118</xm:sqref>
        </x14:dataValidation>
        <x14:dataValidation type="list" allowBlank="1" showInputMessage="1" showErrorMessage="1" xr:uid="{2CDD5E9E-4FB4-4D3B-A50D-674F5E663583}">
          <x14:formula1>
            <xm:f>Parámetros!$A$2:$A$6</xm:f>
          </x14:formula1>
          <xm:sqref>B4</xm:sqref>
        </x14:dataValidation>
        <x14:dataValidation type="list" allowBlank="1" showInputMessage="1" showErrorMessage="1" xr:uid="{0D151DB0-3917-45A3-9C0B-B47CE18BC4BC}">
          <x14:formula1>
            <xm:f>Parámetros!$AA$2:$AA$10</xm:f>
          </x14:formula1>
          <xm:sqref>P4:P19</xm:sqref>
        </x14:dataValidation>
        <x14:dataValidation type="list" allowBlank="1" showInputMessage="1" showErrorMessage="1" xr:uid="{00000000-0002-0000-0000-000004000000}">
          <x14:formula1>
            <xm:f>Parámetros!$C$3:$C$9</xm:f>
          </x14:formula1>
          <xm:sqref>BD22:BD1118</xm:sqref>
        </x14:dataValidation>
        <x14:dataValidation type="list" allowBlank="1" showInputMessage="1" showErrorMessage="1" xr:uid="{74F777BB-03EE-444B-ACD9-AF2B846472F1}">
          <x14:formula1>
            <xm:f>Parámetros!$AC$2:$AC$13</xm:f>
          </x14:formula1>
          <xm:sqref>C4:C1118</xm:sqref>
        </x14:dataValidation>
        <x14:dataValidation type="list" allowBlank="1" showInputMessage="1" showErrorMessage="1" xr:uid="{00000000-0002-0000-0000-000005000000}">
          <x14:formula1>
            <xm:f>Parámetros!$U$2:$U$3</xm:f>
          </x14:formula1>
          <xm:sqref>BA4:BA1118 AY4:AY1118</xm:sqref>
        </x14:dataValidation>
        <x14:dataValidation type="list" allowBlank="1" showInputMessage="1" showErrorMessage="1" xr:uid="{00000000-0002-0000-0000-000007000000}">
          <x14:formula1>
            <xm:f>Parámetros!$V$2:$V$7</xm:f>
          </x14:formula1>
          <xm:sqref>AQ4:AQ1118</xm:sqref>
        </x14:dataValidation>
        <x14:dataValidation type="list" allowBlank="1" showInputMessage="1" showErrorMessage="1" xr:uid="{00000000-0002-0000-0000-000009000000}">
          <x14:formula1>
            <xm:f>Parámetros!$P$2:$P$9</xm:f>
          </x14:formula1>
          <xm:sqref>BC4:BC1118</xm:sqref>
        </x14:dataValidation>
        <x14:dataValidation type="list" operator="greaterThan" allowBlank="1" showInputMessage="1" showErrorMessage="1" xr:uid="{00000000-0002-0000-0000-00000B000000}">
          <x14:formula1>
            <xm:f>Parámetros!$E$2:$E$17</xm:f>
          </x14:formula1>
          <xm:sqref>O4:O1118</xm:sqref>
        </x14:dataValidation>
        <x14:dataValidation type="list" allowBlank="1" showInputMessage="1" showErrorMessage="1" xr:uid="{0F8774A8-4539-413D-AECE-C7176F3D5E82}">
          <x14:formula1>
            <xm:f>Parámetros!$C$2:$C$31</xm:f>
          </x14:formula1>
          <xm:sqref>W4:X1118</xm:sqref>
        </x14:dataValidation>
        <x14:dataValidation type="list" allowBlank="1" showInputMessage="1" showErrorMessage="1" xr:uid="{00000000-0002-0000-0000-000008000000}">
          <x14:formula1>
            <xm:f>Parámetros!$A$2:$A$5</xm:f>
          </x14:formula1>
          <xm:sqref>B5:B1118</xm:sqref>
        </x14:dataValidation>
        <x14:dataValidation type="list" allowBlank="1" showInputMessage="1" showErrorMessage="1" xr:uid="{5169E392-1739-4DF9-B960-5492037D87FC}">
          <x14:formula1>
            <xm:f>Parámetros!$AA$2:$AA$8</xm:f>
          </x14:formula1>
          <xm:sqref>P20:P1118</xm:sqref>
        </x14:dataValidation>
        <x14:dataValidation type="list" allowBlank="1" showInputMessage="1" showErrorMessage="1" xr:uid="{46341B2D-2D06-4C1E-A22C-4A067391BDD4}">
          <x14:formula1>
            <xm:f>Parámetros!$U$2:$U$6</xm:f>
          </x14:formula1>
          <xm:sqref>AR4:AR1118</xm:sqref>
        </x14:dataValidation>
        <x14:dataValidation type="list" allowBlank="1" showInputMessage="1" showErrorMessage="1" xr:uid="{09A4509A-5F34-462E-9CAA-BEC949BC59EB}">
          <x14:formula1>
            <xm:f>Parámetros!$U$2:$U$5</xm:f>
          </x14:formula1>
          <xm:sqref>AW4:AW1118</xm:sqref>
        </x14:dataValidation>
        <x14:dataValidation type="list" operator="greaterThan" allowBlank="1" showInputMessage="1" showErrorMessage="1" xr:uid="{B2FB7D8E-3C1F-4C4F-9D18-85046127EBA1}">
          <x14:formula1>
            <xm:f>Parámetros!$D$2:$D$30</xm:f>
          </x14:formula1>
          <xm:sqref>G4:G1118</xm:sqref>
        </x14:dataValidation>
        <x14:dataValidation type="list" allowBlank="1" showInputMessage="1" showErrorMessage="1" xr:uid="{5B3CB984-4E99-4637-8DE1-D7846B404801}">
          <x14:formula1>
            <xm:f>Parámetros!$G$2:$G$10</xm:f>
          </x14:formula1>
          <xm:sqref>Y4:AN1118</xm:sqref>
        </x14:dataValidation>
        <x14:dataValidation type="list" allowBlank="1" showInputMessage="1" showErrorMessage="1" xr:uid="{ADDAAAD8-60F6-4C78-B77E-8E4DBD5660EE}">
          <x14:formula1>
            <xm:f>Parámetros!$AK$2:$AK$16</xm:f>
          </x14:formula1>
          <xm:sqref>AS4:AS1118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AB30D-1A51-4F91-9D48-2D0F6537FB32}">
  <sheetPr codeName="Hoja2">
    <tabColor theme="9" tint="-0.499984740745262"/>
  </sheetPr>
  <dimension ref="A1:WVX27"/>
  <sheetViews>
    <sheetView zoomScale="85" zoomScaleNormal="85" workbookViewId="0">
      <selection activeCell="F7" sqref="F7"/>
    </sheetView>
  </sheetViews>
  <sheetFormatPr defaultColWidth="11.42578125" defaultRowHeight="14.45"/>
  <cols>
    <col min="1" max="1" width="6.42578125" customWidth="1"/>
    <col min="2" max="2" width="68.5703125" bestFit="1" customWidth="1"/>
    <col min="3" max="3" width="13.5703125" customWidth="1"/>
    <col min="5" max="5" width="9.85546875" hidden="1" customWidth="1"/>
    <col min="6" max="6" width="6.85546875" customWidth="1"/>
    <col min="7" max="7" width="11" customWidth="1"/>
    <col min="8" max="8" width="6.140625" customWidth="1"/>
    <col min="9" max="9" width="9.85546875" customWidth="1"/>
    <col min="10" max="10" width="5.5703125" bestFit="1" customWidth="1"/>
    <col min="11" max="12" width="6.140625" customWidth="1"/>
    <col min="13" max="13" width="7.7109375" customWidth="1"/>
    <col min="14" max="14" width="9.140625" customWidth="1"/>
    <col min="15" max="17" width="9.42578125" customWidth="1"/>
    <col min="18" max="18" width="12.140625" bestFit="1" customWidth="1"/>
  </cols>
  <sheetData>
    <row r="1" spans="1:16144" ht="16.149999999999999" thickBot="1">
      <c r="A1" s="11"/>
      <c r="B1" s="11" t="str">
        <f>+"FILIAL: "&amp;Probacionistas!$B$1</f>
        <v>FILIAL: Huaraz</v>
      </c>
      <c r="C1" s="11"/>
      <c r="D1" s="12"/>
      <c r="E1" s="59"/>
      <c r="F1" s="59"/>
      <c r="G1" s="59"/>
      <c r="H1" s="59"/>
      <c r="I1" s="59"/>
      <c r="J1" s="59"/>
      <c r="K1" s="59"/>
      <c r="L1" s="59"/>
      <c r="M1" s="59"/>
      <c r="N1" s="59"/>
      <c r="O1" s="59"/>
      <c r="P1" s="59"/>
      <c r="Q1" s="59"/>
      <c r="R1" s="13"/>
      <c r="S1" s="387"/>
      <c r="T1" s="387"/>
      <c r="U1" s="387"/>
      <c r="V1" s="387"/>
      <c r="W1" s="387"/>
      <c r="X1" s="387"/>
      <c r="Y1" s="387"/>
      <c r="Z1" s="387"/>
      <c r="AA1" s="387"/>
      <c r="AB1" s="387"/>
      <c r="AC1" s="387"/>
      <c r="AD1" s="387"/>
      <c r="AE1" s="387"/>
      <c r="AF1" s="387"/>
      <c r="AG1" s="387"/>
      <c r="AH1" s="387"/>
      <c r="AI1" s="387"/>
      <c r="AJ1" s="387"/>
      <c r="AK1" s="387"/>
      <c r="AL1" s="387"/>
      <c r="AM1" s="387"/>
      <c r="AN1" s="387"/>
      <c r="AO1" s="387"/>
      <c r="AP1" s="387"/>
      <c r="AQ1" s="387"/>
      <c r="AR1" s="387"/>
      <c r="AS1" s="387"/>
      <c r="AT1" s="387"/>
      <c r="AU1" s="387"/>
      <c r="AV1" s="387"/>
      <c r="AW1" s="387"/>
      <c r="AX1" s="387"/>
      <c r="AY1" s="387"/>
      <c r="AZ1" s="387"/>
      <c r="BA1" s="387"/>
      <c r="BB1" s="387"/>
      <c r="BC1" s="387"/>
      <c r="BD1" s="387"/>
      <c r="BE1" s="387"/>
      <c r="BF1" s="387"/>
      <c r="BG1" s="387"/>
      <c r="BH1" s="387"/>
      <c r="BI1" s="387"/>
      <c r="BJ1" s="387"/>
      <c r="BK1" s="387"/>
      <c r="BL1" s="387"/>
      <c r="BM1" s="387"/>
      <c r="BN1" s="387"/>
      <c r="BO1" s="387"/>
      <c r="BP1" s="387"/>
      <c r="BQ1" s="387"/>
      <c r="BR1" s="387"/>
      <c r="BS1" s="387"/>
      <c r="BT1" s="387"/>
      <c r="BU1" s="387"/>
      <c r="BV1" s="387"/>
      <c r="BW1" s="387"/>
      <c r="BX1" s="387"/>
      <c r="BY1" s="387"/>
      <c r="BZ1" s="387"/>
      <c r="CA1" s="387"/>
      <c r="CB1" s="387"/>
      <c r="CC1" s="387"/>
      <c r="CD1" s="387"/>
      <c r="CE1" s="387"/>
      <c r="CF1" s="387"/>
      <c r="CG1" s="387"/>
      <c r="CH1" s="387"/>
      <c r="CI1" s="387"/>
      <c r="CJ1" s="387"/>
      <c r="CK1" s="387"/>
      <c r="CL1" s="387"/>
      <c r="CM1" s="387"/>
      <c r="CN1" s="387"/>
      <c r="CO1" s="387"/>
      <c r="CP1" s="387"/>
      <c r="CQ1" s="387"/>
      <c r="CR1" s="387"/>
      <c r="CS1" s="387"/>
      <c r="CT1" s="387"/>
      <c r="CU1" s="387"/>
      <c r="CV1" s="387"/>
      <c r="CW1" s="387"/>
      <c r="CX1" s="387"/>
      <c r="CY1" s="387"/>
      <c r="CZ1" s="387"/>
      <c r="DA1" s="387"/>
      <c r="DB1" s="387"/>
      <c r="DC1" s="387"/>
      <c r="DD1" s="387"/>
      <c r="DE1" s="387"/>
      <c r="DF1" s="387"/>
      <c r="DG1" s="387"/>
      <c r="DH1" s="387"/>
      <c r="DI1" s="387"/>
      <c r="DJ1" s="387"/>
      <c r="DK1" s="387"/>
      <c r="DL1" s="387"/>
      <c r="DM1" s="387"/>
      <c r="DN1" s="387"/>
      <c r="DO1" s="387"/>
      <c r="DP1" s="387"/>
      <c r="DQ1" s="387"/>
      <c r="DR1" s="387"/>
      <c r="DS1" s="387"/>
      <c r="DT1" s="387"/>
      <c r="DU1" s="387"/>
      <c r="DV1" s="387"/>
      <c r="DW1" s="387"/>
      <c r="DX1" s="387"/>
      <c r="DY1" s="387"/>
      <c r="DZ1" s="387"/>
      <c r="EA1" s="387"/>
      <c r="EB1" s="387"/>
      <c r="EC1" s="387"/>
      <c r="ED1" s="387"/>
      <c r="EE1" s="387"/>
      <c r="EF1" s="387"/>
      <c r="EG1" s="387"/>
      <c r="EH1" s="387"/>
      <c r="EI1" s="387"/>
      <c r="EJ1" s="387"/>
      <c r="EK1" s="387"/>
      <c r="EL1" s="387"/>
      <c r="EM1" s="387"/>
      <c r="EN1" s="387"/>
      <c r="EO1" s="387"/>
      <c r="EP1" s="387"/>
      <c r="EQ1" s="387"/>
      <c r="ER1" s="387"/>
      <c r="ES1" s="387"/>
      <c r="ET1" s="387"/>
      <c r="EU1" s="387"/>
      <c r="EV1" s="387"/>
      <c r="EW1" s="387"/>
      <c r="EX1" s="387"/>
      <c r="EY1" s="387"/>
      <c r="EZ1" s="387"/>
      <c r="FA1" s="387"/>
      <c r="FB1" s="387"/>
      <c r="FC1" s="387"/>
      <c r="FD1" s="387"/>
      <c r="FE1" s="387"/>
      <c r="FF1" s="387"/>
      <c r="FG1" s="387"/>
      <c r="FH1" s="387"/>
      <c r="FI1" s="387"/>
      <c r="FJ1" s="387"/>
      <c r="FK1" s="387"/>
      <c r="FL1" s="387"/>
      <c r="FM1" s="387"/>
      <c r="FN1" s="387"/>
      <c r="FO1" s="387"/>
      <c r="FP1" s="387"/>
      <c r="FQ1" s="387"/>
      <c r="FR1" s="387"/>
      <c r="FS1" s="387"/>
      <c r="FT1" s="387"/>
      <c r="FU1" s="387"/>
      <c r="FV1" s="387"/>
      <c r="FW1" s="13"/>
      <c r="FX1" s="13"/>
      <c r="FY1" s="13"/>
      <c r="FZ1" s="13"/>
      <c r="GA1" s="13"/>
      <c r="GB1" s="13"/>
      <c r="GC1" s="13"/>
      <c r="GD1" s="13"/>
      <c r="GE1" s="13"/>
      <c r="GF1" s="13"/>
      <c r="GG1" s="13"/>
      <c r="GH1" s="13"/>
      <c r="GI1" s="13"/>
      <c r="GJ1" s="13"/>
      <c r="GK1" s="13"/>
      <c r="GL1" s="13"/>
      <c r="GM1" s="13"/>
      <c r="GN1" s="13"/>
      <c r="GO1" s="13"/>
      <c r="GP1" s="13"/>
      <c r="GQ1" s="13"/>
      <c r="GR1" s="13"/>
      <c r="GS1" s="13"/>
      <c r="GT1" s="13"/>
      <c r="GU1" s="13"/>
      <c r="GV1" s="13"/>
      <c r="GW1" s="13"/>
      <c r="GX1" s="13"/>
      <c r="GY1" s="13"/>
      <c r="GZ1" s="13"/>
      <c r="HA1" s="13"/>
      <c r="HB1" s="13"/>
      <c r="HC1" s="13"/>
      <c r="HD1" s="13"/>
      <c r="HE1" s="13"/>
      <c r="HF1" s="13"/>
      <c r="HG1" s="13"/>
      <c r="HH1" s="13"/>
      <c r="HI1" s="13"/>
      <c r="HJ1" s="13"/>
      <c r="HK1" s="13"/>
      <c r="HL1" s="13"/>
      <c r="HM1" s="13"/>
      <c r="HN1" s="13"/>
      <c r="HO1" s="13"/>
      <c r="HP1" s="13"/>
      <c r="HQ1" s="13"/>
      <c r="HR1" s="13"/>
      <c r="HS1" s="13"/>
      <c r="HT1" s="13"/>
      <c r="HU1" s="13"/>
      <c r="HV1" s="13"/>
      <c r="HW1" s="13"/>
      <c r="HX1" s="13"/>
      <c r="HY1" s="13"/>
      <c r="HZ1" s="13"/>
      <c r="IA1" s="13"/>
      <c r="IB1" s="13"/>
      <c r="IC1" s="13"/>
      <c r="ID1" s="13"/>
      <c r="IE1" s="13"/>
      <c r="IF1" s="13"/>
      <c r="IG1" s="13"/>
      <c r="IH1" s="13"/>
      <c r="II1" s="13"/>
      <c r="IJ1" s="13"/>
      <c r="IK1" s="13"/>
      <c r="IL1" s="13"/>
      <c r="IM1" s="13"/>
      <c r="IN1" s="13"/>
      <c r="IO1" s="13"/>
      <c r="IP1" s="13"/>
      <c r="IQ1" s="13"/>
      <c r="IR1" s="13"/>
      <c r="IS1" s="13"/>
      <c r="IT1" s="13"/>
      <c r="IU1" s="13"/>
      <c r="IV1" s="13"/>
      <c r="IW1" s="13"/>
      <c r="IX1" s="13"/>
      <c r="IY1" s="13"/>
      <c r="IZ1" s="13"/>
      <c r="JA1" s="13"/>
      <c r="JB1" s="13"/>
      <c r="JC1" s="13"/>
      <c r="JD1" s="13"/>
      <c r="JE1" s="13"/>
      <c r="JF1" s="13"/>
      <c r="JG1" s="13"/>
      <c r="JH1" s="13"/>
      <c r="JI1" s="13"/>
      <c r="JJ1" s="13"/>
      <c r="JK1" s="13"/>
      <c r="JL1" s="387"/>
      <c r="JM1" s="387"/>
      <c r="JN1" s="387"/>
      <c r="JO1" s="387"/>
      <c r="JP1" s="387"/>
      <c r="JQ1" s="387"/>
      <c r="JR1" s="387"/>
      <c r="JS1" s="387"/>
      <c r="JT1" s="387"/>
      <c r="JU1" s="387"/>
      <c r="JV1" s="387"/>
      <c r="JW1" s="387"/>
      <c r="JX1" s="387"/>
      <c r="JY1" s="387"/>
      <c r="JZ1" s="387"/>
      <c r="KA1" s="387"/>
      <c r="KB1" s="387"/>
      <c r="KC1" s="387"/>
      <c r="KD1" s="387"/>
      <c r="KE1" s="387"/>
      <c r="KF1" s="387"/>
      <c r="KG1" s="387"/>
      <c r="KH1" s="387"/>
      <c r="KI1" s="387"/>
      <c r="KJ1" s="387"/>
      <c r="KK1" s="387"/>
      <c r="KL1" s="387"/>
      <c r="KM1" s="387"/>
      <c r="KN1" s="387"/>
      <c r="KO1" s="387"/>
      <c r="KP1" s="387"/>
      <c r="KQ1" s="387"/>
      <c r="KR1" s="387"/>
      <c r="KS1" s="387"/>
      <c r="KT1" s="387"/>
      <c r="KU1" s="387"/>
      <c r="KV1" s="387"/>
      <c r="KW1" s="387"/>
      <c r="KX1" s="387"/>
      <c r="KY1" s="387"/>
      <c r="KZ1" s="387"/>
      <c r="LA1" s="387"/>
      <c r="LB1" s="387"/>
      <c r="LC1" s="387"/>
      <c r="LD1" s="387"/>
      <c r="LE1" s="387"/>
      <c r="LF1" s="387"/>
      <c r="LG1" s="387"/>
      <c r="LH1" s="387"/>
      <c r="LI1" s="387"/>
      <c r="LJ1" s="387"/>
      <c r="LK1" s="387"/>
      <c r="LL1" s="387"/>
      <c r="LM1" s="387"/>
      <c r="LN1" s="387"/>
      <c r="LO1" s="387"/>
      <c r="LP1" s="387"/>
      <c r="LQ1" s="387"/>
      <c r="LR1" s="387"/>
      <c r="LS1" s="387"/>
      <c r="LT1" s="387"/>
      <c r="LU1" s="387"/>
      <c r="LV1" s="387"/>
      <c r="LW1" s="387"/>
      <c r="LX1" s="387"/>
      <c r="LY1" s="387"/>
      <c r="LZ1" s="387"/>
      <c r="MA1" s="387"/>
      <c r="MB1" s="387"/>
      <c r="MC1" s="387"/>
      <c r="MD1" s="387"/>
      <c r="ME1" s="387"/>
      <c r="MF1" s="387"/>
      <c r="MG1" s="387"/>
      <c r="MH1" s="387"/>
      <c r="MI1" s="387"/>
      <c r="MJ1" s="387"/>
      <c r="MK1" s="387"/>
      <c r="ML1" s="387"/>
      <c r="MM1" s="387"/>
      <c r="MN1" s="387"/>
      <c r="MO1" s="387"/>
      <c r="MP1" s="387"/>
      <c r="MQ1" s="387"/>
      <c r="MR1" s="387"/>
      <c r="MS1" s="387"/>
      <c r="MT1" s="387"/>
      <c r="MU1" s="387"/>
      <c r="MV1" s="387"/>
      <c r="MW1" s="387"/>
      <c r="MX1" s="387"/>
      <c r="MY1" s="387"/>
      <c r="MZ1" s="387"/>
      <c r="NA1" s="387"/>
      <c r="NB1" s="387"/>
      <c r="NC1" s="387"/>
      <c r="ND1" s="387"/>
      <c r="NE1" s="387"/>
      <c r="NF1" s="387"/>
      <c r="NG1" s="387"/>
      <c r="NH1" s="387"/>
      <c r="NI1" s="387"/>
      <c r="NJ1" s="387"/>
      <c r="NK1" s="387"/>
      <c r="NL1" s="387"/>
      <c r="NM1" s="387"/>
      <c r="NN1" s="387"/>
      <c r="NO1" s="387"/>
      <c r="NP1" s="387"/>
      <c r="NQ1" s="387"/>
      <c r="NR1" s="387"/>
      <c r="NS1" s="387"/>
      <c r="NT1" s="387"/>
      <c r="NU1" s="387"/>
      <c r="NV1" s="387"/>
      <c r="NW1" s="387"/>
      <c r="NX1" s="387"/>
      <c r="NY1" s="387"/>
      <c r="NZ1" s="387"/>
      <c r="OA1" s="387"/>
      <c r="OB1" s="387"/>
      <c r="OC1" s="387"/>
      <c r="OD1" s="387"/>
      <c r="OE1" s="387"/>
      <c r="OF1" s="387"/>
      <c r="OG1" s="387"/>
      <c r="OH1" s="387"/>
      <c r="OI1" s="387"/>
      <c r="OJ1" s="387"/>
      <c r="OK1" s="387"/>
      <c r="OL1" s="387"/>
      <c r="OM1" s="387"/>
      <c r="ON1" s="387"/>
      <c r="OO1" s="387"/>
      <c r="OP1" s="387"/>
      <c r="OQ1" s="387"/>
      <c r="OR1" s="387"/>
      <c r="OS1" s="387"/>
      <c r="OT1" s="387"/>
      <c r="OU1" s="387"/>
      <c r="OV1" s="387"/>
      <c r="OW1" s="387"/>
      <c r="OX1" s="387"/>
      <c r="OY1" s="387"/>
      <c r="OZ1" s="387"/>
      <c r="PA1" s="387"/>
      <c r="PB1" s="387"/>
      <c r="PC1" s="387"/>
      <c r="PD1" s="387"/>
      <c r="PE1" s="387"/>
      <c r="PF1" s="387"/>
      <c r="PG1" s="387"/>
      <c r="PH1" s="387"/>
      <c r="PI1" s="387"/>
      <c r="PJ1" s="387"/>
      <c r="PK1" s="387"/>
      <c r="PL1" s="387"/>
      <c r="PM1" s="387"/>
      <c r="PN1" s="387"/>
      <c r="PO1" s="387"/>
      <c r="PP1" s="387"/>
      <c r="PQ1" s="387"/>
      <c r="PR1" s="387"/>
      <c r="PS1" s="387"/>
      <c r="PT1" s="13"/>
      <c r="PU1" s="13"/>
      <c r="PV1" s="13"/>
      <c r="PW1" s="13"/>
      <c r="PX1" s="13"/>
      <c r="PY1" s="13"/>
      <c r="PZ1" s="13"/>
      <c r="QA1" s="13"/>
      <c r="QB1" s="13"/>
      <c r="QC1" s="13"/>
      <c r="QD1" s="13"/>
      <c r="QE1" s="13"/>
      <c r="QF1" s="13"/>
      <c r="QG1" s="13"/>
      <c r="QH1" s="13"/>
      <c r="QI1" s="13"/>
      <c r="QJ1" s="13"/>
      <c r="QK1" s="13"/>
      <c r="QL1" s="13"/>
      <c r="QM1" s="13"/>
      <c r="QN1" s="13"/>
      <c r="QO1" s="13"/>
      <c r="QP1" s="13"/>
      <c r="QQ1" s="13"/>
      <c r="QR1" s="13"/>
      <c r="QS1" s="13"/>
      <c r="QT1" s="13"/>
      <c r="QU1" s="13"/>
      <c r="QV1" s="13"/>
      <c r="QW1" s="13"/>
      <c r="QX1" s="13"/>
      <c r="QY1" s="13"/>
      <c r="QZ1" s="13"/>
      <c r="RA1" s="13"/>
      <c r="RB1" s="13"/>
      <c r="RC1" s="13"/>
      <c r="RD1" s="13"/>
      <c r="RE1" s="13"/>
      <c r="RF1" s="13"/>
      <c r="RG1" s="13"/>
      <c r="RH1" s="13"/>
      <c r="RI1" s="13"/>
      <c r="RJ1" s="13"/>
      <c r="RK1" s="13"/>
      <c r="RL1" s="13"/>
      <c r="RM1" s="13"/>
      <c r="RN1" s="13"/>
      <c r="RO1" s="13"/>
      <c r="RP1" s="13"/>
      <c r="RQ1" s="13"/>
      <c r="RR1" s="13"/>
      <c r="RS1" s="13"/>
      <c r="RT1" s="13"/>
      <c r="RU1" s="13"/>
      <c r="RV1" s="13"/>
      <c r="RW1" s="13"/>
      <c r="RX1" s="13"/>
      <c r="RY1" s="13"/>
      <c r="RZ1" s="13"/>
      <c r="SA1" s="13"/>
      <c r="SB1" s="13"/>
      <c r="SC1" s="13"/>
      <c r="SD1" s="13"/>
      <c r="SE1" s="13"/>
      <c r="SF1" s="13"/>
      <c r="SG1" s="13"/>
      <c r="SH1" s="13"/>
      <c r="SI1" s="13"/>
      <c r="SJ1" s="13"/>
      <c r="SK1" s="13"/>
      <c r="SL1" s="13"/>
      <c r="SM1" s="13"/>
      <c r="SN1" s="13"/>
      <c r="SO1" s="13"/>
      <c r="SP1" s="13"/>
      <c r="SQ1" s="13"/>
      <c r="SR1" s="13"/>
      <c r="SS1" s="13"/>
      <c r="ST1" s="13"/>
      <c r="SU1" s="13"/>
      <c r="SV1" s="13"/>
      <c r="SW1" s="13"/>
      <c r="SX1" s="13"/>
      <c r="SY1" s="13"/>
      <c r="SZ1" s="13"/>
      <c r="TA1" s="13"/>
      <c r="TB1" s="13"/>
      <c r="TC1" s="13"/>
      <c r="TD1" s="13"/>
      <c r="TE1" s="13"/>
      <c r="TF1" s="13"/>
      <c r="TG1" s="13"/>
      <c r="TH1" s="387"/>
      <c r="TI1" s="387"/>
      <c r="TJ1" s="387"/>
      <c r="TK1" s="387"/>
      <c r="TL1" s="387"/>
      <c r="TM1" s="387"/>
      <c r="TN1" s="387"/>
      <c r="TO1" s="387"/>
      <c r="TP1" s="387"/>
      <c r="TQ1" s="387"/>
      <c r="TR1" s="387"/>
      <c r="TS1" s="387"/>
      <c r="TT1" s="387"/>
      <c r="TU1" s="387"/>
      <c r="TV1" s="387"/>
      <c r="TW1" s="387"/>
      <c r="TX1" s="387"/>
      <c r="TY1" s="387"/>
      <c r="TZ1" s="387"/>
      <c r="UA1" s="387"/>
      <c r="UB1" s="387"/>
      <c r="UC1" s="387"/>
      <c r="UD1" s="387"/>
      <c r="UE1" s="387"/>
      <c r="UF1" s="387"/>
      <c r="UG1" s="387"/>
      <c r="UH1" s="387"/>
      <c r="UI1" s="387"/>
      <c r="UJ1" s="387"/>
      <c r="UK1" s="387"/>
      <c r="UL1" s="387"/>
      <c r="UM1" s="387"/>
      <c r="UN1" s="387"/>
      <c r="UO1" s="387"/>
      <c r="UP1" s="387"/>
      <c r="UQ1" s="387"/>
      <c r="UR1" s="387"/>
      <c r="US1" s="387"/>
      <c r="UT1" s="387"/>
      <c r="UU1" s="387"/>
      <c r="UV1" s="387"/>
      <c r="UW1" s="387"/>
      <c r="UX1" s="387"/>
      <c r="UY1" s="387"/>
      <c r="UZ1" s="387"/>
      <c r="VA1" s="387"/>
      <c r="VB1" s="387"/>
      <c r="VC1" s="387"/>
      <c r="VD1" s="387"/>
      <c r="VE1" s="387"/>
      <c r="VF1" s="387"/>
      <c r="VG1" s="387"/>
      <c r="VH1" s="387"/>
      <c r="VI1" s="387"/>
      <c r="VJ1" s="387"/>
      <c r="VK1" s="387"/>
      <c r="VL1" s="387"/>
      <c r="VM1" s="387"/>
      <c r="VN1" s="387"/>
      <c r="VO1" s="387"/>
      <c r="VP1" s="387"/>
      <c r="VQ1" s="387"/>
      <c r="VR1" s="387"/>
      <c r="VS1" s="387"/>
      <c r="VT1" s="387"/>
      <c r="VU1" s="387"/>
      <c r="VV1" s="387"/>
      <c r="VW1" s="387"/>
      <c r="VX1" s="387"/>
      <c r="VY1" s="387"/>
      <c r="VZ1" s="387"/>
      <c r="WA1" s="387"/>
      <c r="WB1" s="387"/>
      <c r="WC1" s="387"/>
      <c r="WD1" s="387"/>
      <c r="WE1" s="387"/>
      <c r="WF1" s="387"/>
      <c r="WG1" s="387"/>
      <c r="WH1" s="387"/>
      <c r="WI1" s="387"/>
      <c r="WJ1" s="387"/>
      <c r="WK1" s="387"/>
      <c r="WL1" s="387"/>
      <c r="WM1" s="387"/>
      <c r="WN1" s="387"/>
      <c r="WO1" s="387"/>
      <c r="WP1" s="387"/>
      <c r="WQ1" s="387"/>
      <c r="WR1" s="387"/>
      <c r="WS1" s="387"/>
      <c r="WT1" s="387"/>
      <c r="WU1" s="387"/>
      <c r="WV1" s="387"/>
      <c r="WW1" s="387"/>
      <c r="WX1" s="387"/>
      <c r="WY1" s="387"/>
      <c r="WZ1" s="387"/>
      <c r="XA1" s="387"/>
      <c r="XB1" s="387"/>
      <c r="XC1" s="387"/>
      <c r="XD1" s="387"/>
      <c r="XE1" s="387"/>
      <c r="XF1" s="387"/>
      <c r="XG1" s="387"/>
      <c r="XH1" s="387"/>
      <c r="XI1" s="387"/>
      <c r="XJ1" s="387"/>
      <c r="XK1" s="387"/>
      <c r="XL1" s="387"/>
      <c r="XM1" s="387"/>
      <c r="XN1" s="387"/>
      <c r="XO1" s="387"/>
      <c r="XP1" s="387"/>
      <c r="XQ1" s="387"/>
      <c r="XR1" s="387"/>
      <c r="XS1" s="387"/>
      <c r="XT1" s="387"/>
      <c r="XU1" s="387"/>
      <c r="XV1" s="387"/>
      <c r="XW1" s="387"/>
      <c r="XX1" s="387"/>
      <c r="XY1" s="387"/>
      <c r="XZ1" s="387"/>
      <c r="YA1" s="387"/>
      <c r="YB1" s="387"/>
      <c r="YC1" s="387"/>
      <c r="YD1" s="387"/>
      <c r="YE1" s="387"/>
      <c r="YF1" s="387"/>
      <c r="YG1" s="387"/>
      <c r="YH1" s="387"/>
      <c r="YI1" s="387"/>
      <c r="YJ1" s="387"/>
      <c r="YK1" s="387"/>
      <c r="YL1" s="387"/>
      <c r="YM1" s="387"/>
      <c r="YN1" s="387"/>
      <c r="YO1" s="387"/>
      <c r="YP1" s="387"/>
      <c r="YQ1" s="387"/>
      <c r="YR1" s="387"/>
      <c r="YS1" s="387"/>
      <c r="YT1" s="387"/>
      <c r="YU1" s="387"/>
      <c r="YV1" s="387"/>
      <c r="YW1" s="387"/>
      <c r="YX1" s="387"/>
      <c r="YY1" s="387"/>
      <c r="YZ1" s="387"/>
      <c r="ZA1" s="387"/>
      <c r="ZB1" s="387"/>
      <c r="ZC1" s="387"/>
      <c r="ZD1" s="387"/>
      <c r="ZE1" s="387"/>
      <c r="ZF1" s="387"/>
      <c r="ZG1" s="387"/>
      <c r="ZH1" s="387"/>
      <c r="ZI1" s="387"/>
      <c r="ZJ1" s="387"/>
      <c r="ZK1" s="387"/>
      <c r="ZL1" s="387"/>
      <c r="ZM1" s="387"/>
      <c r="ZN1" s="387"/>
      <c r="ZO1" s="387"/>
      <c r="ZP1" s="13"/>
      <c r="ZQ1" s="13"/>
      <c r="ZR1" s="13"/>
      <c r="ZS1" s="13"/>
      <c r="ZT1" s="13"/>
      <c r="ZU1" s="13"/>
      <c r="ZV1" s="13"/>
      <c r="ZW1" s="13"/>
      <c r="ZX1" s="13"/>
      <c r="ZY1" s="13"/>
      <c r="ZZ1" s="13"/>
      <c r="AAA1" s="13"/>
      <c r="AAB1" s="13"/>
      <c r="AAC1" s="13"/>
      <c r="AAD1" s="13"/>
      <c r="AAE1" s="13"/>
      <c r="AAF1" s="13"/>
      <c r="AAG1" s="13"/>
      <c r="AAH1" s="13"/>
      <c r="AAI1" s="13"/>
      <c r="AAJ1" s="13"/>
      <c r="AAK1" s="13"/>
      <c r="AAL1" s="13"/>
      <c r="AAM1" s="13"/>
      <c r="AAN1" s="13"/>
      <c r="AAO1" s="13"/>
      <c r="AAP1" s="13"/>
      <c r="AAQ1" s="13"/>
      <c r="AAR1" s="13"/>
      <c r="AAS1" s="13"/>
      <c r="AAT1" s="13"/>
      <c r="AAU1" s="13"/>
      <c r="AAV1" s="13"/>
      <c r="AAW1" s="13"/>
      <c r="AAX1" s="13"/>
      <c r="AAY1" s="13"/>
      <c r="AAZ1" s="13"/>
      <c r="ABA1" s="13"/>
      <c r="ABB1" s="13"/>
      <c r="ABC1" s="13"/>
      <c r="ABD1" s="13"/>
      <c r="ABE1" s="13"/>
      <c r="ABF1" s="13"/>
      <c r="ABG1" s="13"/>
      <c r="ABH1" s="13"/>
      <c r="ABI1" s="13"/>
      <c r="ABJ1" s="13"/>
      <c r="ABK1" s="13"/>
      <c r="ABL1" s="13"/>
      <c r="ABM1" s="13"/>
      <c r="ABN1" s="13"/>
      <c r="ABO1" s="13"/>
      <c r="ABP1" s="13"/>
      <c r="ABQ1" s="13"/>
      <c r="ABR1" s="13"/>
      <c r="ABS1" s="13"/>
      <c r="ABT1" s="13"/>
      <c r="ABU1" s="13"/>
      <c r="ABV1" s="13"/>
      <c r="ABW1" s="13"/>
      <c r="ABX1" s="13"/>
      <c r="ABY1" s="13"/>
      <c r="ABZ1" s="13"/>
      <c r="ACA1" s="13"/>
      <c r="ACB1" s="13"/>
      <c r="ACC1" s="13"/>
      <c r="ACD1" s="13"/>
      <c r="ACE1" s="13"/>
      <c r="ACF1" s="13"/>
      <c r="ACG1" s="13"/>
      <c r="ACH1" s="13"/>
      <c r="ACI1" s="13"/>
      <c r="ACJ1" s="13"/>
      <c r="ACK1" s="13"/>
      <c r="ACL1" s="13"/>
      <c r="ACM1" s="13"/>
      <c r="ACN1" s="13"/>
      <c r="ACO1" s="13"/>
      <c r="ACP1" s="13"/>
      <c r="ACQ1" s="13"/>
      <c r="ACR1" s="13"/>
      <c r="ACS1" s="13"/>
      <c r="ACT1" s="13"/>
      <c r="ACU1" s="13"/>
      <c r="ACV1" s="13"/>
      <c r="ACW1" s="13"/>
      <c r="ACX1" s="13"/>
      <c r="ACY1" s="13"/>
      <c r="ACZ1" s="13"/>
      <c r="ADA1" s="13"/>
      <c r="ADB1" s="13"/>
      <c r="ADC1" s="13"/>
      <c r="ADD1" s="387"/>
      <c r="ADE1" s="387"/>
      <c r="ADF1" s="387"/>
      <c r="ADG1" s="387"/>
      <c r="ADH1" s="387"/>
      <c r="ADI1" s="387"/>
      <c r="ADJ1" s="387"/>
      <c r="ADK1" s="387"/>
      <c r="ADL1" s="387"/>
      <c r="ADM1" s="387"/>
      <c r="ADN1" s="387"/>
      <c r="ADO1" s="387"/>
      <c r="ADP1" s="387"/>
      <c r="ADQ1" s="387"/>
      <c r="ADR1" s="387"/>
      <c r="ADS1" s="387"/>
      <c r="ADT1" s="387"/>
      <c r="ADU1" s="387"/>
      <c r="ADV1" s="387"/>
      <c r="ADW1" s="387"/>
      <c r="ADX1" s="387"/>
      <c r="ADY1" s="387"/>
      <c r="ADZ1" s="387"/>
      <c r="AEA1" s="387"/>
      <c r="AEB1" s="387"/>
      <c r="AEC1" s="387"/>
      <c r="AED1" s="387"/>
      <c r="AEE1" s="387"/>
      <c r="AEF1" s="387"/>
      <c r="AEG1" s="387"/>
      <c r="AEH1" s="387"/>
      <c r="AEI1" s="387"/>
      <c r="AEJ1" s="387"/>
      <c r="AEK1" s="387"/>
      <c r="AEL1" s="387"/>
      <c r="AEM1" s="387"/>
      <c r="AEN1" s="387"/>
      <c r="AEO1" s="387"/>
      <c r="AEP1" s="387"/>
      <c r="AEQ1" s="387"/>
      <c r="AER1" s="387"/>
      <c r="AES1" s="387"/>
      <c r="AET1" s="387"/>
      <c r="AEU1" s="387"/>
      <c r="AEV1" s="387"/>
      <c r="AEW1" s="387"/>
      <c r="AEX1" s="387"/>
      <c r="AEY1" s="387"/>
      <c r="AEZ1" s="387"/>
      <c r="AFA1" s="387"/>
      <c r="AFB1" s="387"/>
      <c r="AFC1" s="387"/>
      <c r="AFD1" s="387"/>
      <c r="AFE1" s="387"/>
      <c r="AFF1" s="387"/>
      <c r="AFG1" s="387"/>
      <c r="AFH1" s="387"/>
      <c r="AFI1" s="387"/>
      <c r="AFJ1" s="387"/>
      <c r="AFK1" s="387"/>
      <c r="AFL1" s="387"/>
      <c r="AFM1" s="387"/>
      <c r="AFN1" s="387"/>
      <c r="AFO1" s="387"/>
      <c r="AFP1" s="387"/>
      <c r="AFQ1" s="387"/>
      <c r="AFR1" s="387"/>
      <c r="AFS1" s="387"/>
      <c r="AFT1" s="387"/>
      <c r="AFU1" s="387"/>
      <c r="AFV1" s="387"/>
      <c r="AFW1" s="387"/>
      <c r="AFX1" s="387"/>
      <c r="AFY1" s="387"/>
      <c r="AFZ1" s="387"/>
      <c r="AGA1" s="387"/>
      <c r="AGB1" s="387"/>
      <c r="AGC1" s="387"/>
      <c r="AGD1" s="387"/>
      <c r="AGE1" s="387"/>
      <c r="AGF1" s="387"/>
      <c r="AGG1" s="387"/>
      <c r="AGH1" s="387"/>
      <c r="AGI1" s="387"/>
      <c r="AGJ1" s="387"/>
      <c r="AGK1" s="387"/>
      <c r="AGL1" s="387"/>
      <c r="AGM1" s="387"/>
      <c r="AGN1" s="387"/>
      <c r="AGO1" s="387"/>
      <c r="AGP1" s="387"/>
      <c r="AGQ1" s="387"/>
      <c r="AGR1" s="387"/>
      <c r="AGS1" s="387"/>
      <c r="AGT1" s="387"/>
      <c r="AGU1" s="387"/>
      <c r="AGV1" s="387"/>
      <c r="AGW1" s="387"/>
      <c r="AGX1" s="387"/>
      <c r="AGY1" s="387"/>
      <c r="AGZ1" s="387"/>
      <c r="AHA1" s="387"/>
      <c r="AHB1" s="387"/>
      <c r="AHC1" s="387"/>
      <c r="AHD1" s="387"/>
      <c r="AHE1" s="387"/>
      <c r="AHF1" s="387"/>
      <c r="AHG1" s="387"/>
      <c r="AHH1" s="387"/>
      <c r="AHI1" s="387"/>
      <c r="AHJ1" s="387"/>
      <c r="AHK1" s="387"/>
      <c r="AHL1" s="387"/>
      <c r="AHM1" s="387"/>
      <c r="AHN1" s="387"/>
      <c r="AHO1" s="387"/>
      <c r="AHP1" s="387"/>
      <c r="AHQ1" s="387"/>
      <c r="AHR1" s="387"/>
      <c r="AHS1" s="387"/>
      <c r="AHT1" s="387"/>
      <c r="AHU1" s="387"/>
      <c r="AHV1" s="387"/>
      <c r="AHW1" s="387"/>
      <c r="AHX1" s="387"/>
      <c r="AHY1" s="387"/>
      <c r="AHZ1" s="387"/>
      <c r="AIA1" s="387"/>
      <c r="AIB1" s="387"/>
      <c r="AIC1" s="387"/>
      <c r="AID1" s="387"/>
      <c r="AIE1" s="387"/>
      <c r="AIF1" s="387"/>
      <c r="AIG1" s="387"/>
      <c r="AIH1" s="387"/>
      <c r="AII1" s="387"/>
      <c r="AIJ1" s="387"/>
      <c r="AIK1" s="387"/>
      <c r="AIL1" s="387"/>
      <c r="AIM1" s="387"/>
      <c r="AIN1" s="387"/>
      <c r="AIO1" s="387"/>
      <c r="AIP1" s="387"/>
      <c r="AIQ1" s="387"/>
      <c r="AIR1" s="387"/>
      <c r="AIS1" s="387"/>
      <c r="AIT1" s="387"/>
      <c r="AIU1" s="387"/>
      <c r="AIV1" s="387"/>
      <c r="AIW1" s="387"/>
      <c r="AIX1" s="387"/>
      <c r="AIY1" s="387"/>
      <c r="AIZ1" s="387"/>
      <c r="AJA1" s="387"/>
      <c r="AJB1" s="387"/>
      <c r="AJC1" s="387"/>
      <c r="AJD1" s="387"/>
      <c r="AJE1" s="387"/>
      <c r="AJF1" s="387"/>
      <c r="AJG1" s="387"/>
      <c r="AJH1" s="387"/>
      <c r="AJI1" s="387"/>
      <c r="AJJ1" s="387"/>
      <c r="AJK1" s="387"/>
      <c r="AJL1" s="13"/>
      <c r="AJM1" s="13"/>
      <c r="AJN1" s="13"/>
      <c r="AJO1" s="13"/>
      <c r="AJP1" s="13"/>
      <c r="AJQ1" s="13"/>
      <c r="AJR1" s="13"/>
      <c r="AJS1" s="13"/>
      <c r="AJT1" s="13"/>
      <c r="AJU1" s="13"/>
      <c r="AJV1" s="13"/>
      <c r="AJW1" s="13"/>
      <c r="AJX1" s="13"/>
      <c r="AJY1" s="13"/>
      <c r="AJZ1" s="13"/>
      <c r="AKA1" s="13"/>
      <c r="AKB1" s="13"/>
      <c r="AKC1" s="13"/>
      <c r="AKD1" s="13"/>
      <c r="AKE1" s="13"/>
      <c r="AKF1" s="13"/>
      <c r="AKG1" s="13"/>
      <c r="AKH1" s="13"/>
      <c r="AKI1" s="13"/>
      <c r="AKJ1" s="13"/>
      <c r="AKK1" s="13"/>
      <c r="AKL1" s="13"/>
      <c r="AKM1" s="13"/>
      <c r="AKN1" s="13"/>
      <c r="AKO1" s="13"/>
      <c r="AKP1" s="13"/>
      <c r="AKQ1" s="13"/>
      <c r="AKR1" s="13"/>
      <c r="AKS1" s="13"/>
      <c r="AKT1" s="13"/>
      <c r="AKU1" s="13"/>
      <c r="AKV1" s="13"/>
      <c r="AKW1" s="13"/>
      <c r="AKX1" s="13"/>
      <c r="AKY1" s="13"/>
      <c r="AKZ1" s="13"/>
      <c r="ALA1" s="13"/>
      <c r="ALB1" s="13"/>
      <c r="ALC1" s="13"/>
      <c r="ALD1" s="13"/>
      <c r="ALE1" s="13"/>
      <c r="ALF1" s="13"/>
      <c r="ALG1" s="13"/>
      <c r="ALH1" s="13"/>
      <c r="ALI1" s="13"/>
      <c r="ALJ1" s="13"/>
      <c r="ALK1" s="13"/>
      <c r="ALL1" s="13"/>
      <c r="ALM1" s="13"/>
      <c r="ALN1" s="13"/>
      <c r="ALO1" s="13"/>
      <c r="ALP1" s="13"/>
      <c r="ALQ1" s="13"/>
      <c r="ALR1" s="13"/>
      <c r="ALS1" s="13"/>
      <c r="ALT1" s="13"/>
      <c r="ALU1" s="13"/>
      <c r="ALV1" s="13"/>
      <c r="ALW1" s="13"/>
      <c r="ALX1" s="13"/>
      <c r="ALY1" s="13"/>
      <c r="ALZ1" s="13"/>
      <c r="AMA1" s="13"/>
      <c r="AMB1" s="13"/>
      <c r="AMC1" s="13"/>
      <c r="AMD1" s="13"/>
      <c r="AME1" s="13"/>
      <c r="AMF1" s="13"/>
      <c r="AMG1" s="13"/>
      <c r="AMH1" s="13"/>
      <c r="AMI1" s="13"/>
      <c r="AMJ1" s="13"/>
      <c r="AMK1" s="13"/>
      <c r="AML1" s="13"/>
      <c r="AMM1" s="13"/>
      <c r="AMN1" s="13"/>
      <c r="AMO1" s="13"/>
      <c r="AMP1" s="13"/>
      <c r="AMQ1" s="13"/>
      <c r="AMR1" s="13"/>
      <c r="AMS1" s="13"/>
      <c r="AMT1" s="13"/>
      <c r="AMU1" s="13"/>
      <c r="AMV1" s="13"/>
      <c r="AMW1" s="13"/>
      <c r="AMX1" s="13"/>
      <c r="AMY1" s="13"/>
      <c r="AMZ1" s="387"/>
      <c r="ANA1" s="387"/>
      <c r="ANB1" s="387"/>
      <c r="ANC1" s="387"/>
      <c r="AND1" s="387"/>
      <c r="ANE1" s="387"/>
      <c r="ANF1" s="387"/>
      <c r="ANG1" s="387"/>
      <c r="ANH1" s="387"/>
      <c r="ANI1" s="387"/>
      <c r="ANJ1" s="387"/>
      <c r="ANK1" s="387"/>
      <c r="ANL1" s="387"/>
      <c r="ANM1" s="387"/>
      <c r="ANN1" s="387"/>
      <c r="ANO1" s="387"/>
      <c r="ANP1" s="387"/>
      <c r="ANQ1" s="387"/>
      <c r="ANR1" s="387"/>
      <c r="ANS1" s="387"/>
      <c r="ANT1" s="387"/>
      <c r="ANU1" s="387"/>
      <c r="ANV1" s="387"/>
      <c r="ANW1" s="387"/>
      <c r="ANX1" s="387"/>
      <c r="ANY1" s="387"/>
      <c r="ANZ1" s="387"/>
      <c r="AOA1" s="387"/>
      <c r="AOB1" s="387"/>
      <c r="AOC1" s="387"/>
      <c r="AOD1" s="387"/>
      <c r="AOE1" s="387"/>
      <c r="AOF1" s="387"/>
      <c r="AOG1" s="387"/>
      <c r="AOH1" s="387"/>
      <c r="AOI1" s="387"/>
      <c r="AOJ1" s="387"/>
      <c r="AOK1" s="387"/>
      <c r="AOL1" s="387"/>
      <c r="AOM1" s="387"/>
      <c r="AON1" s="387"/>
      <c r="AOO1" s="387"/>
      <c r="AOP1" s="387"/>
      <c r="AOQ1" s="387"/>
      <c r="AOR1" s="387"/>
      <c r="AOS1" s="387"/>
      <c r="AOT1" s="387"/>
      <c r="AOU1" s="387"/>
      <c r="AOV1" s="387"/>
      <c r="AOW1" s="387"/>
      <c r="AOX1" s="387"/>
      <c r="AOY1" s="387"/>
      <c r="AOZ1" s="387"/>
      <c r="APA1" s="387"/>
      <c r="APB1" s="387"/>
      <c r="APC1" s="387"/>
      <c r="APD1" s="387"/>
      <c r="APE1" s="387"/>
      <c r="APF1" s="387"/>
      <c r="APG1" s="387"/>
      <c r="APH1" s="387"/>
      <c r="API1" s="387"/>
      <c r="APJ1" s="387"/>
      <c r="APK1" s="387"/>
      <c r="APL1" s="387"/>
      <c r="APM1" s="387"/>
      <c r="APN1" s="387"/>
      <c r="APO1" s="387"/>
      <c r="APP1" s="387"/>
      <c r="APQ1" s="387"/>
      <c r="APR1" s="387"/>
      <c r="APS1" s="387"/>
      <c r="APT1" s="387"/>
      <c r="APU1" s="387"/>
      <c r="APV1" s="387"/>
      <c r="APW1" s="387"/>
      <c r="APX1" s="387"/>
      <c r="APY1" s="387"/>
      <c r="APZ1" s="387"/>
      <c r="AQA1" s="387"/>
      <c r="AQB1" s="387"/>
      <c r="AQC1" s="387"/>
      <c r="AQD1" s="387"/>
      <c r="AQE1" s="387"/>
      <c r="AQF1" s="387"/>
      <c r="AQG1" s="387"/>
      <c r="AQH1" s="387"/>
      <c r="AQI1" s="387"/>
      <c r="AQJ1" s="387"/>
      <c r="AQK1" s="387"/>
      <c r="AQL1" s="387"/>
      <c r="AQM1" s="387"/>
      <c r="AQN1" s="387"/>
      <c r="AQO1" s="387"/>
      <c r="AQP1" s="387"/>
      <c r="AQQ1" s="387"/>
      <c r="AQR1" s="387"/>
      <c r="AQS1" s="387"/>
      <c r="AQT1" s="387"/>
      <c r="AQU1" s="387"/>
      <c r="AQV1" s="387"/>
      <c r="AQW1" s="387"/>
      <c r="AQX1" s="387"/>
      <c r="AQY1" s="387"/>
      <c r="AQZ1" s="387"/>
      <c r="ARA1" s="387"/>
      <c r="ARB1" s="387"/>
      <c r="ARC1" s="387"/>
      <c r="ARD1" s="387"/>
      <c r="ARE1" s="387"/>
      <c r="ARF1" s="387"/>
      <c r="ARG1" s="387"/>
      <c r="ARH1" s="387"/>
      <c r="ARI1" s="387"/>
      <c r="ARJ1" s="387"/>
      <c r="ARK1" s="387"/>
      <c r="ARL1" s="387"/>
      <c r="ARM1" s="387"/>
      <c r="ARN1" s="387"/>
      <c r="ARO1" s="387"/>
      <c r="ARP1" s="387"/>
      <c r="ARQ1" s="387"/>
      <c r="ARR1" s="387"/>
      <c r="ARS1" s="387"/>
      <c r="ART1" s="387"/>
      <c r="ARU1" s="387"/>
      <c r="ARV1" s="387"/>
      <c r="ARW1" s="387"/>
      <c r="ARX1" s="387"/>
      <c r="ARY1" s="387"/>
      <c r="ARZ1" s="387"/>
      <c r="ASA1" s="387"/>
      <c r="ASB1" s="387"/>
      <c r="ASC1" s="387"/>
      <c r="ASD1" s="387"/>
      <c r="ASE1" s="387"/>
      <c r="ASF1" s="387"/>
      <c r="ASG1" s="387"/>
      <c r="ASH1" s="387"/>
      <c r="ASI1" s="387"/>
      <c r="ASJ1" s="387"/>
      <c r="ASK1" s="387"/>
      <c r="ASL1" s="387"/>
      <c r="ASM1" s="387"/>
      <c r="ASN1" s="387"/>
      <c r="ASO1" s="387"/>
      <c r="ASP1" s="387"/>
      <c r="ASQ1" s="387"/>
      <c r="ASR1" s="387"/>
      <c r="ASS1" s="387"/>
      <c r="AST1" s="387"/>
      <c r="ASU1" s="387"/>
      <c r="ASV1" s="387"/>
      <c r="ASW1" s="387"/>
      <c r="ASX1" s="387"/>
      <c r="ASY1" s="387"/>
      <c r="ASZ1" s="387"/>
      <c r="ATA1" s="387"/>
      <c r="ATB1" s="387"/>
      <c r="ATC1" s="387"/>
      <c r="ATD1" s="387"/>
      <c r="ATE1" s="387"/>
      <c r="ATF1" s="387"/>
      <c r="ATG1" s="387"/>
      <c r="ATH1" s="13"/>
      <c r="ATI1" s="13"/>
      <c r="ATJ1" s="13"/>
      <c r="ATK1" s="13"/>
      <c r="ATL1" s="13"/>
      <c r="ATM1" s="13"/>
      <c r="ATN1" s="13"/>
      <c r="ATO1" s="13"/>
      <c r="ATP1" s="13"/>
      <c r="ATQ1" s="13"/>
      <c r="ATR1" s="13"/>
      <c r="ATS1" s="13"/>
      <c r="ATT1" s="13"/>
      <c r="ATU1" s="13"/>
      <c r="ATV1" s="13"/>
      <c r="ATW1" s="13"/>
      <c r="ATX1" s="13"/>
      <c r="ATY1" s="13"/>
      <c r="ATZ1" s="13"/>
      <c r="AUA1" s="13"/>
      <c r="AUB1" s="13"/>
      <c r="AUC1" s="13"/>
      <c r="AUD1" s="13"/>
      <c r="AUE1" s="13"/>
      <c r="AUF1" s="13"/>
      <c r="AUG1" s="13"/>
      <c r="AUH1" s="13"/>
      <c r="AUI1" s="13"/>
      <c r="AUJ1" s="13"/>
      <c r="AUK1" s="13"/>
      <c r="AUL1" s="13"/>
      <c r="AUM1" s="13"/>
      <c r="AUN1" s="13"/>
      <c r="AUO1" s="13"/>
      <c r="AUP1" s="13"/>
      <c r="AUQ1" s="13"/>
      <c r="AUR1" s="13"/>
      <c r="AUS1" s="13"/>
      <c r="AUT1" s="13"/>
      <c r="AUU1" s="13"/>
      <c r="AUV1" s="13"/>
      <c r="AUW1" s="13"/>
      <c r="AUX1" s="13"/>
      <c r="AUY1" s="13"/>
      <c r="AUZ1" s="13"/>
      <c r="AVA1" s="13"/>
      <c r="AVB1" s="13"/>
      <c r="AVC1" s="13"/>
      <c r="AVD1" s="13"/>
      <c r="AVE1" s="13"/>
      <c r="AVF1" s="13"/>
      <c r="AVG1" s="13"/>
      <c r="AVH1" s="13"/>
      <c r="AVI1" s="13"/>
      <c r="AVJ1" s="13"/>
      <c r="AVK1" s="13"/>
      <c r="AVL1" s="13"/>
      <c r="AVM1" s="13"/>
      <c r="AVN1" s="13"/>
      <c r="AVO1" s="13"/>
      <c r="AVP1" s="13"/>
      <c r="AVQ1" s="13"/>
      <c r="AVR1" s="13"/>
      <c r="AVS1" s="13"/>
      <c r="AVT1" s="13"/>
      <c r="AVU1" s="13"/>
      <c r="AVV1" s="13"/>
      <c r="AVW1" s="13"/>
      <c r="AVX1" s="13"/>
      <c r="AVY1" s="13"/>
      <c r="AVZ1" s="13"/>
      <c r="AWA1" s="13"/>
      <c r="AWB1" s="13"/>
      <c r="AWC1" s="13"/>
      <c r="AWD1" s="13"/>
      <c r="AWE1" s="13"/>
      <c r="AWF1" s="13"/>
      <c r="AWG1" s="13"/>
      <c r="AWH1" s="13"/>
      <c r="AWI1" s="13"/>
      <c r="AWJ1" s="13"/>
      <c r="AWK1" s="13"/>
      <c r="AWL1" s="13"/>
      <c r="AWM1" s="13"/>
      <c r="AWN1" s="13"/>
      <c r="AWO1" s="13"/>
      <c r="AWP1" s="13"/>
      <c r="AWQ1" s="13"/>
      <c r="AWR1" s="13"/>
      <c r="AWS1" s="13"/>
      <c r="AWT1" s="13"/>
      <c r="AWU1" s="13"/>
      <c r="AWV1" s="387"/>
      <c r="AWW1" s="387"/>
      <c r="AWX1" s="387"/>
      <c r="AWY1" s="387"/>
      <c r="AWZ1" s="387"/>
      <c r="AXA1" s="387"/>
      <c r="AXB1" s="387"/>
      <c r="AXC1" s="387"/>
      <c r="AXD1" s="387"/>
      <c r="AXE1" s="387"/>
      <c r="AXF1" s="387"/>
      <c r="AXG1" s="387"/>
      <c r="AXH1" s="387"/>
      <c r="AXI1" s="387"/>
      <c r="AXJ1" s="387"/>
      <c r="AXK1" s="387"/>
      <c r="AXL1" s="387"/>
      <c r="AXM1" s="387"/>
      <c r="AXN1" s="387"/>
      <c r="AXO1" s="387"/>
      <c r="AXP1" s="387"/>
      <c r="AXQ1" s="387"/>
      <c r="AXR1" s="387"/>
      <c r="AXS1" s="387"/>
      <c r="AXT1" s="387"/>
      <c r="AXU1" s="387"/>
      <c r="AXV1" s="387"/>
      <c r="AXW1" s="387"/>
      <c r="AXX1" s="387"/>
      <c r="AXY1" s="387"/>
      <c r="AXZ1" s="387"/>
      <c r="AYA1" s="387"/>
      <c r="AYB1" s="387"/>
      <c r="AYC1" s="387"/>
      <c r="AYD1" s="387"/>
      <c r="AYE1" s="387"/>
      <c r="AYF1" s="387"/>
      <c r="AYG1" s="387"/>
      <c r="AYH1" s="387"/>
      <c r="AYI1" s="387"/>
      <c r="AYJ1" s="387"/>
      <c r="AYK1" s="387"/>
      <c r="AYL1" s="387"/>
      <c r="AYM1" s="387"/>
      <c r="AYN1" s="387"/>
      <c r="AYO1" s="387"/>
      <c r="AYP1" s="387"/>
      <c r="AYQ1" s="387"/>
      <c r="AYR1" s="387"/>
      <c r="AYS1" s="387"/>
      <c r="AYT1" s="387"/>
      <c r="AYU1" s="387"/>
      <c r="AYV1" s="387"/>
      <c r="AYW1" s="387"/>
      <c r="AYX1" s="387"/>
      <c r="AYY1" s="387"/>
      <c r="AYZ1" s="387"/>
      <c r="AZA1" s="387"/>
      <c r="AZB1" s="387"/>
      <c r="AZC1" s="387"/>
      <c r="AZD1" s="387"/>
      <c r="AZE1" s="387"/>
      <c r="AZF1" s="387"/>
      <c r="AZG1" s="387"/>
      <c r="AZH1" s="387"/>
      <c r="AZI1" s="387"/>
      <c r="AZJ1" s="387"/>
      <c r="AZK1" s="387"/>
      <c r="AZL1" s="387"/>
      <c r="AZM1" s="387"/>
      <c r="AZN1" s="387"/>
      <c r="AZO1" s="387"/>
      <c r="AZP1" s="387"/>
      <c r="AZQ1" s="387"/>
      <c r="AZR1" s="387"/>
      <c r="AZS1" s="387"/>
      <c r="AZT1" s="387"/>
      <c r="AZU1" s="387"/>
      <c r="AZV1" s="387"/>
      <c r="AZW1" s="387"/>
      <c r="AZX1" s="387"/>
      <c r="AZY1" s="387"/>
      <c r="AZZ1" s="387"/>
      <c r="BAA1" s="387"/>
      <c r="BAB1" s="387"/>
      <c r="BAC1" s="387"/>
      <c r="BAD1" s="387"/>
      <c r="BAE1" s="387"/>
      <c r="BAF1" s="387"/>
      <c r="BAG1" s="387"/>
      <c r="BAH1" s="387"/>
      <c r="BAI1" s="387"/>
      <c r="BAJ1" s="387"/>
      <c r="BAK1" s="387"/>
      <c r="BAL1" s="387"/>
      <c r="BAM1" s="387"/>
      <c r="BAN1" s="387"/>
      <c r="BAO1" s="387"/>
      <c r="BAP1" s="387"/>
      <c r="BAQ1" s="387"/>
      <c r="BAR1" s="387"/>
      <c r="BAS1" s="387"/>
      <c r="BAT1" s="387"/>
      <c r="BAU1" s="387"/>
      <c r="BAV1" s="387"/>
      <c r="BAW1" s="387"/>
      <c r="BAX1" s="387"/>
      <c r="BAY1" s="387"/>
      <c r="BAZ1" s="387"/>
      <c r="BBA1" s="387"/>
      <c r="BBB1" s="387"/>
      <c r="BBC1" s="387"/>
      <c r="BBD1" s="387"/>
      <c r="BBE1" s="387"/>
      <c r="BBF1" s="387"/>
      <c r="BBG1" s="387"/>
      <c r="BBH1" s="387"/>
      <c r="BBI1" s="387"/>
      <c r="BBJ1" s="387"/>
      <c r="BBK1" s="387"/>
      <c r="BBL1" s="387"/>
      <c r="BBM1" s="387"/>
      <c r="BBN1" s="387"/>
      <c r="BBO1" s="387"/>
      <c r="BBP1" s="387"/>
      <c r="BBQ1" s="387"/>
      <c r="BBR1" s="387"/>
      <c r="BBS1" s="387"/>
      <c r="BBT1" s="387"/>
      <c r="BBU1" s="387"/>
      <c r="BBV1" s="387"/>
      <c r="BBW1" s="387"/>
      <c r="BBX1" s="387"/>
      <c r="BBY1" s="387"/>
      <c r="BBZ1" s="387"/>
      <c r="BCA1" s="387"/>
      <c r="BCB1" s="387"/>
      <c r="BCC1" s="387"/>
      <c r="BCD1" s="387"/>
      <c r="BCE1" s="387"/>
      <c r="BCF1" s="387"/>
      <c r="BCG1" s="387"/>
      <c r="BCH1" s="387"/>
      <c r="BCI1" s="387"/>
      <c r="BCJ1" s="387"/>
      <c r="BCK1" s="387"/>
      <c r="BCL1" s="387"/>
      <c r="BCM1" s="387"/>
      <c r="BCN1" s="387"/>
      <c r="BCO1" s="387"/>
      <c r="BCP1" s="387"/>
      <c r="BCQ1" s="387"/>
      <c r="BCR1" s="387"/>
      <c r="BCS1" s="387"/>
      <c r="BCT1" s="387"/>
      <c r="BCU1" s="387"/>
      <c r="BCV1" s="387"/>
      <c r="BCW1" s="387"/>
      <c r="BCX1" s="387"/>
      <c r="BCY1" s="387"/>
      <c r="BCZ1" s="387"/>
      <c r="BDA1" s="387"/>
      <c r="BDB1" s="387"/>
      <c r="BDC1" s="387"/>
      <c r="BDD1" s="13"/>
      <c r="BDE1" s="13"/>
      <c r="BDF1" s="13"/>
      <c r="BDG1" s="13"/>
      <c r="BDH1" s="13"/>
      <c r="BDI1" s="13"/>
      <c r="BDJ1" s="13"/>
      <c r="BDK1" s="13"/>
      <c r="BDL1" s="13"/>
      <c r="BDM1" s="13"/>
      <c r="BDN1" s="13"/>
      <c r="BDO1" s="13"/>
      <c r="BDP1" s="13"/>
      <c r="BDQ1" s="13"/>
      <c r="BDR1" s="13"/>
      <c r="BDS1" s="13"/>
      <c r="BDT1" s="13"/>
      <c r="BDU1" s="13"/>
      <c r="BDV1" s="13"/>
      <c r="BDW1" s="13"/>
      <c r="BDX1" s="13"/>
      <c r="BDY1" s="13"/>
      <c r="BDZ1" s="13"/>
      <c r="BEA1" s="13"/>
      <c r="BEB1" s="13"/>
      <c r="BEC1" s="13"/>
      <c r="BED1" s="13"/>
      <c r="BEE1" s="13"/>
      <c r="BEF1" s="13"/>
      <c r="BEG1" s="13"/>
      <c r="BEH1" s="13"/>
      <c r="BEI1" s="13"/>
      <c r="BEJ1" s="13"/>
      <c r="BEK1" s="13"/>
      <c r="BEL1" s="13"/>
      <c r="BEM1" s="13"/>
      <c r="BEN1" s="13"/>
      <c r="BEO1" s="13"/>
      <c r="BEP1" s="13"/>
      <c r="BEQ1" s="13"/>
      <c r="BER1" s="13"/>
      <c r="BES1" s="13"/>
      <c r="BET1" s="13"/>
      <c r="BEU1" s="13"/>
      <c r="BEV1" s="13"/>
      <c r="BEW1" s="13"/>
      <c r="BEX1" s="13"/>
      <c r="BEY1" s="13"/>
      <c r="BEZ1" s="13"/>
      <c r="BFA1" s="13"/>
      <c r="BFB1" s="13"/>
      <c r="BFC1" s="13"/>
      <c r="BFD1" s="13"/>
      <c r="BFE1" s="13"/>
      <c r="BFF1" s="13"/>
      <c r="BFG1" s="13"/>
      <c r="BFH1" s="13"/>
      <c r="BFI1" s="13"/>
      <c r="BFJ1" s="13"/>
      <c r="BFK1" s="13"/>
      <c r="BFL1" s="13"/>
      <c r="BFM1" s="13"/>
      <c r="BFN1" s="13"/>
      <c r="BFO1" s="13"/>
      <c r="BFP1" s="13"/>
      <c r="BFQ1" s="13"/>
      <c r="BFR1" s="13"/>
      <c r="BFS1" s="13"/>
      <c r="BFT1" s="13"/>
      <c r="BFU1" s="13"/>
      <c r="BFV1" s="13"/>
      <c r="BFW1" s="13"/>
      <c r="BFX1" s="13"/>
      <c r="BFY1" s="13"/>
      <c r="BFZ1" s="13"/>
      <c r="BGA1" s="13"/>
      <c r="BGB1" s="13"/>
      <c r="BGC1" s="13"/>
      <c r="BGD1" s="13"/>
      <c r="BGE1" s="13"/>
      <c r="BGF1" s="13"/>
      <c r="BGG1" s="13"/>
      <c r="BGH1" s="13"/>
      <c r="BGI1" s="13"/>
      <c r="BGJ1" s="13"/>
      <c r="BGK1" s="13"/>
      <c r="BGL1" s="13"/>
      <c r="BGM1" s="13"/>
      <c r="BGN1" s="13"/>
      <c r="BGO1" s="13"/>
      <c r="BGP1" s="13"/>
      <c r="BGQ1" s="13"/>
      <c r="BGR1" s="387"/>
      <c r="BGS1" s="387"/>
      <c r="BGT1" s="387"/>
      <c r="BGU1" s="387"/>
      <c r="BGV1" s="387"/>
      <c r="BGW1" s="387"/>
      <c r="BGX1" s="387"/>
      <c r="BGY1" s="387"/>
      <c r="BGZ1" s="387"/>
      <c r="BHA1" s="387"/>
      <c r="BHB1" s="387"/>
      <c r="BHC1" s="387"/>
      <c r="BHD1" s="387"/>
      <c r="BHE1" s="387"/>
      <c r="BHF1" s="387"/>
      <c r="BHG1" s="387"/>
      <c r="BHH1" s="387"/>
      <c r="BHI1" s="387"/>
      <c r="BHJ1" s="387"/>
      <c r="BHK1" s="387"/>
      <c r="BHL1" s="387"/>
      <c r="BHM1" s="387"/>
      <c r="BHN1" s="387"/>
      <c r="BHO1" s="387"/>
      <c r="BHP1" s="387"/>
      <c r="BHQ1" s="387"/>
      <c r="BHR1" s="387"/>
      <c r="BHS1" s="387"/>
      <c r="BHT1" s="387"/>
      <c r="BHU1" s="387"/>
      <c r="BHV1" s="387"/>
      <c r="BHW1" s="387"/>
      <c r="BHX1" s="387"/>
      <c r="BHY1" s="387"/>
      <c r="BHZ1" s="387"/>
      <c r="BIA1" s="387"/>
      <c r="BIB1" s="387"/>
      <c r="BIC1" s="387"/>
      <c r="BID1" s="387"/>
      <c r="BIE1" s="387"/>
      <c r="BIF1" s="387"/>
      <c r="BIG1" s="387"/>
      <c r="BIH1" s="387"/>
      <c r="BII1" s="387"/>
      <c r="BIJ1" s="387"/>
      <c r="BIK1" s="387"/>
      <c r="BIL1" s="387"/>
      <c r="BIM1" s="387"/>
      <c r="BIN1" s="387"/>
      <c r="BIO1" s="387"/>
      <c r="BIP1" s="387"/>
      <c r="BIQ1" s="387"/>
      <c r="BIR1" s="387"/>
      <c r="BIS1" s="387"/>
      <c r="BIT1" s="387"/>
      <c r="BIU1" s="387"/>
      <c r="BIV1" s="387"/>
      <c r="BIW1" s="387"/>
      <c r="BIX1" s="387"/>
      <c r="BIY1" s="387"/>
      <c r="BIZ1" s="387"/>
      <c r="BJA1" s="387"/>
      <c r="BJB1" s="387"/>
      <c r="BJC1" s="387"/>
      <c r="BJD1" s="387"/>
      <c r="BJE1" s="387"/>
      <c r="BJF1" s="387"/>
      <c r="BJG1" s="387"/>
      <c r="BJH1" s="387"/>
      <c r="BJI1" s="387"/>
      <c r="BJJ1" s="387"/>
      <c r="BJK1" s="387"/>
      <c r="BJL1" s="387"/>
      <c r="BJM1" s="387"/>
      <c r="BJN1" s="387"/>
      <c r="BJO1" s="387"/>
      <c r="BJP1" s="387"/>
      <c r="BJQ1" s="387"/>
      <c r="BJR1" s="387"/>
      <c r="BJS1" s="387"/>
      <c r="BJT1" s="387"/>
      <c r="BJU1" s="387"/>
      <c r="BJV1" s="387"/>
      <c r="BJW1" s="387"/>
      <c r="BJX1" s="387"/>
      <c r="BJY1" s="387"/>
      <c r="BJZ1" s="387"/>
      <c r="BKA1" s="387"/>
      <c r="BKB1" s="387"/>
      <c r="BKC1" s="387"/>
      <c r="BKD1" s="387"/>
      <c r="BKE1" s="387"/>
      <c r="BKF1" s="387"/>
      <c r="BKG1" s="387"/>
      <c r="BKH1" s="387"/>
      <c r="BKI1" s="387"/>
      <c r="BKJ1" s="387"/>
      <c r="BKK1" s="387"/>
      <c r="BKL1" s="387"/>
      <c r="BKM1" s="387"/>
      <c r="BKN1" s="387"/>
      <c r="BKO1" s="387"/>
      <c r="BKP1" s="387"/>
      <c r="BKQ1" s="387"/>
      <c r="BKR1" s="387"/>
      <c r="BKS1" s="387"/>
      <c r="BKT1" s="387"/>
      <c r="BKU1" s="387"/>
      <c r="BKV1" s="387"/>
      <c r="BKW1" s="387"/>
      <c r="BKX1" s="387"/>
      <c r="BKY1" s="387"/>
      <c r="BKZ1" s="387"/>
      <c r="BLA1" s="387"/>
      <c r="BLB1" s="387"/>
      <c r="BLC1" s="387"/>
      <c r="BLD1" s="387"/>
      <c r="BLE1" s="387"/>
      <c r="BLF1" s="387"/>
      <c r="BLG1" s="387"/>
      <c r="BLH1" s="387"/>
      <c r="BLI1" s="387"/>
      <c r="BLJ1" s="387"/>
      <c r="BLK1" s="387"/>
      <c r="BLL1" s="387"/>
      <c r="BLM1" s="387"/>
      <c r="BLN1" s="387"/>
      <c r="BLO1" s="387"/>
      <c r="BLP1" s="387"/>
      <c r="BLQ1" s="387"/>
      <c r="BLR1" s="387"/>
      <c r="BLS1" s="387"/>
      <c r="BLT1" s="387"/>
      <c r="BLU1" s="387"/>
      <c r="BLV1" s="387"/>
      <c r="BLW1" s="387"/>
      <c r="BLX1" s="387"/>
      <c r="BLY1" s="387"/>
      <c r="BLZ1" s="387"/>
      <c r="BMA1" s="387"/>
      <c r="BMB1" s="387"/>
      <c r="BMC1" s="387"/>
      <c r="BMD1" s="387"/>
      <c r="BME1" s="387"/>
      <c r="BMF1" s="387"/>
      <c r="BMG1" s="387"/>
      <c r="BMH1" s="387"/>
      <c r="BMI1" s="387"/>
      <c r="BMJ1" s="387"/>
      <c r="BMK1" s="387"/>
      <c r="BML1" s="387"/>
      <c r="BMM1" s="387"/>
      <c r="BMN1" s="387"/>
      <c r="BMO1" s="387"/>
      <c r="BMP1" s="387"/>
      <c r="BMQ1" s="387"/>
      <c r="BMR1" s="387"/>
      <c r="BMS1" s="387"/>
      <c r="BMT1" s="387"/>
      <c r="BMU1" s="387"/>
      <c r="BMV1" s="387"/>
      <c r="BMW1" s="387"/>
      <c r="BMX1" s="387"/>
      <c r="BMY1" s="387"/>
      <c r="BMZ1" s="13"/>
      <c r="BNA1" s="13"/>
      <c r="BNB1" s="13"/>
      <c r="BNC1" s="13"/>
      <c r="BND1" s="13"/>
      <c r="BNE1" s="13"/>
      <c r="BNF1" s="13"/>
      <c r="BNG1" s="13"/>
      <c r="BNH1" s="13"/>
      <c r="BNI1" s="13"/>
      <c r="BNJ1" s="13"/>
      <c r="BNK1" s="13"/>
      <c r="BNL1" s="13"/>
      <c r="BNM1" s="13"/>
      <c r="BNN1" s="13"/>
      <c r="BNO1" s="13"/>
      <c r="BNP1" s="13"/>
      <c r="BNQ1" s="13"/>
      <c r="BNR1" s="13"/>
      <c r="BNS1" s="13"/>
      <c r="BNT1" s="13"/>
      <c r="BNU1" s="13"/>
      <c r="BNV1" s="13"/>
      <c r="BNW1" s="13"/>
      <c r="BNX1" s="13"/>
      <c r="BNY1" s="13"/>
      <c r="BNZ1" s="13"/>
      <c r="BOA1" s="13"/>
      <c r="BOB1" s="13"/>
      <c r="BOC1" s="13"/>
      <c r="BOD1" s="13"/>
      <c r="BOE1" s="13"/>
      <c r="BOF1" s="13"/>
      <c r="BOG1" s="13"/>
      <c r="BOH1" s="13"/>
      <c r="BOI1" s="13"/>
      <c r="BOJ1" s="13"/>
      <c r="BOK1" s="13"/>
      <c r="BOL1" s="13"/>
      <c r="BOM1" s="13"/>
      <c r="BON1" s="13"/>
      <c r="BOO1" s="13"/>
      <c r="BOP1" s="13"/>
      <c r="BOQ1" s="13"/>
      <c r="BOR1" s="13"/>
      <c r="BOS1" s="13"/>
      <c r="BOT1" s="13"/>
      <c r="BOU1" s="13"/>
      <c r="BOV1" s="13"/>
      <c r="BOW1" s="13"/>
      <c r="BOX1" s="13"/>
      <c r="BOY1" s="13"/>
      <c r="BOZ1" s="13"/>
      <c r="BPA1" s="13"/>
      <c r="BPB1" s="13"/>
      <c r="BPC1" s="13"/>
      <c r="BPD1" s="13"/>
      <c r="BPE1" s="13"/>
      <c r="BPF1" s="13"/>
      <c r="BPG1" s="13"/>
      <c r="BPH1" s="13"/>
      <c r="BPI1" s="13"/>
      <c r="BPJ1" s="13"/>
      <c r="BPK1" s="13"/>
      <c r="BPL1" s="13"/>
      <c r="BPM1" s="13"/>
      <c r="BPN1" s="13"/>
      <c r="BPO1" s="13"/>
      <c r="BPP1" s="13"/>
      <c r="BPQ1" s="13"/>
      <c r="BPR1" s="13"/>
      <c r="BPS1" s="13"/>
      <c r="BPT1" s="13"/>
      <c r="BPU1" s="13"/>
      <c r="BPV1" s="13"/>
      <c r="BPW1" s="13"/>
      <c r="BPX1" s="13"/>
      <c r="BPY1" s="13"/>
      <c r="BPZ1" s="13"/>
      <c r="BQA1" s="13"/>
      <c r="BQB1" s="13"/>
      <c r="BQC1" s="13"/>
      <c r="BQD1" s="13"/>
      <c r="BQE1" s="13"/>
      <c r="BQF1" s="13"/>
      <c r="BQG1" s="13"/>
      <c r="BQH1" s="13"/>
      <c r="BQI1" s="13"/>
      <c r="BQJ1" s="13"/>
      <c r="BQK1" s="13"/>
      <c r="BQL1" s="13"/>
      <c r="BQM1" s="13"/>
      <c r="BQN1" s="387"/>
      <c r="BQO1" s="387"/>
      <c r="BQP1" s="387"/>
      <c r="BQQ1" s="387"/>
      <c r="BQR1" s="387"/>
      <c r="BQS1" s="387"/>
      <c r="BQT1" s="387"/>
      <c r="BQU1" s="387"/>
      <c r="BQV1" s="387"/>
      <c r="BQW1" s="387"/>
      <c r="BQX1" s="387"/>
      <c r="BQY1" s="387"/>
      <c r="BQZ1" s="387"/>
      <c r="BRA1" s="387"/>
      <c r="BRB1" s="387"/>
      <c r="BRC1" s="387"/>
      <c r="BRD1" s="387"/>
      <c r="BRE1" s="387"/>
      <c r="BRF1" s="387"/>
      <c r="BRG1" s="387"/>
      <c r="BRH1" s="387"/>
      <c r="BRI1" s="387"/>
      <c r="BRJ1" s="387"/>
      <c r="BRK1" s="387"/>
      <c r="BRL1" s="387"/>
      <c r="BRM1" s="387"/>
      <c r="BRN1" s="387"/>
      <c r="BRO1" s="387"/>
      <c r="BRP1" s="387"/>
      <c r="BRQ1" s="387"/>
      <c r="BRR1" s="387"/>
      <c r="BRS1" s="387"/>
      <c r="BRT1" s="387"/>
      <c r="BRU1" s="387"/>
      <c r="BRV1" s="387"/>
      <c r="BRW1" s="387"/>
      <c r="BRX1" s="387"/>
      <c r="BRY1" s="387"/>
      <c r="BRZ1" s="387"/>
      <c r="BSA1" s="387"/>
      <c r="BSB1" s="387"/>
      <c r="BSC1" s="387"/>
      <c r="BSD1" s="387"/>
      <c r="BSE1" s="387"/>
      <c r="BSF1" s="387"/>
      <c r="BSG1" s="387"/>
      <c r="BSH1" s="387"/>
      <c r="BSI1" s="387"/>
      <c r="BSJ1" s="387"/>
      <c r="BSK1" s="387"/>
      <c r="BSL1" s="387"/>
      <c r="BSM1" s="387"/>
      <c r="BSN1" s="387"/>
      <c r="BSO1" s="387"/>
      <c r="BSP1" s="387"/>
      <c r="BSQ1" s="387"/>
      <c r="BSR1" s="387"/>
      <c r="BSS1" s="387"/>
      <c r="BST1" s="387"/>
      <c r="BSU1" s="387"/>
      <c r="BSV1" s="387"/>
      <c r="BSW1" s="387"/>
      <c r="BSX1" s="387"/>
      <c r="BSY1" s="387"/>
      <c r="BSZ1" s="387"/>
      <c r="BTA1" s="387"/>
      <c r="BTB1" s="387"/>
      <c r="BTC1" s="387"/>
      <c r="BTD1" s="387"/>
      <c r="BTE1" s="387"/>
      <c r="BTF1" s="387"/>
      <c r="BTG1" s="387"/>
      <c r="BTH1" s="387"/>
      <c r="BTI1" s="387"/>
      <c r="BTJ1" s="387"/>
      <c r="BTK1" s="387"/>
      <c r="BTL1" s="387"/>
      <c r="BTM1" s="387"/>
      <c r="BTN1" s="387"/>
      <c r="BTO1" s="387"/>
      <c r="BTP1" s="387"/>
      <c r="BTQ1" s="387"/>
      <c r="BTR1" s="387"/>
      <c r="BTS1" s="387"/>
      <c r="BTT1" s="387"/>
      <c r="BTU1" s="387"/>
      <c r="BTV1" s="387"/>
      <c r="BTW1" s="387"/>
      <c r="BTX1" s="387"/>
      <c r="BTY1" s="387"/>
      <c r="BTZ1" s="387"/>
      <c r="BUA1" s="387"/>
      <c r="BUB1" s="387"/>
      <c r="BUC1" s="387"/>
      <c r="BUD1" s="387"/>
      <c r="BUE1" s="387"/>
      <c r="BUF1" s="387"/>
      <c r="BUG1" s="387"/>
      <c r="BUH1" s="387"/>
      <c r="BUI1" s="387"/>
      <c r="BUJ1" s="387"/>
      <c r="BUK1" s="387"/>
      <c r="BUL1" s="387"/>
      <c r="BUM1" s="387"/>
      <c r="BUN1" s="387"/>
      <c r="BUO1" s="387"/>
      <c r="BUP1" s="387"/>
      <c r="BUQ1" s="387"/>
      <c r="BUR1" s="387"/>
      <c r="BUS1" s="387"/>
      <c r="BUT1" s="387"/>
      <c r="BUU1" s="387"/>
      <c r="BUV1" s="387"/>
      <c r="BUW1" s="387"/>
      <c r="BUX1" s="387"/>
      <c r="BUY1" s="387"/>
      <c r="BUZ1" s="387"/>
      <c r="BVA1" s="387"/>
      <c r="BVB1" s="387"/>
      <c r="BVC1" s="387"/>
      <c r="BVD1" s="387"/>
      <c r="BVE1" s="387"/>
      <c r="BVF1" s="387"/>
      <c r="BVG1" s="387"/>
      <c r="BVH1" s="387"/>
      <c r="BVI1" s="387"/>
      <c r="BVJ1" s="387"/>
      <c r="BVK1" s="387"/>
      <c r="BVL1" s="387"/>
      <c r="BVM1" s="387"/>
      <c r="BVN1" s="387"/>
      <c r="BVO1" s="387"/>
      <c r="BVP1" s="387"/>
      <c r="BVQ1" s="387"/>
      <c r="BVR1" s="387"/>
      <c r="BVS1" s="387"/>
      <c r="BVT1" s="387"/>
      <c r="BVU1" s="387"/>
      <c r="BVV1" s="387"/>
      <c r="BVW1" s="387"/>
      <c r="BVX1" s="387"/>
      <c r="BVY1" s="387"/>
      <c r="BVZ1" s="387"/>
      <c r="BWA1" s="387"/>
      <c r="BWB1" s="387"/>
      <c r="BWC1" s="387"/>
      <c r="BWD1" s="387"/>
      <c r="BWE1" s="387"/>
      <c r="BWF1" s="387"/>
      <c r="BWG1" s="387"/>
      <c r="BWH1" s="387"/>
      <c r="BWI1" s="387"/>
      <c r="BWJ1" s="387"/>
      <c r="BWK1" s="387"/>
      <c r="BWL1" s="387"/>
      <c r="BWM1" s="387"/>
      <c r="BWN1" s="387"/>
      <c r="BWO1" s="387"/>
      <c r="BWP1" s="387"/>
      <c r="BWQ1" s="387"/>
      <c r="BWR1" s="387"/>
      <c r="BWS1" s="387"/>
      <c r="BWT1" s="387"/>
      <c r="BWU1" s="387"/>
      <c r="BWV1" s="13"/>
      <c r="BWW1" s="13"/>
      <c r="BWX1" s="13"/>
      <c r="BWY1" s="13"/>
      <c r="BWZ1" s="13"/>
      <c r="BXA1" s="13"/>
      <c r="BXB1" s="13"/>
      <c r="BXC1" s="13"/>
      <c r="BXD1" s="13"/>
      <c r="BXE1" s="13"/>
      <c r="BXF1" s="13"/>
      <c r="BXG1" s="13"/>
      <c r="BXH1" s="13"/>
      <c r="BXI1" s="13"/>
      <c r="BXJ1" s="13"/>
      <c r="BXK1" s="13"/>
      <c r="BXL1" s="13"/>
      <c r="BXM1" s="13"/>
      <c r="BXN1" s="13"/>
      <c r="BXO1" s="13"/>
      <c r="BXP1" s="13"/>
      <c r="BXQ1" s="13"/>
      <c r="BXR1" s="13"/>
      <c r="BXS1" s="13"/>
      <c r="BXT1" s="13"/>
      <c r="BXU1" s="13"/>
      <c r="BXV1" s="13"/>
      <c r="BXW1" s="13"/>
      <c r="BXX1" s="13"/>
      <c r="BXY1" s="13"/>
      <c r="BXZ1" s="13"/>
      <c r="BYA1" s="13"/>
      <c r="BYB1" s="13"/>
      <c r="BYC1" s="13"/>
      <c r="BYD1" s="13"/>
      <c r="BYE1" s="13"/>
      <c r="BYF1" s="13"/>
      <c r="BYG1" s="13"/>
      <c r="BYH1" s="13"/>
      <c r="BYI1" s="13"/>
      <c r="BYJ1" s="13"/>
      <c r="BYK1" s="13"/>
      <c r="BYL1" s="13"/>
      <c r="BYM1" s="13"/>
      <c r="BYN1" s="13"/>
      <c r="BYO1" s="13"/>
      <c r="BYP1" s="13"/>
      <c r="BYQ1" s="13"/>
      <c r="BYR1" s="13"/>
      <c r="BYS1" s="13"/>
      <c r="BYT1" s="13"/>
      <c r="BYU1" s="13"/>
      <c r="BYV1" s="13"/>
      <c r="BYW1" s="13"/>
      <c r="BYX1" s="13"/>
      <c r="BYY1" s="13"/>
      <c r="BYZ1" s="13"/>
      <c r="BZA1" s="13"/>
      <c r="BZB1" s="13"/>
      <c r="BZC1" s="13"/>
      <c r="BZD1" s="13"/>
      <c r="BZE1" s="13"/>
      <c r="BZF1" s="13"/>
      <c r="BZG1" s="13"/>
      <c r="BZH1" s="13"/>
      <c r="BZI1" s="13"/>
      <c r="BZJ1" s="13"/>
      <c r="BZK1" s="13"/>
      <c r="BZL1" s="13"/>
      <c r="BZM1" s="13"/>
      <c r="BZN1" s="13"/>
      <c r="BZO1" s="13"/>
      <c r="BZP1" s="13"/>
      <c r="BZQ1" s="13"/>
      <c r="BZR1" s="13"/>
      <c r="BZS1" s="13"/>
      <c r="BZT1" s="13"/>
      <c r="BZU1" s="13"/>
      <c r="BZV1" s="13"/>
      <c r="BZW1" s="13"/>
      <c r="BZX1" s="13"/>
      <c r="BZY1" s="13"/>
      <c r="BZZ1" s="13"/>
      <c r="CAA1" s="13"/>
      <c r="CAB1" s="13"/>
      <c r="CAC1" s="13"/>
      <c r="CAD1" s="13"/>
      <c r="CAE1" s="13"/>
      <c r="CAF1" s="13"/>
      <c r="CAG1" s="13"/>
      <c r="CAH1" s="13"/>
      <c r="CAI1" s="13"/>
      <c r="CAJ1" s="387"/>
      <c r="CAK1" s="387"/>
      <c r="CAL1" s="387"/>
      <c r="CAM1" s="387"/>
      <c r="CAN1" s="387"/>
      <c r="CAO1" s="387"/>
      <c r="CAP1" s="387"/>
      <c r="CAQ1" s="387"/>
      <c r="CAR1" s="387"/>
      <c r="CAS1" s="387"/>
      <c r="CAT1" s="387"/>
      <c r="CAU1" s="387"/>
      <c r="CAV1" s="387"/>
      <c r="CAW1" s="387"/>
      <c r="CAX1" s="387"/>
      <c r="CAY1" s="387"/>
      <c r="CAZ1" s="387"/>
      <c r="CBA1" s="387"/>
      <c r="CBB1" s="387"/>
      <c r="CBC1" s="387"/>
      <c r="CBD1" s="387"/>
      <c r="CBE1" s="387"/>
      <c r="CBF1" s="387"/>
      <c r="CBG1" s="387"/>
      <c r="CBH1" s="387"/>
      <c r="CBI1" s="387"/>
      <c r="CBJ1" s="387"/>
      <c r="CBK1" s="387"/>
      <c r="CBL1" s="387"/>
      <c r="CBM1" s="387"/>
      <c r="CBN1" s="387"/>
      <c r="CBO1" s="387"/>
      <c r="CBP1" s="387"/>
      <c r="CBQ1" s="387"/>
      <c r="CBR1" s="387"/>
      <c r="CBS1" s="387"/>
      <c r="CBT1" s="387"/>
      <c r="CBU1" s="387"/>
      <c r="CBV1" s="387"/>
      <c r="CBW1" s="387"/>
      <c r="CBX1" s="387"/>
      <c r="CBY1" s="387"/>
      <c r="CBZ1" s="387"/>
      <c r="CCA1" s="387"/>
      <c r="CCB1" s="387"/>
      <c r="CCC1" s="387"/>
      <c r="CCD1" s="387"/>
      <c r="CCE1" s="387"/>
      <c r="CCF1" s="387"/>
      <c r="CCG1" s="387"/>
      <c r="CCH1" s="387"/>
      <c r="CCI1" s="387"/>
      <c r="CCJ1" s="387"/>
      <c r="CCK1" s="387"/>
      <c r="CCL1" s="387"/>
      <c r="CCM1" s="387"/>
      <c r="CCN1" s="387"/>
      <c r="CCO1" s="387"/>
      <c r="CCP1" s="387"/>
      <c r="CCQ1" s="387"/>
      <c r="CCR1" s="387"/>
      <c r="CCS1" s="387"/>
      <c r="CCT1" s="387"/>
      <c r="CCU1" s="387"/>
      <c r="CCV1" s="387"/>
      <c r="CCW1" s="387"/>
      <c r="CCX1" s="387"/>
      <c r="CCY1" s="387"/>
      <c r="CCZ1" s="387"/>
      <c r="CDA1" s="387"/>
      <c r="CDB1" s="387"/>
      <c r="CDC1" s="387"/>
      <c r="CDD1" s="387"/>
      <c r="CDE1" s="387"/>
      <c r="CDF1" s="387"/>
      <c r="CDG1" s="387"/>
      <c r="CDH1" s="387"/>
      <c r="CDI1" s="387"/>
      <c r="CDJ1" s="387"/>
      <c r="CDK1" s="387"/>
      <c r="CDL1" s="387"/>
      <c r="CDM1" s="387"/>
      <c r="CDN1" s="387"/>
      <c r="CDO1" s="387"/>
      <c r="CDP1" s="387"/>
      <c r="CDQ1" s="387"/>
      <c r="CDR1" s="387"/>
      <c r="CDS1" s="387"/>
      <c r="CDT1" s="387"/>
      <c r="CDU1" s="387"/>
      <c r="CDV1" s="387"/>
      <c r="CDW1" s="387"/>
      <c r="CDX1" s="387"/>
      <c r="CDY1" s="387"/>
      <c r="CDZ1" s="387"/>
      <c r="CEA1" s="387"/>
      <c r="CEB1" s="387"/>
      <c r="CEC1" s="387"/>
      <c r="CED1" s="387"/>
      <c r="CEE1" s="387"/>
      <c r="CEF1" s="387"/>
      <c r="CEG1" s="387"/>
      <c r="CEH1" s="387"/>
      <c r="CEI1" s="387"/>
      <c r="CEJ1" s="387"/>
      <c r="CEK1" s="387"/>
      <c r="CEL1" s="387"/>
      <c r="CEM1" s="387"/>
      <c r="CEN1" s="387"/>
      <c r="CEO1" s="387"/>
      <c r="CEP1" s="387"/>
      <c r="CEQ1" s="387"/>
      <c r="CER1" s="387"/>
      <c r="CES1" s="387"/>
      <c r="CET1" s="387"/>
      <c r="CEU1" s="387"/>
      <c r="CEV1" s="387"/>
      <c r="CEW1" s="387"/>
      <c r="CEX1" s="387"/>
      <c r="CEY1" s="387"/>
      <c r="CEZ1" s="387"/>
      <c r="CFA1" s="387"/>
      <c r="CFB1" s="387"/>
      <c r="CFC1" s="387"/>
      <c r="CFD1" s="387"/>
      <c r="CFE1" s="387"/>
      <c r="CFF1" s="387"/>
      <c r="CFG1" s="387"/>
      <c r="CFH1" s="387"/>
      <c r="CFI1" s="387"/>
      <c r="CFJ1" s="387"/>
      <c r="CFK1" s="387"/>
      <c r="CFL1" s="387"/>
      <c r="CFM1" s="387"/>
      <c r="CFN1" s="387"/>
      <c r="CFO1" s="387"/>
      <c r="CFP1" s="387"/>
      <c r="CFQ1" s="387"/>
      <c r="CFR1" s="387"/>
      <c r="CFS1" s="387"/>
      <c r="CFT1" s="387"/>
      <c r="CFU1" s="387"/>
      <c r="CFV1" s="387"/>
      <c r="CFW1" s="387"/>
      <c r="CFX1" s="387"/>
      <c r="CFY1" s="387"/>
      <c r="CFZ1" s="387"/>
      <c r="CGA1" s="387"/>
      <c r="CGB1" s="387"/>
      <c r="CGC1" s="387"/>
      <c r="CGD1" s="387"/>
      <c r="CGE1" s="387"/>
      <c r="CGF1" s="387"/>
      <c r="CGG1" s="387"/>
      <c r="CGH1" s="387"/>
      <c r="CGI1" s="387"/>
      <c r="CGJ1" s="387"/>
      <c r="CGK1" s="387"/>
      <c r="CGL1" s="387"/>
      <c r="CGM1" s="387"/>
      <c r="CGN1" s="387"/>
      <c r="CGO1" s="387"/>
      <c r="CGP1" s="387"/>
      <c r="CGQ1" s="387"/>
      <c r="CGR1" s="13"/>
      <c r="CGS1" s="13"/>
      <c r="CGT1" s="13"/>
      <c r="CGU1" s="13"/>
      <c r="CGV1" s="13"/>
      <c r="CGW1" s="13"/>
      <c r="CGX1" s="13"/>
      <c r="CGY1" s="13"/>
      <c r="CGZ1" s="13"/>
      <c r="CHA1" s="13"/>
      <c r="CHB1" s="13"/>
      <c r="CHC1" s="13"/>
      <c r="CHD1" s="13"/>
      <c r="CHE1" s="13"/>
      <c r="CHF1" s="13"/>
      <c r="CHG1" s="13"/>
      <c r="CHH1" s="13"/>
      <c r="CHI1" s="13"/>
      <c r="CHJ1" s="13"/>
      <c r="CHK1" s="13"/>
      <c r="CHL1" s="13"/>
      <c r="CHM1" s="13"/>
      <c r="CHN1" s="13"/>
      <c r="CHO1" s="13"/>
      <c r="CHP1" s="13"/>
      <c r="CHQ1" s="13"/>
      <c r="CHR1" s="13"/>
      <c r="CHS1" s="13"/>
      <c r="CHT1" s="13"/>
      <c r="CHU1" s="13"/>
      <c r="CHV1" s="13"/>
      <c r="CHW1" s="13"/>
      <c r="CHX1" s="13"/>
      <c r="CHY1" s="13"/>
      <c r="CHZ1" s="13"/>
      <c r="CIA1" s="13"/>
      <c r="CIB1" s="13"/>
      <c r="CIC1" s="13"/>
      <c r="CID1" s="13"/>
      <c r="CIE1" s="13"/>
      <c r="CIF1" s="13"/>
      <c r="CIG1" s="13"/>
      <c r="CIH1" s="13"/>
      <c r="CII1" s="13"/>
      <c r="CIJ1" s="13"/>
      <c r="CIK1" s="13"/>
      <c r="CIL1" s="13"/>
      <c r="CIM1" s="13"/>
      <c r="CIN1" s="13"/>
      <c r="CIO1" s="13"/>
      <c r="CIP1" s="13"/>
      <c r="CIQ1" s="13"/>
      <c r="CIR1" s="13"/>
      <c r="CIS1" s="13"/>
      <c r="CIT1" s="13"/>
      <c r="CIU1" s="13"/>
      <c r="CIV1" s="13"/>
      <c r="CIW1" s="13"/>
      <c r="CIX1" s="13"/>
      <c r="CIY1" s="13"/>
      <c r="CIZ1" s="13"/>
      <c r="CJA1" s="13"/>
      <c r="CJB1" s="13"/>
      <c r="CJC1" s="13"/>
      <c r="CJD1" s="13"/>
      <c r="CJE1" s="13"/>
      <c r="CJF1" s="13"/>
      <c r="CJG1" s="13"/>
      <c r="CJH1" s="13"/>
      <c r="CJI1" s="13"/>
      <c r="CJJ1" s="13"/>
      <c r="CJK1" s="13"/>
      <c r="CJL1" s="13"/>
      <c r="CJM1" s="13"/>
      <c r="CJN1" s="13"/>
      <c r="CJO1" s="13"/>
      <c r="CJP1" s="13"/>
      <c r="CJQ1" s="13"/>
      <c r="CJR1" s="13"/>
      <c r="CJS1" s="13"/>
      <c r="CJT1" s="13"/>
      <c r="CJU1" s="13"/>
      <c r="CJV1" s="13"/>
      <c r="CJW1" s="13"/>
      <c r="CJX1" s="13"/>
      <c r="CJY1" s="13"/>
      <c r="CJZ1" s="13"/>
      <c r="CKA1" s="13"/>
      <c r="CKB1" s="13"/>
      <c r="CKC1" s="13"/>
      <c r="CKD1" s="13"/>
      <c r="CKE1" s="13"/>
      <c r="CKF1" s="387"/>
      <c r="CKG1" s="387"/>
      <c r="CKH1" s="387"/>
      <c r="CKI1" s="387"/>
      <c r="CKJ1" s="387"/>
      <c r="CKK1" s="387"/>
      <c r="CKL1" s="387"/>
      <c r="CKM1" s="387"/>
      <c r="CKN1" s="387"/>
      <c r="CKO1" s="387"/>
      <c r="CKP1" s="387"/>
      <c r="CKQ1" s="387"/>
      <c r="CKR1" s="387"/>
      <c r="CKS1" s="387"/>
      <c r="CKT1" s="387"/>
      <c r="CKU1" s="387"/>
      <c r="CKV1" s="387"/>
      <c r="CKW1" s="387"/>
      <c r="CKX1" s="387"/>
      <c r="CKY1" s="387"/>
      <c r="CKZ1" s="387"/>
      <c r="CLA1" s="387"/>
      <c r="CLB1" s="387"/>
      <c r="CLC1" s="387"/>
      <c r="CLD1" s="387"/>
      <c r="CLE1" s="387"/>
      <c r="CLF1" s="387"/>
      <c r="CLG1" s="387"/>
      <c r="CLH1" s="387"/>
      <c r="CLI1" s="387"/>
      <c r="CLJ1" s="387"/>
      <c r="CLK1" s="387"/>
      <c r="CLL1" s="387"/>
      <c r="CLM1" s="387"/>
      <c r="CLN1" s="387"/>
      <c r="CLO1" s="387"/>
      <c r="CLP1" s="387"/>
      <c r="CLQ1" s="387"/>
      <c r="CLR1" s="387"/>
      <c r="CLS1" s="387"/>
      <c r="CLT1" s="387"/>
      <c r="CLU1" s="387"/>
      <c r="CLV1" s="387"/>
      <c r="CLW1" s="387"/>
      <c r="CLX1" s="387"/>
      <c r="CLY1" s="387"/>
      <c r="CLZ1" s="387"/>
      <c r="CMA1" s="387"/>
      <c r="CMB1" s="387"/>
      <c r="CMC1" s="387"/>
      <c r="CMD1" s="387"/>
      <c r="CME1" s="387"/>
      <c r="CMF1" s="387"/>
      <c r="CMG1" s="387"/>
      <c r="CMH1" s="387"/>
      <c r="CMI1" s="387"/>
      <c r="CMJ1" s="387"/>
      <c r="CMK1" s="387"/>
      <c r="CML1" s="387"/>
      <c r="CMM1" s="387"/>
      <c r="CMN1" s="387"/>
      <c r="CMO1" s="387"/>
      <c r="CMP1" s="387"/>
      <c r="CMQ1" s="387"/>
      <c r="CMR1" s="387"/>
      <c r="CMS1" s="387"/>
      <c r="CMT1" s="387"/>
      <c r="CMU1" s="387"/>
      <c r="CMV1" s="387"/>
      <c r="CMW1" s="387"/>
      <c r="CMX1" s="387"/>
      <c r="CMY1" s="387"/>
      <c r="CMZ1" s="387"/>
      <c r="CNA1" s="387"/>
      <c r="CNB1" s="387"/>
      <c r="CNC1" s="387"/>
      <c r="CND1" s="387"/>
      <c r="CNE1" s="387"/>
      <c r="CNF1" s="387"/>
      <c r="CNG1" s="387"/>
      <c r="CNH1" s="387"/>
      <c r="CNI1" s="387"/>
      <c r="CNJ1" s="387"/>
      <c r="CNK1" s="387"/>
      <c r="CNL1" s="387"/>
      <c r="CNM1" s="387"/>
      <c r="CNN1" s="387"/>
      <c r="CNO1" s="387"/>
      <c r="CNP1" s="387"/>
      <c r="CNQ1" s="387"/>
      <c r="CNR1" s="387"/>
      <c r="CNS1" s="387"/>
      <c r="CNT1" s="387"/>
      <c r="CNU1" s="387"/>
      <c r="CNV1" s="387"/>
      <c r="CNW1" s="387"/>
      <c r="CNX1" s="387"/>
      <c r="CNY1" s="387"/>
      <c r="CNZ1" s="387"/>
      <c r="COA1" s="387"/>
      <c r="COB1" s="387"/>
      <c r="COC1" s="387"/>
      <c r="COD1" s="387"/>
      <c r="COE1" s="387"/>
      <c r="COF1" s="387"/>
      <c r="COG1" s="387"/>
      <c r="COH1" s="387"/>
      <c r="COI1" s="387"/>
      <c r="COJ1" s="387"/>
      <c r="COK1" s="387"/>
      <c r="COL1" s="387"/>
      <c r="COM1" s="387"/>
      <c r="CON1" s="387"/>
      <c r="COO1" s="387"/>
      <c r="COP1" s="387"/>
      <c r="COQ1" s="387"/>
      <c r="COR1" s="387"/>
      <c r="COS1" s="387"/>
      <c r="COT1" s="387"/>
      <c r="COU1" s="387"/>
      <c r="COV1" s="387"/>
      <c r="COW1" s="387"/>
      <c r="COX1" s="387"/>
      <c r="COY1" s="387"/>
      <c r="COZ1" s="387"/>
      <c r="CPA1" s="387"/>
      <c r="CPB1" s="387"/>
      <c r="CPC1" s="387"/>
      <c r="CPD1" s="387"/>
      <c r="CPE1" s="387"/>
      <c r="CPF1" s="387"/>
      <c r="CPG1" s="387"/>
      <c r="CPH1" s="387"/>
      <c r="CPI1" s="387"/>
      <c r="CPJ1" s="387"/>
      <c r="CPK1" s="387"/>
      <c r="CPL1" s="387"/>
      <c r="CPM1" s="387"/>
      <c r="CPN1" s="387"/>
      <c r="CPO1" s="387"/>
      <c r="CPP1" s="387"/>
      <c r="CPQ1" s="387"/>
      <c r="CPR1" s="387"/>
      <c r="CPS1" s="387"/>
      <c r="CPT1" s="387"/>
      <c r="CPU1" s="387"/>
      <c r="CPV1" s="387"/>
      <c r="CPW1" s="387"/>
      <c r="CPX1" s="387"/>
      <c r="CPY1" s="387"/>
      <c r="CPZ1" s="387"/>
      <c r="CQA1" s="387"/>
      <c r="CQB1" s="387"/>
      <c r="CQC1" s="387"/>
      <c r="CQD1" s="387"/>
      <c r="CQE1" s="387"/>
      <c r="CQF1" s="387"/>
      <c r="CQG1" s="387"/>
      <c r="CQH1" s="387"/>
      <c r="CQI1" s="387"/>
      <c r="CQJ1" s="387"/>
      <c r="CQK1" s="387"/>
      <c r="CQL1" s="387"/>
      <c r="CQM1" s="387"/>
      <c r="CQN1" s="13"/>
      <c r="CQO1" s="13"/>
      <c r="CQP1" s="13"/>
      <c r="CQQ1" s="13"/>
      <c r="CQR1" s="13"/>
      <c r="CQS1" s="13"/>
      <c r="CQT1" s="13"/>
      <c r="CQU1" s="13"/>
      <c r="CQV1" s="13"/>
      <c r="CQW1" s="13"/>
      <c r="CQX1" s="13"/>
      <c r="CQY1" s="13"/>
      <c r="CQZ1" s="13"/>
      <c r="CRA1" s="13"/>
      <c r="CRB1" s="13"/>
      <c r="CRC1" s="13"/>
      <c r="CRD1" s="13"/>
      <c r="CRE1" s="13"/>
      <c r="CRF1" s="13"/>
      <c r="CRG1" s="13"/>
      <c r="CRH1" s="13"/>
      <c r="CRI1" s="13"/>
      <c r="CRJ1" s="13"/>
      <c r="CRK1" s="13"/>
      <c r="CRL1" s="13"/>
      <c r="CRM1" s="13"/>
      <c r="CRN1" s="13"/>
      <c r="CRO1" s="13"/>
      <c r="CRP1" s="13"/>
      <c r="CRQ1" s="13"/>
      <c r="CRR1" s="13"/>
      <c r="CRS1" s="13"/>
      <c r="CRT1" s="13"/>
      <c r="CRU1" s="13"/>
      <c r="CRV1" s="13"/>
      <c r="CRW1" s="13"/>
      <c r="CRX1" s="13"/>
      <c r="CRY1" s="13"/>
      <c r="CRZ1" s="13"/>
      <c r="CSA1" s="13"/>
      <c r="CSB1" s="13"/>
      <c r="CSC1" s="13"/>
      <c r="CSD1" s="13"/>
      <c r="CSE1" s="13"/>
      <c r="CSF1" s="13"/>
      <c r="CSG1" s="13"/>
      <c r="CSH1" s="13"/>
      <c r="CSI1" s="13"/>
      <c r="CSJ1" s="13"/>
      <c r="CSK1" s="13"/>
      <c r="CSL1" s="13"/>
      <c r="CSM1" s="13"/>
      <c r="CSN1" s="13"/>
      <c r="CSO1" s="13"/>
      <c r="CSP1" s="13"/>
      <c r="CSQ1" s="13"/>
      <c r="CSR1" s="13"/>
      <c r="CSS1" s="13"/>
      <c r="CST1" s="13"/>
      <c r="CSU1" s="13"/>
      <c r="CSV1" s="13"/>
      <c r="CSW1" s="13"/>
      <c r="CSX1" s="13"/>
      <c r="CSY1" s="13"/>
      <c r="CSZ1" s="13"/>
      <c r="CTA1" s="13"/>
      <c r="CTB1" s="13"/>
      <c r="CTC1" s="13"/>
      <c r="CTD1" s="13"/>
      <c r="CTE1" s="13"/>
      <c r="CTF1" s="13"/>
      <c r="CTG1" s="13"/>
      <c r="CTH1" s="13"/>
      <c r="CTI1" s="13"/>
      <c r="CTJ1" s="13"/>
      <c r="CTK1" s="13"/>
      <c r="CTL1" s="13"/>
      <c r="CTM1" s="13"/>
      <c r="CTN1" s="13"/>
      <c r="CTO1" s="13"/>
      <c r="CTP1" s="13"/>
      <c r="CTQ1" s="13"/>
      <c r="CTR1" s="13"/>
      <c r="CTS1" s="13"/>
      <c r="CTT1" s="13"/>
      <c r="CTU1" s="13"/>
      <c r="CTV1" s="13"/>
      <c r="CTW1" s="13"/>
      <c r="CTX1" s="13"/>
      <c r="CTY1" s="13"/>
      <c r="CTZ1" s="13"/>
      <c r="CUA1" s="13"/>
      <c r="CUB1" s="387"/>
      <c r="CUC1" s="387"/>
      <c r="CUD1" s="387"/>
      <c r="CUE1" s="387"/>
      <c r="CUF1" s="387"/>
      <c r="CUG1" s="387"/>
      <c r="CUH1" s="387"/>
      <c r="CUI1" s="387"/>
      <c r="CUJ1" s="387"/>
      <c r="CUK1" s="387"/>
      <c r="CUL1" s="387"/>
      <c r="CUM1" s="387"/>
      <c r="CUN1" s="387"/>
      <c r="CUO1" s="387"/>
      <c r="CUP1" s="387"/>
      <c r="CUQ1" s="387"/>
      <c r="CUR1" s="387"/>
      <c r="CUS1" s="387"/>
      <c r="CUT1" s="387"/>
      <c r="CUU1" s="387"/>
      <c r="CUV1" s="387"/>
      <c r="CUW1" s="387"/>
      <c r="CUX1" s="387"/>
      <c r="CUY1" s="387"/>
      <c r="CUZ1" s="387"/>
      <c r="CVA1" s="387"/>
      <c r="CVB1" s="387"/>
      <c r="CVC1" s="387"/>
      <c r="CVD1" s="387"/>
      <c r="CVE1" s="387"/>
      <c r="CVF1" s="387"/>
      <c r="CVG1" s="387"/>
      <c r="CVH1" s="387"/>
      <c r="CVI1" s="387"/>
      <c r="CVJ1" s="387"/>
      <c r="CVK1" s="387"/>
      <c r="CVL1" s="387"/>
      <c r="CVM1" s="387"/>
      <c r="CVN1" s="387"/>
      <c r="CVO1" s="387"/>
      <c r="CVP1" s="387"/>
      <c r="CVQ1" s="387"/>
      <c r="CVR1" s="387"/>
      <c r="CVS1" s="387"/>
      <c r="CVT1" s="387"/>
      <c r="CVU1" s="387"/>
      <c r="CVV1" s="387"/>
      <c r="CVW1" s="387"/>
      <c r="CVX1" s="387"/>
      <c r="CVY1" s="387"/>
      <c r="CVZ1" s="387"/>
      <c r="CWA1" s="387"/>
      <c r="CWB1" s="387"/>
      <c r="CWC1" s="387"/>
      <c r="CWD1" s="387"/>
      <c r="CWE1" s="387"/>
      <c r="CWF1" s="387"/>
      <c r="CWG1" s="387"/>
      <c r="CWH1" s="387"/>
      <c r="CWI1" s="387"/>
      <c r="CWJ1" s="387"/>
      <c r="CWK1" s="387"/>
      <c r="CWL1" s="387"/>
      <c r="CWM1" s="387"/>
      <c r="CWN1" s="387"/>
      <c r="CWO1" s="387"/>
      <c r="CWP1" s="387"/>
      <c r="CWQ1" s="387"/>
      <c r="CWR1" s="387"/>
      <c r="CWS1" s="387"/>
      <c r="CWT1" s="387"/>
      <c r="CWU1" s="387"/>
      <c r="CWV1" s="387"/>
      <c r="CWW1" s="387"/>
      <c r="CWX1" s="387"/>
      <c r="CWY1" s="387"/>
      <c r="CWZ1" s="387"/>
      <c r="CXA1" s="387"/>
      <c r="CXB1" s="387"/>
      <c r="CXC1" s="387"/>
      <c r="CXD1" s="387"/>
      <c r="CXE1" s="387"/>
      <c r="CXF1" s="387"/>
      <c r="CXG1" s="387"/>
      <c r="CXH1" s="387"/>
      <c r="CXI1" s="387"/>
      <c r="CXJ1" s="387"/>
      <c r="CXK1" s="387"/>
      <c r="CXL1" s="387"/>
      <c r="CXM1" s="387"/>
      <c r="CXN1" s="387"/>
      <c r="CXO1" s="387"/>
      <c r="CXP1" s="387"/>
      <c r="CXQ1" s="387"/>
      <c r="CXR1" s="387"/>
      <c r="CXS1" s="387"/>
      <c r="CXT1" s="387"/>
      <c r="CXU1" s="387"/>
      <c r="CXV1" s="387"/>
      <c r="CXW1" s="387"/>
      <c r="CXX1" s="387"/>
      <c r="CXY1" s="387"/>
      <c r="CXZ1" s="387"/>
      <c r="CYA1" s="387"/>
      <c r="CYB1" s="387"/>
      <c r="CYC1" s="387"/>
      <c r="CYD1" s="387"/>
      <c r="CYE1" s="387"/>
      <c r="CYF1" s="387"/>
      <c r="CYG1" s="387"/>
      <c r="CYH1" s="387"/>
      <c r="CYI1" s="387"/>
      <c r="CYJ1" s="387"/>
      <c r="CYK1" s="387"/>
      <c r="CYL1" s="387"/>
      <c r="CYM1" s="387"/>
      <c r="CYN1" s="387"/>
      <c r="CYO1" s="387"/>
      <c r="CYP1" s="387"/>
      <c r="CYQ1" s="387"/>
      <c r="CYR1" s="387"/>
      <c r="CYS1" s="387"/>
      <c r="CYT1" s="387"/>
      <c r="CYU1" s="387"/>
      <c r="CYV1" s="387"/>
      <c r="CYW1" s="387"/>
      <c r="CYX1" s="387"/>
      <c r="CYY1" s="387"/>
      <c r="CYZ1" s="387"/>
      <c r="CZA1" s="387"/>
      <c r="CZB1" s="387"/>
      <c r="CZC1" s="387"/>
      <c r="CZD1" s="387"/>
      <c r="CZE1" s="387"/>
      <c r="CZF1" s="387"/>
      <c r="CZG1" s="387"/>
      <c r="CZH1" s="387"/>
      <c r="CZI1" s="387"/>
      <c r="CZJ1" s="387"/>
      <c r="CZK1" s="387"/>
      <c r="CZL1" s="387"/>
      <c r="CZM1" s="387"/>
      <c r="CZN1" s="387"/>
      <c r="CZO1" s="387"/>
      <c r="CZP1" s="387"/>
      <c r="CZQ1" s="387"/>
      <c r="CZR1" s="387"/>
      <c r="CZS1" s="387"/>
      <c r="CZT1" s="387"/>
      <c r="CZU1" s="387"/>
      <c r="CZV1" s="387"/>
      <c r="CZW1" s="387"/>
      <c r="CZX1" s="387"/>
      <c r="CZY1" s="387"/>
      <c r="CZZ1" s="387"/>
      <c r="DAA1" s="387"/>
      <c r="DAB1" s="387"/>
      <c r="DAC1" s="387"/>
      <c r="DAD1" s="387"/>
      <c r="DAE1" s="387"/>
      <c r="DAF1" s="387"/>
      <c r="DAG1" s="387"/>
      <c r="DAH1" s="387"/>
      <c r="DAI1" s="387"/>
      <c r="DAJ1" s="13"/>
      <c r="DAK1" s="13"/>
      <c r="DAL1" s="13"/>
      <c r="DAM1" s="13"/>
      <c r="DAN1" s="13"/>
      <c r="DAO1" s="13"/>
      <c r="DAP1" s="13"/>
      <c r="DAQ1" s="13"/>
      <c r="DAR1" s="13"/>
      <c r="DAS1" s="13"/>
      <c r="DAT1" s="13"/>
      <c r="DAU1" s="13"/>
      <c r="DAV1" s="13"/>
      <c r="DAW1" s="13"/>
      <c r="DAX1" s="13"/>
      <c r="DAY1" s="13"/>
      <c r="DAZ1" s="13"/>
      <c r="DBA1" s="13"/>
      <c r="DBB1" s="13"/>
      <c r="DBC1" s="13"/>
      <c r="DBD1" s="13"/>
      <c r="DBE1" s="13"/>
      <c r="DBF1" s="13"/>
      <c r="DBG1" s="13"/>
      <c r="DBH1" s="13"/>
      <c r="DBI1" s="13"/>
      <c r="DBJ1" s="13"/>
      <c r="DBK1" s="13"/>
      <c r="DBL1" s="13"/>
      <c r="DBM1" s="13"/>
      <c r="DBN1" s="13"/>
      <c r="DBO1" s="13"/>
      <c r="DBP1" s="13"/>
      <c r="DBQ1" s="13"/>
      <c r="DBR1" s="13"/>
      <c r="DBS1" s="13"/>
      <c r="DBT1" s="13"/>
      <c r="DBU1" s="13"/>
      <c r="DBV1" s="13"/>
      <c r="DBW1" s="13"/>
      <c r="DBX1" s="13"/>
      <c r="DBY1" s="13"/>
      <c r="DBZ1" s="13"/>
      <c r="DCA1" s="13"/>
      <c r="DCB1" s="13"/>
      <c r="DCC1" s="13"/>
      <c r="DCD1" s="13"/>
      <c r="DCE1" s="13"/>
      <c r="DCF1" s="13"/>
      <c r="DCG1" s="13"/>
      <c r="DCH1" s="13"/>
      <c r="DCI1" s="13"/>
      <c r="DCJ1" s="13"/>
      <c r="DCK1" s="13"/>
      <c r="DCL1" s="13"/>
      <c r="DCM1" s="13"/>
      <c r="DCN1" s="13"/>
      <c r="DCO1" s="13"/>
      <c r="DCP1" s="13"/>
      <c r="DCQ1" s="13"/>
      <c r="DCR1" s="13"/>
      <c r="DCS1" s="13"/>
      <c r="DCT1" s="13"/>
      <c r="DCU1" s="13"/>
      <c r="DCV1" s="13"/>
      <c r="DCW1" s="13"/>
      <c r="DCX1" s="13"/>
      <c r="DCY1" s="13"/>
      <c r="DCZ1" s="13"/>
      <c r="DDA1" s="13"/>
      <c r="DDB1" s="13"/>
      <c r="DDC1" s="13"/>
      <c r="DDD1" s="13"/>
      <c r="DDE1" s="13"/>
      <c r="DDF1" s="13"/>
      <c r="DDG1" s="13"/>
      <c r="DDH1" s="13"/>
      <c r="DDI1" s="13"/>
      <c r="DDJ1" s="13"/>
      <c r="DDK1" s="13"/>
      <c r="DDL1" s="13"/>
      <c r="DDM1" s="13"/>
      <c r="DDN1" s="13"/>
      <c r="DDO1" s="13"/>
      <c r="DDP1" s="13"/>
      <c r="DDQ1" s="13"/>
      <c r="DDR1" s="13"/>
      <c r="DDS1" s="13"/>
      <c r="DDT1" s="13"/>
      <c r="DDU1" s="13"/>
      <c r="DDV1" s="13"/>
      <c r="DDW1" s="13"/>
      <c r="DDX1" s="387"/>
      <c r="DDY1" s="387"/>
      <c r="DDZ1" s="387"/>
      <c r="DEA1" s="387"/>
      <c r="DEB1" s="387"/>
      <c r="DEC1" s="387"/>
      <c r="DED1" s="387"/>
      <c r="DEE1" s="387"/>
      <c r="DEF1" s="387"/>
      <c r="DEG1" s="387"/>
      <c r="DEH1" s="387"/>
      <c r="DEI1" s="387"/>
      <c r="DEJ1" s="387"/>
      <c r="DEK1" s="387"/>
      <c r="DEL1" s="387"/>
      <c r="DEM1" s="387"/>
      <c r="DEN1" s="387"/>
      <c r="DEO1" s="387"/>
      <c r="DEP1" s="387"/>
      <c r="DEQ1" s="387"/>
      <c r="DER1" s="387"/>
      <c r="DES1" s="387"/>
      <c r="DET1" s="387"/>
      <c r="DEU1" s="387"/>
      <c r="DEV1" s="387"/>
      <c r="DEW1" s="387"/>
      <c r="DEX1" s="387"/>
      <c r="DEY1" s="387"/>
      <c r="DEZ1" s="387"/>
      <c r="DFA1" s="387"/>
      <c r="DFB1" s="387"/>
      <c r="DFC1" s="387"/>
      <c r="DFD1" s="387"/>
      <c r="DFE1" s="387"/>
      <c r="DFF1" s="387"/>
      <c r="DFG1" s="387"/>
      <c r="DFH1" s="387"/>
      <c r="DFI1" s="387"/>
      <c r="DFJ1" s="387"/>
      <c r="DFK1" s="387"/>
      <c r="DFL1" s="387"/>
      <c r="DFM1" s="387"/>
      <c r="DFN1" s="387"/>
      <c r="DFO1" s="387"/>
      <c r="DFP1" s="387"/>
      <c r="DFQ1" s="387"/>
      <c r="DFR1" s="387"/>
      <c r="DFS1" s="387"/>
      <c r="DFT1" s="387"/>
      <c r="DFU1" s="387"/>
      <c r="DFV1" s="387"/>
      <c r="DFW1" s="387"/>
      <c r="DFX1" s="387"/>
      <c r="DFY1" s="387"/>
      <c r="DFZ1" s="387"/>
      <c r="DGA1" s="387"/>
      <c r="DGB1" s="387"/>
      <c r="DGC1" s="387"/>
      <c r="DGD1" s="387"/>
      <c r="DGE1" s="387"/>
      <c r="DGF1" s="387"/>
      <c r="DGG1" s="387"/>
      <c r="DGH1" s="387"/>
      <c r="DGI1" s="387"/>
      <c r="DGJ1" s="387"/>
      <c r="DGK1" s="387"/>
      <c r="DGL1" s="387"/>
      <c r="DGM1" s="387"/>
      <c r="DGN1" s="387"/>
      <c r="DGO1" s="387"/>
      <c r="DGP1" s="387"/>
      <c r="DGQ1" s="387"/>
      <c r="DGR1" s="387"/>
      <c r="DGS1" s="387"/>
      <c r="DGT1" s="387"/>
      <c r="DGU1" s="387"/>
      <c r="DGV1" s="387"/>
      <c r="DGW1" s="387"/>
      <c r="DGX1" s="387"/>
      <c r="DGY1" s="387"/>
      <c r="DGZ1" s="387"/>
      <c r="DHA1" s="387"/>
      <c r="DHB1" s="387"/>
      <c r="DHC1" s="387"/>
      <c r="DHD1" s="387"/>
      <c r="DHE1" s="387"/>
      <c r="DHF1" s="387"/>
      <c r="DHG1" s="387"/>
      <c r="DHH1" s="387"/>
      <c r="DHI1" s="387"/>
      <c r="DHJ1" s="387"/>
      <c r="DHK1" s="387"/>
      <c r="DHL1" s="387"/>
      <c r="DHM1" s="387"/>
      <c r="DHN1" s="387"/>
      <c r="DHO1" s="387"/>
      <c r="DHP1" s="387"/>
      <c r="DHQ1" s="387"/>
      <c r="DHR1" s="387"/>
      <c r="DHS1" s="387"/>
      <c r="DHT1" s="387"/>
      <c r="DHU1" s="387"/>
      <c r="DHV1" s="387"/>
      <c r="DHW1" s="387"/>
      <c r="DHX1" s="387"/>
      <c r="DHY1" s="387"/>
      <c r="DHZ1" s="387"/>
      <c r="DIA1" s="387"/>
      <c r="DIB1" s="387"/>
      <c r="DIC1" s="387"/>
      <c r="DID1" s="387"/>
      <c r="DIE1" s="387"/>
      <c r="DIF1" s="387"/>
      <c r="DIG1" s="387"/>
      <c r="DIH1" s="387"/>
      <c r="DII1" s="387"/>
      <c r="DIJ1" s="387"/>
      <c r="DIK1" s="387"/>
      <c r="DIL1" s="387"/>
      <c r="DIM1" s="387"/>
      <c r="DIN1" s="387"/>
      <c r="DIO1" s="387"/>
      <c r="DIP1" s="387"/>
      <c r="DIQ1" s="387"/>
      <c r="DIR1" s="387"/>
      <c r="DIS1" s="387"/>
      <c r="DIT1" s="387"/>
      <c r="DIU1" s="387"/>
      <c r="DIV1" s="387"/>
      <c r="DIW1" s="387"/>
      <c r="DIX1" s="387"/>
      <c r="DIY1" s="387"/>
      <c r="DIZ1" s="387"/>
      <c r="DJA1" s="387"/>
      <c r="DJB1" s="387"/>
      <c r="DJC1" s="387"/>
      <c r="DJD1" s="387"/>
      <c r="DJE1" s="387"/>
      <c r="DJF1" s="387"/>
      <c r="DJG1" s="387"/>
      <c r="DJH1" s="387"/>
      <c r="DJI1" s="387"/>
      <c r="DJJ1" s="387"/>
      <c r="DJK1" s="387"/>
      <c r="DJL1" s="387"/>
      <c r="DJM1" s="387"/>
      <c r="DJN1" s="387"/>
      <c r="DJO1" s="387"/>
      <c r="DJP1" s="387"/>
      <c r="DJQ1" s="387"/>
      <c r="DJR1" s="387"/>
      <c r="DJS1" s="387"/>
      <c r="DJT1" s="387"/>
      <c r="DJU1" s="387"/>
      <c r="DJV1" s="387"/>
      <c r="DJW1" s="387"/>
      <c r="DJX1" s="387"/>
      <c r="DJY1" s="387"/>
      <c r="DJZ1" s="387"/>
      <c r="DKA1" s="387"/>
      <c r="DKB1" s="387"/>
      <c r="DKC1" s="387"/>
      <c r="DKD1" s="387"/>
      <c r="DKE1" s="387"/>
      <c r="DKF1" s="13"/>
      <c r="DKG1" s="13"/>
      <c r="DKH1" s="13"/>
      <c r="DKI1" s="13"/>
      <c r="DKJ1" s="13"/>
      <c r="DKK1" s="13"/>
      <c r="DKL1" s="13"/>
      <c r="DKM1" s="13"/>
      <c r="DKN1" s="13"/>
      <c r="DKO1" s="13"/>
      <c r="DKP1" s="13"/>
      <c r="DKQ1" s="13"/>
      <c r="DKR1" s="13"/>
      <c r="DKS1" s="13"/>
      <c r="DKT1" s="13"/>
      <c r="DKU1" s="13"/>
      <c r="DKV1" s="13"/>
      <c r="DKW1" s="13"/>
      <c r="DKX1" s="13"/>
      <c r="DKY1" s="13"/>
      <c r="DKZ1" s="13"/>
      <c r="DLA1" s="13"/>
      <c r="DLB1" s="13"/>
      <c r="DLC1" s="13"/>
      <c r="DLD1" s="13"/>
      <c r="DLE1" s="13"/>
      <c r="DLF1" s="13"/>
      <c r="DLG1" s="13"/>
      <c r="DLH1" s="13"/>
      <c r="DLI1" s="13"/>
      <c r="DLJ1" s="13"/>
      <c r="DLK1" s="13"/>
      <c r="DLL1" s="13"/>
      <c r="DLM1" s="13"/>
      <c r="DLN1" s="13"/>
      <c r="DLO1" s="13"/>
      <c r="DLP1" s="13"/>
      <c r="DLQ1" s="13"/>
      <c r="DLR1" s="13"/>
      <c r="DLS1" s="13"/>
      <c r="DLT1" s="13"/>
      <c r="DLU1" s="13"/>
      <c r="DLV1" s="13"/>
      <c r="DLW1" s="13"/>
      <c r="DLX1" s="13"/>
      <c r="DLY1" s="13"/>
      <c r="DLZ1" s="13"/>
      <c r="DMA1" s="13"/>
      <c r="DMB1" s="13"/>
      <c r="DMC1" s="13"/>
      <c r="DMD1" s="13"/>
      <c r="DME1" s="13"/>
      <c r="DMF1" s="13"/>
      <c r="DMG1" s="13"/>
      <c r="DMH1" s="13"/>
      <c r="DMI1" s="13"/>
      <c r="DMJ1" s="13"/>
      <c r="DMK1" s="13"/>
      <c r="DML1" s="13"/>
      <c r="DMM1" s="13"/>
      <c r="DMN1" s="13"/>
      <c r="DMO1" s="13"/>
      <c r="DMP1" s="13"/>
      <c r="DMQ1" s="13"/>
      <c r="DMR1" s="13"/>
      <c r="DMS1" s="13"/>
      <c r="DMT1" s="13"/>
      <c r="DMU1" s="13"/>
      <c r="DMV1" s="13"/>
      <c r="DMW1" s="13"/>
      <c r="DMX1" s="13"/>
      <c r="DMY1" s="13"/>
      <c r="DMZ1" s="13"/>
      <c r="DNA1" s="13"/>
      <c r="DNB1" s="13"/>
      <c r="DNC1" s="13"/>
      <c r="DND1" s="13"/>
      <c r="DNE1" s="13"/>
      <c r="DNF1" s="13"/>
      <c r="DNG1" s="13"/>
      <c r="DNH1" s="13"/>
      <c r="DNI1" s="13"/>
      <c r="DNJ1" s="13"/>
      <c r="DNK1" s="13"/>
      <c r="DNL1" s="13"/>
      <c r="DNM1" s="13"/>
      <c r="DNN1" s="13"/>
      <c r="DNO1" s="13"/>
      <c r="DNP1" s="13"/>
      <c r="DNQ1" s="13"/>
      <c r="DNR1" s="13"/>
      <c r="DNS1" s="13"/>
      <c r="DNT1" s="387"/>
      <c r="DNU1" s="387"/>
      <c r="DNV1" s="387"/>
      <c r="DNW1" s="387"/>
      <c r="DNX1" s="387"/>
      <c r="DNY1" s="387"/>
      <c r="DNZ1" s="387"/>
      <c r="DOA1" s="387"/>
      <c r="DOB1" s="387"/>
      <c r="DOC1" s="387"/>
      <c r="DOD1" s="387"/>
      <c r="DOE1" s="387"/>
      <c r="DOF1" s="387"/>
      <c r="DOG1" s="387"/>
      <c r="DOH1" s="387"/>
      <c r="DOI1" s="387"/>
      <c r="DOJ1" s="387"/>
      <c r="DOK1" s="387"/>
      <c r="DOL1" s="387"/>
      <c r="DOM1" s="387"/>
      <c r="DON1" s="387"/>
      <c r="DOO1" s="387"/>
      <c r="DOP1" s="387"/>
      <c r="DOQ1" s="387"/>
      <c r="DOR1" s="387"/>
      <c r="DOS1" s="387"/>
      <c r="DOT1" s="387"/>
      <c r="DOU1" s="387"/>
      <c r="DOV1" s="387"/>
      <c r="DOW1" s="387"/>
      <c r="DOX1" s="387"/>
      <c r="DOY1" s="387"/>
      <c r="DOZ1" s="387"/>
      <c r="DPA1" s="387"/>
      <c r="DPB1" s="387"/>
      <c r="DPC1" s="387"/>
      <c r="DPD1" s="387"/>
      <c r="DPE1" s="387"/>
      <c r="DPF1" s="387"/>
      <c r="DPG1" s="387"/>
      <c r="DPH1" s="387"/>
      <c r="DPI1" s="387"/>
      <c r="DPJ1" s="387"/>
      <c r="DPK1" s="387"/>
      <c r="DPL1" s="387"/>
      <c r="DPM1" s="387"/>
      <c r="DPN1" s="387"/>
      <c r="DPO1" s="387"/>
      <c r="DPP1" s="387"/>
      <c r="DPQ1" s="387"/>
      <c r="DPR1" s="387"/>
      <c r="DPS1" s="387"/>
      <c r="DPT1" s="387"/>
      <c r="DPU1" s="387"/>
      <c r="DPV1" s="387"/>
      <c r="DPW1" s="387"/>
      <c r="DPX1" s="387"/>
      <c r="DPY1" s="387"/>
      <c r="DPZ1" s="387"/>
      <c r="DQA1" s="387"/>
      <c r="DQB1" s="387"/>
      <c r="DQC1" s="387"/>
      <c r="DQD1" s="387"/>
      <c r="DQE1" s="387"/>
      <c r="DQF1" s="387"/>
      <c r="DQG1" s="387"/>
      <c r="DQH1" s="387"/>
      <c r="DQI1" s="387"/>
      <c r="DQJ1" s="387"/>
      <c r="DQK1" s="387"/>
      <c r="DQL1" s="387"/>
      <c r="DQM1" s="387"/>
      <c r="DQN1" s="387"/>
      <c r="DQO1" s="387"/>
      <c r="DQP1" s="387"/>
      <c r="DQQ1" s="387"/>
      <c r="DQR1" s="387"/>
      <c r="DQS1" s="387"/>
      <c r="DQT1" s="387"/>
      <c r="DQU1" s="387"/>
      <c r="DQV1" s="387"/>
      <c r="DQW1" s="387"/>
      <c r="DQX1" s="387"/>
      <c r="DQY1" s="387"/>
      <c r="DQZ1" s="387"/>
      <c r="DRA1" s="387"/>
      <c r="DRB1" s="387"/>
      <c r="DRC1" s="387"/>
      <c r="DRD1" s="387"/>
      <c r="DRE1" s="387"/>
      <c r="DRF1" s="387"/>
      <c r="DRG1" s="387"/>
      <c r="DRH1" s="387"/>
      <c r="DRI1" s="387"/>
      <c r="DRJ1" s="387"/>
      <c r="DRK1" s="387"/>
      <c r="DRL1" s="387"/>
      <c r="DRM1" s="387"/>
      <c r="DRN1" s="387"/>
      <c r="DRO1" s="387"/>
      <c r="DRP1" s="387"/>
      <c r="DRQ1" s="387"/>
      <c r="DRR1" s="387"/>
      <c r="DRS1" s="387"/>
      <c r="DRT1" s="387"/>
      <c r="DRU1" s="387"/>
      <c r="DRV1" s="387"/>
      <c r="DRW1" s="387"/>
      <c r="DRX1" s="387"/>
      <c r="DRY1" s="387"/>
      <c r="DRZ1" s="387"/>
      <c r="DSA1" s="387"/>
      <c r="DSB1" s="387"/>
      <c r="DSC1" s="387"/>
      <c r="DSD1" s="387"/>
      <c r="DSE1" s="387"/>
      <c r="DSF1" s="387"/>
      <c r="DSG1" s="387"/>
      <c r="DSH1" s="387"/>
      <c r="DSI1" s="387"/>
      <c r="DSJ1" s="387"/>
      <c r="DSK1" s="387"/>
      <c r="DSL1" s="387"/>
      <c r="DSM1" s="387"/>
      <c r="DSN1" s="387"/>
      <c r="DSO1" s="387"/>
      <c r="DSP1" s="387"/>
      <c r="DSQ1" s="387"/>
      <c r="DSR1" s="387"/>
      <c r="DSS1" s="387"/>
      <c r="DST1" s="387"/>
      <c r="DSU1" s="387"/>
      <c r="DSV1" s="387"/>
      <c r="DSW1" s="387"/>
      <c r="DSX1" s="387"/>
      <c r="DSY1" s="387"/>
      <c r="DSZ1" s="387"/>
      <c r="DTA1" s="387"/>
      <c r="DTB1" s="387"/>
      <c r="DTC1" s="387"/>
      <c r="DTD1" s="387"/>
      <c r="DTE1" s="387"/>
      <c r="DTF1" s="387"/>
      <c r="DTG1" s="387"/>
      <c r="DTH1" s="387"/>
      <c r="DTI1" s="387"/>
      <c r="DTJ1" s="387"/>
      <c r="DTK1" s="387"/>
      <c r="DTL1" s="387"/>
      <c r="DTM1" s="387"/>
      <c r="DTN1" s="387"/>
      <c r="DTO1" s="387"/>
      <c r="DTP1" s="387"/>
      <c r="DTQ1" s="387"/>
      <c r="DTR1" s="387"/>
      <c r="DTS1" s="387"/>
      <c r="DTT1" s="387"/>
      <c r="DTU1" s="387"/>
      <c r="DTV1" s="387"/>
      <c r="DTW1" s="387"/>
      <c r="DTX1" s="387"/>
      <c r="DTY1" s="387"/>
      <c r="DTZ1" s="387"/>
      <c r="DUA1" s="387"/>
      <c r="DUB1" s="13"/>
      <c r="DUC1" s="13"/>
      <c r="DUD1" s="13"/>
      <c r="DUE1" s="13"/>
      <c r="DUF1" s="13"/>
      <c r="DUG1" s="13"/>
      <c r="DUH1" s="13"/>
      <c r="DUI1" s="13"/>
      <c r="DUJ1" s="13"/>
      <c r="DUK1" s="13"/>
      <c r="DUL1" s="13"/>
      <c r="DUM1" s="13"/>
      <c r="DUN1" s="13"/>
      <c r="DUO1" s="13"/>
      <c r="DUP1" s="13"/>
      <c r="DUQ1" s="13"/>
      <c r="DUR1" s="13"/>
      <c r="DUS1" s="13"/>
      <c r="DUT1" s="13"/>
      <c r="DUU1" s="13"/>
      <c r="DUV1" s="13"/>
      <c r="DUW1" s="13"/>
      <c r="DUX1" s="13"/>
      <c r="DUY1" s="13"/>
      <c r="DUZ1" s="13"/>
      <c r="DVA1" s="13"/>
      <c r="DVB1" s="13"/>
      <c r="DVC1" s="13"/>
      <c r="DVD1" s="13"/>
      <c r="DVE1" s="13"/>
      <c r="DVF1" s="13"/>
      <c r="DVG1" s="13"/>
      <c r="DVH1" s="13"/>
      <c r="DVI1" s="13"/>
      <c r="DVJ1" s="13"/>
      <c r="DVK1" s="13"/>
      <c r="DVL1" s="13"/>
      <c r="DVM1" s="13"/>
      <c r="DVN1" s="13"/>
      <c r="DVO1" s="13"/>
      <c r="DVP1" s="13"/>
      <c r="DVQ1" s="13"/>
      <c r="DVR1" s="13"/>
      <c r="DVS1" s="13"/>
      <c r="DVT1" s="13"/>
      <c r="DVU1" s="13"/>
      <c r="DVV1" s="13"/>
      <c r="DVW1" s="13"/>
      <c r="DVX1" s="13"/>
      <c r="DVY1" s="13"/>
      <c r="DVZ1" s="13"/>
      <c r="DWA1" s="13"/>
      <c r="DWB1" s="13"/>
      <c r="DWC1" s="13"/>
      <c r="DWD1" s="13"/>
      <c r="DWE1" s="13"/>
      <c r="DWF1" s="13"/>
      <c r="DWG1" s="13"/>
      <c r="DWH1" s="13"/>
      <c r="DWI1" s="13"/>
      <c r="DWJ1" s="13"/>
      <c r="DWK1" s="13"/>
      <c r="DWL1" s="13"/>
      <c r="DWM1" s="13"/>
      <c r="DWN1" s="13"/>
      <c r="DWO1" s="13"/>
      <c r="DWP1" s="13"/>
      <c r="DWQ1" s="13"/>
      <c r="DWR1" s="13"/>
      <c r="DWS1" s="13"/>
      <c r="DWT1" s="13"/>
      <c r="DWU1" s="13"/>
      <c r="DWV1" s="13"/>
      <c r="DWW1" s="13"/>
      <c r="DWX1" s="13"/>
      <c r="DWY1" s="13"/>
      <c r="DWZ1" s="13"/>
      <c r="DXA1" s="13"/>
      <c r="DXB1" s="13"/>
      <c r="DXC1" s="13"/>
      <c r="DXD1" s="13"/>
      <c r="DXE1" s="13"/>
      <c r="DXF1" s="13"/>
      <c r="DXG1" s="13"/>
      <c r="DXH1" s="13"/>
      <c r="DXI1" s="13"/>
      <c r="DXJ1" s="13"/>
      <c r="DXK1" s="13"/>
      <c r="DXL1" s="13"/>
      <c r="DXM1" s="13"/>
      <c r="DXN1" s="13"/>
      <c r="DXO1" s="13"/>
      <c r="DXP1" s="387"/>
      <c r="DXQ1" s="387"/>
      <c r="DXR1" s="387"/>
      <c r="DXS1" s="387"/>
      <c r="DXT1" s="387"/>
      <c r="DXU1" s="387"/>
      <c r="DXV1" s="387"/>
      <c r="DXW1" s="387"/>
      <c r="DXX1" s="387"/>
      <c r="DXY1" s="387"/>
      <c r="DXZ1" s="387"/>
      <c r="DYA1" s="387"/>
      <c r="DYB1" s="387"/>
      <c r="DYC1" s="387"/>
      <c r="DYD1" s="387"/>
      <c r="DYE1" s="387"/>
      <c r="DYF1" s="387"/>
      <c r="DYG1" s="387"/>
      <c r="DYH1" s="387"/>
      <c r="DYI1" s="387"/>
      <c r="DYJ1" s="387"/>
      <c r="DYK1" s="387"/>
      <c r="DYL1" s="387"/>
      <c r="DYM1" s="387"/>
      <c r="DYN1" s="387"/>
      <c r="DYO1" s="387"/>
      <c r="DYP1" s="387"/>
      <c r="DYQ1" s="387"/>
      <c r="DYR1" s="387"/>
      <c r="DYS1" s="387"/>
      <c r="DYT1" s="387"/>
      <c r="DYU1" s="387"/>
      <c r="DYV1" s="387"/>
      <c r="DYW1" s="387"/>
      <c r="DYX1" s="387"/>
      <c r="DYY1" s="387"/>
      <c r="DYZ1" s="387"/>
      <c r="DZA1" s="387"/>
      <c r="DZB1" s="387"/>
      <c r="DZC1" s="387"/>
      <c r="DZD1" s="387"/>
      <c r="DZE1" s="387"/>
      <c r="DZF1" s="387"/>
      <c r="DZG1" s="387"/>
      <c r="DZH1" s="387"/>
      <c r="DZI1" s="387"/>
      <c r="DZJ1" s="387"/>
      <c r="DZK1" s="387"/>
      <c r="DZL1" s="387"/>
      <c r="DZM1" s="387"/>
      <c r="DZN1" s="387"/>
      <c r="DZO1" s="387"/>
      <c r="DZP1" s="387"/>
      <c r="DZQ1" s="387"/>
      <c r="DZR1" s="387"/>
      <c r="DZS1" s="387"/>
      <c r="DZT1" s="387"/>
      <c r="DZU1" s="387"/>
      <c r="DZV1" s="387"/>
      <c r="DZW1" s="387"/>
      <c r="DZX1" s="387"/>
      <c r="DZY1" s="387"/>
      <c r="DZZ1" s="387"/>
      <c r="EAA1" s="387"/>
      <c r="EAB1" s="387"/>
      <c r="EAC1" s="387"/>
      <c r="EAD1" s="387"/>
      <c r="EAE1" s="387"/>
      <c r="EAF1" s="387"/>
      <c r="EAG1" s="387"/>
      <c r="EAH1" s="387"/>
      <c r="EAI1" s="387"/>
      <c r="EAJ1" s="387"/>
      <c r="EAK1" s="387"/>
      <c r="EAL1" s="387"/>
      <c r="EAM1" s="387"/>
      <c r="EAN1" s="387"/>
      <c r="EAO1" s="387"/>
      <c r="EAP1" s="387"/>
      <c r="EAQ1" s="387"/>
      <c r="EAR1" s="387"/>
      <c r="EAS1" s="387"/>
      <c r="EAT1" s="387"/>
      <c r="EAU1" s="387"/>
      <c r="EAV1" s="387"/>
      <c r="EAW1" s="387"/>
      <c r="EAX1" s="387"/>
      <c r="EAY1" s="387"/>
      <c r="EAZ1" s="387"/>
      <c r="EBA1" s="387"/>
      <c r="EBB1" s="387"/>
      <c r="EBC1" s="387"/>
      <c r="EBD1" s="387"/>
      <c r="EBE1" s="387"/>
      <c r="EBF1" s="387"/>
      <c r="EBG1" s="387"/>
      <c r="EBH1" s="387"/>
      <c r="EBI1" s="387"/>
      <c r="EBJ1" s="387"/>
      <c r="EBK1" s="387"/>
      <c r="EBL1" s="387"/>
      <c r="EBM1" s="387"/>
      <c r="EBN1" s="387"/>
      <c r="EBO1" s="387"/>
      <c r="EBP1" s="387"/>
      <c r="EBQ1" s="387"/>
      <c r="EBR1" s="387"/>
      <c r="EBS1" s="387"/>
      <c r="EBT1" s="387"/>
      <c r="EBU1" s="387"/>
      <c r="EBV1" s="387"/>
      <c r="EBW1" s="387"/>
      <c r="EBX1" s="387"/>
      <c r="EBY1" s="387"/>
      <c r="EBZ1" s="387"/>
      <c r="ECA1" s="387"/>
      <c r="ECB1" s="387"/>
      <c r="ECC1" s="387"/>
      <c r="ECD1" s="387"/>
      <c r="ECE1" s="387"/>
      <c r="ECF1" s="387"/>
      <c r="ECG1" s="387"/>
      <c r="ECH1" s="387"/>
      <c r="ECI1" s="387"/>
      <c r="ECJ1" s="387"/>
      <c r="ECK1" s="387"/>
      <c r="ECL1" s="387"/>
      <c r="ECM1" s="387"/>
      <c r="ECN1" s="387"/>
      <c r="ECO1" s="387"/>
      <c r="ECP1" s="387"/>
      <c r="ECQ1" s="387"/>
      <c r="ECR1" s="387"/>
      <c r="ECS1" s="387"/>
      <c r="ECT1" s="387"/>
      <c r="ECU1" s="387"/>
      <c r="ECV1" s="387"/>
      <c r="ECW1" s="387"/>
      <c r="ECX1" s="387"/>
      <c r="ECY1" s="387"/>
      <c r="ECZ1" s="387"/>
      <c r="EDA1" s="387"/>
      <c r="EDB1" s="387"/>
      <c r="EDC1" s="387"/>
      <c r="EDD1" s="387"/>
      <c r="EDE1" s="387"/>
      <c r="EDF1" s="387"/>
      <c r="EDG1" s="387"/>
      <c r="EDH1" s="387"/>
      <c r="EDI1" s="387"/>
      <c r="EDJ1" s="387"/>
      <c r="EDK1" s="387"/>
      <c r="EDL1" s="387"/>
      <c r="EDM1" s="387"/>
      <c r="EDN1" s="387"/>
      <c r="EDO1" s="387"/>
      <c r="EDP1" s="387"/>
      <c r="EDQ1" s="387"/>
      <c r="EDR1" s="387"/>
      <c r="EDS1" s="387"/>
      <c r="EDT1" s="387"/>
      <c r="EDU1" s="387"/>
      <c r="EDV1" s="387"/>
      <c r="EDW1" s="387"/>
      <c r="EDX1" s="13"/>
      <c r="EDY1" s="13"/>
      <c r="EDZ1" s="13"/>
      <c r="EEA1" s="13"/>
      <c r="EEB1" s="13"/>
      <c r="EEC1" s="13"/>
      <c r="EED1" s="13"/>
      <c r="EEE1" s="13"/>
      <c r="EEF1" s="13"/>
      <c r="EEG1" s="13"/>
      <c r="EEH1" s="13"/>
      <c r="EEI1" s="13"/>
      <c r="EEJ1" s="13"/>
      <c r="EEK1" s="13"/>
      <c r="EEL1" s="13"/>
      <c r="EEM1" s="13"/>
      <c r="EEN1" s="13"/>
      <c r="EEO1" s="13"/>
      <c r="EEP1" s="13"/>
      <c r="EEQ1" s="13"/>
      <c r="EER1" s="13"/>
      <c r="EES1" s="13"/>
      <c r="EET1" s="13"/>
      <c r="EEU1" s="13"/>
      <c r="EEV1" s="13"/>
      <c r="EEW1" s="13"/>
      <c r="EEX1" s="13"/>
      <c r="EEY1" s="13"/>
      <c r="EEZ1" s="13"/>
      <c r="EFA1" s="13"/>
      <c r="EFB1" s="13"/>
      <c r="EFC1" s="13"/>
      <c r="EFD1" s="13"/>
      <c r="EFE1" s="13"/>
      <c r="EFF1" s="13"/>
      <c r="EFG1" s="13"/>
      <c r="EFH1" s="13"/>
      <c r="EFI1" s="13"/>
      <c r="EFJ1" s="13"/>
      <c r="EFK1" s="13"/>
      <c r="EFL1" s="13"/>
      <c r="EFM1" s="13"/>
      <c r="EFN1" s="13"/>
      <c r="EFO1" s="13"/>
      <c r="EFP1" s="13"/>
      <c r="EFQ1" s="13"/>
      <c r="EFR1" s="13"/>
      <c r="EFS1" s="13"/>
      <c r="EFT1" s="13"/>
      <c r="EFU1" s="13"/>
      <c r="EFV1" s="13"/>
      <c r="EFW1" s="13"/>
      <c r="EFX1" s="13"/>
      <c r="EFY1" s="13"/>
      <c r="EFZ1" s="13"/>
      <c r="EGA1" s="13"/>
      <c r="EGB1" s="13"/>
      <c r="EGC1" s="13"/>
      <c r="EGD1" s="13"/>
      <c r="EGE1" s="13"/>
      <c r="EGF1" s="13"/>
      <c r="EGG1" s="13"/>
      <c r="EGH1" s="13"/>
      <c r="EGI1" s="13"/>
      <c r="EGJ1" s="13"/>
      <c r="EGK1" s="13"/>
      <c r="EGL1" s="13"/>
      <c r="EGM1" s="13"/>
      <c r="EGN1" s="13"/>
      <c r="EGO1" s="13"/>
      <c r="EGP1" s="13"/>
      <c r="EGQ1" s="13"/>
      <c r="EGR1" s="13"/>
      <c r="EGS1" s="13"/>
      <c r="EGT1" s="13"/>
      <c r="EGU1" s="13"/>
      <c r="EGV1" s="13"/>
      <c r="EGW1" s="13"/>
      <c r="EGX1" s="13"/>
      <c r="EGY1" s="13"/>
      <c r="EGZ1" s="13"/>
      <c r="EHA1" s="13"/>
      <c r="EHB1" s="13"/>
      <c r="EHC1" s="13"/>
      <c r="EHD1" s="13"/>
      <c r="EHE1" s="13"/>
      <c r="EHF1" s="13"/>
      <c r="EHG1" s="13"/>
      <c r="EHH1" s="13"/>
      <c r="EHI1" s="13"/>
      <c r="EHJ1" s="13"/>
      <c r="EHK1" s="13"/>
      <c r="EHL1" s="387"/>
      <c r="EHM1" s="387"/>
      <c r="EHN1" s="387"/>
      <c r="EHO1" s="387"/>
      <c r="EHP1" s="387"/>
      <c r="EHQ1" s="387"/>
      <c r="EHR1" s="387"/>
      <c r="EHS1" s="387"/>
      <c r="EHT1" s="387"/>
      <c r="EHU1" s="387"/>
      <c r="EHV1" s="387"/>
      <c r="EHW1" s="387"/>
      <c r="EHX1" s="387"/>
      <c r="EHY1" s="387"/>
      <c r="EHZ1" s="387"/>
      <c r="EIA1" s="387"/>
      <c r="EIB1" s="387"/>
      <c r="EIC1" s="387"/>
      <c r="EID1" s="387"/>
      <c r="EIE1" s="387"/>
      <c r="EIF1" s="387"/>
      <c r="EIG1" s="387"/>
      <c r="EIH1" s="387"/>
      <c r="EII1" s="387"/>
      <c r="EIJ1" s="387"/>
      <c r="EIK1" s="387"/>
      <c r="EIL1" s="387"/>
      <c r="EIM1" s="387"/>
      <c r="EIN1" s="387"/>
      <c r="EIO1" s="387"/>
      <c r="EIP1" s="387"/>
      <c r="EIQ1" s="387"/>
      <c r="EIR1" s="387"/>
      <c r="EIS1" s="387"/>
      <c r="EIT1" s="387"/>
      <c r="EIU1" s="387"/>
      <c r="EIV1" s="387"/>
      <c r="EIW1" s="387"/>
      <c r="EIX1" s="387"/>
      <c r="EIY1" s="387"/>
      <c r="EIZ1" s="387"/>
      <c r="EJA1" s="387"/>
      <c r="EJB1" s="387"/>
      <c r="EJC1" s="387"/>
      <c r="EJD1" s="387"/>
      <c r="EJE1" s="387"/>
      <c r="EJF1" s="387"/>
      <c r="EJG1" s="387"/>
      <c r="EJH1" s="387"/>
      <c r="EJI1" s="387"/>
      <c r="EJJ1" s="387"/>
      <c r="EJK1" s="387"/>
      <c r="EJL1" s="387"/>
      <c r="EJM1" s="387"/>
      <c r="EJN1" s="387"/>
      <c r="EJO1" s="387"/>
      <c r="EJP1" s="387"/>
      <c r="EJQ1" s="387"/>
      <c r="EJR1" s="387"/>
      <c r="EJS1" s="387"/>
      <c r="EJT1" s="387"/>
      <c r="EJU1" s="387"/>
      <c r="EJV1" s="387"/>
      <c r="EJW1" s="387"/>
      <c r="EJX1" s="387"/>
      <c r="EJY1" s="387"/>
      <c r="EJZ1" s="387"/>
      <c r="EKA1" s="387"/>
      <c r="EKB1" s="387"/>
      <c r="EKC1" s="387"/>
      <c r="EKD1" s="387"/>
      <c r="EKE1" s="387"/>
      <c r="EKF1" s="387"/>
      <c r="EKG1" s="387"/>
      <c r="EKH1" s="387"/>
      <c r="EKI1" s="387"/>
      <c r="EKJ1" s="387"/>
      <c r="EKK1" s="387"/>
      <c r="EKL1" s="387"/>
      <c r="EKM1" s="387"/>
      <c r="EKN1" s="387"/>
      <c r="EKO1" s="387"/>
      <c r="EKP1" s="387"/>
      <c r="EKQ1" s="387"/>
      <c r="EKR1" s="387"/>
      <c r="EKS1" s="387"/>
      <c r="EKT1" s="387"/>
      <c r="EKU1" s="387"/>
      <c r="EKV1" s="387"/>
      <c r="EKW1" s="387"/>
      <c r="EKX1" s="387"/>
      <c r="EKY1" s="387"/>
      <c r="EKZ1" s="387"/>
      <c r="ELA1" s="387"/>
      <c r="ELB1" s="387"/>
      <c r="ELC1" s="387"/>
      <c r="ELD1" s="387"/>
      <c r="ELE1" s="387"/>
      <c r="ELF1" s="387"/>
      <c r="ELG1" s="387"/>
      <c r="ELH1" s="387"/>
      <c r="ELI1" s="387"/>
      <c r="ELJ1" s="387"/>
      <c r="ELK1" s="387"/>
      <c r="ELL1" s="387"/>
      <c r="ELM1" s="387"/>
      <c r="ELN1" s="387"/>
      <c r="ELO1" s="387"/>
      <c r="ELP1" s="387"/>
      <c r="ELQ1" s="387"/>
      <c r="ELR1" s="387"/>
      <c r="ELS1" s="387"/>
      <c r="ELT1" s="387"/>
      <c r="ELU1" s="387"/>
      <c r="ELV1" s="387"/>
      <c r="ELW1" s="387"/>
      <c r="ELX1" s="387"/>
      <c r="ELY1" s="387"/>
      <c r="ELZ1" s="387"/>
      <c r="EMA1" s="387"/>
      <c r="EMB1" s="387"/>
      <c r="EMC1" s="387"/>
      <c r="EMD1" s="387"/>
      <c r="EME1" s="387"/>
      <c r="EMF1" s="387"/>
      <c r="EMG1" s="387"/>
      <c r="EMH1" s="387"/>
      <c r="EMI1" s="387"/>
      <c r="EMJ1" s="387"/>
      <c r="EMK1" s="387"/>
      <c r="EML1" s="387"/>
      <c r="EMM1" s="387"/>
      <c r="EMN1" s="387"/>
      <c r="EMO1" s="387"/>
      <c r="EMP1" s="387"/>
      <c r="EMQ1" s="387"/>
      <c r="EMR1" s="387"/>
      <c r="EMS1" s="387"/>
      <c r="EMT1" s="387"/>
      <c r="EMU1" s="387"/>
      <c r="EMV1" s="387"/>
      <c r="EMW1" s="387"/>
      <c r="EMX1" s="387"/>
      <c r="EMY1" s="387"/>
      <c r="EMZ1" s="387"/>
      <c r="ENA1" s="387"/>
      <c r="ENB1" s="387"/>
      <c r="ENC1" s="387"/>
      <c r="END1" s="387"/>
      <c r="ENE1" s="387"/>
      <c r="ENF1" s="387"/>
      <c r="ENG1" s="387"/>
      <c r="ENH1" s="387"/>
      <c r="ENI1" s="387"/>
      <c r="ENJ1" s="387"/>
      <c r="ENK1" s="387"/>
      <c r="ENL1" s="387"/>
      <c r="ENM1" s="387"/>
      <c r="ENN1" s="387"/>
      <c r="ENO1" s="387"/>
      <c r="ENP1" s="387"/>
      <c r="ENQ1" s="387"/>
      <c r="ENR1" s="387"/>
      <c r="ENS1" s="387"/>
      <c r="ENT1" s="13"/>
      <c r="ENU1" s="13"/>
      <c r="ENV1" s="13"/>
      <c r="ENW1" s="13"/>
      <c r="ENX1" s="13"/>
      <c r="ENY1" s="13"/>
      <c r="ENZ1" s="13"/>
      <c r="EOA1" s="13"/>
      <c r="EOB1" s="13"/>
      <c r="EOC1" s="13"/>
      <c r="EOD1" s="13"/>
      <c r="EOE1" s="13"/>
      <c r="EOF1" s="13"/>
      <c r="EOG1" s="13"/>
      <c r="EOH1" s="13"/>
      <c r="EOI1" s="13"/>
      <c r="EOJ1" s="13"/>
      <c r="EOK1" s="13"/>
      <c r="EOL1" s="13"/>
      <c r="EOM1" s="13"/>
      <c r="EON1" s="13"/>
      <c r="EOO1" s="13"/>
      <c r="EOP1" s="13"/>
      <c r="EOQ1" s="13"/>
      <c r="EOR1" s="13"/>
      <c r="EOS1" s="13"/>
      <c r="EOT1" s="13"/>
      <c r="EOU1" s="13"/>
      <c r="EOV1" s="13"/>
      <c r="EOW1" s="13"/>
      <c r="EOX1" s="13"/>
      <c r="EOY1" s="13"/>
      <c r="EOZ1" s="13"/>
      <c r="EPA1" s="13"/>
      <c r="EPB1" s="13"/>
      <c r="EPC1" s="13"/>
      <c r="EPD1" s="13"/>
      <c r="EPE1" s="13"/>
      <c r="EPF1" s="13"/>
      <c r="EPG1" s="13"/>
      <c r="EPH1" s="13"/>
      <c r="EPI1" s="13"/>
      <c r="EPJ1" s="13"/>
      <c r="EPK1" s="13"/>
      <c r="EPL1" s="13"/>
      <c r="EPM1" s="13"/>
      <c r="EPN1" s="13"/>
      <c r="EPO1" s="13"/>
      <c r="EPP1" s="13"/>
      <c r="EPQ1" s="13"/>
      <c r="EPR1" s="13"/>
      <c r="EPS1" s="13"/>
      <c r="EPT1" s="13"/>
      <c r="EPU1" s="13"/>
      <c r="EPV1" s="13"/>
      <c r="EPW1" s="13"/>
      <c r="EPX1" s="13"/>
      <c r="EPY1" s="13"/>
      <c r="EPZ1" s="13"/>
      <c r="EQA1" s="13"/>
      <c r="EQB1" s="13"/>
      <c r="EQC1" s="13"/>
      <c r="EQD1" s="13"/>
      <c r="EQE1" s="13"/>
      <c r="EQF1" s="13"/>
      <c r="EQG1" s="13"/>
      <c r="EQH1" s="13"/>
      <c r="EQI1" s="13"/>
      <c r="EQJ1" s="13"/>
      <c r="EQK1" s="13"/>
      <c r="EQL1" s="13"/>
      <c r="EQM1" s="13"/>
      <c r="EQN1" s="13"/>
      <c r="EQO1" s="13"/>
      <c r="EQP1" s="13"/>
      <c r="EQQ1" s="13"/>
      <c r="EQR1" s="13"/>
      <c r="EQS1" s="13"/>
      <c r="EQT1" s="13"/>
      <c r="EQU1" s="13"/>
      <c r="EQV1" s="13"/>
      <c r="EQW1" s="13"/>
      <c r="EQX1" s="13"/>
      <c r="EQY1" s="13"/>
      <c r="EQZ1" s="13"/>
      <c r="ERA1" s="13"/>
      <c r="ERB1" s="13"/>
      <c r="ERC1" s="13"/>
      <c r="ERD1" s="13"/>
      <c r="ERE1" s="13"/>
      <c r="ERF1" s="13"/>
      <c r="ERG1" s="13"/>
      <c r="ERH1" s="387"/>
      <c r="ERI1" s="387"/>
      <c r="ERJ1" s="387"/>
      <c r="ERK1" s="387"/>
      <c r="ERL1" s="387"/>
      <c r="ERM1" s="387"/>
      <c r="ERN1" s="387"/>
      <c r="ERO1" s="387"/>
      <c r="ERP1" s="387"/>
      <c r="ERQ1" s="387"/>
      <c r="ERR1" s="387"/>
      <c r="ERS1" s="387"/>
      <c r="ERT1" s="387"/>
      <c r="ERU1" s="387"/>
      <c r="ERV1" s="387"/>
      <c r="ERW1" s="387"/>
      <c r="ERX1" s="387"/>
      <c r="ERY1" s="387"/>
      <c r="ERZ1" s="387"/>
      <c r="ESA1" s="387"/>
      <c r="ESB1" s="387"/>
      <c r="ESC1" s="387"/>
      <c r="ESD1" s="387"/>
      <c r="ESE1" s="387"/>
      <c r="ESF1" s="387"/>
      <c r="ESG1" s="387"/>
      <c r="ESH1" s="387"/>
      <c r="ESI1" s="387"/>
      <c r="ESJ1" s="387"/>
      <c r="ESK1" s="387"/>
      <c r="ESL1" s="387"/>
      <c r="ESM1" s="387"/>
      <c r="ESN1" s="387"/>
      <c r="ESO1" s="387"/>
      <c r="ESP1" s="387"/>
      <c r="ESQ1" s="387"/>
      <c r="ESR1" s="387"/>
      <c r="ESS1" s="387"/>
      <c r="EST1" s="387"/>
      <c r="ESU1" s="387"/>
      <c r="ESV1" s="387"/>
      <c r="ESW1" s="387"/>
      <c r="ESX1" s="387"/>
      <c r="ESY1" s="387"/>
      <c r="ESZ1" s="387"/>
      <c r="ETA1" s="387"/>
      <c r="ETB1" s="387"/>
      <c r="ETC1" s="387"/>
      <c r="ETD1" s="387"/>
      <c r="ETE1" s="387"/>
      <c r="ETF1" s="387"/>
      <c r="ETG1" s="387"/>
      <c r="ETH1" s="387"/>
      <c r="ETI1" s="387"/>
      <c r="ETJ1" s="387"/>
      <c r="ETK1" s="387"/>
      <c r="ETL1" s="387"/>
      <c r="ETM1" s="387"/>
      <c r="ETN1" s="387"/>
      <c r="ETO1" s="387"/>
      <c r="ETP1" s="387"/>
      <c r="ETQ1" s="387"/>
      <c r="ETR1" s="387"/>
      <c r="ETS1" s="387"/>
      <c r="ETT1" s="387"/>
      <c r="ETU1" s="387"/>
      <c r="ETV1" s="387"/>
      <c r="ETW1" s="387"/>
      <c r="ETX1" s="387"/>
      <c r="ETY1" s="387"/>
      <c r="ETZ1" s="387"/>
      <c r="EUA1" s="387"/>
      <c r="EUB1" s="387"/>
      <c r="EUC1" s="387"/>
      <c r="EUD1" s="387"/>
      <c r="EUE1" s="387"/>
      <c r="EUF1" s="387"/>
      <c r="EUG1" s="387"/>
      <c r="EUH1" s="387"/>
      <c r="EUI1" s="387"/>
      <c r="EUJ1" s="387"/>
      <c r="EUK1" s="387"/>
      <c r="EUL1" s="387"/>
      <c r="EUM1" s="387"/>
      <c r="EUN1" s="387"/>
      <c r="EUO1" s="387"/>
      <c r="EUP1" s="387"/>
      <c r="EUQ1" s="387"/>
      <c r="EUR1" s="387"/>
      <c r="EUS1" s="387"/>
      <c r="EUT1" s="387"/>
      <c r="EUU1" s="387"/>
      <c r="EUV1" s="387"/>
      <c r="EUW1" s="387"/>
      <c r="EUX1" s="387"/>
      <c r="EUY1" s="387"/>
      <c r="EUZ1" s="387"/>
      <c r="EVA1" s="387"/>
      <c r="EVB1" s="387"/>
      <c r="EVC1" s="387"/>
      <c r="EVD1" s="387"/>
      <c r="EVE1" s="387"/>
      <c r="EVF1" s="387"/>
      <c r="EVG1" s="387"/>
      <c r="EVH1" s="387"/>
      <c r="EVI1" s="387"/>
      <c r="EVJ1" s="387"/>
      <c r="EVK1" s="387"/>
      <c r="EVL1" s="387"/>
      <c r="EVM1" s="387"/>
      <c r="EVN1" s="387"/>
      <c r="EVO1" s="387"/>
      <c r="EVP1" s="387"/>
      <c r="EVQ1" s="387"/>
      <c r="EVR1" s="387"/>
      <c r="EVS1" s="387"/>
      <c r="EVT1" s="387"/>
      <c r="EVU1" s="387"/>
      <c r="EVV1" s="387"/>
      <c r="EVW1" s="387"/>
      <c r="EVX1" s="387"/>
      <c r="EVY1" s="387"/>
      <c r="EVZ1" s="387"/>
      <c r="EWA1" s="387"/>
      <c r="EWB1" s="387"/>
      <c r="EWC1" s="387"/>
      <c r="EWD1" s="387"/>
      <c r="EWE1" s="387"/>
      <c r="EWF1" s="387"/>
      <c r="EWG1" s="387"/>
      <c r="EWH1" s="387"/>
      <c r="EWI1" s="387"/>
      <c r="EWJ1" s="387"/>
      <c r="EWK1" s="387"/>
      <c r="EWL1" s="387"/>
      <c r="EWM1" s="387"/>
      <c r="EWN1" s="387"/>
      <c r="EWO1" s="387"/>
      <c r="EWP1" s="387"/>
      <c r="EWQ1" s="387"/>
      <c r="EWR1" s="387"/>
      <c r="EWS1" s="387"/>
      <c r="EWT1" s="387"/>
      <c r="EWU1" s="387"/>
      <c r="EWV1" s="387"/>
      <c r="EWW1" s="387"/>
      <c r="EWX1" s="387"/>
      <c r="EWY1" s="387"/>
      <c r="EWZ1" s="387"/>
      <c r="EXA1" s="387"/>
      <c r="EXB1" s="387"/>
      <c r="EXC1" s="387"/>
      <c r="EXD1" s="387"/>
      <c r="EXE1" s="387"/>
      <c r="EXF1" s="387"/>
      <c r="EXG1" s="387"/>
      <c r="EXH1" s="387"/>
      <c r="EXI1" s="387"/>
      <c r="EXJ1" s="387"/>
      <c r="EXK1" s="387"/>
      <c r="EXL1" s="387"/>
      <c r="EXM1" s="387"/>
      <c r="EXN1" s="387"/>
      <c r="EXO1" s="387"/>
      <c r="EXP1" s="13"/>
      <c r="EXQ1" s="13"/>
      <c r="EXR1" s="13"/>
      <c r="EXS1" s="13"/>
      <c r="EXT1" s="13"/>
      <c r="EXU1" s="13"/>
      <c r="EXV1" s="13"/>
      <c r="EXW1" s="13"/>
      <c r="EXX1" s="13"/>
      <c r="EXY1" s="13"/>
      <c r="EXZ1" s="13"/>
      <c r="EYA1" s="13"/>
      <c r="EYB1" s="13"/>
      <c r="EYC1" s="13"/>
      <c r="EYD1" s="13"/>
      <c r="EYE1" s="13"/>
      <c r="EYF1" s="13"/>
      <c r="EYG1" s="13"/>
      <c r="EYH1" s="13"/>
      <c r="EYI1" s="13"/>
      <c r="EYJ1" s="13"/>
      <c r="EYK1" s="13"/>
      <c r="EYL1" s="13"/>
      <c r="EYM1" s="13"/>
      <c r="EYN1" s="13"/>
      <c r="EYO1" s="13"/>
      <c r="EYP1" s="13"/>
      <c r="EYQ1" s="13"/>
      <c r="EYR1" s="13"/>
      <c r="EYS1" s="13"/>
      <c r="EYT1" s="13"/>
      <c r="EYU1" s="13"/>
      <c r="EYV1" s="13"/>
      <c r="EYW1" s="13"/>
      <c r="EYX1" s="13"/>
      <c r="EYY1" s="13"/>
      <c r="EYZ1" s="13"/>
      <c r="EZA1" s="13"/>
      <c r="EZB1" s="13"/>
      <c r="EZC1" s="13"/>
      <c r="EZD1" s="13"/>
      <c r="EZE1" s="13"/>
      <c r="EZF1" s="13"/>
      <c r="EZG1" s="13"/>
      <c r="EZH1" s="13"/>
      <c r="EZI1" s="13"/>
      <c r="EZJ1" s="13"/>
      <c r="EZK1" s="13"/>
      <c r="EZL1" s="13"/>
      <c r="EZM1" s="13"/>
      <c r="EZN1" s="13"/>
      <c r="EZO1" s="13"/>
      <c r="EZP1" s="13"/>
      <c r="EZQ1" s="13"/>
      <c r="EZR1" s="13"/>
      <c r="EZS1" s="13"/>
      <c r="EZT1" s="13"/>
      <c r="EZU1" s="13"/>
      <c r="EZV1" s="13"/>
      <c r="EZW1" s="13"/>
      <c r="EZX1" s="13"/>
      <c r="EZY1" s="13"/>
      <c r="EZZ1" s="13"/>
      <c r="FAA1" s="13"/>
      <c r="FAB1" s="13"/>
      <c r="FAC1" s="13"/>
      <c r="FAD1" s="13"/>
      <c r="FAE1" s="13"/>
      <c r="FAF1" s="13"/>
      <c r="FAG1" s="13"/>
      <c r="FAH1" s="13"/>
      <c r="FAI1" s="13"/>
      <c r="FAJ1" s="13"/>
      <c r="FAK1" s="13"/>
      <c r="FAL1" s="13"/>
      <c r="FAM1" s="13"/>
      <c r="FAN1" s="13"/>
      <c r="FAO1" s="13"/>
      <c r="FAP1" s="13"/>
      <c r="FAQ1" s="13"/>
      <c r="FAR1" s="13"/>
      <c r="FAS1" s="13"/>
      <c r="FAT1" s="13"/>
      <c r="FAU1" s="13"/>
      <c r="FAV1" s="13"/>
      <c r="FAW1" s="13"/>
      <c r="FAX1" s="13"/>
      <c r="FAY1" s="13"/>
      <c r="FAZ1" s="13"/>
      <c r="FBA1" s="13"/>
      <c r="FBB1" s="13"/>
      <c r="FBC1" s="13"/>
      <c r="FBD1" s="387"/>
      <c r="FBE1" s="387"/>
      <c r="FBF1" s="387"/>
      <c r="FBG1" s="387"/>
      <c r="FBH1" s="387"/>
      <c r="FBI1" s="387"/>
      <c r="FBJ1" s="387"/>
      <c r="FBK1" s="387"/>
      <c r="FBL1" s="387"/>
      <c r="FBM1" s="387"/>
      <c r="FBN1" s="387"/>
      <c r="FBO1" s="387"/>
      <c r="FBP1" s="387"/>
      <c r="FBQ1" s="387"/>
      <c r="FBR1" s="387"/>
      <c r="FBS1" s="387"/>
      <c r="FBT1" s="387"/>
      <c r="FBU1" s="387"/>
      <c r="FBV1" s="387"/>
      <c r="FBW1" s="387"/>
      <c r="FBX1" s="387"/>
      <c r="FBY1" s="387"/>
      <c r="FBZ1" s="387"/>
      <c r="FCA1" s="387"/>
      <c r="FCB1" s="387"/>
      <c r="FCC1" s="387"/>
      <c r="FCD1" s="387"/>
      <c r="FCE1" s="387"/>
      <c r="FCF1" s="387"/>
      <c r="FCG1" s="387"/>
      <c r="FCH1" s="387"/>
      <c r="FCI1" s="387"/>
      <c r="FCJ1" s="387"/>
      <c r="FCK1" s="387"/>
      <c r="FCL1" s="387"/>
      <c r="FCM1" s="387"/>
      <c r="FCN1" s="387"/>
      <c r="FCO1" s="387"/>
      <c r="FCP1" s="387"/>
      <c r="FCQ1" s="387"/>
      <c r="FCR1" s="387"/>
      <c r="FCS1" s="387"/>
      <c r="FCT1" s="387"/>
      <c r="FCU1" s="387"/>
      <c r="FCV1" s="387"/>
      <c r="FCW1" s="387"/>
      <c r="FCX1" s="387"/>
      <c r="FCY1" s="387"/>
      <c r="FCZ1" s="387"/>
      <c r="FDA1" s="387"/>
      <c r="FDB1" s="387"/>
      <c r="FDC1" s="387"/>
      <c r="FDD1" s="387"/>
      <c r="FDE1" s="387"/>
      <c r="FDF1" s="387"/>
      <c r="FDG1" s="387"/>
      <c r="FDH1" s="387"/>
      <c r="FDI1" s="387"/>
      <c r="FDJ1" s="387"/>
      <c r="FDK1" s="387"/>
      <c r="FDL1" s="387"/>
      <c r="FDM1" s="387"/>
      <c r="FDN1" s="387"/>
      <c r="FDO1" s="387"/>
      <c r="FDP1" s="387"/>
      <c r="FDQ1" s="387"/>
      <c r="FDR1" s="387"/>
      <c r="FDS1" s="387"/>
      <c r="FDT1" s="387"/>
      <c r="FDU1" s="387"/>
      <c r="FDV1" s="387"/>
      <c r="FDW1" s="387"/>
      <c r="FDX1" s="387"/>
      <c r="FDY1" s="387"/>
      <c r="FDZ1" s="387"/>
      <c r="FEA1" s="387"/>
      <c r="FEB1" s="387"/>
      <c r="FEC1" s="387"/>
      <c r="FED1" s="387"/>
      <c r="FEE1" s="387"/>
      <c r="FEF1" s="387"/>
      <c r="FEG1" s="387"/>
      <c r="FEH1" s="387"/>
      <c r="FEI1" s="387"/>
      <c r="FEJ1" s="387"/>
      <c r="FEK1" s="387"/>
      <c r="FEL1" s="387"/>
      <c r="FEM1" s="387"/>
      <c r="FEN1" s="387"/>
      <c r="FEO1" s="387"/>
      <c r="FEP1" s="387"/>
      <c r="FEQ1" s="387"/>
      <c r="FER1" s="387"/>
      <c r="FES1" s="387"/>
      <c r="FET1" s="387"/>
      <c r="FEU1" s="387"/>
      <c r="FEV1" s="387"/>
      <c r="FEW1" s="387"/>
      <c r="FEX1" s="387"/>
      <c r="FEY1" s="387"/>
      <c r="FEZ1" s="387"/>
      <c r="FFA1" s="387"/>
      <c r="FFB1" s="387"/>
      <c r="FFC1" s="387"/>
      <c r="FFD1" s="387"/>
      <c r="FFE1" s="387"/>
      <c r="FFF1" s="387"/>
      <c r="FFG1" s="387"/>
      <c r="FFH1" s="387"/>
      <c r="FFI1" s="387"/>
      <c r="FFJ1" s="387"/>
      <c r="FFK1" s="387"/>
      <c r="FFL1" s="387"/>
      <c r="FFM1" s="387"/>
      <c r="FFN1" s="387"/>
      <c r="FFO1" s="387"/>
      <c r="FFP1" s="387"/>
      <c r="FFQ1" s="387"/>
      <c r="FFR1" s="387"/>
      <c r="FFS1" s="387"/>
      <c r="FFT1" s="387"/>
      <c r="FFU1" s="387"/>
      <c r="FFV1" s="387"/>
      <c r="FFW1" s="387"/>
      <c r="FFX1" s="387"/>
      <c r="FFY1" s="387"/>
      <c r="FFZ1" s="387"/>
      <c r="FGA1" s="387"/>
      <c r="FGB1" s="387"/>
      <c r="FGC1" s="387"/>
      <c r="FGD1" s="387"/>
      <c r="FGE1" s="387"/>
      <c r="FGF1" s="387"/>
      <c r="FGG1" s="387"/>
      <c r="FGH1" s="387"/>
      <c r="FGI1" s="387"/>
      <c r="FGJ1" s="387"/>
      <c r="FGK1" s="387"/>
      <c r="FGL1" s="387"/>
      <c r="FGM1" s="387"/>
      <c r="FGN1" s="387"/>
      <c r="FGO1" s="387"/>
      <c r="FGP1" s="387"/>
      <c r="FGQ1" s="387"/>
      <c r="FGR1" s="387"/>
      <c r="FGS1" s="387"/>
      <c r="FGT1" s="387"/>
      <c r="FGU1" s="387"/>
      <c r="FGV1" s="387"/>
      <c r="FGW1" s="387"/>
      <c r="FGX1" s="387"/>
      <c r="FGY1" s="387"/>
      <c r="FGZ1" s="387"/>
      <c r="FHA1" s="387"/>
      <c r="FHB1" s="387"/>
      <c r="FHC1" s="387"/>
      <c r="FHD1" s="387"/>
      <c r="FHE1" s="387"/>
      <c r="FHF1" s="387"/>
      <c r="FHG1" s="387"/>
      <c r="FHH1" s="387"/>
      <c r="FHI1" s="387"/>
      <c r="FHJ1" s="387"/>
      <c r="FHK1" s="387"/>
      <c r="FHL1" s="13"/>
      <c r="FHM1" s="13"/>
      <c r="FHN1" s="13"/>
      <c r="FHO1" s="13"/>
      <c r="FHP1" s="13"/>
      <c r="FHQ1" s="13"/>
      <c r="FHR1" s="13"/>
      <c r="FHS1" s="13"/>
      <c r="FHT1" s="13"/>
      <c r="FHU1" s="13"/>
      <c r="FHV1" s="13"/>
      <c r="FHW1" s="13"/>
      <c r="FHX1" s="13"/>
      <c r="FHY1" s="13"/>
      <c r="FHZ1" s="13"/>
      <c r="FIA1" s="13"/>
      <c r="FIB1" s="13"/>
      <c r="FIC1" s="13"/>
      <c r="FID1" s="13"/>
      <c r="FIE1" s="13"/>
      <c r="FIF1" s="13"/>
      <c r="FIG1" s="13"/>
      <c r="FIH1" s="13"/>
      <c r="FII1" s="13"/>
      <c r="FIJ1" s="13"/>
      <c r="FIK1" s="13"/>
      <c r="FIL1" s="13"/>
      <c r="FIM1" s="13"/>
      <c r="FIN1" s="13"/>
      <c r="FIO1" s="13"/>
      <c r="FIP1" s="13"/>
      <c r="FIQ1" s="13"/>
      <c r="FIR1" s="13"/>
      <c r="FIS1" s="13"/>
      <c r="FIT1" s="13"/>
      <c r="FIU1" s="13"/>
      <c r="FIV1" s="13"/>
      <c r="FIW1" s="13"/>
      <c r="FIX1" s="13"/>
      <c r="FIY1" s="13"/>
      <c r="FIZ1" s="13"/>
      <c r="FJA1" s="13"/>
      <c r="FJB1" s="13"/>
      <c r="FJC1" s="13"/>
      <c r="FJD1" s="13"/>
      <c r="FJE1" s="13"/>
      <c r="FJF1" s="13"/>
      <c r="FJG1" s="13"/>
      <c r="FJH1" s="13"/>
      <c r="FJI1" s="13"/>
      <c r="FJJ1" s="13"/>
      <c r="FJK1" s="13"/>
      <c r="FJL1" s="13"/>
      <c r="FJM1" s="13"/>
      <c r="FJN1" s="13"/>
      <c r="FJO1" s="13"/>
      <c r="FJP1" s="13"/>
      <c r="FJQ1" s="13"/>
      <c r="FJR1" s="13"/>
      <c r="FJS1" s="13"/>
      <c r="FJT1" s="13"/>
      <c r="FJU1" s="13"/>
      <c r="FJV1" s="13"/>
      <c r="FJW1" s="13"/>
      <c r="FJX1" s="13"/>
      <c r="FJY1" s="13"/>
      <c r="FJZ1" s="13"/>
      <c r="FKA1" s="13"/>
      <c r="FKB1" s="13"/>
      <c r="FKC1" s="13"/>
      <c r="FKD1" s="13"/>
      <c r="FKE1" s="13"/>
      <c r="FKF1" s="13"/>
      <c r="FKG1" s="13"/>
      <c r="FKH1" s="13"/>
      <c r="FKI1" s="13"/>
      <c r="FKJ1" s="13"/>
      <c r="FKK1" s="13"/>
      <c r="FKL1" s="13"/>
      <c r="FKM1" s="13"/>
      <c r="FKN1" s="13"/>
      <c r="FKO1" s="13"/>
      <c r="FKP1" s="13"/>
      <c r="FKQ1" s="13"/>
      <c r="FKR1" s="13"/>
      <c r="FKS1" s="13"/>
      <c r="FKT1" s="13"/>
      <c r="FKU1" s="13"/>
      <c r="FKV1" s="13"/>
      <c r="FKW1" s="13"/>
      <c r="FKX1" s="13"/>
      <c r="FKY1" s="13"/>
      <c r="FKZ1" s="387"/>
      <c r="FLA1" s="387"/>
      <c r="FLB1" s="387"/>
      <c r="FLC1" s="387"/>
      <c r="FLD1" s="387"/>
      <c r="FLE1" s="387"/>
      <c r="FLF1" s="387"/>
      <c r="FLG1" s="387"/>
      <c r="FLH1" s="387"/>
      <c r="FLI1" s="387"/>
      <c r="FLJ1" s="387"/>
      <c r="FLK1" s="387"/>
      <c r="FLL1" s="387"/>
      <c r="FLM1" s="387"/>
      <c r="FLN1" s="387"/>
      <c r="FLO1" s="387"/>
      <c r="FLP1" s="387"/>
      <c r="FLQ1" s="387"/>
      <c r="FLR1" s="387"/>
      <c r="FLS1" s="387"/>
      <c r="FLT1" s="387"/>
      <c r="FLU1" s="387"/>
      <c r="FLV1" s="387"/>
      <c r="FLW1" s="387"/>
      <c r="FLX1" s="387"/>
      <c r="FLY1" s="387"/>
      <c r="FLZ1" s="387"/>
      <c r="FMA1" s="387"/>
      <c r="FMB1" s="387"/>
      <c r="FMC1" s="387"/>
      <c r="FMD1" s="387"/>
      <c r="FME1" s="387"/>
      <c r="FMF1" s="387"/>
      <c r="FMG1" s="387"/>
      <c r="FMH1" s="387"/>
      <c r="FMI1" s="387"/>
      <c r="FMJ1" s="387"/>
      <c r="FMK1" s="387"/>
      <c r="FML1" s="387"/>
      <c r="FMM1" s="387"/>
      <c r="FMN1" s="387"/>
      <c r="FMO1" s="387"/>
      <c r="FMP1" s="387"/>
      <c r="FMQ1" s="387"/>
      <c r="FMR1" s="387"/>
      <c r="FMS1" s="387"/>
      <c r="FMT1" s="387"/>
      <c r="FMU1" s="387"/>
      <c r="FMV1" s="387"/>
      <c r="FMW1" s="387"/>
      <c r="FMX1" s="387"/>
      <c r="FMY1" s="387"/>
      <c r="FMZ1" s="387"/>
      <c r="FNA1" s="387"/>
      <c r="FNB1" s="387"/>
      <c r="FNC1" s="387"/>
      <c r="FND1" s="387"/>
      <c r="FNE1" s="387"/>
      <c r="FNF1" s="387"/>
      <c r="FNG1" s="387"/>
      <c r="FNH1" s="387"/>
      <c r="FNI1" s="387"/>
      <c r="FNJ1" s="387"/>
      <c r="FNK1" s="387"/>
      <c r="FNL1" s="387"/>
      <c r="FNM1" s="387"/>
      <c r="FNN1" s="387"/>
      <c r="FNO1" s="387"/>
      <c r="FNP1" s="387"/>
      <c r="FNQ1" s="387"/>
      <c r="FNR1" s="387"/>
      <c r="FNS1" s="387"/>
      <c r="FNT1" s="387"/>
      <c r="FNU1" s="387"/>
      <c r="FNV1" s="387"/>
      <c r="FNW1" s="387"/>
      <c r="FNX1" s="387"/>
      <c r="FNY1" s="387"/>
      <c r="FNZ1" s="387"/>
      <c r="FOA1" s="387"/>
      <c r="FOB1" s="387"/>
      <c r="FOC1" s="387"/>
      <c r="FOD1" s="387"/>
      <c r="FOE1" s="387"/>
      <c r="FOF1" s="387"/>
      <c r="FOG1" s="387"/>
      <c r="FOH1" s="387"/>
      <c r="FOI1" s="387"/>
      <c r="FOJ1" s="387"/>
      <c r="FOK1" s="387"/>
      <c r="FOL1" s="387"/>
      <c r="FOM1" s="387"/>
      <c r="FON1" s="387"/>
      <c r="FOO1" s="387"/>
      <c r="FOP1" s="387"/>
      <c r="FOQ1" s="387"/>
      <c r="FOR1" s="387"/>
      <c r="FOS1" s="387"/>
      <c r="FOT1" s="387"/>
      <c r="FOU1" s="387"/>
      <c r="FOV1" s="387"/>
      <c r="FOW1" s="387"/>
      <c r="FOX1" s="387"/>
      <c r="FOY1" s="387"/>
      <c r="FOZ1" s="387"/>
      <c r="FPA1" s="387"/>
      <c r="FPB1" s="387"/>
      <c r="FPC1" s="387"/>
      <c r="FPD1" s="387"/>
      <c r="FPE1" s="387"/>
      <c r="FPF1" s="387"/>
      <c r="FPG1" s="387"/>
      <c r="FPH1" s="387"/>
      <c r="FPI1" s="387"/>
      <c r="FPJ1" s="387"/>
      <c r="FPK1" s="387"/>
      <c r="FPL1" s="387"/>
      <c r="FPM1" s="387"/>
      <c r="FPN1" s="387"/>
      <c r="FPO1" s="387"/>
      <c r="FPP1" s="387"/>
      <c r="FPQ1" s="387"/>
      <c r="FPR1" s="387"/>
      <c r="FPS1" s="387"/>
      <c r="FPT1" s="387"/>
      <c r="FPU1" s="387"/>
      <c r="FPV1" s="387"/>
      <c r="FPW1" s="387"/>
      <c r="FPX1" s="387"/>
      <c r="FPY1" s="387"/>
      <c r="FPZ1" s="387"/>
      <c r="FQA1" s="387"/>
      <c r="FQB1" s="387"/>
      <c r="FQC1" s="387"/>
      <c r="FQD1" s="387"/>
      <c r="FQE1" s="387"/>
      <c r="FQF1" s="387"/>
      <c r="FQG1" s="387"/>
      <c r="FQH1" s="387"/>
      <c r="FQI1" s="387"/>
      <c r="FQJ1" s="387"/>
      <c r="FQK1" s="387"/>
      <c r="FQL1" s="387"/>
      <c r="FQM1" s="387"/>
      <c r="FQN1" s="387"/>
      <c r="FQO1" s="387"/>
      <c r="FQP1" s="387"/>
      <c r="FQQ1" s="387"/>
      <c r="FQR1" s="387"/>
      <c r="FQS1" s="387"/>
      <c r="FQT1" s="387"/>
      <c r="FQU1" s="387"/>
      <c r="FQV1" s="387"/>
      <c r="FQW1" s="387"/>
      <c r="FQX1" s="387"/>
      <c r="FQY1" s="387"/>
      <c r="FQZ1" s="387"/>
      <c r="FRA1" s="387"/>
      <c r="FRB1" s="387"/>
      <c r="FRC1" s="387"/>
      <c r="FRD1" s="387"/>
      <c r="FRE1" s="387"/>
      <c r="FRF1" s="387"/>
      <c r="FRG1" s="387"/>
      <c r="FRH1" s="13"/>
      <c r="FRI1" s="13"/>
      <c r="FRJ1" s="13"/>
      <c r="FRK1" s="13"/>
      <c r="FRL1" s="13"/>
      <c r="FRM1" s="13"/>
      <c r="FRN1" s="13"/>
      <c r="FRO1" s="13"/>
      <c r="FRP1" s="13"/>
      <c r="FRQ1" s="13"/>
      <c r="FRR1" s="13"/>
      <c r="FRS1" s="13"/>
      <c r="FRT1" s="13"/>
      <c r="FRU1" s="13"/>
      <c r="FRV1" s="13"/>
      <c r="FRW1" s="13"/>
      <c r="FRX1" s="13"/>
      <c r="FRY1" s="13"/>
      <c r="FRZ1" s="13"/>
      <c r="FSA1" s="13"/>
      <c r="FSB1" s="13"/>
      <c r="FSC1" s="13"/>
      <c r="FSD1" s="13"/>
      <c r="FSE1" s="13"/>
      <c r="FSF1" s="13"/>
      <c r="FSG1" s="13"/>
      <c r="FSH1" s="13"/>
      <c r="FSI1" s="13"/>
      <c r="FSJ1" s="13"/>
      <c r="FSK1" s="13"/>
      <c r="FSL1" s="13"/>
      <c r="FSM1" s="13"/>
      <c r="FSN1" s="13"/>
      <c r="FSO1" s="13"/>
      <c r="FSP1" s="13"/>
      <c r="FSQ1" s="13"/>
      <c r="FSR1" s="13"/>
      <c r="FSS1" s="13"/>
      <c r="FST1" s="13"/>
      <c r="FSU1" s="13"/>
      <c r="FSV1" s="13"/>
      <c r="FSW1" s="13"/>
      <c r="FSX1" s="13"/>
      <c r="FSY1" s="13"/>
      <c r="FSZ1" s="13"/>
      <c r="FTA1" s="13"/>
      <c r="FTB1" s="13"/>
      <c r="FTC1" s="13"/>
      <c r="FTD1" s="13"/>
      <c r="FTE1" s="13"/>
      <c r="FTF1" s="13"/>
      <c r="FTG1" s="13"/>
      <c r="FTH1" s="13"/>
      <c r="FTI1" s="13"/>
      <c r="FTJ1" s="13"/>
      <c r="FTK1" s="13"/>
      <c r="FTL1" s="13"/>
      <c r="FTM1" s="13"/>
      <c r="FTN1" s="13"/>
      <c r="FTO1" s="13"/>
      <c r="FTP1" s="13"/>
      <c r="FTQ1" s="13"/>
      <c r="FTR1" s="13"/>
      <c r="FTS1" s="13"/>
      <c r="FTT1" s="13"/>
      <c r="FTU1" s="13"/>
      <c r="FTV1" s="13"/>
      <c r="FTW1" s="13"/>
      <c r="FTX1" s="13"/>
      <c r="FTY1" s="13"/>
      <c r="FTZ1" s="13"/>
      <c r="FUA1" s="13"/>
      <c r="FUB1" s="13"/>
      <c r="FUC1" s="13"/>
      <c r="FUD1" s="13"/>
      <c r="FUE1" s="13"/>
      <c r="FUF1" s="13"/>
      <c r="FUG1" s="13"/>
      <c r="FUH1" s="13"/>
      <c r="FUI1" s="13"/>
      <c r="FUJ1" s="13"/>
      <c r="FUK1" s="13"/>
      <c r="FUL1" s="13"/>
      <c r="FUM1" s="13"/>
      <c r="FUN1" s="13"/>
      <c r="FUO1" s="13"/>
      <c r="FUP1" s="13"/>
      <c r="FUQ1" s="13"/>
      <c r="FUR1" s="13"/>
      <c r="FUS1" s="13"/>
      <c r="FUT1" s="13"/>
      <c r="FUU1" s="13"/>
      <c r="FUV1" s="387"/>
      <c r="FUW1" s="387"/>
      <c r="FUX1" s="387"/>
      <c r="FUY1" s="387"/>
      <c r="FUZ1" s="387"/>
      <c r="FVA1" s="387"/>
      <c r="FVB1" s="387"/>
      <c r="FVC1" s="387"/>
      <c r="FVD1" s="387"/>
      <c r="FVE1" s="387"/>
      <c r="FVF1" s="387"/>
      <c r="FVG1" s="387"/>
      <c r="FVH1" s="387"/>
      <c r="FVI1" s="387"/>
      <c r="FVJ1" s="387"/>
      <c r="FVK1" s="387"/>
      <c r="FVL1" s="387"/>
      <c r="FVM1" s="387"/>
      <c r="FVN1" s="387"/>
      <c r="FVO1" s="387"/>
      <c r="FVP1" s="387"/>
      <c r="FVQ1" s="387"/>
      <c r="FVR1" s="387"/>
      <c r="FVS1" s="387"/>
      <c r="FVT1" s="387"/>
      <c r="FVU1" s="387"/>
      <c r="FVV1" s="387"/>
      <c r="FVW1" s="387"/>
      <c r="FVX1" s="387"/>
      <c r="FVY1" s="387"/>
      <c r="FVZ1" s="387"/>
      <c r="FWA1" s="387"/>
      <c r="FWB1" s="387"/>
      <c r="FWC1" s="387"/>
      <c r="FWD1" s="387"/>
      <c r="FWE1" s="387"/>
      <c r="FWF1" s="387"/>
      <c r="FWG1" s="387"/>
      <c r="FWH1" s="387"/>
      <c r="FWI1" s="387"/>
      <c r="FWJ1" s="387"/>
      <c r="FWK1" s="387"/>
      <c r="FWL1" s="387"/>
      <c r="FWM1" s="387"/>
      <c r="FWN1" s="387"/>
      <c r="FWO1" s="387"/>
      <c r="FWP1" s="387"/>
      <c r="FWQ1" s="387"/>
      <c r="FWR1" s="387"/>
      <c r="FWS1" s="387"/>
      <c r="FWT1" s="387"/>
      <c r="FWU1" s="387"/>
      <c r="FWV1" s="387"/>
      <c r="FWW1" s="387"/>
      <c r="FWX1" s="387"/>
      <c r="FWY1" s="387"/>
      <c r="FWZ1" s="387"/>
      <c r="FXA1" s="387"/>
      <c r="FXB1" s="387"/>
      <c r="FXC1" s="387"/>
      <c r="FXD1" s="387"/>
      <c r="FXE1" s="387"/>
      <c r="FXF1" s="387"/>
      <c r="FXG1" s="387"/>
      <c r="FXH1" s="387"/>
      <c r="FXI1" s="387"/>
      <c r="FXJ1" s="387"/>
      <c r="FXK1" s="387"/>
      <c r="FXL1" s="387"/>
      <c r="FXM1" s="387"/>
      <c r="FXN1" s="387"/>
      <c r="FXO1" s="387"/>
      <c r="FXP1" s="387"/>
      <c r="FXQ1" s="387"/>
      <c r="FXR1" s="387"/>
      <c r="FXS1" s="387"/>
      <c r="FXT1" s="387"/>
      <c r="FXU1" s="387"/>
      <c r="FXV1" s="387"/>
      <c r="FXW1" s="387"/>
      <c r="FXX1" s="387"/>
      <c r="FXY1" s="387"/>
      <c r="FXZ1" s="387"/>
      <c r="FYA1" s="387"/>
      <c r="FYB1" s="387"/>
      <c r="FYC1" s="387"/>
      <c r="FYD1" s="387"/>
      <c r="FYE1" s="387"/>
      <c r="FYF1" s="387"/>
      <c r="FYG1" s="387"/>
      <c r="FYH1" s="387"/>
      <c r="FYI1" s="387"/>
      <c r="FYJ1" s="387"/>
      <c r="FYK1" s="387"/>
      <c r="FYL1" s="387"/>
      <c r="FYM1" s="387"/>
      <c r="FYN1" s="387"/>
      <c r="FYO1" s="387"/>
      <c r="FYP1" s="387"/>
      <c r="FYQ1" s="387"/>
      <c r="FYR1" s="387"/>
      <c r="FYS1" s="387"/>
      <c r="FYT1" s="387"/>
      <c r="FYU1" s="387"/>
      <c r="FYV1" s="387"/>
      <c r="FYW1" s="387"/>
      <c r="FYX1" s="387"/>
      <c r="FYY1" s="387"/>
      <c r="FYZ1" s="387"/>
      <c r="FZA1" s="387"/>
      <c r="FZB1" s="387"/>
      <c r="FZC1" s="387"/>
      <c r="FZD1" s="387"/>
      <c r="FZE1" s="387"/>
      <c r="FZF1" s="387"/>
      <c r="FZG1" s="387"/>
      <c r="FZH1" s="387"/>
      <c r="FZI1" s="387"/>
      <c r="FZJ1" s="387"/>
      <c r="FZK1" s="387"/>
      <c r="FZL1" s="387"/>
      <c r="FZM1" s="387"/>
      <c r="FZN1" s="387"/>
      <c r="FZO1" s="387"/>
      <c r="FZP1" s="387"/>
      <c r="FZQ1" s="387"/>
      <c r="FZR1" s="387"/>
      <c r="FZS1" s="387"/>
      <c r="FZT1" s="387"/>
      <c r="FZU1" s="387"/>
      <c r="FZV1" s="387"/>
      <c r="FZW1" s="387"/>
      <c r="FZX1" s="387"/>
      <c r="FZY1" s="387"/>
      <c r="FZZ1" s="387"/>
      <c r="GAA1" s="387"/>
      <c r="GAB1" s="387"/>
      <c r="GAC1" s="387"/>
      <c r="GAD1" s="387"/>
      <c r="GAE1" s="387"/>
      <c r="GAF1" s="387"/>
      <c r="GAG1" s="387"/>
      <c r="GAH1" s="387"/>
      <c r="GAI1" s="387"/>
      <c r="GAJ1" s="387"/>
      <c r="GAK1" s="387"/>
      <c r="GAL1" s="387"/>
      <c r="GAM1" s="387"/>
      <c r="GAN1" s="387"/>
      <c r="GAO1" s="387"/>
      <c r="GAP1" s="387"/>
      <c r="GAQ1" s="387"/>
      <c r="GAR1" s="387"/>
      <c r="GAS1" s="387"/>
      <c r="GAT1" s="387"/>
      <c r="GAU1" s="387"/>
      <c r="GAV1" s="387"/>
      <c r="GAW1" s="387"/>
      <c r="GAX1" s="387"/>
      <c r="GAY1" s="387"/>
      <c r="GAZ1" s="387"/>
      <c r="GBA1" s="387"/>
      <c r="GBB1" s="387"/>
      <c r="GBC1" s="387"/>
      <c r="GBD1" s="13"/>
      <c r="GBE1" s="13"/>
      <c r="GBF1" s="13"/>
      <c r="GBG1" s="13"/>
      <c r="GBH1" s="13"/>
      <c r="GBI1" s="13"/>
      <c r="GBJ1" s="13"/>
      <c r="GBK1" s="13"/>
      <c r="GBL1" s="13"/>
      <c r="GBM1" s="13"/>
      <c r="GBN1" s="13"/>
      <c r="GBO1" s="13"/>
      <c r="GBP1" s="13"/>
      <c r="GBQ1" s="13"/>
      <c r="GBR1" s="13"/>
      <c r="GBS1" s="13"/>
      <c r="GBT1" s="13"/>
      <c r="GBU1" s="13"/>
      <c r="GBV1" s="13"/>
      <c r="GBW1" s="13"/>
      <c r="GBX1" s="13"/>
      <c r="GBY1" s="13"/>
      <c r="GBZ1" s="13"/>
      <c r="GCA1" s="13"/>
      <c r="GCB1" s="13"/>
      <c r="GCC1" s="13"/>
      <c r="GCD1" s="13"/>
      <c r="GCE1" s="13"/>
      <c r="GCF1" s="13"/>
      <c r="GCG1" s="13"/>
      <c r="GCH1" s="13"/>
      <c r="GCI1" s="13"/>
      <c r="GCJ1" s="13"/>
      <c r="GCK1" s="13"/>
      <c r="GCL1" s="13"/>
      <c r="GCM1" s="13"/>
      <c r="GCN1" s="13"/>
      <c r="GCO1" s="13"/>
      <c r="GCP1" s="13"/>
      <c r="GCQ1" s="13"/>
      <c r="GCR1" s="13"/>
      <c r="GCS1" s="13"/>
      <c r="GCT1" s="13"/>
      <c r="GCU1" s="13"/>
      <c r="GCV1" s="13"/>
      <c r="GCW1" s="13"/>
      <c r="GCX1" s="13"/>
      <c r="GCY1" s="13"/>
      <c r="GCZ1" s="13"/>
      <c r="GDA1" s="13"/>
      <c r="GDB1" s="13"/>
      <c r="GDC1" s="13"/>
      <c r="GDD1" s="13"/>
      <c r="GDE1" s="13"/>
      <c r="GDF1" s="13"/>
      <c r="GDG1" s="13"/>
      <c r="GDH1" s="13"/>
      <c r="GDI1" s="13"/>
      <c r="GDJ1" s="13"/>
      <c r="GDK1" s="13"/>
      <c r="GDL1" s="13"/>
      <c r="GDM1" s="13"/>
      <c r="GDN1" s="13"/>
      <c r="GDO1" s="13"/>
      <c r="GDP1" s="13"/>
      <c r="GDQ1" s="13"/>
      <c r="GDR1" s="13"/>
      <c r="GDS1" s="13"/>
      <c r="GDT1" s="13"/>
      <c r="GDU1" s="13"/>
      <c r="GDV1" s="13"/>
      <c r="GDW1" s="13"/>
      <c r="GDX1" s="13"/>
      <c r="GDY1" s="13"/>
      <c r="GDZ1" s="13"/>
      <c r="GEA1" s="13"/>
      <c r="GEB1" s="13"/>
      <c r="GEC1" s="13"/>
      <c r="GED1" s="13"/>
      <c r="GEE1" s="13"/>
      <c r="GEF1" s="13"/>
      <c r="GEG1" s="13"/>
      <c r="GEH1" s="13"/>
      <c r="GEI1" s="13"/>
      <c r="GEJ1" s="13"/>
      <c r="GEK1" s="13"/>
      <c r="GEL1" s="13"/>
      <c r="GEM1" s="13"/>
      <c r="GEN1" s="13"/>
      <c r="GEO1" s="13"/>
      <c r="GEP1" s="13"/>
      <c r="GEQ1" s="13"/>
      <c r="GER1" s="387"/>
      <c r="GES1" s="387"/>
      <c r="GET1" s="387"/>
      <c r="GEU1" s="387"/>
      <c r="GEV1" s="387"/>
      <c r="GEW1" s="387"/>
      <c r="GEX1" s="387"/>
      <c r="GEY1" s="387"/>
      <c r="GEZ1" s="387"/>
      <c r="GFA1" s="387"/>
      <c r="GFB1" s="387"/>
      <c r="GFC1" s="387"/>
      <c r="GFD1" s="387"/>
      <c r="GFE1" s="387"/>
      <c r="GFF1" s="387"/>
      <c r="GFG1" s="387"/>
      <c r="GFH1" s="387"/>
      <c r="GFI1" s="387"/>
      <c r="GFJ1" s="387"/>
      <c r="GFK1" s="387"/>
      <c r="GFL1" s="387"/>
      <c r="GFM1" s="387"/>
      <c r="GFN1" s="387"/>
      <c r="GFO1" s="387"/>
      <c r="GFP1" s="387"/>
      <c r="GFQ1" s="387"/>
      <c r="GFR1" s="387"/>
      <c r="GFS1" s="387"/>
      <c r="GFT1" s="387"/>
      <c r="GFU1" s="387"/>
      <c r="GFV1" s="387"/>
      <c r="GFW1" s="387"/>
      <c r="GFX1" s="387"/>
      <c r="GFY1" s="387"/>
      <c r="GFZ1" s="387"/>
      <c r="GGA1" s="387"/>
      <c r="GGB1" s="387"/>
      <c r="GGC1" s="387"/>
      <c r="GGD1" s="387"/>
      <c r="GGE1" s="387"/>
      <c r="GGF1" s="387"/>
      <c r="GGG1" s="387"/>
      <c r="GGH1" s="387"/>
      <c r="GGI1" s="387"/>
      <c r="GGJ1" s="387"/>
      <c r="GGK1" s="387"/>
      <c r="GGL1" s="387"/>
      <c r="GGM1" s="387"/>
      <c r="GGN1" s="387"/>
      <c r="GGO1" s="387"/>
      <c r="GGP1" s="387"/>
      <c r="GGQ1" s="387"/>
      <c r="GGR1" s="387"/>
      <c r="GGS1" s="387"/>
      <c r="GGT1" s="387"/>
      <c r="GGU1" s="387"/>
      <c r="GGV1" s="387"/>
      <c r="GGW1" s="387"/>
      <c r="GGX1" s="387"/>
      <c r="GGY1" s="387"/>
      <c r="GGZ1" s="387"/>
      <c r="GHA1" s="387"/>
      <c r="GHB1" s="387"/>
      <c r="GHC1" s="387"/>
      <c r="GHD1" s="387"/>
      <c r="GHE1" s="387"/>
      <c r="GHF1" s="387"/>
      <c r="GHG1" s="387"/>
      <c r="GHH1" s="387"/>
      <c r="GHI1" s="387"/>
      <c r="GHJ1" s="387"/>
      <c r="GHK1" s="387"/>
      <c r="GHL1" s="387"/>
      <c r="GHM1" s="387"/>
      <c r="GHN1" s="387"/>
      <c r="GHO1" s="387"/>
      <c r="GHP1" s="387"/>
      <c r="GHQ1" s="387"/>
      <c r="GHR1" s="387"/>
      <c r="GHS1" s="387"/>
      <c r="GHT1" s="387"/>
      <c r="GHU1" s="387"/>
      <c r="GHV1" s="387"/>
      <c r="GHW1" s="387"/>
      <c r="GHX1" s="387"/>
      <c r="GHY1" s="387"/>
      <c r="GHZ1" s="387"/>
      <c r="GIA1" s="387"/>
      <c r="GIB1" s="387"/>
      <c r="GIC1" s="387"/>
      <c r="GID1" s="387"/>
      <c r="GIE1" s="387"/>
      <c r="GIF1" s="387"/>
      <c r="GIG1" s="387"/>
      <c r="GIH1" s="387"/>
      <c r="GII1" s="387"/>
      <c r="GIJ1" s="387"/>
      <c r="GIK1" s="387"/>
      <c r="GIL1" s="387"/>
      <c r="GIM1" s="387"/>
      <c r="GIN1" s="387"/>
      <c r="GIO1" s="387"/>
      <c r="GIP1" s="387"/>
      <c r="GIQ1" s="387"/>
      <c r="GIR1" s="387"/>
      <c r="GIS1" s="387"/>
      <c r="GIT1" s="387"/>
      <c r="GIU1" s="387"/>
      <c r="GIV1" s="387"/>
      <c r="GIW1" s="387"/>
      <c r="GIX1" s="387"/>
      <c r="GIY1" s="387"/>
      <c r="GIZ1" s="387"/>
      <c r="GJA1" s="387"/>
      <c r="GJB1" s="387"/>
      <c r="GJC1" s="387"/>
      <c r="GJD1" s="387"/>
      <c r="GJE1" s="387"/>
      <c r="GJF1" s="387"/>
      <c r="GJG1" s="387"/>
      <c r="GJH1" s="387"/>
      <c r="GJI1" s="387"/>
      <c r="GJJ1" s="387"/>
      <c r="GJK1" s="387"/>
      <c r="GJL1" s="387"/>
      <c r="GJM1" s="387"/>
      <c r="GJN1" s="387"/>
      <c r="GJO1" s="387"/>
      <c r="GJP1" s="387"/>
      <c r="GJQ1" s="387"/>
      <c r="GJR1" s="387"/>
      <c r="GJS1" s="387"/>
      <c r="GJT1" s="387"/>
      <c r="GJU1" s="387"/>
      <c r="GJV1" s="387"/>
      <c r="GJW1" s="387"/>
      <c r="GJX1" s="387"/>
      <c r="GJY1" s="387"/>
      <c r="GJZ1" s="387"/>
      <c r="GKA1" s="387"/>
      <c r="GKB1" s="387"/>
      <c r="GKC1" s="387"/>
      <c r="GKD1" s="387"/>
      <c r="GKE1" s="387"/>
      <c r="GKF1" s="387"/>
      <c r="GKG1" s="387"/>
      <c r="GKH1" s="387"/>
      <c r="GKI1" s="387"/>
      <c r="GKJ1" s="387"/>
      <c r="GKK1" s="387"/>
      <c r="GKL1" s="387"/>
      <c r="GKM1" s="387"/>
      <c r="GKN1" s="387"/>
      <c r="GKO1" s="387"/>
      <c r="GKP1" s="387"/>
      <c r="GKQ1" s="387"/>
      <c r="GKR1" s="387"/>
      <c r="GKS1" s="387"/>
      <c r="GKT1" s="387"/>
      <c r="GKU1" s="387"/>
      <c r="GKV1" s="387"/>
      <c r="GKW1" s="387"/>
      <c r="GKX1" s="387"/>
      <c r="GKY1" s="387"/>
      <c r="GKZ1" s="13"/>
      <c r="GLA1" s="13"/>
      <c r="GLB1" s="13"/>
      <c r="GLC1" s="13"/>
      <c r="GLD1" s="13"/>
      <c r="GLE1" s="13"/>
      <c r="GLF1" s="13"/>
      <c r="GLG1" s="13"/>
      <c r="GLH1" s="13"/>
      <c r="GLI1" s="13"/>
      <c r="GLJ1" s="13"/>
      <c r="GLK1" s="13"/>
      <c r="GLL1" s="13"/>
      <c r="GLM1" s="13"/>
      <c r="GLN1" s="13"/>
      <c r="GLO1" s="13"/>
      <c r="GLP1" s="13"/>
      <c r="GLQ1" s="13"/>
      <c r="GLR1" s="13"/>
      <c r="GLS1" s="13"/>
      <c r="GLT1" s="13"/>
      <c r="GLU1" s="13"/>
      <c r="GLV1" s="13"/>
      <c r="GLW1" s="13"/>
      <c r="GLX1" s="13"/>
      <c r="GLY1" s="13"/>
      <c r="GLZ1" s="13"/>
      <c r="GMA1" s="13"/>
      <c r="GMB1" s="13"/>
      <c r="GMC1" s="13"/>
      <c r="GMD1" s="13"/>
      <c r="GME1" s="13"/>
      <c r="GMF1" s="13"/>
      <c r="GMG1" s="13"/>
      <c r="GMH1" s="13"/>
      <c r="GMI1" s="13"/>
      <c r="GMJ1" s="13"/>
      <c r="GMK1" s="13"/>
      <c r="GML1" s="13"/>
      <c r="GMM1" s="13"/>
      <c r="GMN1" s="13"/>
      <c r="GMO1" s="13"/>
      <c r="GMP1" s="13"/>
      <c r="GMQ1" s="13"/>
      <c r="GMR1" s="13"/>
      <c r="GMS1" s="13"/>
      <c r="GMT1" s="13"/>
      <c r="GMU1" s="13"/>
      <c r="GMV1" s="13"/>
      <c r="GMW1" s="13"/>
      <c r="GMX1" s="13"/>
      <c r="GMY1" s="13"/>
      <c r="GMZ1" s="13"/>
      <c r="GNA1" s="13"/>
      <c r="GNB1" s="13"/>
      <c r="GNC1" s="13"/>
      <c r="GND1" s="13"/>
      <c r="GNE1" s="13"/>
      <c r="GNF1" s="13"/>
      <c r="GNG1" s="13"/>
      <c r="GNH1" s="13"/>
      <c r="GNI1" s="13"/>
      <c r="GNJ1" s="13"/>
      <c r="GNK1" s="13"/>
      <c r="GNL1" s="13"/>
      <c r="GNM1" s="13"/>
      <c r="GNN1" s="13"/>
      <c r="GNO1" s="13"/>
      <c r="GNP1" s="13"/>
      <c r="GNQ1" s="13"/>
      <c r="GNR1" s="13"/>
      <c r="GNS1" s="13"/>
      <c r="GNT1" s="13"/>
      <c r="GNU1" s="13"/>
      <c r="GNV1" s="13"/>
      <c r="GNW1" s="13"/>
      <c r="GNX1" s="13"/>
      <c r="GNY1" s="13"/>
      <c r="GNZ1" s="13"/>
      <c r="GOA1" s="13"/>
      <c r="GOB1" s="13"/>
      <c r="GOC1" s="13"/>
      <c r="GOD1" s="13"/>
      <c r="GOE1" s="13"/>
      <c r="GOF1" s="13"/>
      <c r="GOG1" s="13"/>
      <c r="GOH1" s="13"/>
      <c r="GOI1" s="13"/>
      <c r="GOJ1" s="13"/>
      <c r="GOK1" s="13"/>
      <c r="GOL1" s="13"/>
      <c r="GOM1" s="13"/>
      <c r="GON1" s="387"/>
      <c r="GOO1" s="387"/>
      <c r="GOP1" s="387"/>
      <c r="GOQ1" s="387"/>
      <c r="GOR1" s="387"/>
      <c r="GOS1" s="387"/>
      <c r="GOT1" s="387"/>
      <c r="GOU1" s="387"/>
      <c r="GOV1" s="387"/>
      <c r="GOW1" s="387"/>
      <c r="GOX1" s="387"/>
      <c r="GOY1" s="387"/>
      <c r="GOZ1" s="387"/>
      <c r="GPA1" s="387"/>
      <c r="GPB1" s="387"/>
      <c r="GPC1" s="387"/>
      <c r="GPD1" s="387"/>
      <c r="GPE1" s="387"/>
      <c r="GPF1" s="387"/>
      <c r="GPG1" s="387"/>
      <c r="GPH1" s="387"/>
      <c r="GPI1" s="387"/>
      <c r="GPJ1" s="387"/>
      <c r="GPK1" s="387"/>
      <c r="GPL1" s="387"/>
      <c r="GPM1" s="387"/>
      <c r="GPN1" s="387"/>
      <c r="GPO1" s="387"/>
      <c r="GPP1" s="387"/>
      <c r="GPQ1" s="387"/>
      <c r="GPR1" s="387"/>
      <c r="GPS1" s="387"/>
      <c r="GPT1" s="387"/>
      <c r="GPU1" s="387"/>
      <c r="GPV1" s="387"/>
      <c r="GPW1" s="387"/>
      <c r="GPX1" s="387"/>
      <c r="GPY1" s="387"/>
      <c r="GPZ1" s="387"/>
      <c r="GQA1" s="387"/>
      <c r="GQB1" s="387"/>
      <c r="GQC1" s="387"/>
      <c r="GQD1" s="387"/>
      <c r="GQE1" s="387"/>
      <c r="GQF1" s="387"/>
      <c r="GQG1" s="387"/>
      <c r="GQH1" s="387"/>
      <c r="GQI1" s="387"/>
      <c r="GQJ1" s="387"/>
      <c r="GQK1" s="387"/>
      <c r="GQL1" s="387"/>
      <c r="GQM1" s="387"/>
      <c r="GQN1" s="387"/>
      <c r="GQO1" s="387"/>
      <c r="GQP1" s="387"/>
      <c r="GQQ1" s="387"/>
      <c r="GQR1" s="387"/>
      <c r="GQS1" s="387"/>
      <c r="GQT1" s="387"/>
      <c r="GQU1" s="387"/>
      <c r="GQV1" s="387"/>
      <c r="GQW1" s="387"/>
      <c r="GQX1" s="387"/>
      <c r="GQY1" s="387"/>
      <c r="GQZ1" s="387"/>
      <c r="GRA1" s="387"/>
      <c r="GRB1" s="387"/>
      <c r="GRC1" s="387"/>
      <c r="GRD1" s="387"/>
      <c r="GRE1" s="387"/>
      <c r="GRF1" s="387"/>
      <c r="GRG1" s="387"/>
      <c r="GRH1" s="387"/>
      <c r="GRI1" s="387"/>
      <c r="GRJ1" s="387"/>
      <c r="GRK1" s="387"/>
      <c r="GRL1" s="387"/>
      <c r="GRM1" s="387"/>
      <c r="GRN1" s="387"/>
      <c r="GRO1" s="387"/>
      <c r="GRP1" s="387"/>
      <c r="GRQ1" s="387"/>
      <c r="GRR1" s="387"/>
      <c r="GRS1" s="387"/>
      <c r="GRT1" s="387"/>
      <c r="GRU1" s="387"/>
      <c r="GRV1" s="387"/>
      <c r="GRW1" s="387"/>
      <c r="GRX1" s="387"/>
      <c r="GRY1" s="387"/>
      <c r="GRZ1" s="387"/>
      <c r="GSA1" s="387"/>
      <c r="GSB1" s="387"/>
      <c r="GSC1" s="387"/>
      <c r="GSD1" s="387"/>
      <c r="GSE1" s="387"/>
      <c r="GSF1" s="387"/>
      <c r="GSG1" s="387"/>
      <c r="GSH1" s="387"/>
      <c r="GSI1" s="387"/>
      <c r="GSJ1" s="387"/>
      <c r="GSK1" s="387"/>
      <c r="GSL1" s="387"/>
      <c r="GSM1" s="387"/>
      <c r="GSN1" s="387"/>
      <c r="GSO1" s="387"/>
      <c r="GSP1" s="387"/>
      <c r="GSQ1" s="387"/>
      <c r="GSR1" s="387"/>
      <c r="GSS1" s="387"/>
      <c r="GST1" s="387"/>
      <c r="GSU1" s="387"/>
      <c r="GSV1" s="387"/>
      <c r="GSW1" s="387"/>
      <c r="GSX1" s="387"/>
      <c r="GSY1" s="387"/>
      <c r="GSZ1" s="387"/>
      <c r="GTA1" s="387"/>
      <c r="GTB1" s="387"/>
      <c r="GTC1" s="387"/>
      <c r="GTD1" s="387"/>
      <c r="GTE1" s="387"/>
      <c r="GTF1" s="387"/>
      <c r="GTG1" s="387"/>
      <c r="GTH1" s="387"/>
      <c r="GTI1" s="387"/>
      <c r="GTJ1" s="387"/>
      <c r="GTK1" s="387"/>
      <c r="GTL1" s="387"/>
      <c r="GTM1" s="387"/>
      <c r="GTN1" s="387"/>
      <c r="GTO1" s="387"/>
      <c r="GTP1" s="387"/>
      <c r="GTQ1" s="387"/>
      <c r="GTR1" s="387"/>
      <c r="GTS1" s="387"/>
      <c r="GTT1" s="387"/>
      <c r="GTU1" s="387"/>
      <c r="GTV1" s="387"/>
      <c r="GTW1" s="387"/>
      <c r="GTX1" s="387"/>
      <c r="GTY1" s="387"/>
      <c r="GTZ1" s="387"/>
      <c r="GUA1" s="387"/>
      <c r="GUB1" s="387"/>
      <c r="GUC1" s="387"/>
      <c r="GUD1" s="387"/>
      <c r="GUE1" s="387"/>
      <c r="GUF1" s="387"/>
      <c r="GUG1" s="387"/>
      <c r="GUH1" s="387"/>
      <c r="GUI1" s="387"/>
      <c r="GUJ1" s="387"/>
      <c r="GUK1" s="387"/>
      <c r="GUL1" s="387"/>
      <c r="GUM1" s="387"/>
      <c r="GUN1" s="387"/>
      <c r="GUO1" s="387"/>
      <c r="GUP1" s="387"/>
      <c r="GUQ1" s="387"/>
      <c r="GUR1" s="387"/>
      <c r="GUS1" s="387"/>
      <c r="GUT1" s="387"/>
      <c r="GUU1" s="387"/>
      <c r="GUV1" s="13"/>
      <c r="GUW1" s="13"/>
      <c r="GUX1" s="13"/>
      <c r="GUY1" s="13"/>
      <c r="GUZ1" s="13"/>
      <c r="GVA1" s="13"/>
      <c r="GVB1" s="13"/>
      <c r="GVC1" s="13"/>
      <c r="GVD1" s="13"/>
      <c r="GVE1" s="13"/>
      <c r="GVF1" s="13"/>
      <c r="GVG1" s="13"/>
      <c r="GVH1" s="13"/>
      <c r="GVI1" s="13"/>
      <c r="GVJ1" s="13"/>
      <c r="GVK1" s="13"/>
      <c r="GVL1" s="13"/>
      <c r="GVM1" s="13"/>
      <c r="GVN1" s="13"/>
      <c r="GVO1" s="13"/>
      <c r="GVP1" s="13"/>
      <c r="GVQ1" s="13"/>
      <c r="GVR1" s="13"/>
      <c r="GVS1" s="13"/>
      <c r="GVT1" s="13"/>
      <c r="GVU1" s="13"/>
      <c r="GVV1" s="13"/>
      <c r="GVW1" s="13"/>
      <c r="GVX1" s="13"/>
      <c r="GVY1" s="13"/>
      <c r="GVZ1" s="13"/>
      <c r="GWA1" s="13"/>
      <c r="GWB1" s="13"/>
      <c r="GWC1" s="13"/>
      <c r="GWD1" s="13"/>
      <c r="GWE1" s="13"/>
      <c r="GWF1" s="13"/>
      <c r="GWG1" s="13"/>
      <c r="GWH1" s="13"/>
      <c r="GWI1" s="13"/>
      <c r="GWJ1" s="13"/>
      <c r="GWK1" s="13"/>
      <c r="GWL1" s="13"/>
      <c r="GWM1" s="13"/>
      <c r="GWN1" s="13"/>
      <c r="GWO1" s="13"/>
      <c r="GWP1" s="13"/>
      <c r="GWQ1" s="13"/>
      <c r="GWR1" s="13"/>
      <c r="GWS1" s="13"/>
      <c r="GWT1" s="13"/>
      <c r="GWU1" s="13"/>
      <c r="GWV1" s="13"/>
      <c r="GWW1" s="13"/>
      <c r="GWX1" s="13"/>
      <c r="GWY1" s="13"/>
      <c r="GWZ1" s="13"/>
      <c r="GXA1" s="13"/>
      <c r="GXB1" s="13"/>
      <c r="GXC1" s="13"/>
      <c r="GXD1" s="13"/>
      <c r="GXE1" s="13"/>
      <c r="GXF1" s="13"/>
      <c r="GXG1" s="13"/>
      <c r="GXH1" s="13"/>
      <c r="GXI1" s="13"/>
      <c r="GXJ1" s="13"/>
      <c r="GXK1" s="13"/>
      <c r="GXL1" s="13"/>
      <c r="GXM1" s="13"/>
      <c r="GXN1" s="13"/>
      <c r="GXO1" s="13"/>
      <c r="GXP1" s="13"/>
      <c r="GXQ1" s="13"/>
      <c r="GXR1" s="13"/>
      <c r="GXS1" s="13"/>
      <c r="GXT1" s="13"/>
      <c r="GXU1" s="13"/>
      <c r="GXV1" s="13"/>
      <c r="GXW1" s="13"/>
      <c r="GXX1" s="13"/>
      <c r="GXY1" s="13"/>
      <c r="GXZ1" s="13"/>
      <c r="GYA1" s="13"/>
      <c r="GYB1" s="13"/>
      <c r="GYC1" s="13"/>
      <c r="GYD1" s="13"/>
      <c r="GYE1" s="13"/>
      <c r="GYF1" s="13"/>
      <c r="GYG1" s="13"/>
      <c r="GYH1" s="13"/>
      <c r="GYI1" s="13"/>
      <c r="GYJ1" s="387"/>
      <c r="GYK1" s="387"/>
      <c r="GYL1" s="387"/>
      <c r="GYM1" s="387"/>
      <c r="GYN1" s="387"/>
      <c r="GYO1" s="387"/>
      <c r="GYP1" s="387"/>
      <c r="GYQ1" s="387"/>
      <c r="GYR1" s="387"/>
      <c r="GYS1" s="387"/>
      <c r="GYT1" s="387"/>
      <c r="GYU1" s="387"/>
      <c r="GYV1" s="387"/>
      <c r="GYW1" s="387"/>
      <c r="GYX1" s="387"/>
      <c r="GYY1" s="387"/>
      <c r="GYZ1" s="387"/>
      <c r="GZA1" s="387"/>
      <c r="GZB1" s="387"/>
      <c r="GZC1" s="387"/>
      <c r="GZD1" s="387"/>
      <c r="GZE1" s="387"/>
      <c r="GZF1" s="387"/>
      <c r="GZG1" s="387"/>
      <c r="GZH1" s="387"/>
      <c r="GZI1" s="387"/>
      <c r="GZJ1" s="387"/>
      <c r="GZK1" s="387"/>
      <c r="GZL1" s="387"/>
      <c r="GZM1" s="387"/>
      <c r="GZN1" s="387"/>
      <c r="GZO1" s="387"/>
      <c r="GZP1" s="387"/>
      <c r="GZQ1" s="387"/>
      <c r="GZR1" s="387"/>
      <c r="GZS1" s="387"/>
      <c r="GZT1" s="387"/>
      <c r="GZU1" s="387"/>
      <c r="GZV1" s="387"/>
      <c r="GZW1" s="387"/>
      <c r="GZX1" s="387"/>
      <c r="GZY1" s="387"/>
      <c r="GZZ1" s="387"/>
      <c r="HAA1" s="387"/>
      <c r="HAB1" s="387"/>
      <c r="HAC1" s="387"/>
      <c r="HAD1" s="387"/>
      <c r="HAE1" s="387"/>
      <c r="HAF1" s="387"/>
      <c r="HAG1" s="387"/>
      <c r="HAH1" s="387"/>
      <c r="HAI1" s="387"/>
      <c r="HAJ1" s="387"/>
      <c r="HAK1" s="387"/>
      <c r="HAL1" s="387"/>
      <c r="HAM1" s="387"/>
      <c r="HAN1" s="387"/>
      <c r="HAO1" s="387"/>
      <c r="HAP1" s="387"/>
      <c r="HAQ1" s="387"/>
      <c r="HAR1" s="387"/>
      <c r="HAS1" s="387"/>
      <c r="HAT1" s="387"/>
      <c r="HAU1" s="387"/>
      <c r="HAV1" s="387"/>
      <c r="HAW1" s="387"/>
      <c r="HAX1" s="387"/>
      <c r="HAY1" s="387"/>
      <c r="HAZ1" s="387"/>
      <c r="HBA1" s="387"/>
      <c r="HBB1" s="387"/>
      <c r="HBC1" s="387"/>
      <c r="HBD1" s="387"/>
      <c r="HBE1" s="387"/>
      <c r="HBF1" s="387"/>
      <c r="HBG1" s="387"/>
      <c r="HBH1" s="387"/>
      <c r="HBI1" s="387"/>
      <c r="HBJ1" s="387"/>
      <c r="HBK1" s="387"/>
      <c r="HBL1" s="387"/>
      <c r="HBM1" s="387"/>
      <c r="HBN1" s="387"/>
      <c r="HBO1" s="387"/>
      <c r="HBP1" s="387"/>
      <c r="HBQ1" s="387"/>
      <c r="HBR1" s="387"/>
      <c r="HBS1" s="387"/>
      <c r="HBT1" s="387"/>
      <c r="HBU1" s="387"/>
      <c r="HBV1" s="387"/>
      <c r="HBW1" s="387"/>
      <c r="HBX1" s="387"/>
      <c r="HBY1" s="387"/>
      <c r="HBZ1" s="387"/>
      <c r="HCA1" s="387"/>
      <c r="HCB1" s="387"/>
      <c r="HCC1" s="387"/>
      <c r="HCD1" s="387"/>
      <c r="HCE1" s="387"/>
      <c r="HCF1" s="387"/>
      <c r="HCG1" s="387"/>
      <c r="HCH1" s="387"/>
      <c r="HCI1" s="387"/>
      <c r="HCJ1" s="387"/>
      <c r="HCK1" s="387"/>
      <c r="HCL1" s="387"/>
      <c r="HCM1" s="387"/>
      <c r="HCN1" s="387"/>
      <c r="HCO1" s="387"/>
      <c r="HCP1" s="387"/>
      <c r="HCQ1" s="387"/>
      <c r="HCR1" s="387"/>
      <c r="HCS1" s="387"/>
      <c r="HCT1" s="387"/>
      <c r="HCU1" s="387"/>
      <c r="HCV1" s="387"/>
      <c r="HCW1" s="387"/>
      <c r="HCX1" s="387"/>
      <c r="HCY1" s="387"/>
      <c r="HCZ1" s="387"/>
      <c r="HDA1" s="387"/>
      <c r="HDB1" s="387"/>
      <c r="HDC1" s="387"/>
      <c r="HDD1" s="387"/>
      <c r="HDE1" s="387"/>
      <c r="HDF1" s="387"/>
      <c r="HDG1" s="387"/>
      <c r="HDH1" s="387"/>
      <c r="HDI1" s="387"/>
      <c r="HDJ1" s="387"/>
      <c r="HDK1" s="387"/>
      <c r="HDL1" s="387"/>
      <c r="HDM1" s="387"/>
      <c r="HDN1" s="387"/>
      <c r="HDO1" s="387"/>
      <c r="HDP1" s="387"/>
      <c r="HDQ1" s="387"/>
      <c r="HDR1" s="387"/>
      <c r="HDS1" s="387"/>
      <c r="HDT1" s="387"/>
      <c r="HDU1" s="387"/>
      <c r="HDV1" s="387"/>
      <c r="HDW1" s="387"/>
      <c r="HDX1" s="387"/>
      <c r="HDY1" s="387"/>
      <c r="HDZ1" s="387"/>
      <c r="HEA1" s="387"/>
      <c r="HEB1" s="387"/>
      <c r="HEC1" s="387"/>
      <c r="HED1" s="387"/>
      <c r="HEE1" s="387"/>
      <c r="HEF1" s="387"/>
      <c r="HEG1" s="387"/>
      <c r="HEH1" s="387"/>
      <c r="HEI1" s="387"/>
      <c r="HEJ1" s="387"/>
      <c r="HEK1" s="387"/>
      <c r="HEL1" s="387"/>
      <c r="HEM1" s="387"/>
      <c r="HEN1" s="387"/>
      <c r="HEO1" s="387"/>
      <c r="HEP1" s="387"/>
      <c r="HEQ1" s="387"/>
      <c r="HER1" s="13"/>
      <c r="HES1" s="13"/>
      <c r="HET1" s="13"/>
      <c r="HEU1" s="13"/>
      <c r="HEV1" s="13"/>
      <c r="HEW1" s="13"/>
      <c r="HEX1" s="13"/>
      <c r="HEY1" s="13"/>
      <c r="HEZ1" s="13"/>
      <c r="HFA1" s="13"/>
      <c r="HFB1" s="13"/>
      <c r="HFC1" s="13"/>
      <c r="HFD1" s="13"/>
      <c r="HFE1" s="13"/>
      <c r="HFF1" s="13"/>
      <c r="HFG1" s="13"/>
      <c r="HFH1" s="13"/>
      <c r="HFI1" s="13"/>
      <c r="HFJ1" s="13"/>
      <c r="HFK1" s="13"/>
      <c r="HFL1" s="13"/>
      <c r="HFM1" s="13"/>
      <c r="HFN1" s="13"/>
      <c r="HFO1" s="13"/>
      <c r="HFP1" s="13"/>
      <c r="HFQ1" s="13"/>
      <c r="HFR1" s="13"/>
      <c r="HFS1" s="13"/>
      <c r="HFT1" s="13"/>
      <c r="HFU1" s="13"/>
      <c r="HFV1" s="13"/>
      <c r="HFW1" s="13"/>
      <c r="HFX1" s="13"/>
      <c r="HFY1" s="13"/>
      <c r="HFZ1" s="13"/>
      <c r="HGA1" s="13"/>
      <c r="HGB1" s="13"/>
      <c r="HGC1" s="13"/>
      <c r="HGD1" s="13"/>
      <c r="HGE1" s="13"/>
      <c r="HGF1" s="13"/>
      <c r="HGG1" s="13"/>
      <c r="HGH1" s="13"/>
      <c r="HGI1" s="13"/>
      <c r="HGJ1" s="13"/>
      <c r="HGK1" s="13"/>
      <c r="HGL1" s="13"/>
      <c r="HGM1" s="13"/>
      <c r="HGN1" s="13"/>
      <c r="HGO1" s="13"/>
      <c r="HGP1" s="13"/>
      <c r="HGQ1" s="13"/>
      <c r="HGR1" s="13"/>
      <c r="HGS1" s="13"/>
      <c r="HGT1" s="13"/>
      <c r="HGU1" s="13"/>
      <c r="HGV1" s="13"/>
      <c r="HGW1" s="13"/>
      <c r="HGX1" s="13"/>
      <c r="HGY1" s="13"/>
      <c r="HGZ1" s="13"/>
      <c r="HHA1" s="13"/>
      <c r="HHB1" s="13"/>
      <c r="HHC1" s="13"/>
      <c r="HHD1" s="13"/>
      <c r="HHE1" s="13"/>
      <c r="HHF1" s="13"/>
      <c r="HHG1" s="13"/>
      <c r="HHH1" s="13"/>
      <c r="HHI1" s="13"/>
      <c r="HHJ1" s="13"/>
      <c r="HHK1" s="13"/>
      <c r="HHL1" s="13"/>
      <c r="HHM1" s="13"/>
      <c r="HHN1" s="13"/>
      <c r="HHO1" s="13"/>
      <c r="HHP1" s="13"/>
      <c r="HHQ1" s="13"/>
      <c r="HHR1" s="13"/>
      <c r="HHS1" s="13"/>
      <c r="HHT1" s="13"/>
      <c r="HHU1" s="13"/>
      <c r="HHV1" s="13"/>
      <c r="HHW1" s="13"/>
      <c r="HHX1" s="13"/>
      <c r="HHY1" s="13"/>
      <c r="HHZ1" s="13"/>
      <c r="HIA1" s="13"/>
      <c r="HIB1" s="13"/>
      <c r="HIC1" s="13"/>
      <c r="HID1" s="13"/>
      <c r="HIE1" s="13"/>
      <c r="HIF1" s="387"/>
      <c r="HIG1" s="387"/>
      <c r="HIH1" s="387"/>
      <c r="HII1" s="387"/>
      <c r="HIJ1" s="387"/>
      <c r="HIK1" s="387"/>
      <c r="HIL1" s="387"/>
      <c r="HIM1" s="387"/>
      <c r="HIN1" s="387"/>
      <c r="HIO1" s="387"/>
      <c r="HIP1" s="387"/>
      <c r="HIQ1" s="387"/>
      <c r="HIR1" s="387"/>
      <c r="HIS1" s="387"/>
      <c r="HIT1" s="387"/>
      <c r="HIU1" s="387"/>
      <c r="HIV1" s="387"/>
      <c r="HIW1" s="387"/>
      <c r="HIX1" s="387"/>
      <c r="HIY1" s="387"/>
      <c r="HIZ1" s="387"/>
      <c r="HJA1" s="387"/>
      <c r="HJB1" s="387"/>
      <c r="HJC1" s="387"/>
      <c r="HJD1" s="387"/>
      <c r="HJE1" s="387"/>
      <c r="HJF1" s="387"/>
      <c r="HJG1" s="387"/>
      <c r="HJH1" s="387"/>
      <c r="HJI1" s="387"/>
      <c r="HJJ1" s="387"/>
      <c r="HJK1" s="387"/>
      <c r="HJL1" s="387"/>
      <c r="HJM1" s="387"/>
      <c r="HJN1" s="387"/>
      <c r="HJO1" s="387"/>
      <c r="HJP1" s="387"/>
      <c r="HJQ1" s="387"/>
      <c r="HJR1" s="387"/>
      <c r="HJS1" s="387"/>
      <c r="HJT1" s="387"/>
      <c r="HJU1" s="387"/>
      <c r="HJV1" s="387"/>
      <c r="HJW1" s="387"/>
      <c r="HJX1" s="387"/>
      <c r="HJY1" s="387"/>
      <c r="HJZ1" s="387"/>
      <c r="HKA1" s="387"/>
      <c r="HKB1" s="387"/>
      <c r="HKC1" s="387"/>
      <c r="HKD1" s="387"/>
      <c r="HKE1" s="387"/>
      <c r="HKF1" s="387"/>
      <c r="HKG1" s="387"/>
      <c r="HKH1" s="387"/>
      <c r="HKI1" s="387"/>
      <c r="HKJ1" s="387"/>
      <c r="HKK1" s="387"/>
      <c r="HKL1" s="387"/>
      <c r="HKM1" s="387"/>
      <c r="HKN1" s="387"/>
      <c r="HKO1" s="387"/>
      <c r="HKP1" s="387"/>
      <c r="HKQ1" s="387"/>
      <c r="HKR1" s="387"/>
      <c r="HKS1" s="387"/>
      <c r="HKT1" s="387"/>
      <c r="HKU1" s="387"/>
      <c r="HKV1" s="387"/>
      <c r="HKW1" s="387"/>
      <c r="HKX1" s="387"/>
      <c r="HKY1" s="387"/>
      <c r="HKZ1" s="387"/>
      <c r="HLA1" s="387"/>
      <c r="HLB1" s="387"/>
      <c r="HLC1" s="387"/>
      <c r="HLD1" s="387"/>
      <c r="HLE1" s="387"/>
      <c r="HLF1" s="387"/>
      <c r="HLG1" s="387"/>
      <c r="HLH1" s="387"/>
      <c r="HLI1" s="387"/>
      <c r="HLJ1" s="387"/>
      <c r="HLK1" s="387"/>
      <c r="HLL1" s="387"/>
      <c r="HLM1" s="387"/>
      <c r="HLN1" s="387"/>
      <c r="HLO1" s="387"/>
      <c r="HLP1" s="387"/>
      <c r="HLQ1" s="387"/>
      <c r="HLR1" s="387"/>
      <c r="HLS1" s="387"/>
      <c r="HLT1" s="387"/>
      <c r="HLU1" s="387"/>
      <c r="HLV1" s="387"/>
      <c r="HLW1" s="387"/>
      <c r="HLX1" s="387"/>
      <c r="HLY1" s="387"/>
      <c r="HLZ1" s="387"/>
      <c r="HMA1" s="387"/>
      <c r="HMB1" s="387"/>
      <c r="HMC1" s="387"/>
      <c r="HMD1" s="387"/>
      <c r="HME1" s="387"/>
      <c r="HMF1" s="387"/>
      <c r="HMG1" s="387"/>
      <c r="HMH1" s="387"/>
      <c r="HMI1" s="387"/>
      <c r="HMJ1" s="387"/>
      <c r="HMK1" s="387"/>
      <c r="HML1" s="387"/>
      <c r="HMM1" s="387"/>
      <c r="HMN1" s="387"/>
      <c r="HMO1" s="387"/>
      <c r="HMP1" s="387"/>
      <c r="HMQ1" s="387"/>
      <c r="HMR1" s="387"/>
      <c r="HMS1" s="387"/>
      <c r="HMT1" s="387"/>
      <c r="HMU1" s="387"/>
      <c r="HMV1" s="387"/>
      <c r="HMW1" s="387"/>
      <c r="HMX1" s="387"/>
      <c r="HMY1" s="387"/>
      <c r="HMZ1" s="387"/>
      <c r="HNA1" s="387"/>
      <c r="HNB1" s="387"/>
      <c r="HNC1" s="387"/>
      <c r="HND1" s="387"/>
      <c r="HNE1" s="387"/>
      <c r="HNF1" s="387"/>
      <c r="HNG1" s="387"/>
      <c r="HNH1" s="387"/>
      <c r="HNI1" s="387"/>
      <c r="HNJ1" s="387"/>
      <c r="HNK1" s="387"/>
      <c r="HNL1" s="387"/>
      <c r="HNM1" s="387"/>
      <c r="HNN1" s="387"/>
      <c r="HNO1" s="387"/>
      <c r="HNP1" s="387"/>
      <c r="HNQ1" s="387"/>
      <c r="HNR1" s="387"/>
      <c r="HNS1" s="387"/>
      <c r="HNT1" s="387"/>
      <c r="HNU1" s="387"/>
      <c r="HNV1" s="387"/>
      <c r="HNW1" s="387"/>
      <c r="HNX1" s="387"/>
      <c r="HNY1" s="387"/>
      <c r="HNZ1" s="387"/>
      <c r="HOA1" s="387"/>
      <c r="HOB1" s="387"/>
      <c r="HOC1" s="387"/>
      <c r="HOD1" s="387"/>
      <c r="HOE1" s="387"/>
      <c r="HOF1" s="387"/>
      <c r="HOG1" s="387"/>
      <c r="HOH1" s="387"/>
      <c r="HOI1" s="387"/>
      <c r="HOJ1" s="387"/>
      <c r="HOK1" s="387"/>
      <c r="HOL1" s="387"/>
      <c r="HOM1" s="387"/>
      <c r="HON1" s="13"/>
      <c r="HOO1" s="13"/>
      <c r="HOP1" s="13"/>
      <c r="HOQ1" s="13"/>
      <c r="HOR1" s="13"/>
      <c r="HOS1" s="13"/>
      <c r="HOT1" s="13"/>
      <c r="HOU1" s="13"/>
      <c r="HOV1" s="13"/>
      <c r="HOW1" s="13"/>
      <c r="HOX1" s="13"/>
      <c r="HOY1" s="13"/>
      <c r="HOZ1" s="13"/>
      <c r="HPA1" s="13"/>
      <c r="HPB1" s="13"/>
      <c r="HPC1" s="13"/>
      <c r="HPD1" s="13"/>
      <c r="HPE1" s="13"/>
      <c r="HPF1" s="13"/>
      <c r="HPG1" s="13"/>
      <c r="HPH1" s="13"/>
      <c r="HPI1" s="13"/>
      <c r="HPJ1" s="13"/>
      <c r="HPK1" s="13"/>
      <c r="HPL1" s="13"/>
      <c r="HPM1" s="13"/>
      <c r="HPN1" s="13"/>
      <c r="HPO1" s="13"/>
      <c r="HPP1" s="13"/>
      <c r="HPQ1" s="13"/>
      <c r="HPR1" s="13"/>
      <c r="HPS1" s="13"/>
      <c r="HPT1" s="13"/>
      <c r="HPU1" s="13"/>
      <c r="HPV1" s="13"/>
      <c r="HPW1" s="13"/>
      <c r="HPX1" s="13"/>
      <c r="HPY1" s="13"/>
      <c r="HPZ1" s="13"/>
      <c r="HQA1" s="13"/>
      <c r="HQB1" s="13"/>
      <c r="HQC1" s="13"/>
      <c r="HQD1" s="13"/>
      <c r="HQE1" s="13"/>
      <c r="HQF1" s="13"/>
      <c r="HQG1" s="13"/>
      <c r="HQH1" s="13"/>
      <c r="HQI1" s="13"/>
      <c r="HQJ1" s="13"/>
      <c r="HQK1" s="13"/>
      <c r="HQL1" s="13"/>
      <c r="HQM1" s="13"/>
      <c r="HQN1" s="13"/>
      <c r="HQO1" s="13"/>
      <c r="HQP1" s="13"/>
      <c r="HQQ1" s="13"/>
      <c r="HQR1" s="13"/>
      <c r="HQS1" s="13"/>
      <c r="HQT1" s="13"/>
      <c r="HQU1" s="13"/>
      <c r="HQV1" s="13"/>
      <c r="HQW1" s="13"/>
      <c r="HQX1" s="13"/>
      <c r="HQY1" s="13"/>
      <c r="HQZ1" s="13"/>
      <c r="HRA1" s="13"/>
      <c r="HRB1" s="13"/>
      <c r="HRC1" s="13"/>
      <c r="HRD1" s="13"/>
      <c r="HRE1" s="13"/>
      <c r="HRF1" s="13"/>
      <c r="HRG1" s="13"/>
      <c r="HRH1" s="13"/>
      <c r="HRI1" s="13"/>
      <c r="HRJ1" s="13"/>
      <c r="HRK1" s="13"/>
      <c r="HRL1" s="13"/>
      <c r="HRM1" s="13"/>
      <c r="HRN1" s="13"/>
      <c r="HRO1" s="13"/>
      <c r="HRP1" s="13"/>
      <c r="HRQ1" s="13"/>
      <c r="HRR1" s="13"/>
      <c r="HRS1" s="13"/>
      <c r="HRT1" s="13"/>
      <c r="HRU1" s="13"/>
      <c r="HRV1" s="13"/>
      <c r="HRW1" s="13"/>
      <c r="HRX1" s="13"/>
      <c r="HRY1" s="13"/>
      <c r="HRZ1" s="13"/>
      <c r="HSA1" s="13"/>
      <c r="HSB1" s="387"/>
      <c r="HSC1" s="387"/>
      <c r="HSD1" s="387"/>
      <c r="HSE1" s="387"/>
      <c r="HSF1" s="387"/>
      <c r="HSG1" s="387"/>
      <c r="HSH1" s="387"/>
      <c r="HSI1" s="387"/>
      <c r="HSJ1" s="387"/>
      <c r="HSK1" s="387"/>
      <c r="HSL1" s="387"/>
      <c r="HSM1" s="387"/>
      <c r="HSN1" s="387"/>
      <c r="HSO1" s="387"/>
      <c r="HSP1" s="387"/>
      <c r="HSQ1" s="387"/>
      <c r="HSR1" s="387"/>
      <c r="HSS1" s="387"/>
      <c r="HST1" s="387"/>
      <c r="HSU1" s="387"/>
      <c r="HSV1" s="387"/>
      <c r="HSW1" s="387"/>
      <c r="HSX1" s="387"/>
      <c r="HSY1" s="387"/>
      <c r="HSZ1" s="387"/>
      <c r="HTA1" s="387"/>
      <c r="HTB1" s="387"/>
      <c r="HTC1" s="387"/>
      <c r="HTD1" s="387"/>
      <c r="HTE1" s="387"/>
      <c r="HTF1" s="387"/>
      <c r="HTG1" s="387"/>
      <c r="HTH1" s="387"/>
      <c r="HTI1" s="387"/>
      <c r="HTJ1" s="387"/>
      <c r="HTK1" s="387"/>
      <c r="HTL1" s="387"/>
      <c r="HTM1" s="387"/>
      <c r="HTN1" s="387"/>
      <c r="HTO1" s="387"/>
      <c r="HTP1" s="387"/>
      <c r="HTQ1" s="387"/>
      <c r="HTR1" s="387"/>
      <c r="HTS1" s="387"/>
      <c r="HTT1" s="387"/>
      <c r="HTU1" s="387"/>
      <c r="HTV1" s="387"/>
      <c r="HTW1" s="387"/>
      <c r="HTX1" s="387"/>
      <c r="HTY1" s="387"/>
      <c r="HTZ1" s="387"/>
      <c r="HUA1" s="387"/>
      <c r="HUB1" s="387"/>
      <c r="HUC1" s="387"/>
      <c r="HUD1" s="387"/>
      <c r="HUE1" s="387"/>
      <c r="HUF1" s="387"/>
      <c r="HUG1" s="387"/>
      <c r="HUH1" s="387"/>
      <c r="HUI1" s="387"/>
      <c r="HUJ1" s="387"/>
      <c r="HUK1" s="387"/>
      <c r="HUL1" s="387"/>
      <c r="HUM1" s="387"/>
      <c r="HUN1" s="387"/>
      <c r="HUO1" s="387"/>
      <c r="HUP1" s="387"/>
      <c r="HUQ1" s="387"/>
      <c r="HUR1" s="387"/>
      <c r="HUS1" s="387"/>
      <c r="HUT1" s="387"/>
      <c r="HUU1" s="387"/>
      <c r="HUV1" s="387"/>
      <c r="HUW1" s="387"/>
      <c r="HUX1" s="387"/>
      <c r="HUY1" s="387"/>
      <c r="HUZ1" s="387"/>
      <c r="HVA1" s="387"/>
      <c r="HVB1" s="387"/>
      <c r="HVC1" s="387"/>
      <c r="HVD1" s="387"/>
      <c r="HVE1" s="387"/>
      <c r="HVF1" s="387"/>
      <c r="HVG1" s="387"/>
      <c r="HVH1" s="387"/>
      <c r="HVI1" s="387"/>
      <c r="HVJ1" s="387"/>
      <c r="HVK1" s="387"/>
      <c r="HVL1" s="387"/>
      <c r="HVM1" s="387"/>
      <c r="HVN1" s="387"/>
      <c r="HVO1" s="387"/>
      <c r="HVP1" s="387"/>
      <c r="HVQ1" s="387"/>
      <c r="HVR1" s="387"/>
      <c r="HVS1" s="387"/>
      <c r="HVT1" s="387"/>
      <c r="HVU1" s="387"/>
      <c r="HVV1" s="387"/>
      <c r="HVW1" s="387"/>
      <c r="HVX1" s="387"/>
      <c r="HVY1" s="387"/>
      <c r="HVZ1" s="387"/>
      <c r="HWA1" s="387"/>
      <c r="HWB1" s="387"/>
      <c r="HWC1" s="387"/>
      <c r="HWD1" s="387"/>
      <c r="HWE1" s="387"/>
      <c r="HWF1" s="387"/>
      <c r="HWG1" s="387"/>
      <c r="HWH1" s="387"/>
      <c r="HWI1" s="387"/>
      <c r="HWJ1" s="387"/>
      <c r="HWK1" s="387"/>
      <c r="HWL1" s="387"/>
      <c r="HWM1" s="387"/>
      <c r="HWN1" s="387"/>
      <c r="HWO1" s="387"/>
      <c r="HWP1" s="387"/>
      <c r="HWQ1" s="387"/>
      <c r="HWR1" s="387"/>
      <c r="HWS1" s="387"/>
      <c r="HWT1" s="387"/>
      <c r="HWU1" s="387"/>
      <c r="HWV1" s="387"/>
      <c r="HWW1" s="387"/>
      <c r="HWX1" s="387"/>
      <c r="HWY1" s="387"/>
      <c r="HWZ1" s="387"/>
      <c r="HXA1" s="387"/>
      <c r="HXB1" s="387"/>
      <c r="HXC1" s="387"/>
      <c r="HXD1" s="387"/>
      <c r="HXE1" s="387"/>
      <c r="HXF1" s="387"/>
      <c r="HXG1" s="387"/>
      <c r="HXH1" s="387"/>
      <c r="HXI1" s="387"/>
      <c r="HXJ1" s="387"/>
      <c r="HXK1" s="387"/>
      <c r="HXL1" s="387"/>
      <c r="HXM1" s="387"/>
      <c r="HXN1" s="387"/>
      <c r="HXO1" s="387"/>
      <c r="HXP1" s="387"/>
      <c r="HXQ1" s="387"/>
      <c r="HXR1" s="387"/>
      <c r="HXS1" s="387"/>
      <c r="HXT1" s="387"/>
      <c r="HXU1" s="387"/>
      <c r="HXV1" s="387"/>
      <c r="HXW1" s="387"/>
      <c r="HXX1" s="387"/>
      <c r="HXY1" s="387"/>
      <c r="HXZ1" s="387"/>
      <c r="HYA1" s="387"/>
      <c r="HYB1" s="387"/>
      <c r="HYC1" s="387"/>
      <c r="HYD1" s="387"/>
      <c r="HYE1" s="387"/>
      <c r="HYF1" s="387"/>
      <c r="HYG1" s="387"/>
      <c r="HYH1" s="387"/>
      <c r="HYI1" s="387"/>
      <c r="HYJ1" s="13"/>
      <c r="HYK1" s="13"/>
      <c r="HYL1" s="13"/>
      <c r="HYM1" s="13"/>
      <c r="HYN1" s="13"/>
      <c r="HYO1" s="13"/>
      <c r="HYP1" s="13"/>
      <c r="HYQ1" s="13"/>
      <c r="HYR1" s="13"/>
      <c r="HYS1" s="13"/>
      <c r="HYT1" s="13"/>
      <c r="HYU1" s="13"/>
      <c r="HYV1" s="13"/>
      <c r="HYW1" s="13"/>
      <c r="HYX1" s="13"/>
      <c r="HYY1" s="13"/>
      <c r="HYZ1" s="13"/>
      <c r="HZA1" s="13"/>
      <c r="HZB1" s="13"/>
      <c r="HZC1" s="13"/>
      <c r="HZD1" s="13"/>
      <c r="HZE1" s="13"/>
      <c r="HZF1" s="13"/>
      <c r="HZG1" s="13"/>
      <c r="HZH1" s="13"/>
      <c r="HZI1" s="13"/>
      <c r="HZJ1" s="13"/>
      <c r="HZK1" s="13"/>
      <c r="HZL1" s="13"/>
      <c r="HZM1" s="13"/>
      <c r="HZN1" s="13"/>
      <c r="HZO1" s="13"/>
      <c r="HZP1" s="13"/>
      <c r="HZQ1" s="13"/>
      <c r="HZR1" s="13"/>
      <c r="HZS1" s="13"/>
      <c r="HZT1" s="13"/>
      <c r="HZU1" s="13"/>
      <c r="HZV1" s="13"/>
      <c r="HZW1" s="13"/>
      <c r="HZX1" s="13"/>
      <c r="HZY1" s="13"/>
      <c r="HZZ1" s="13"/>
      <c r="IAA1" s="13"/>
      <c r="IAB1" s="13"/>
      <c r="IAC1" s="13"/>
      <c r="IAD1" s="13"/>
      <c r="IAE1" s="13"/>
      <c r="IAF1" s="13"/>
      <c r="IAG1" s="13"/>
      <c r="IAH1" s="13"/>
      <c r="IAI1" s="13"/>
      <c r="IAJ1" s="13"/>
      <c r="IAK1" s="13"/>
      <c r="IAL1" s="13"/>
      <c r="IAM1" s="13"/>
      <c r="IAN1" s="13"/>
      <c r="IAO1" s="13"/>
      <c r="IAP1" s="13"/>
      <c r="IAQ1" s="13"/>
      <c r="IAR1" s="13"/>
      <c r="IAS1" s="13"/>
      <c r="IAT1" s="13"/>
      <c r="IAU1" s="13"/>
      <c r="IAV1" s="13"/>
      <c r="IAW1" s="13"/>
      <c r="IAX1" s="13"/>
      <c r="IAY1" s="13"/>
      <c r="IAZ1" s="13"/>
      <c r="IBA1" s="13"/>
      <c r="IBB1" s="13"/>
      <c r="IBC1" s="13"/>
      <c r="IBD1" s="13"/>
      <c r="IBE1" s="13"/>
      <c r="IBF1" s="13"/>
      <c r="IBG1" s="13"/>
      <c r="IBH1" s="13"/>
      <c r="IBI1" s="13"/>
      <c r="IBJ1" s="13"/>
      <c r="IBK1" s="13"/>
      <c r="IBL1" s="13"/>
      <c r="IBM1" s="13"/>
      <c r="IBN1" s="13"/>
      <c r="IBO1" s="13"/>
      <c r="IBP1" s="13"/>
      <c r="IBQ1" s="13"/>
      <c r="IBR1" s="13"/>
      <c r="IBS1" s="13"/>
      <c r="IBT1" s="13"/>
      <c r="IBU1" s="13"/>
      <c r="IBV1" s="13"/>
      <c r="IBW1" s="13"/>
      <c r="IBX1" s="387"/>
      <c r="IBY1" s="387"/>
      <c r="IBZ1" s="387"/>
      <c r="ICA1" s="387"/>
      <c r="ICB1" s="387"/>
      <c r="ICC1" s="387"/>
      <c r="ICD1" s="387"/>
      <c r="ICE1" s="387"/>
      <c r="ICF1" s="387"/>
      <c r="ICG1" s="387"/>
      <c r="ICH1" s="387"/>
      <c r="ICI1" s="387"/>
      <c r="ICJ1" s="387"/>
      <c r="ICK1" s="387"/>
      <c r="ICL1" s="387"/>
      <c r="ICM1" s="387"/>
      <c r="ICN1" s="387"/>
      <c r="ICO1" s="387"/>
      <c r="ICP1" s="387"/>
      <c r="ICQ1" s="387"/>
      <c r="ICR1" s="387"/>
      <c r="ICS1" s="387"/>
      <c r="ICT1" s="387"/>
      <c r="ICU1" s="387"/>
      <c r="ICV1" s="387"/>
      <c r="ICW1" s="387"/>
      <c r="ICX1" s="387"/>
      <c r="ICY1" s="387"/>
      <c r="ICZ1" s="387"/>
      <c r="IDA1" s="387"/>
      <c r="IDB1" s="387"/>
      <c r="IDC1" s="387"/>
      <c r="IDD1" s="387"/>
      <c r="IDE1" s="387"/>
      <c r="IDF1" s="387"/>
      <c r="IDG1" s="387"/>
      <c r="IDH1" s="387"/>
      <c r="IDI1" s="387"/>
      <c r="IDJ1" s="387"/>
      <c r="IDK1" s="387"/>
      <c r="IDL1" s="387"/>
      <c r="IDM1" s="387"/>
      <c r="IDN1" s="387"/>
      <c r="IDO1" s="387"/>
      <c r="IDP1" s="387"/>
      <c r="IDQ1" s="387"/>
      <c r="IDR1" s="387"/>
      <c r="IDS1" s="387"/>
      <c r="IDT1" s="387"/>
      <c r="IDU1" s="387"/>
      <c r="IDV1" s="387"/>
      <c r="IDW1" s="387"/>
      <c r="IDX1" s="387"/>
      <c r="IDY1" s="387"/>
      <c r="IDZ1" s="387"/>
      <c r="IEA1" s="387"/>
      <c r="IEB1" s="387"/>
      <c r="IEC1" s="387"/>
      <c r="IED1" s="387"/>
      <c r="IEE1" s="387"/>
      <c r="IEF1" s="387"/>
      <c r="IEG1" s="387"/>
      <c r="IEH1" s="387"/>
      <c r="IEI1" s="387"/>
      <c r="IEJ1" s="387"/>
      <c r="IEK1" s="387"/>
      <c r="IEL1" s="387"/>
      <c r="IEM1" s="387"/>
      <c r="IEN1" s="387"/>
      <c r="IEO1" s="387"/>
      <c r="IEP1" s="387"/>
      <c r="IEQ1" s="387"/>
      <c r="IER1" s="387"/>
      <c r="IES1" s="387"/>
      <c r="IET1" s="387"/>
      <c r="IEU1" s="387"/>
      <c r="IEV1" s="387"/>
      <c r="IEW1" s="387"/>
      <c r="IEX1" s="387"/>
      <c r="IEY1" s="387"/>
      <c r="IEZ1" s="387"/>
      <c r="IFA1" s="387"/>
      <c r="IFB1" s="387"/>
      <c r="IFC1" s="387"/>
      <c r="IFD1" s="387"/>
      <c r="IFE1" s="387"/>
      <c r="IFF1" s="387"/>
      <c r="IFG1" s="387"/>
      <c r="IFH1" s="387"/>
      <c r="IFI1" s="387"/>
      <c r="IFJ1" s="387"/>
      <c r="IFK1" s="387"/>
      <c r="IFL1" s="387"/>
      <c r="IFM1" s="387"/>
      <c r="IFN1" s="387"/>
      <c r="IFO1" s="387"/>
      <c r="IFP1" s="387"/>
      <c r="IFQ1" s="387"/>
      <c r="IFR1" s="387"/>
      <c r="IFS1" s="387"/>
      <c r="IFT1" s="387"/>
      <c r="IFU1" s="387"/>
      <c r="IFV1" s="387"/>
      <c r="IFW1" s="387"/>
      <c r="IFX1" s="387"/>
      <c r="IFY1" s="387"/>
      <c r="IFZ1" s="387"/>
      <c r="IGA1" s="387"/>
      <c r="IGB1" s="387"/>
      <c r="IGC1" s="387"/>
      <c r="IGD1" s="387"/>
      <c r="IGE1" s="387"/>
      <c r="IGF1" s="387"/>
      <c r="IGG1" s="387"/>
      <c r="IGH1" s="387"/>
      <c r="IGI1" s="387"/>
      <c r="IGJ1" s="387"/>
      <c r="IGK1" s="387"/>
      <c r="IGL1" s="387"/>
      <c r="IGM1" s="387"/>
      <c r="IGN1" s="387"/>
      <c r="IGO1" s="387"/>
      <c r="IGP1" s="387"/>
      <c r="IGQ1" s="387"/>
      <c r="IGR1" s="387"/>
      <c r="IGS1" s="387"/>
      <c r="IGT1" s="387"/>
      <c r="IGU1" s="387"/>
      <c r="IGV1" s="387"/>
      <c r="IGW1" s="387"/>
      <c r="IGX1" s="387"/>
      <c r="IGY1" s="387"/>
      <c r="IGZ1" s="387"/>
      <c r="IHA1" s="387"/>
      <c r="IHB1" s="387"/>
      <c r="IHC1" s="387"/>
      <c r="IHD1" s="387"/>
      <c r="IHE1" s="387"/>
      <c r="IHF1" s="387"/>
      <c r="IHG1" s="387"/>
      <c r="IHH1" s="387"/>
      <c r="IHI1" s="387"/>
      <c r="IHJ1" s="387"/>
      <c r="IHK1" s="387"/>
      <c r="IHL1" s="387"/>
      <c r="IHM1" s="387"/>
      <c r="IHN1" s="387"/>
      <c r="IHO1" s="387"/>
      <c r="IHP1" s="387"/>
      <c r="IHQ1" s="387"/>
      <c r="IHR1" s="387"/>
      <c r="IHS1" s="387"/>
      <c r="IHT1" s="387"/>
      <c r="IHU1" s="387"/>
      <c r="IHV1" s="387"/>
      <c r="IHW1" s="387"/>
      <c r="IHX1" s="387"/>
      <c r="IHY1" s="387"/>
      <c r="IHZ1" s="387"/>
      <c r="IIA1" s="387"/>
      <c r="IIB1" s="387"/>
      <c r="IIC1" s="387"/>
      <c r="IID1" s="387"/>
      <c r="IIE1" s="387"/>
      <c r="IIF1" s="13"/>
      <c r="IIG1" s="13"/>
      <c r="IIH1" s="13"/>
      <c r="III1" s="13"/>
      <c r="IIJ1" s="13"/>
      <c r="IIK1" s="13"/>
      <c r="IIL1" s="13"/>
      <c r="IIM1" s="13"/>
      <c r="IIN1" s="13"/>
      <c r="IIO1" s="13"/>
      <c r="IIP1" s="13"/>
      <c r="IIQ1" s="13"/>
      <c r="IIR1" s="13"/>
      <c r="IIS1" s="13"/>
      <c r="IIT1" s="13"/>
      <c r="IIU1" s="13"/>
      <c r="IIV1" s="13"/>
      <c r="IIW1" s="13"/>
      <c r="IIX1" s="13"/>
      <c r="IIY1" s="13"/>
      <c r="IIZ1" s="13"/>
      <c r="IJA1" s="13"/>
      <c r="IJB1" s="13"/>
      <c r="IJC1" s="13"/>
      <c r="IJD1" s="13"/>
      <c r="IJE1" s="13"/>
      <c r="IJF1" s="13"/>
      <c r="IJG1" s="13"/>
      <c r="IJH1" s="13"/>
      <c r="IJI1" s="13"/>
      <c r="IJJ1" s="13"/>
      <c r="IJK1" s="13"/>
      <c r="IJL1" s="13"/>
      <c r="IJM1" s="13"/>
      <c r="IJN1" s="13"/>
      <c r="IJO1" s="13"/>
      <c r="IJP1" s="13"/>
      <c r="IJQ1" s="13"/>
      <c r="IJR1" s="13"/>
      <c r="IJS1" s="13"/>
      <c r="IJT1" s="13"/>
      <c r="IJU1" s="13"/>
      <c r="IJV1" s="13"/>
      <c r="IJW1" s="13"/>
      <c r="IJX1" s="13"/>
      <c r="IJY1" s="13"/>
      <c r="IJZ1" s="13"/>
      <c r="IKA1" s="13"/>
      <c r="IKB1" s="13"/>
      <c r="IKC1" s="13"/>
      <c r="IKD1" s="13"/>
      <c r="IKE1" s="13"/>
      <c r="IKF1" s="13"/>
      <c r="IKG1" s="13"/>
      <c r="IKH1" s="13"/>
      <c r="IKI1" s="13"/>
      <c r="IKJ1" s="13"/>
      <c r="IKK1" s="13"/>
      <c r="IKL1" s="13"/>
      <c r="IKM1" s="13"/>
      <c r="IKN1" s="13"/>
      <c r="IKO1" s="13"/>
      <c r="IKP1" s="13"/>
      <c r="IKQ1" s="13"/>
      <c r="IKR1" s="13"/>
      <c r="IKS1" s="13"/>
      <c r="IKT1" s="13"/>
      <c r="IKU1" s="13"/>
      <c r="IKV1" s="13"/>
      <c r="IKW1" s="13"/>
      <c r="IKX1" s="13"/>
      <c r="IKY1" s="13"/>
      <c r="IKZ1" s="13"/>
      <c r="ILA1" s="13"/>
      <c r="ILB1" s="13"/>
      <c r="ILC1" s="13"/>
      <c r="ILD1" s="13"/>
      <c r="ILE1" s="13"/>
      <c r="ILF1" s="13"/>
      <c r="ILG1" s="13"/>
      <c r="ILH1" s="13"/>
      <c r="ILI1" s="13"/>
      <c r="ILJ1" s="13"/>
      <c r="ILK1" s="13"/>
      <c r="ILL1" s="13"/>
      <c r="ILM1" s="13"/>
      <c r="ILN1" s="13"/>
      <c r="ILO1" s="13"/>
      <c r="ILP1" s="13"/>
      <c r="ILQ1" s="13"/>
      <c r="ILR1" s="13"/>
      <c r="ILS1" s="13"/>
      <c r="ILT1" s="387"/>
      <c r="ILU1" s="387"/>
      <c r="ILV1" s="387"/>
      <c r="ILW1" s="387"/>
      <c r="ILX1" s="387"/>
      <c r="ILY1" s="387"/>
      <c r="ILZ1" s="387"/>
      <c r="IMA1" s="387"/>
      <c r="IMB1" s="387"/>
      <c r="IMC1" s="387"/>
      <c r="IMD1" s="387"/>
      <c r="IME1" s="387"/>
      <c r="IMF1" s="387"/>
      <c r="IMG1" s="387"/>
      <c r="IMH1" s="387"/>
      <c r="IMI1" s="387"/>
      <c r="IMJ1" s="387"/>
      <c r="IMK1" s="387"/>
      <c r="IML1" s="387"/>
      <c r="IMM1" s="387"/>
      <c r="IMN1" s="387"/>
      <c r="IMO1" s="387"/>
      <c r="IMP1" s="387"/>
      <c r="IMQ1" s="387"/>
      <c r="IMR1" s="387"/>
      <c r="IMS1" s="387"/>
      <c r="IMT1" s="387"/>
      <c r="IMU1" s="387"/>
      <c r="IMV1" s="387"/>
      <c r="IMW1" s="387"/>
      <c r="IMX1" s="387"/>
      <c r="IMY1" s="387"/>
      <c r="IMZ1" s="387"/>
      <c r="INA1" s="387"/>
      <c r="INB1" s="387"/>
      <c r="INC1" s="387"/>
      <c r="IND1" s="387"/>
      <c r="INE1" s="387"/>
      <c r="INF1" s="387"/>
      <c r="ING1" s="387"/>
      <c r="INH1" s="387"/>
      <c r="INI1" s="387"/>
      <c r="INJ1" s="387"/>
      <c r="INK1" s="387"/>
      <c r="INL1" s="387"/>
      <c r="INM1" s="387"/>
      <c r="INN1" s="387"/>
      <c r="INO1" s="387"/>
      <c r="INP1" s="387"/>
      <c r="INQ1" s="387"/>
      <c r="INR1" s="387"/>
      <c r="INS1" s="387"/>
      <c r="INT1" s="387"/>
      <c r="INU1" s="387"/>
      <c r="INV1" s="387"/>
      <c r="INW1" s="387"/>
      <c r="INX1" s="387"/>
      <c r="INY1" s="387"/>
      <c r="INZ1" s="387"/>
      <c r="IOA1" s="387"/>
      <c r="IOB1" s="387"/>
      <c r="IOC1" s="387"/>
      <c r="IOD1" s="387"/>
      <c r="IOE1" s="387"/>
      <c r="IOF1" s="387"/>
      <c r="IOG1" s="387"/>
      <c r="IOH1" s="387"/>
      <c r="IOI1" s="387"/>
      <c r="IOJ1" s="387"/>
      <c r="IOK1" s="387"/>
      <c r="IOL1" s="387"/>
      <c r="IOM1" s="387"/>
      <c r="ION1" s="387"/>
      <c r="IOO1" s="387"/>
      <c r="IOP1" s="387"/>
      <c r="IOQ1" s="387"/>
      <c r="IOR1" s="387"/>
      <c r="IOS1" s="387"/>
      <c r="IOT1" s="387"/>
      <c r="IOU1" s="387"/>
      <c r="IOV1" s="387"/>
      <c r="IOW1" s="387"/>
      <c r="IOX1" s="387"/>
      <c r="IOY1" s="387"/>
      <c r="IOZ1" s="387"/>
      <c r="IPA1" s="387"/>
      <c r="IPB1" s="387"/>
      <c r="IPC1" s="387"/>
      <c r="IPD1" s="387"/>
      <c r="IPE1" s="387"/>
      <c r="IPF1" s="387"/>
      <c r="IPG1" s="387"/>
      <c r="IPH1" s="387"/>
      <c r="IPI1" s="387"/>
      <c r="IPJ1" s="387"/>
      <c r="IPK1" s="387"/>
      <c r="IPL1" s="387"/>
      <c r="IPM1" s="387"/>
      <c r="IPN1" s="387"/>
      <c r="IPO1" s="387"/>
      <c r="IPP1" s="387"/>
      <c r="IPQ1" s="387"/>
      <c r="IPR1" s="387"/>
      <c r="IPS1" s="387"/>
      <c r="IPT1" s="387"/>
      <c r="IPU1" s="387"/>
      <c r="IPV1" s="387"/>
      <c r="IPW1" s="387"/>
      <c r="IPX1" s="387"/>
      <c r="IPY1" s="387"/>
      <c r="IPZ1" s="387"/>
      <c r="IQA1" s="387"/>
      <c r="IQB1" s="387"/>
      <c r="IQC1" s="387"/>
      <c r="IQD1" s="387"/>
      <c r="IQE1" s="387"/>
      <c r="IQF1" s="387"/>
      <c r="IQG1" s="387"/>
      <c r="IQH1" s="387"/>
      <c r="IQI1" s="387"/>
      <c r="IQJ1" s="387"/>
      <c r="IQK1" s="387"/>
      <c r="IQL1" s="387"/>
      <c r="IQM1" s="387"/>
      <c r="IQN1" s="387"/>
      <c r="IQO1" s="387"/>
      <c r="IQP1" s="387"/>
      <c r="IQQ1" s="387"/>
      <c r="IQR1" s="387"/>
      <c r="IQS1" s="387"/>
      <c r="IQT1" s="387"/>
      <c r="IQU1" s="387"/>
      <c r="IQV1" s="387"/>
      <c r="IQW1" s="387"/>
      <c r="IQX1" s="387"/>
      <c r="IQY1" s="387"/>
      <c r="IQZ1" s="387"/>
      <c r="IRA1" s="387"/>
      <c r="IRB1" s="387"/>
      <c r="IRC1" s="387"/>
      <c r="IRD1" s="387"/>
      <c r="IRE1" s="387"/>
      <c r="IRF1" s="387"/>
      <c r="IRG1" s="387"/>
      <c r="IRH1" s="387"/>
      <c r="IRI1" s="387"/>
      <c r="IRJ1" s="387"/>
      <c r="IRK1" s="387"/>
      <c r="IRL1" s="387"/>
      <c r="IRM1" s="387"/>
      <c r="IRN1" s="387"/>
      <c r="IRO1" s="387"/>
      <c r="IRP1" s="387"/>
      <c r="IRQ1" s="387"/>
      <c r="IRR1" s="387"/>
      <c r="IRS1" s="387"/>
      <c r="IRT1" s="387"/>
      <c r="IRU1" s="387"/>
      <c r="IRV1" s="387"/>
      <c r="IRW1" s="387"/>
      <c r="IRX1" s="387"/>
      <c r="IRY1" s="387"/>
      <c r="IRZ1" s="387"/>
      <c r="ISA1" s="387"/>
      <c r="ISB1" s="13"/>
      <c r="ISC1" s="13"/>
      <c r="ISD1" s="13"/>
      <c r="ISE1" s="13"/>
      <c r="ISF1" s="13"/>
      <c r="ISG1" s="13"/>
      <c r="ISH1" s="13"/>
      <c r="ISI1" s="13"/>
      <c r="ISJ1" s="13"/>
      <c r="ISK1" s="13"/>
      <c r="ISL1" s="13"/>
      <c r="ISM1" s="13"/>
      <c r="ISN1" s="13"/>
      <c r="ISO1" s="13"/>
      <c r="ISP1" s="13"/>
      <c r="ISQ1" s="13"/>
      <c r="ISR1" s="13"/>
      <c r="ISS1" s="13"/>
      <c r="IST1" s="13"/>
      <c r="ISU1" s="13"/>
      <c r="ISV1" s="13"/>
      <c r="ISW1" s="13"/>
      <c r="ISX1" s="13"/>
      <c r="ISY1" s="13"/>
      <c r="ISZ1" s="13"/>
      <c r="ITA1" s="13"/>
      <c r="ITB1" s="13"/>
      <c r="ITC1" s="13"/>
      <c r="ITD1" s="13"/>
      <c r="ITE1" s="13"/>
      <c r="ITF1" s="13"/>
      <c r="ITG1" s="13"/>
      <c r="ITH1" s="13"/>
      <c r="ITI1" s="13"/>
      <c r="ITJ1" s="13"/>
      <c r="ITK1" s="13"/>
      <c r="ITL1" s="13"/>
      <c r="ITM1" s="13"/>
      <c r="ITN1" s="13"/>
      <c r="ITO1" s="13"/>
      <c r="ITP1" s="13"/>
      <c r="ITQ1" s="13"/>
      <c r="ITR1" s="13"/>
      <c r="ITS1" s="13"/>
      <c r="ITT1" s="13"/>
      <c r="ITU1" s="13"/>
      <c r="ITV1" s="13"/>
      <c r="ITW1" s="13"/>
      <c r="ITX1" s="13"/>
      <c r="ITY1" s="13"/>
      <c r="ITZ1" s="13"/>
      <c r="IUA1" s="13"/>
      <c r="IUB1" s="13"/>
      <c r="IUC1" s="13"/>
      <c r="IUD1" s="13"/>
      <c r="IUE1" s="13"/>
      <c r="IUF1" s="13"/>
      <c r="IUG1" s="13"/>
      <c r="IUH1" s="13"/>
      <c r="IUI1" s="13"/>
      <c r="IUJ1" s="13"/>
      <c r="IUK1" s="13"/>
      <c r="IUL1" s="13"/>
      <c r="IUM1" s="13"/>
      <c r="IUN1" s="13"/>
      <c r="IUO1" s="13"/>
      <c r="IUP1" s="13"/>
      <c r="IUQ1" s="13"/>
      <c r="IUR1" s="13"/>
      <c r="IUS1" s="13"/>
      <c r="IUT1" s="13"/>
      <c r="IUU1" s="13"/>
      <c r="IUV1" s="13"/>
      <c r="IUW1" s="13"/>
      <c r="IUX1" s="13"/>
      <c r="IUY1" s="13"/>
      <c r="IUZ1" s="13"/>
      <c r="IVA1" s="13"/>
      <c r="IVB1" s="13"/>
      <c r="IVC1" s="13"/>
      <c r="IVD1" s="13"/>
      <c r="IVE1" s="13"/>
      <c r="IVF1" s="13"/>
      <c r="IVG1" s="13"/>
      <c r="IVH1" s="13"/>
      <c r="IVI1" s="13"/>
      <c r="IVJ1" s="13"/>
      <c r="IVK1" s="13"/>
      <c r="IVL1" s="13"/>
      <c r="IVM1" s="13"/>
      <c r="IVN1" s="13"/>
      <c r="IVO1" s="13"/>
      <c r="IVP1" s="387"/>
      <c r="IVQ1" s="387"/>
      <c r="IVR1" s="387"/>
      <c r="IVS1" s="387"/>
      <c r="IVT1" s="387"/>
      <c r="IVU1" s="387"/>
      <c r="IVV1" s="387"/>
      <c r="IVW1" s="387"/>
      <c r="IVX1" s="387"/>
      <c r="IVY1" s="387"/>
      <c r="IVZ1" s="387"/>
      <c r="IWA1" s="387"/>
      <c r="IWB1" s="387"/>
      <c r="IWC1" s="387"/>
      <c r="IWD1" s="387"/>
      <c r="IWE1" s="387"/>
      <c r="IWF1" s="387"/>
      <c r="IWG1" s="387"/>
      <c r="IWH1" s="387"/>
      <c r="IWI1" s="387"/>
      <c r="IWJ1" s="387"/>
      <c r="IWK1" s="387"/>
      <c r="IWL1" s="387"/>
      <c r="IWM1" s="387"/>
      <c r="IWN1" s="387"/>
      <c r="IWO1" s="387"/>
      <c r="IWP1" s="387"/>
      <c r="IWQ1" s="387"/>
      <c r="IWR1" s="387"/>
      <c r="IWS1" s="387"/>
      <c r="IWT1" s="387"/>
      <c r="IWU1" s="387"/>
      <c r="IWV1" s="387"/>
      <c r="IWW1" s="387"/>
      <c r="IWX1" s="387"/>
      <c r="IWY1" s="387"/>
      <c r="IWZ1" s="387"/>
      <c r="IXA1" s="387"/>
      <c r="IXB1" s="387"/>
      <c r="IXC1" s="387"/>
      <c r="IXD1" s="387"/>
      <c r="IXE1" s="387"/>
      <c r="IXF1" s="387"/>
      <c r="IXG1" s="387"/>
      <c r="IXH1" s="387"/>
      <c r="IXI1" s="387"/>
      <c r="IXJ1" s="387"/>
      <c r="IXK1" s="387"/>
      <c r="IXL1" s="387"/>
      <c r="IXM1" s="387"/>
      <c r="IXN1" s="387"/>
      <c r="IXO1" s="387"/>
      <c r="IXP1" s="387"/>
      <c r="IXQ1" s="387"/>
      <c r="IXR1" s="387"/>
      <c r="IXS1" s="387"/>
      <c r="IXT1" s="387"/>
      <c r="IXU1" s="387"/>
      <c r="IXV1" s="387"/>
      <c r="IXW1" s="387"/>
      <c r="IXX1" s="387"/>
      <c r="IXY1" s="387"/>
      <c r="IXZ1" s="387"/>
      <c r="IYA1" s="387"/>
      <c r="IYB1" s="387"/>
      <c r="IYC1" s="387"/>
      <c r="IYD1" s="387"/>
      <c r="IYE1" s="387"/>
      <c r="IYF1" s="387"/>
      <c r="IYG1" s="387"/>
      <c r="IYH1" s="387"/>
      <c r="IYI1" s="387"/>
      <c r="IYJ1" s="387"/>
      <c r="IYK1" s="387"/>
      <c r="IYL1" s="387"/>
      <c r="IYM1" s="387"/>
      <c r="IYN1" s="387"/>
      <c r="IYO1" s="387"/>
      <c r="IYP1" s="387"/>
      <c r="IYQ1" s="387"/>
      <c r="IYR1" s="387"/>
      <c r="IYS1" s="387"/>
      <c r="IYT1" s="387"/>
      <c r="IYU1" s="387"/>
      <c r="IYV1" s="387"/>
      <c r="IYW1" s="387"/>
      <c r="IYX1" s="387"/>
      <c r="IYY1" s="387"/>
      <c r="IYZ1" s="387"/>
      <c r="IZA1" s="387"/>
      <c r="IZB1" s="387"/>
      <c r="IZC1" s="387"/>
      <c r="IZD1" s="387"/>
      <c r="IZE1" s="387"/>
      <c r="IZF1" s="387"/>
      <c r="IZG1" s="387"/>
      <c r="IZH1" s="387"/>
      <c r="IZI1" s="387"/>
      <c r="IZJ1" s="387"/>
      <c r="IZK1" s="387"/>
      <c r="IZL1" s="387"/>
      <c r="IZM1" s="387"/>
      <c r="IZN1" s="387"/>
      <c r="IZO1" s="387"/>
      <c r="IZP1" s="387"/>
      <c r="IZQ1" s="387"/>
      <c r="IZR1" s="387"/>
      <c r="IZS1" s="387"/>
      <c r="IZT1" s="387"/>
      <c r="IZU1" s="387"/>
      <c r="IZV1" s="387"/>
      <c r="IZW1" s="387"/>
      <c r="IZX1" s="387"/>
      <c r="IZY1" s="387"/>
      <c r="IZZ1" s="387"/>
      <c r="JAA1" s="387"/>
      <c r="JAB1" s="387"/>
      <c r="JAC1" s="387"/>
      <c r="JAD1" s="387"/>
      <c r="JAE1" s="387"/>
      <c r="JAF1" s="387"/>
      <c r="JAG1" s="387"/>
      <c r="JAH1" s="387"/>
      <c r="JAI1" s="387"/>
      <c r="JAJ1" s="387"/>
      <c r="JAK1" s="387"/>
      <c r="JAL1" s="387"/>
      <c r="JAM1" s="387"/>
      <c r="JAN1" s="387"/>
      <c r="JAO1" s="387"/>
      <c r="JAP1" s="387"/>
      <c r="JAQ1" s="387"/>
      <c r="JAR1" s="387"/>
      <c r="JAS1" s="387"/>
      <c r="JAT1" s="387"/>
      <c r="JAU1" s="387"/>
      <c r="JAV1" s="387"/>
      <c r="JAW1" s="387"/>
      <c r="JAX1" s="387"/>
      <c r="JAY1" s="387"/>
      <c r="JAZ1" s="387"/>
      <c r="JBA1" s="387"/>
      <c r="JBB1" s="387"/>
      <c r="JBC1" s="387"/>
      <c r="JBD1" s="387"/>
      <c r="JBE1" s="387"/>
      <c r="JBF1" s="387"/>
      <c r="JBG1" s="387"/>
      <c r="JBH1" s="387"/>
      <c r="JBI1" s="387"/>
      <c r="JBJ1" s="387"/>
      <c r="JBK1" s="387"/>
      <c r="JBL1" s="387"/>
      <c r="JBM1" s="387"/>
      <c r="JBN1" s="387"/>
      <c r="JBO1" s="387"/>
      <c r="JBP1" s="387"/>
      <c r="JBQ1" s="387"/>
      <c r="JBR1" s="387"/>
      <c r="JBS1" s="387"/>
      <c r="JBT1" s="387"/>
      <c r="JBU1" s="387"/>
      <c r="JBV1" s="387"/>
      <c r="JBW1" s="387"/>
      <c r="JBX1" s="13"/>
      <c r="JBY1" s="13"/>
      <c r="JBZ1" s="13"/>
      <c r="JCA1" s="13"/>
      <c r="JCB1" s="13"/>
      <c r="JCC1" s="13"/>
      <c r="JCD1" s="13"/>
      <c r="JCE1" s="13"/>
      <c r="JCF1" s="13"/>
      <c r="JCG1" s="13"/>
      <c r="JCH1" s="13"/>
      <c r="JCI1" s="13"/>
      <c r="JCJ1" s="13"/>
      <c r="JCK1" s="13"/>
      <c r="JCL1" s="13"/>
      <c r="JCM1" s="13"/>
      <c r="JCN1" s="13"/>
      <c r="JCO1" s="13"/>
      <c r="JCP1" s="13"/>
      <c r="JCQ1" s="13"/>
      <c r="JCR1" s="13"/>
      <c r="JCS1" s="13"/>
      <c r="JCT1" s="13"/>
      <c r="JCU1" s="13"/>
      <c r="JCV1" s="13"/>
      <c r="JCW1" s="13"/>
      <c r="JCX1" s="13"/>
      <c r="JCY1" s="13"/>
      <c r="JCZ1" s="13"/>
      <c r="JDA1" s="13"/>
      <c r="JDB1" s="13"/>
      <c r="JDC1" s="13"/>
      <c r="JDD1" s="13"/>
      <c r="JDE1" s="13"/>
      <c r="JDF1" s="13"/>
      <c r="JDG1" s="13"/>
      <c r="JDH1" s="13"/>
      <c r="JDI1" s="13"/>
      <c r="JDJ1" s="13"/>
      <c r="JDK1" s="13"/>
      <c r="JDL1" s="13"/>
      <c r="JDM1" s="13"/>
      <c r="JDN1" s="13"/>
      <c r="JDO1" s="13"/>
      <c r="JDP1" s="13"/>
      <c r="JDQ1" s="13"/>
      <c r="JDR1" s="13"/>
      <c r="JDS1" s="13"/>
      <c r="JDT1" s="13"/>
      <c r="JDU1" s="13"/>
      <c r="JDV1" s="13"/>
      <c r="JDW1" s="13"/>
      <c r="JDX1" s="13"/>
      <c r="JDY1" s="13"/>
      <c r="JDZ1" s="13"/>
      <c r="JEA1" s="13"/>
      <c r="JEB1" s="13"/>
      <c r="JEC1" s="13"/>
      <c r="JED1" s="13"/>
      <c r="JEE1" s="13"/>
      <c r="JEF1" s="13"/>
      <c r="JEG1" s="13"/>
      <c r="JEH1" s="13"/>
      <c r="JEI1" s="13"/>
      <c r="JEJ1" s="13"/>
      <c r="JEK1" s="13"/>
      <c r="JEL1" s="13"/>
      <c r="JEM1" s="13"/>
      <c r="JEN1" s="13"/>
      <c r="JEO1" s="13"/>
      <c r="JEP1" s="13"/>
      <c r="JEQ1" s="13"/>
      <c r="JER1" s="13"/>
      <c r="JES1" s="13"/>
      <c r="JET1" s="13"/>
      <c r="JEU1" s="13"/>
      <c r="JEV1" s="13"/>
      <c r="JEW1" s="13"/>
      <c r="JEX1" s="13"/>
      <c r="JEY1" s="13"/>
      <c r="JEZ1" s="13"/>
      <c r="JFA1" s="13"/>
      <c r="JFB1" s="13"/>
      <c r="JFC1" s="13"/>
      <c r="JFD1" s="13"/>
      <c r="JFE1" s="13"/>
      <c r="JFF1" s="13"/>
      <c r="JFG1" s="13"/>
      <c r="JFH1" s="13"/>
      <c r="JFI1" s="13"/>
      <c r="JFJ1" s="13"/>
      <c r="JFK1" s="13"/>
      <c r="JFL1" s="387"/>
      <c r="JFM1" s="387"/>
      <c r="JFN1" s="387"/>
      <c r="JFO1" s="387"/>
      <c r="JFP1" s="387"/>
      <c r="JFQ1" s="387"/>
      <c r="JFR1" s="387"/>
      <c r="JFS1" s="387"/>
      <c r="JFT1" s="387"/>
      <c r="JFU1" s="387"/>
      <c r="JFV1" s="387"/>
      <c r="JFW1" s="387"/>
      <c r="JFX1" s="387"/>
      <c r="JFY1" s="387"/>
      <c r="JFZ1" s="387"/>
      <c r="JGA1" s="387"/>
      <c r="JGB1" s="387"/>
      <c r="JGC1" s="387"/>
      <c r="JGD1" s="387"/>
      <c r="JGE1" s="387"/>
      <c r="JGF1" s="387"/>
      <c r="JGG1" s="387"/>
      <c r="JGH1" s="387"/>
      <c r="JGI1" s="387"/>
      <c r="JGJ1" s="387"/>
      <c r="JGK1" s="387"/>
      <c r="JGL1" s="387"/>
      <c r="JGM1" s="387"/>
      <c r="JGN1" s="387"/>
      <c r="JGO1" s="387"/>
      <c r="JGP1" s="387"/>
      <c r="JGQ1" s="387"/>
      <c r="JGR1" s="387"/>
      <c r="JGS1" s="387"/>
      <c r="JGT1" s="387"/>
      <c r="JGU1" s="387"/>
      <c r="JGV1" s="387"/>
      <c r="JGW1" s="387"/>
      <c r="JGX1" s="387"/>
      <c r="JGY1" s="387"/>
      <c r="JGZ1" s="387"/>
      <c r="JHA1" s="387"/>
      <c r="JHB1" s="387"/>
      <c r="JHC1" s="387"/>
      <c r="JHD1" s="387"/>
      <c r="JHE1" s="387"/>
      <c r="JHF1" s="387"/>
      <c r="JHG1" s="387"/>
      <c r="JHH1" s="387"/>
      <c r="JHI1" s="387"/>
      <c r="JHJ1" s="387"/>
      <c r="JHK1" s="387"/>
      <c r="JHL1" s="387"/>
      <c r="JHM1" s="387"/>
      <c r="JHN1" s="387"/>
      <c r="JHO1" s="387"/>
      <c r="JHP1" s="387"/>
      <c r="JHQ1" s="387"/>
      <c r="JHR1" s="387"/>
      <c r="JHS1" s="387"/>
      <c r="JHT1" s="387"/>
      <c r="JHU1" s="387"/>
      <c r="JHV1" s="387"/>
      <c r="JHW1" s="387"/>
      <c r="JHX1" s="387"/>
      <c r="JHY1" s="387"/>
      <c r="JHZ1" s="387"/>
      <c r="JIA1" s="387"/>
      <c r="JIB1" s="387"/>
      <c r="JIC1" s="387"/>
      <c r="JID1" s="387"/>
      <c r="JIE1" s="387"/>
      <c r="JIF1" s="387"/>
      <c r="JIG1" s="387"/>
      <c r="JIH1" s="387"/>
      <c r="JII1" s="387"/>
      <c r="JIJ1" s="387"/>
      <c r="JIK1" s="387"/>
      <c r="JIL1" s="387"/>
      <c r="JIM1" s="387"/>
      <c r="JIN1" s="387"/>
      <c r="JIO1" s="387"/>
      <c r="JIP1" s="387"/>
      <c r="JIQ1" s="387"/>
      <c r="JIR1" s="387"/>
      <c r="JIS1" s="387"/>
      <c r="JIT1" s="387"/>
      <c r="JIU1" s="387"/>
      <c r="JIV1" s="387"/>
      <c r="JIW1" s="387"/>
      <c r="JIX1" s="387"/>
      <c r="JIY1" s="387"/>
      <c r="JIZ1" s="387"/>
      <c r="JJA1" s="387"/>
      <c r="JJB1" s="387"/>
      <c r="JJC1" s="387"/>
      <c r="JJD1" s="387"/>
      <c r="JJE1" s="387"/>
      <c r="JJF1" s="387"/>
      <c r="JJG1" s="387"/>
      <c r="JJH1" s="387"/>
      <c r="JJI1" s="387"/>
      <c r="JJJ1" s="387"/>
      <c r="JJK1" s="387"/>
      <c r="JJL1" s="387"/>
      <c r="JJM1" s="387"/>
      <c r="JJN1" s="387"/>
      <c r="JJO1" s="387"/>
      <c r="JJP1" s="387"/>
      <c r="JJQ1" s="387"/>
      <c r="JJR1" s="387"/>
      <c r="JJS1" s="387"/>
      <c r="JJT1" s="387"/>
      <c r="JJU1" s="387"/>
      <c r="JJV1" s="387"/>
      <c r="JJW1" s="387"/>
      <c r="JJX1" s="387"/>
      <c r="JJY1" s="387"/>
      <c r="JJZ1" s="387"/>
      <c r="JKA1" s="387"/>
      <c r="JKB1" s="387"/>
      <c r="JKC1" s="387"/>
      <c r="JKD1" s="387"/>
      <c r="JKE1" s="387"/>
      <c r="JKF1" s="387"/>
      <c r="JKG1" s="387"/>
      <c r="JKH1" s="387"/>
      <c r="JKI1" s="387"/>
      <c r="JKJ1" s="387"/>
      <c r="JKK1" s="387"/>
      <c r="JKL1" s="387"/>
      <c r="JKM1" s="387"/>
      <c r="JKN1" s="387"/>
      <c r="JKO1" s="387"/>
      <c r="JKP1" s="387"/>
      <c r="JKQ1" s="387"/>
      <c r="JKR1" s="387"/>
      <c r="JKS1" s="387"/>
      <c r="JKT1" s="387"/>
      <c r="JKU1" s="387"/>
      <c r="JKV1" s="387"/>
      <c r="JKW1" s="387"/>
      <c r="JKX1" s="387"/>
      <c r="JKY1" s="387"/>
      <c r="JKZ1" s="387"/>
      <c r="JLA1" s="387"/>
      <c r="JLB1" s="387"/>
      <c r="JLC1" s="387"/>
      <c r="JLD1" s="387"/>
      <c r="JLE1" s="387"/>
      <c r="JLF1" s="387"/>
      <c r="JLG1" s="387"/>
      <c r="JLH1" s="387"/>
      <c r="JLI1" s="387"/>
      <c r="JLJ1" s="387"/>
      <c r="JLK1" s="387"/>
      <c r="JLL1" s="387"/>
      <c r="JLM1" s="387"/>
      <c r="JLN1" s="387"/>
      <c r="JLO1" s="387"/>
      <c r="JLP1" s="387"/>
      <c r="JLQ1" s="387"/>
      <c r="JLR1" s="387"/>
      <c r="JLS1" s="387"/>
      <c r="JLT1" s="13"/>
      <c r="JLU1" s="13"/>
      <c r="JLV1" s="13"/>
      <c r="JLW1" s="13"/>
      <c r="JLX1" s="13"/>
      <c r="JLY1" s="13"/>
      <c r="JLZ1" s="13"/>
      <c r="JMA1" s="13"/>
      <c r="JMB1" s="13"/>
      <c r="JMC1" s="13"/>
      <c r="JMD1" s="13"/>
      <c r="JME1" s="13"/>
      <c r="JMF1" s="13"/>
      <c r="JMG1" s="13"/>
      <c r="JMH1" s="13"/>
      <c r="JMI1" s="13"/>
      <c r="JMJ1" s="13"/>
      <c r="JMK1" s="13"/>
      <c r="JML1" s="13"/>
      <c r="JMM1" s="13"/>
      <c r="JMN1" s="13"/>
      <c r="JMO1" s="13"/>
      <c r="JMP1" s="13"/>
      <c r="JMQ1" s="13"/>
      <c r="JMR1" s="13"/>
      <c r="JMS1" s="13"/>
      <c r="JMT1" s="13"/>
      <c r="JMU1" s="13"/>
      <c r="JMV1" s="13"/>
      <c r="JMW1" s="13"/>
      <c r="JMX1" s="13"/>
      <c r="JMY1" s="13"/>
      <c r="JMZ1" s="13"/>
      <c r="JNA1" s="13"/>
      <c r="JNB1" s="13"/>
      <c r="JNC1" s="13"/>
      <c r="JND1" s="13"/>
      <c r="JNE1" s="13"/>
      <c r="JNF1" s="13"/>
      <c r="JNG1" s="13"/>
      <c r="JNH1" s="13"/>
      <c r="JNI1" s="13"/>
      <c r="JNJ1" s="13"/>
      <c r="JNK1" s="13"/>
      <c r="JNL1" s="13"/>
      <c r="JNM1" s="13"/>
      <c r="JNN1" s="13"/>
      <c r="JNO1" s="13"/>
      <c r="JNP1" s="13"/>
      <c r="JNQ1" s="13"/>
      <c r="JNR1" s="13"/>
      <c r="JNS1" s="13"/>
      <c r="JNT1" s="13"/>
      <c r="JNU1" s="13"/>
      <c r="JNV1" s="13"/>
      <c r="JNW1" s="13"/>
      <c r="JNX1" s="13"/>
      <c r="JNY1" s="13"/>
      <c r="JNZ1" s="13"/>
      <c r="JOA1" s="13"/>
      <c r="JOB1" s="13"/>
      <c r="JOC1" s="13"/>
      <c r="JOD1" s="13"/>
      <c r="JOE1" s="13"/>
      <c r="JOF1" s="13"/>
      <c r="JOG1" s="13"/>
      <c r="JOH1" s="13"/>
      <c r="JOI1" s="13"/>
      <c r="JOJ1" s="13"/>
      <c r="JOK1" s="13"/>
      <c r="JOL1" s="13"/>
      <c r="JOM1" s="13"/>
      <c r="JON1" s="13"/>
      <c r="JOO1" s="13"/>
      <c r="JOP1" s="13"/>
      <c r="JOQ1" s="13"/>
      <c r="JOR1" s="13"/>
      <c r="JOS1" s="13"/>
      <c r="JOT1" s="13"/>
      <c r="JOU1" s="13"/>
      <c r="JOV1" s="13"/>
      <c r="JOW1" s="13"/>
      <c r="JOX1" s="13"/>
      <c r="JOY1" s="13"/>
      <c r="JOZ1" s="13"/>
      <c r="JPA1" s="13"/>
      <c r="JPB1" s="13"/>
      <c r="JPC1" s="13"/>
      <c r="JPD1" s="13"/>
      <c r="JPE1" s="13"/>
      <c r="JPF1" s="13"/>
      <c r="JPG1" s="13"/>
      <c r="JPH1" s="387"/>
      <c r="JPI1" s="387"/>
      <c r="JPJ1" s="387"/>
      <c r="JPK1" s="387"/>
      <c r="JPL1" s="387"/>
      <c r="JPM1" s="387"/>
      <c r="JPN1" s="387"/>
      <c r="JPO1" s="387"/>
      <c r="JPP1" s="387"/>
      <c r="JPQ1" s="387"/>
      <c r="JPR1" s="387"/>
      <c r="JPS1" s="387"/>
      <c r="JPT1" s="387"/>
      <c r="JPU1" s="387"/>
      <c r="JPV1" s="387"/>
      <c r="JPW1" s="387"/>
      <c r="JPX1" s="387"/>
      <c r="JPY1" s="387"/>
      <c r="JPZ1" s="387"/>
      <c r="JQA1" s="387"/>
      <c r="JQB1" s="387"/>
      <c r="JQC1" s="387"/>
      <c r="JQD1" s="387"/>
      <c r="JQE1" s="387"/>
      <c r="JQF1" s="387"/>
      <c r="JQG1" s="387"/>
      <c r="JQH1" s="387"/>
      <c r="JQI1" s="387"/>
      <c r="JQJ1" s="387"/>
      <c r="JQK1" s="387"/>
      <c r="JQL1" s="387"/>
      <c r="JQM1" s="387"/>
      <c r="JQN1" s="387"/>
      <c r="JQO1" s="387"/>
      <c r="JQP1" s="387"/>
      <c r="JQQ1" s="387"/>
      <c r="JQR1" s="387"/>
      <c r="JQS1" s="387"/>
      <c r="JQT1" s="387"/>
      <c r="JQU1" s="387"/>
      <c r="JQV1" s="387"/>
      <c r="JQW1" s="387"/>
      <c r="JQX1" s="387"/>
      <c r="JQY1" s="387"/>
      <c r="JQZ1" s="387"/>
      <c r="JRA1" s="387"/>
      <c r="JRB1" s="387"/>
      <c r="JRC1" s="387"/>
      <c r="JRD1" s="387"/>
      <c r="JRE1" s="387"/>
      <c r="JRF1" s="387"/>
      <c r="JRG1" s="387"/>
      <c r="JRH1" s="387"/>
      <c r="JRI1" s="387"/>
      <c r="JRJ1" s="387"/>
      <c r="JRK1" s="387"/>
      <c r="JRL1" s="387"/>
      <c r="JRM1" s="387"/>
      <c r="JRN1" s="387"/>
      <c r="JRO1" s="387"/>
      <c r="JRP1" s="387"/>
      <c r="JRQ1" s="387"/>
      <c r="JRR1" s="387"/>
      <c r="JRS1" s="387"/>
      <c r="JRT1" s="387"/>
      <c r="JRU1" s="387"/>
      <c r="JRV1" s="387"/>
      <c r="JRW1" s="387"/>
      <c r="JRX1" s="387"/>
      <c r="JRY1" s="387"/>
      <c r="JRZ1" s="387"/>
      <c r="JSA1" s="387"/>
      <c r="JSB1" s="387"/>
      <c r="JSC1" s="387"/>
      <c r="JSD1" s="387"/>
      <c r="JSE1" s="387"/>
      <c r="JSF1" s="387"/>
      <c r="JSG1" s="387"/>
      <c r="JSH1" s="387"/>
      <c r="JSI1" s="387"/>
      <c r="JSJ1" s="387"/>
      <c r="JSK1" s="387"/>
      <c r="JSL1" s="387"/>
      <c r="JSM1" s="387"/>
      <c r="JSN1" s="387"/>
      <c r="JSO1" s="387"/>
      <c r="JSP1" s="387"/>
      <c r="JSQ1" s="387"/>
      <c r="JSR1" s="387"/>
      <c r="JSS1" s="387"/>
      <c r="JST1" s="387"/>
      <c r="JSU1" s="387"/>
      <c r="JSV1" s="387"/>
      <c r="JSW1" s="387"/>
      <c r="JSX1" s="387"/>
      <c r="JSY1" s="387"/>
      <c r="JSZ1" s="387"/>
      <c r="JTA1" s="387"/>
      <c r="JTB1" s="387"/>
      <c r="JTC1" s="387"/>
      <c r="JTD1" s="387"/>
      <c r="JTE1" s="387"/>
      <c r="JTF1" s="387"/>
      <c r="JTG1" s="387"/>
      <c r="JTH1" s="387"/>
      <c r="JTI1" s="387"/>
      <c r="JTJ1" s="387"/>
      <c r="JTK1" s="387"/>
      <c r="JTL1" s="387"/>
      <c r="JTM1" s="387"/>
      <c r="JTN1" s="387"/>
      <c r="JTO1" s="387"/>
      <c r="JTP1" s="387"/>
      <c r="JTQ1" s="387"/>
      <c r="JTR1" s="387"/>
      <c r="JTS1" s="387"/>
      <c r="JTT1" s="387"/>
      <c r="JTU1" s="387"/>
      <c r="JTV1" s="387"/>
      <c r="JTW1" s="387"/>
      <c r="JTX1" s="387"/>
      <c r="JTY1" s="387"/>
      <c r="JTZ1" s="387"/>
      <c r="JUA1" s="387"/>
      <c r="JUB1" s="387"/>
      <c r="JUC1" s="387"/>
      <c r="JUD1" s="387"/>
      <c r="JUE1" s="387"/>
      <c r="JUF1" s="387"/>
      <c r="JUG1" s="387"/>
      <c r="JUH1" s="387"/>
      <c r="JUI1" s="387"/>
      <c r="JUJ1" s="387"/>
      <c r="JUK1" s="387"/>
      <c r="JUL1" s="387"/>
      <c r="JUM1" s="387"/>
      <c r="JUN1" s="387"/>
      <c r="JUO1" s="387"/>
      <c r="JUP1" s="387"/>
      <c r="JUQ1" s="387"/>
      <c r="JUR1" s="387"/>
      <c r="JUS1" s="387"/>
      <c r="JUT1" s="387"/>
      <c r="JUU1" s="387"/>
      <c r="JUV1" s="387"/>
      <c r="JUW1" s="387"/>
      <c r="JUX1" s="387"/>
      <c r="JUY1" s="387"/>
      <c r="JUZ1" s="387"/>
      <c r="JVA1" s="387"/>
      <c r="JVB1" s="387"/>
      <c r="JVC1" s="387"/>
      <c r="JVD1" s="387"/>
      <c r="JVE1" s="387"/>
      <c r="JVF1" s="387"/>
      <c r="JVG1" s="387"/>
      <c r="JVH1" s="387"/>
      <c r="JVI1" s="387"/>
      <c r="JVJ1" s="387"/>
      <c r="JVK1" s="387"/>
      <c r="JVL1" s="387"/>
      <c r="JVM1" s="387"/>
      <c r="JVN1" s="387"/>
      <c r="JVO1" s="387"/>
      <c r="JVP1" s="13"/>
      <c r="JVQ1" s="13"/>
      <c r="JVR1" s="13"/>
      <c r="JVS1" s="13"/>
      <c r="JVT1" s="13"/>
      <c r="JVU1" s="13"/>
      <c r="JVV1" s="13"/>
      <c r="JVW1" s="13"/>
      <c r="JVX1" s="13"/>
      <c r="JVY1" s="13"/>
      <c r="JVZ1" s="13"/>
      <c r="JWA1" s="13"/>
      <c r="JWB1" s="13"/>
      <c r="JWC1" s="13"/>
      <c r="JWD1" s="13"/>
      <c r="JWE1" s="13"/>
      <c r="JWF1" s="13"/>
      <c r="JWG1" s="13"/>
      <c r="JWH1" s="13"/>
      <c r="JWI1" s="13"/>
      <c r="JWJ1" s="13"/>
      <c r="JWK1" s="13"/>
      <c r="JWL1" s="13"/>
      <c r="JWM1" s="13"/>
      <c r="JWN1" s="13"/>
      <c r="JWO1" s="13"/>
      <c r="JWP1" s="13"/>
      <c r="JWQ1" s="13"/>
      <c r="JWR1" s="13"/>
      <c r="JWS1" s="13"/>
      <c r="JWT1" s="13"/>
      <c r="JWU1" s="13"/>
      <c r="JWV1" s="13"/>
      <c r="JWW1" s="13"/>
      <c r="JWX1" s="13"/>
      <c r="JWY1" s="13"/>
      <c r="JWZ1" s="13"/>
      <c r="JXA1" s="13"/>
      <c r="JXB1" s="13"/>
      <c r="JXC1" s="13"/>
      <c r="JXD1" s="13"/>
      <c r="JXE1" s="13"/>
      <c r="JXF1" s="13"/>
      <c r="JXG1" s="13"/>
      <c r="JXH1" s="13"/>
      <c r="JXI1" s="13"/>
      <c r="JXJ1" s="13"/>
      <c r="JXK1" s="13"/>
      <c r="JXL1" s="13"/>
      <c r="JXM1" s="13"/>
      <c r="JXN1" s="13"/>
      <c r="JXO1" s="13"/>
      <c r="JXP1" s="13"/>
      <c r="JXQ1" s="13"/>
      <c r="JXR1" s="13"/>
      <c r="JXS1" s="13"/>
      <c r="JXT1" s="13"/>
      <c r="JXU1" s="13"/>
      <c r="JXV1" s="13"/>
      <c r="JXW1" s="13"/>
      <c r="JXX1" s="13"/>
      <c r="JXY1" s="13"/>
      <c r="JXZ1" s="13"/>
      <c r="JYA1" s="13"/>
      <c r="JYB1" s="13"/>
      <c r="JYC1" s="13"/>
      <c r="JYD1" s="13"/>
      <c r="JYE1" s="13"/>
      <c r="JYF1" s="13"/>
      <c r="JYG1" s="13"/>
      <c r="JYH1" s="13"/>
      <c r="JYI1" s="13"/>
      <c r="JYJ1" s="13"/>
      <c r="JYK1" s="13"/>
      <c r="JYL1" s="13"/>
      <c r="JYM1" s="13"/>
      <c r="JYN1" s="13"/>
      <c r="JYO1" s="13"/>
      <c r="JYP1" s="13"/>
      <c r="JYQ1" s="13"/>
      <c r="JYR1" s="13"/>
      <c r="JYS1" s="13"/>
      <c r="JYT1" s="13"/>
      <c r="JYU1" s="13"/>
      <c r="JYV1" s="13"/>
      <c r="JYW1" s="13"/>
      <c r="JYX1" s="13"/>
      <c r="JYY1" s="13"/>
      <c r="JYZ1" s="13"/>
      <c r="JZA1" s="13"/>
      <c r="JZB1" s="13"/>
      <c r="JZC1" s="13"/>
      <c r="JZD1" s="387"/>
      <c r="JZE1" s="387"/>
      <c r="JZF1" s="387"/>
      <c r="JZG1" s="387"/>
      <c r="JZH1" s="387"/>
      <c r="JZI1" s="387"/>
      <c r="JZJ1" s="387"/>
      <c r="JZK1" s="387"/>
      <c r="JZL1" s="387"/>
      <c r="JZM1" s="387"/>
      <c r="JZN1" s="387"/>
      <c r="JZO1" s="387"/>
      <c r="JZP1" s="387"/>
      <c r="JZQ1" s="387"/>
      <c r="JZR1" s="387"/>
      <c r="JZS1" s="387"/>
      <c r="JZT1" s="387"/>
      <c r="JZU1" s="387"/>
      <c r="JZV1" s="387"/>
      <c r="JZW1" s="387"/>
      <c r="JZX1" s="387"/>
      <c r="JZY1" s="387"/>
      <c r="JZZ1" s="387"/>
      <c r="KAA1" s="387"/>
      <c r="KAB1" s="387"/>
      <c r="KAC1" s="387"/>
      <c r="KAD1" s="387"/>
      <c r="KAE1" s="387"/>
      <c r="KAF1" s="387"/>
      <c r="KAG1" s="387"/>
      <c r="KAH1" s="387"/>
      <c r="KAI1" s="387"/>
      <c r="KAJ1" s="387"/>
      <c r="KAK1" s="387"/>
      <c r="KAL1" s="387"/>
      <c r="KAM1" s="387"/>
      <c r="KAN1" s="387"/>
      <c r="KAO1" s="387"/>
      <c r="KAP1" s="387"/>
      <c r="KAQ1" s="387"/>
      <c r="KAR1" s="387"/>
      <c r="KAS1" s="387"/>
      <c r="KAT1" s="387"/>
      <c r="KAU1" s="387"/>
      <c r="KAV1" s="387"/>
      <c r="KAW1" s="387"/>
      <c r="KAX1" s="387"/>
      <c r="KAY1" s="387"/>
      <c r="KAZ1" s="387"/>
      <c r="KBA1" s="387"/>
      <c r="KBB1" s="387"/>
      <c r="KBC1" s="387"/>
      <c r="KBD1" s="387"/>
      <c r="KBE1" s="387"/>
      <c r="KBF1" s="387"/>
      <c r="KBG1" s="387"/>
      <c r="KBH1" s="387"/>
      <c r="KBI1" s="387"/>
      <c r="KBJ1" s="387"/>
      <c r="KBK1" s="387"/>
      <c r="KBL1" s="387"/>
      <c r="KBM1" s="387"/>
      <c r="KBN1" s="387"/>
      <c r="KBO1" s="387"/>
      <c r="KBP1" s="387"/>
      <c r="KBQ1" s="387"/>
      <c r="KBR1" s="387"/>
      <c r="KBS1" s="387"/>
      <c r="KBT1" s="387"/>
      <c r="KBU1" s="387"/>
      <c r="KBV1" s="387"/>
      <c r="KBW1" s="387"/>
      <c r="KBX1" s="387"/>
      <c r="KBY1" s="387"/>
      <c r="KBZ1" s="387"/>
      <c r="KCA1" s="387"/>
      <c r="KCB1" s="387"/>
      <c r="KCC1" s="387"/>
      <c r="KCD1" s="387"/>
      <c r="KCE1" s="387"/>
      <c r="KCF1" s="387"/>
      <c r="KCG1" s="387"/>
      <c r="KCH1" s="387"/>
      <c r="KCI1" s="387"/>
      <c r="KCJ1" s="387"/>
      <c r="KCK1" s="387"/>
      <c r="KCL1" s="387"/>
      <c r="KCM1" s="387"/>
      <c r="KCN1" s="387"/>
      <c r="KCO1" s="387"/>
      <c r="KCP1" s="387"/>
      <c r="KCQ1" s="387"/>
      <c r="KCR1" s="387"/>
      <c r="KCS1" s="387"/>
      <c r="KCT1" s="387"/>
      <c r="KCU1" s="387"/>
      <c r="KCV1" s="387"/>
      <c r="KCW1" s="387"/>
      <c r="KCX1" s="387"/>
      <c r="KCY1" s="387"/>
      <c r="KCZ1" s="387"/>
      <c r="KDA1" s="387"/>
      <c r="KDB1" s="387"/>
      <c r="KDC1" s="387"/>
      <c r="KDD1" s="387"/>
      <c r="KDE1" s="387"/>
      <c r="KDF1" s="387"/>
      <c r="KDG1" s="387"/>
      <c r="KDH1" s="387"/>
      <c r="KDI1" s="387"/>
      <c r="KDJ1" s="387"/>
      <c r="KDK1" s="387"/>
      <c r="KDL1" s="387"/>
      <c r="KDM1" s="387"/>
      <c r="KDN1" s="387"/>
      <c r="KDO1" s="387"/>
      <c r="KDP1" s="387"/>
      <c r="KDQ1" s="387"/>
      <c r="KDR1" s="387"/>
      <c r="KDS1" s="387"/>
      <c r="KDT1" s="387"/>
      <c r="KDU1" s="387"/>
      <c r="KDV1" s="387"/>
      <c r="KDW1" s="387"/>
      <c r="KDX1" s="387"/>
      <c r="KDY1" s="387"/>
      <c r="KDZ1" s="387"/>
      <c r="KEA1" s="387"/>
      <c r="KEB1" s="387"/>
      <c r="KEC1" s="387"/>
      <c r="KED1" s="387"/>
      <c r="KEE1" s="387"/>
      <c r="KEF1" s="387"/>
      <c r="KEG1" s="387"/>
      <c r="KEH1" s="387"/>
      <c r="KEI1" s="387"/>
      <c r="KEJ1" s="387"/>
      <c r="KEK1" s="387"/>
      <c r="KEL1" s="387"/>
      <c r="KEM1" s="387"/>
      <c r="KEN1" s="387"/>
      <c r="KEO1" s="387"/>
      <c r="KEP1" s="387"/>
      <c r="KEQ1" s="387"/>
      <c r="KER1" s="387"/>
      <c r="KES1" s="387"/>
      <c r="KET1" s="387"/>
      <c r="KEU1" s="387"/>
      <c r="KEV1" s="387"/>
      <c r="KEW1" s="387"/>
      <c r="KEX1" s="387"/>
      <c r="KEY1" s="387"/>
      <c r="KEZ1" s="387"/>
      <c r="KFA1" s="387"/>
      <c r="KFB1" s="387"/>
      <c r="KFC1" s="387"/>
      <c r="KFD1" s="387"/>
      <c r="KFE1" s="387"/>
      <c r="KFF1" s="387"/>
      <c r="KFG1" s="387"/>
      <c r="KFH1" s="387"/>
      <c r="KFI1" s="387"/>
      <c r="KFJ1" s="387"/>
      <c r="KFK1" s="387"/>
      <c r="KFL1" s="13"/>
      <c r="KFM1" s="13"/>
      <c r="KFN1" s="13"/>
      <c r="KFO1" s="13"/>
      <c r="KFP1" s="13"/>
      <c r="KFQ1" s="13"/>
      <c r="KFR1" s="13"/>
      <c r="KFS1" s="13"/>
      <c r="KFT1" s="13"/>
      <c r="KFU1" s="13"/>
      <c r="KFV1" s="13"/>
      <c r="KFW1" s="13"/>
      <c r="KFX1" s="13"/>
      <c r="KFY1" s="13"/>
      <c r="KFZ1" s="13"/>
      <c r="KGA1" s="13"/>
      <c r="KGB1" s="13"/>
      <c r="KGC1" s="13"/>
      <c r="KGD1" s="13"/>
      <c r="KGE1" s="13"/>
      <c r="KGF1" s="13"/>
      <c r="KGG1" s="13"/>
      <c r="KGH1" s="13"/>
      <c r="KGI1" s="13"/>
      <c r="KGJ1" s="13"/>
      <c r="KGK1" s="13"/>
      <c r="KGL1" s="13"/>
      <c r="KGM1" s="13"/>
      <c r="KGN1" s="13"/>
      <c r="KGO1" s="13"/>
      <c r="KGP1" s="13"/>
      <c r="KGQ1" s="13"/>
      <c r="KGR1" s="13"/>
      <c r="KGS1" s="13"/>
      <c r="KGT1" s="13"/>
      <c r="KGU1" s="13"/>
      <c r="KGV1" s="13"/>
      <c r="KGW1" s="13"/>
      <c r="KGX1" s="13"/>
      <c r="KGY1" s="13"/>
      <c r="KGZ1" s="13"/>
      <c r="KHA1" s="13"/>
      <c r="KHB1" s="13"/>
      <c r="KHC1" s="13"/>
      <c r="KHD1" s="13"/>
      <c r="KHE1" s="13"/>
      <c r="KHF1" s="13"/>
      <c r="KHG1" s="13"/>
      <c r="KHH1" s="13"/>
      <c r="KHI1" s="13"/>
      <c r="KHJ1" s="13"/>
      <c r="KHK1" s="13"/>
      <c r="KHL1" s="13"/>
      <c r="KHM1" s="13"/>
      <c r="KHN1" s="13"/>
      <c r="KHO1" s="13"/>
      <c r="KHP1" s="13"/>
      <c r="KHQ1" s="13"/>
      <c r="KHR1" s="13"/>
      <c r="KHS1" s="13"/>
      <c r="KHT1" s="13"/>
      <c r="KHU1" s="13"/>
      <c r="KHV1" s="13"/>
      <c r="KHW1" s="13"/>
      <c r="KHX1" s="13"/>
      <c r="KHY1" s="13"/>
      <c r="KHZ1" s="13"/>
      <c r="KIA1" s="13"/>
      <c r="KIB1" s="13"/>
      <c r="KIC1" s="13"/>
      <c r="KID1" s="13"/>
      <c r="KIE1" s="13"/>
      <c r="KIF1" s="13"/>
      <c r="KIG1" s="13"/>
      <c r="KIH1" s="13"/>
      <c r="KII1" s="13"/>
      <c r="KIJ1" s="13"/>
      <c r="KIK1" s="13"/>
      <c r="KIL1" s="13"/>
      <c r="KIM1" s="13"/>
      <c r="KIN1" s="13"/>
      <c r="KIO1" s="13"/>
      <c r="KIP1" s="13"/>
      <c r="KIQ1" s="13"/>
      <c r="KIR1" s="13"/>
      <c r="KIS1" s="13"/>
      <c r="KIT1" s="13"/>
      <c r="KIU1" s="13"/>
      <c r="KIV1" s="13"/>
      <c r="KIW1" s="13"/>
      <c r="KIX1" s="13"/>
      <c r="KIY1" s="13"/>
      <c r="KIZ1" s="387"/>
      <c r="KJA1" s="387"/>
      <c r="KJB1" s="387"/>
      <c r="KJC1" s="387"/>
      <c r="KJD1" s="387"/>
      <c r="KJE1" s="387"/>
      <c r="KJF1" s="387"/>
      <c r="KJG1" s="387"/>
      <c r="KJH1" s="387"/>
      <c r="KJI1" s="387"/>
      <c r="KJJ1" s="387"/>
      <c r="KJK1" s="387"/>
      <c r="KJL1" s="387"/>
      <c r="KJM1" s="387"/>
      <c r="KJN1" s="387"/>
      <c r="KJO1" s="387"/>
      <c r="KJP1" s="387"/>
      <c r="KJQ1" s="387"/>
      <c r="KJR1" s="387"/>
      <c r="KJS1" s="387"/>
      <c r="KJT1" s="387"/>
      <c r="KJU1" s="387"/>
      <c r="KJV1" s="387"/>
      <c r="KJW1" s="387"/>
      <c r="KJX1" s="387"/>
      <c r="KJY1" s="387"/>
      <c r="KJZ1" s="387"/>
      <c r="KKA1" s="387"/>
      <c r="KKB1" s="387"/>
      <c r="KKC1" s="387"/>
      <c r="KKD1" s="387"/>
      <c r="KKE1" s="387"/>
      <c r="KKF1" s="387"/>
      <c r="KKG1" s="387"/>
      <c r="KKH1" s="387"/>
      <c r="KKI1" s="387"/>
      <c r="KKJ1" s="387"/>
      <c r="KKK1" s="387"/>
      <c r="KKL1" s="387"/>
      <c r="KKM1" s="387"/>
      <c r="KKN1" s="387"/>
      <c r="KKO1" s="387"/>
      <c r="KKP1" s="387"/>
      <c r="KKQ1" s="387"/>
      <c r="KKR1" s="387"/>
      <c r="KKS1" s="387"/>
      <c r="KKT1" s="387"/>
      <c r="KKU1" s="387"/>
      <c r="KKV1" s="387"/>
      <c r="KKW1" s="387"/>
      <c r="KKX1" s="387"/>
      <c r="KKY1" s="387"/>
      <c r="KKZ1" s="387"/>
      <c r="KLA1" s="387"/>
      <c r="KLB1" s="387"/>
      <c r="KLC1" s="387"/>
      <c r="KLD1" s="387"/>
      <c r="KLE1" s="387"/>
      <c r="KLF1" s="387"/>
      <c r="KLG1" s="387"/>
      <c r="KLH1" s="387"/>
      <c r="KLI1" s="387"/>
      <c r="KLJ1" s="387"/>
      <c r="KLK1" s="387"/>
      <c r="KLL1" s="387"/>
      <c r="KLM1" s="387"/>
      <c r="KLN1" s="387"/>
      <c r="KLO1" s="387"/>
      <c r="KLP1" s="387"/>
      <c r="KLQ1" s="387"/>
      <c r="KLR1" s="387"/>
      <c r="KLS1" s="387"/>
      <c r="KLT1" s="387"/>
      <c r="KLU1" s="387"/>
      <c r="KLV1" s="387"/>
      <c r="KLW1" s="387"/>
      <c r="KLX1" s="387"/>
      <c r="KLY1" s="387"/>
      <c r="KLZ1" s="387"/>
      <c r="KMA1" s="387"/>
      <c r="KMB1" s="387"/>
      <c r="KMC1" s="387"/>
      <c r="KMD1" s="387"/>
      <c r="KME1" s="387"/>
      <c r="KMF1" s="387"/>
      <c r="KMG1" s="387"/>
      <c r="KMH1" s="387"/>
      <c r="KMI1" s="387"/>
      <c r="KMJ1" s="387"/>
      <c r="KMK1" s="387"/>
      <c r="KML1" s="387"/>
      <c r="KMM1" s="387"/>
      <c r="KMN1" s="387"/>
      <c r="KMO1" s="387"/>
      <c r="KMP1" s="387"/>
      <c r="KMQ1" s="387"/>
      <c r="KMR1" s="387"/>
      <c r="KMS1" s="387"/>
      <c r="KMT1" s="387"/>
      <c r="KMU1" s="387"/>
      <c r="KMV1" s="387"/>
      <c r="KMW1" s="387"/>
      <c r="KMX1" s="387"/>
      <c r="KMY1" s="387"/>
      <c r="KMZ1" s="387"/>
      <c r="KNA1" s="387"/>
      <c r="KNB1" s="387"/>
      <c r="KNC1" s="387"/>
      <c r="KND1" s="387"/>
      <c r="KNE1" s="387"/>
      <c r="KNF1" s="387"/>
      <c r="KNG1" s="387"/>
      <c r="KNH1" s="387"/>
      <c r="KNI1" s="387"/>
      <c r="KNJ1" s="387"/>
      <c r="KNK1" s="387"/>
      <c r="KNL1" s="387"/>
      <c r="KNM1" s="387"/>
      <c r="KNN1" s="387"/>
      <c r="KNO1" s="387"/>
      <c r="KNP1" s="387"/>
      <c r="KNQ1" s="387"/>
      <c r="KNR1" s="387"/>
      <c r="KNS1" s="387"/>
      <c r="KNT1" s="387"/>
      <c r="KNU1" s="387"/>
      <c r="KNV1" s="387"/>
      <c r="KNW1" s="387"/>
      <c r="KNX1" s="387"/>
      <c r="KNY1" s="387"/>
      <c r="KNZ1" s="387"/>
      <c r="KOA1" s="387"/>
      <c r="KOB1" s="387"/>
      <c r="KOC1" s="387"/>
      <c r="KOD1" s="387"/>
      <c r="KOE1" s="387"/>
      <c r="KOF1" s="387"/>
      <c r="KOG1" s="387"/>
      <c r="KOH1" s="387"/>
      <c r="KOI1" s="387"/>
      <c r="KOJ1" s="387"/>
      <c r="KOK1" s="387"/>
      <c r="KOL1" s="387"/>
      <c r="KOM1" s="387"/>
      <c r="KON1" s="387"/>
      <c r="KOO1" s="387"/>
      <c r="KOP1" s="387"/>
      <c r="KOQ1" s="387"/>
      <c r="KOR1" s="387"/>
      <c r="KOS1" s="387"/>
      <c r="KOT1" s="387"/>
      <c r="KOU1" s="387"/>
      <c r="KOV1" s="387"/>
      <c r="KOW1" s="387"/>
      <c r="KOX1" s="387"/>
      <c r="KOY1" s="387"/>
      <c r="KOZ1" s="387"/>
      <c r="KPA1" s="387"/>
      <c r="KPB1" s="387"/>
      <c r="KPC1" s="387"/>
      <c r="KPD1" s="387"/>
      <c r="KPE1" s="387"/>
      <c r="KPF1" s="387"/>
      <c r="KPG1" s="387"/>
      <c r="KPH1" s="13"/>
      <c r="KPI1" s="13"/>
      <c r="KPJ1" s="13"/>
      <c r="KPK1" s="13"/>
      <c r="KPL1" s="13"/>
      <c r="KPM1" s="13"/>
      <c r="KPN1" s="13"/>
      <c r="KPO1" s="13"/>
      <c r="KPP1" s="13"/>
      <c r="KPQ1" s="13"/>
      <c r="KPR1" s="13"/>
      <c r="KPS1" s="13"/>
      <c r="KPT1" s="13"/>
      <c r="KPU1" s="13"/>
      <c r="KPV1" s="13"/>
      <c r="KPW1" s="13"/>
      <c r="KPX1" s="13"/>
      <c r="KPY1" s="13"/>
      <c r="KPZ1" s="13"/>
      <c r="KQA1" s="13"/>
      <c r="KQB1" s="13"/>
      <c r="KQC1" s="13"/>
      <c r="KQD1" s="13"/>
      <c r="KQE1" s="13"/>
      <c r="KQF1" s="13"/>
      <c r="KQG1" s="13"/>
      <c r="KQH1" s="13"/>
      <c r="KQI1" s="13"/>
      <c r="KQJ1" s="13"/>
      <c r="KQK1" s="13"/>
      <c r="KQL1" s="13"/>
      <c r="KQM1" s="13"/>
      <c r="KQN1" s="13"/>
      <c r="KQO1" s="13"/>
      <c r="KQP1" s="13"/>
      <c r="KQQ1" s="13"/>
      <c r="KQR1" s="13"/>
      <c r="KQS1" s="13"/>
      <c r="KQT1" s="13"/>
      <c r="KQU1" s="13"/>
      <c r="KQV1" s="13"/>
      <c r="KQW1" s="13"/>
      <c r="KQX1" s="13"/>
      <c r="KQY1" s="13"/>
      <c r="KQZ1" s="13"/>
      <c r="KRA1" s="13"/>
      <c r="KRB1" s="13"/>
      <c r="KRC1" s="13"/>
      <c r="KRD1" s="13"/>
      <c r="KRE1" s="13"/>
      <c r="KRF1" s="13"/>
      <c r="KRG1" s="13"/>
      <c r="KRH1" s="13"/>
      <c r="KRI1" s="13"/>
      <c r="KRJ1" s="13"/>
      <c r="KRK1" s="13"/>
      <c r="KRL1" s="13"/>
      <c r="KRM1" s="13"/>
      <c r="KRN1" s="13"/>
      <c r="KRO1" s="13"/>
      <c r="KRP1" s="13"/>
      <c r="KRQ1" s="13"/>
      <c r="KRR1" s="13"/>
      <c r="KRS1" s="13"/>
      <c r="KRT1" s="13"/>
      <c r="KRU1" s="13"/>
      <c r="KRV1" s="13"/>
      <c r="KRW1" s="13"/>
      <c r="KRX1" s="13"/>
      <c r="KRY1" s="13"/>
      <c r="KRZ1" s="13"/>
      <c r="KSA1" s="13"/>
      <c r="KSB1" s="13"/>
      <c r="KSC1" s="13"/>
      <c r="KSD1" s="13"/>
      <c r="KSE1" s="13"/>
      <c r="KSF1" s="13"/>
      <c r="KSG1" s="13"/>
      <c r="KSH1" s="13"/>
      <c r="KSI1" s="13"/>
      <c r="KSJ1" s="13"/>
      <c r="KSK1" s="13"/>
      <c r="KSL1" s="13"/>
      <c r="KSM1" s="13"/>
      <c r="KSN1" s="13"/>
      <c r="KSO1" s="13"/>
      <c r="KSP1" s="13"/>
      <c r="KSQ1" s="13"/>
      <c r="KSR1" s="13"/>
      <c r="KSS1" s="13"/>
      <c r="KST1" s="13"/>
      <c r="KSU1" s="13"/>
      <c r="KSV1" s="387"/>
      <c r="KSW1" s="387"/>
      <c r="KSX1" s="387"/>
      <c r="KSY1" s="387"/>
      <c r="KSZ1" s="387"/>
      <c r="KTA1" s="387"/>
      <c r="KTB1" s="387"/>
      <c r="KTC1" s="387"/>
      <c r="KTD1" s="387"/>
      <c r="KTE1" s="387"/>
      <c r="KTF1" s="387"/>
      <c r="KTG1" s="387"/>
      <c r="KTH1" s="387"/>
      <c r="KTI1" s="387"/>
      <c r="KTJ1" s="387"/>
      <c r="KTK1" s="387"/>
      <c r="KTL1" s="387"/>
      <c r="KTM1" s="387"/>
      <c r="KTN1" s="387"/>
      <c r="KTO1" s="387"/>
      <c r="KTP1" s="387"/>
      <c r="KTQ1" s="387"/>
      <c r="KTR1" s="387"/>
      <c r="KTS1" s="387"/>
      <c r="KTT1" s="387"/>
      <c r="KTU1" s="387"/>
      <c r="KTV1" s="387"/>
      <c r="KTW1" s="387"/>
      <c r="KTX1" s="387"/>
      <c r="KTY1" s="387"/>
      <c r="KTZ1" s="387"/>
      <c r="KUA1" s="387"/>
      <c r="KUB1" s="387"/>
      <c r="KUC1" s="387"/>
      <c r="KUD1" s="387"/>
      <c r="KUE1" s="387"/>
      <c r="KUF1" s="387"/>
      <c r="KUG1" s="387"/>
      <c r="KUH1" s="387"/>
      <c r="KUI1" s="387"/>
      <c r="KUJ1" s="387"/>
      <c r="KUK1" s="387"/>
      <c r="KUL1" s="387"/>
      <c r="KUM1" s="387"/>
      <c r="KUN1" s="387"/>
      <c r="KUO1" s="387"/>
      <c r="KUP1" s="387"/>
      <c r="KUQ1" s="387"/>
      <c r="KUR1" s="387"/>
      <c r="KUS1" s="387"/>
      <c r="KUT1" s="387"/>
      <c r="KUU1" s="387"/>
      <c r="KUV1" s="387"/>
      <c r="KUW1" s="387"/>
      <c r="KUX1" s="387"/>
      <c r="KUY1" s="387"/>
      <c r="KUZ1" s="387"/>
      <c r="KVA1" s="387"/>
      <c r="KVB1" s="387"/>
      <c r="KVC1" s="387"/>
      <c r="KVD1" s="387"/>
      <c r="KVE1" s="387"/>
      <c r="KVF1" s="387"/>
      <c r="KVG1" s="387"/>
      <c r="KVH1" s="387"/>
      <c r="KVI1" s="387"/>
      <c r="KVJ1" s="387"/>
      <c r="KVK1" s="387"/>
      <c r="KVL1" s="387"/>
      <c r="KVM1" s="387"/>
      <c r="KVN1" s="387"/>
      <c r="KVO1" s="387"/>
      <c r="KVP1" s="387"/>
      <c r="KVQ1" s="387"/>
      <c r="KVR1" s="387"/>
      <c r="KVS1" s="387"/>
      <c r="KVT1" s="387"/>
      <c r="KVU1" s="387"/>
      <c r="KVV1" s="387"/>
      <c r="KVW1" s="387"/>
      <c r="KVX1" s="387"/>
      <c r="KVY1" s="387"/>
      <c r="KVZ1" s="387"/>
      <c r="KWA1" s="387"/>
      <c r="KWB1" s="387"/>
      <c r="KWC1" s="387"/>
      <c r="KWD1" s="387"/>
      <c r="KWE1" s="387"/>
      <c r="KWF1" s="387"/>
      <c r="KWG1" s="387"/>
      <c r="KWH1" s="387"/>
      <c r="KWI1" s="387"/>
      <c r="KWJ1" s="387"/>
      <c r="KWK1" s="387"/>
      <c r="KWL1" s="387"/>
      <c r="KWM1" s="387"/>
      <c r="KWN1" s="387"/>
      <c r="KWO1" s="387"/>
      <c r="KWP1" s="387"/>
      <c r="KWQ1" s="387"/>
      <c r="KWR1" s="387"/>
      <c r="KWS1" s="387"/>
      <c r="KWT1" s="387"/>
      <c r="KWU1" s="387"/>
      <c r="KWV1" s="387"/>
      <c r="KWW1" s="387"/>
      <c r="KWX1" s="387"/>
      <c r="KWY1" s="387"/>
      <c r="KWZ1" s="387"/>
      <c r="KXA1" s="387"/>
      <c r="KXB1" s="387"/>
      <c r="KXC1" s="387"/>
      <c r="KXD1" s="387"/>
      <c r="KXE1" s="387"/>
      <c r="KXF1" s="387"/>
      <c r="KXG1" s="387"/>
      <c r="KXH1" s="387"/>
      <c r="KXI1" s="387"/>
      <c r="KXJ1" s="387"/>
      <c r="KXK1" s="387"/>
      <c r="KXL1" s="387"/>
      <c r="KXM1" s="387"/>
      <c r="KXN1" s="387"/>
      <c r="KXO1" s="387"/>
      <c r="KXP1" s="387"/>
      <c r="KXQ1" s="387"/>
      <c r="KXR1" s="387"/>
      <c r="KXS1" s="387"/>
      <c r="KXT1" s="387"/>
      <c r="KXU1" s="387"/>
      <c r="KXV1" s="387"/>
      <c r="KXW1" s="387"/>
      <c r="KXX1" s="387"/>
      <c r="KXY1" s="387"/>
      <c r="KXZ1" s="387"/>
      <c r="KYA1" s="387"/>
      <c r="KYB1" s="387"/>
      <c r="KYC1" s="387"/>
      <c r="KYD1" s="387"/>
      <c r="KYE1" s="387"/>
      <c r="KYF1" s="387"/>
      <c r="KYG1" s="387"/>
      <c r="KYH1" s="387"/>
      <c r="KYI1" s="387"/>
      <c r="KYJ1" s="387"/>
      <c r="KYK1" s="387"/>
      <c r="KYL1" s="387"/>
      <c r="KYM1" s="387"/>
      <c r="KYN1" s="387"/>
      <c r="KYO1" s="387"/>
      <c r="KYP1" s="387"/>
      <c r="KYQ1" s="387"/>
      <c r="KYR1" s="387"/>
      <c r="KYS1" s="387"/>
      <c r="KYT1" s="387"/>
      <c r="KYU1" s="387"/>
      <c r="KYV1" s="387"/>
      <c r="KYW1" s="387"/>
      <c r="KYX1" s="387"/>
      <c r="KYY1" s="387"/>
      <c r="KYZ1" s="387"/>
      <c r="KZA1" s="387"/>
      <c r="KZB1" s="387"/>
      <c r="KZC1" s="387"/>
      <c r="KZD1" s="13"/>
      <c r="KZE1" s="13"/>
      <c r="KZF1" s="13"/>
      <c r="KZG1" s="13"/>
      <c r="KZH1" s="13"/>
      <c r="KZI1" s="13"/>
      <c r="KZJ1" s="13"/>
      <c r="KZK1" s="13"/>
      <c r="KZL1" s="13"/>
      <c r="KZM1" s="13"/>
      <c r="KZN1" s="13"/>
      <c r="KZO1" s="13"/>
      <c r="KZP1" s="13"/>
      <c r="KZQ1" s="13"/>
      <c r="KZR1" s="13"/>
      <c r="KZS1" s="13"/>
      <c r="KZT1" s="13"/>
      <c r="KZU1" s="13"/>
      <c r="KZV1" s="13"/>
      <c r="KZW1" s="13"/>
      <c r="KZX1" s="13"/>
      <c r="KZY1" s="13"/>
      <c r="KZZ1" s="13"/>
      <c r="LAA1" s="13"/>
      <c r="LAB1" s="13"/>
      <c r="LAC1" s="13"/>
      <c r="LAD1" s="13"/>
      <c r="LAE1" s="13"/>
      <c r="LAF1" s="13"/>
      <c r="LAG1" s="13"/>
      <c r="LAH1" s="13"/>
      <c r="LAI1" s="13"/>
      <c r="LAJ1" s="13"/>
      <c r="LAK1" s="13"/>
      <c r="LAL1" s="13"/>
      <c r="LAM1" s="13"/>
      <c r="LAN1" s="13"/>
      <c r="LAO1" s="13"/>
      <c r="LAP1" s="13"/>
      <c r="LAQ1" s="13"/>
      <c r="LAR1" s="13"/>
      <c r="LAS1" s="13"/>
      <c r="LAT1" s="13"/>
      <c r="LAU1" s="13"/>
      <c r="LAV1" s="13"/>
      <c r="LAW1" s="13"/>
      <c r="LAX1" s="13"/>
      <c r="LAY1" s="13"/>
      <c r="LAZ1" s="13"/>
      <c r="LBA1" s="13"/>
      <c r="LBB1" s="13"/>
      <c r="LBC1" s="13"/>
      <c r="LBD1" s="13"/>
      <c r="LBE1" s="13"/>
      <c r="LBF1" s="13"/>
      <c r="LBG1" s="13"/>
      <c r="LBH1" s="13"/>
      <c r="LBI1" s="13"/>
      <c r="LBJ1" s="13"/>
      <c r="LBK1" s="13"/>
      <c r="LBL1" s="13"/>
      <c r="LBM1" s="13"/>
      <c r="LBN1" s="13"/>
      <c r="LBO1" s="13"/>
      <c r="LBP1" s="13"/>
      <c r="LBQ1" s="13"/>
      <c r="LBR1" s="13"/>
      <c r="LBS1" s="13"/>
      <c r="LBT1" s="13"/>
      <c r="LBU1" s="13"/>
      <c r="LBV1" s="13"/>
      <c r="LBW1" s="13"/>
      <c r="LBX1" s="13"/>
      <c r="LBY1" s="13"/>
      <c r="LBZ1" s="13"/>
      <c r="LCA1" s="13"/>
      <c r="LCB1" s="13"/>
      <c r="LCC1" s="13"/>
      <c r="LCD1" s="13"/>
      <c r="LCE1" s="13"/>
      <c r="LCF1" s="13"/>
      <c r="LCG1" s="13"/>
      <c r="LCH1" s="13"/>
      <c r="LCI1" s="13"/>
      <c r="LCJ1" s="13"/>
      <c r="LCK1" s="13"/>
      <c r="LCL1" s="13"/>
      <c r="LCM1" s="13"/>
      <c r="LCN1" s="13"/>
      <c r="LCO1" s="13"/>
      <c r="LCP1" s="13"/>
      <c r="LCQ1" s="13"/>
      <c r="LCR1" s="387"/>
      <c r="LCS1" s="387"/>
      <c r="LCT1" s="387"/>
      <c r="LCU1" s="387"/>
      <c r="LCV1" s="387"/>
      <c r="LCW1" s="387"/>
      <c r="LCX1" s="387"/>
      <c r="LCY1" s="387"/>
      <c r="LCZ1" s="387"/>
      <c r="LDA1" s="387"/>
      <c r="LDB1" s="387"/>
      <c r="LDC1" s="387"/>
      <c r="LDD1" s="387"/>
      <c r="LDE1" s="387"/>
      <c r="LDF1" s="387"/>
      <c r="LDG1" s="387"/>
      <c r="LDH1" s="387"/>
      <c r="LDI1" s="387"/>
      <c r="LDJ1" s="387"/>
      <c r="LDK1" s="387"/>
      <c r="LDL1" s="387"/>
      <c r="LDM1" s="387"/>
      <c r="LDN1" s="387"/>
      <c r="LDO1" s="387"/>
      <c r="LDP1" s="387"/>
      <c r="LDQ1" s="387"/>
      <c r="LDR1" s="387"/>
      <c r="LDS1" s="387"/>
      <c r="LDT1" s="387"/>
      <c r="LDU1" s="387"/>
      <c r="LDV1" s="387"/>
      <c r="LDW1" s="387"/>
      <c r="LDX1" s="387"/>
      <c r="LDY1" s="387"/>
      <c r="LDZ1" s="387"/>
      <c r="LEA1" s="387"/>
      <c r="LEB1" s="387"/>
      <c r="LEC1" s="387"/>
      <c r="LED1" s="387"/>
      <c r="LEE1" s="387"/>
      <c r="LEF1" s="387"/>
      <c r="LEG1" s="387"/>
      <c r="LEH1" s="387"/>
      <c r="LEI1" s="387"/>
      <c r="LEJ1" s="387"/>
      <c r="LEK1" s="387"/>
      <c r="LEL1" s="387"/>
      <c r="LEM1" s="387"/>
      <c r="LEN1" s="387"/>
      <c r="LEO1" s="387"/>
      <c r="LEP1" s="387"/>
      <c r="LEQ1" s="387"/>
      <c r="LER1" s="387"/>
      <c r="LES1" s="387"/>
      <c r="LET1" s="387"/>
      <c r="LEU1" s="387"/>
      <c r="LEV1" s="387"/>
      <c r="LEW1" s="387"/>
      <c r="LEX1" s="387"/>
      <c r="LEY1" s="387"/>
      <c r="LEZ1" s="387"/>
      <c r="LFA1" s="387"/>
      <c r="LFB1" s="387"/>
      <c r="LFC1" s="387"/>
      <c r="LFD1" s="387"/>
      <c r="LFE1" s="387"/>
      <c r="LFF1" s="387"/>
      <c r="LFG1" s="387"/>
      <c r="LFH1" s="387"/>
      <c r="LFI1" s="387"/>
      <c r="LFJ1" s="387"/>
      <c r="LFK1" s="387"/>
      <c r="LFL1" s="387"/>
      <c r="LFM1" s="387"/>
      <c r="LFN1" s="387"/>
      <c r="LFO1" s="387"/>
      <c r="LFP1" s="387"/>
      <c r="LFQ1" s="387"/>
      <c r="LFR1" s="387"/>
      <c r="LFS1" s="387"/>
      <c r="LFT1" s="387"/>
      <c r="LFU1" s="387"/>
      <c r="LFV1" s="387"/>
      <c r="LFW1" s="387"/>
      <c r="LFX1" s="387"/>
      <c r="LFY1" s="387"/>
      <c r="LFZ1" s="387"/>
      <c r="LGA1" s="387"/>
      <c r="LGB1" s="387"/>
      <c r="LGC1" s="387"/>
      <c r="LGD1" s="387"/>
      <c r="LGE1" s="387"/>
      <c r="LGF1" s="387"/>
      <c r="LGG1" s="387"/>
      <c r="LGH1" s="387"/>
      <c r="LGI1" s="387"/>
      <c r="LGJ1" s="387"/>
      <c r="LGK1" s="387"/>
      <c r="LGL1" s="387"/>
      <c r="LGM1" s="387"/>
      <c r="LGN1" s="387"/>
      <c r="LGO1" s="387"/>
      <c r="LGP1" s="387"/>
      <c r="LGQ1" s="387"/>
      <c r="LGR1" s="387"/>
      <c r="LGS1" s="387"/>
      <c r="LGT1" s="387"/>
      <c r="LGU1" s="387"/>
      <c r="LGV1" s="387"/>
      <c r="LGW1" s="387"/>
      <c r="LGX1" s="387"/>
      <c r="LGY1" s="387"/>
      <c r="LGZ1" s="387"/>
      <c r="LHA1" s="387"/>
      <c r="LHB1" s="387"/>
      <c r="LHC1" s="387"/>
      <c r="LHD1" s="387"/>
      <c r="LHE1" s="387"/>
      <c r="LHF1" s="387"/>
      <c r="LHG1" s="387"/>
      <c r="LHH1" s="387"/>
      <c r="LHI1" s="387"/>
      <c r="LHJ1" s="387"/>
      <c r="LHK1" s="387"/>
      <c r="LHL1" s="387"/>
      <c r="LHM1" s="387"/>
      <c r="LHN1" s="387"/>
      <c r="LHO1" s="387"/>
      <c r="LHP1" s="387"/>
      <c r="LHQ1" s="387"/>
      <c r="LHR1" s="387"/>
      <c r="LHS1" s="387"/>
      <c r="LHT1" s="387"/>
      <c r="LHU1" s="387"/>
      <c r="LHV1" s="387"/>
      <c r="LHW1" s="387"/>
      <c r="LHX1" s="387"/>
      <c r="LHY1" s="387"/>
      <c r="LHZ1" s="387"/>
      <c r="LIA1" s="387"/>
      <c r="LIB1" s="387"/>
      <c r="LIC1" s="387"/>
      <c r="LID1" s="387"/>
      <c r="LIE1" s="387"/>
      <c r="LIF1" s="387"/>
      <c r="LIG1" s="387"/>
      <c r="LIH1" s="387"/>
      <c r="LII1" s="387"/>
      <c r="LIJ1" s="387"/>
      <c r="LIK1" s="387"/>
      <c r="LIL1" s="387"/>
      <c r="LIM1" s="387"/>
      <c r="LIN1" s="387"/>
      <c r="LIO1" s="387"/>
      <c r="LIP1" s="387"/>
      <c r="LIQ1" s="387"/>
      <c r="LIR1" s="387"/>
      <c r="LIS1" s="387"/>
      <c r="LIT1" s="387"/>
      <c r="LIU1" s="387"/>
      <c r="LIV1" s="387"/>
      <c r="LIW1" s="387"/>
      <c r="LIX1" s="387"/>
      <c r="LIY1" s="387"/>
      <c r="LIZ1" s="13"/>
      <c r="LJA1" s="13"/>
      <c r="LJB1" s="13"/>
      <c r="LJC1" s="13"/>
      <c r="LJD1" s="13"/>
      <c r="LJE1" s="13"/>
      <c r="LJF1" s="13"/>
      <c r="LJG1" s="13"/>
      <c r="LJH1" s="13"/>
      <c r="LJI1" s="13"/>
      <c r="LJJ1" s="13"/>
      <c r="LJK1" s="13"/>
      <c r="LJL1" s="13"/>
      <c r="LJM1" s="13"/>
      <c r="LJN1" s="13"/>
      <c r="LJO1" s="13"/>
      <c r="LJP1" s="13"/>
      <c r="LJQ1" s="13"/>
      <c r="LJR1" s="13"/>
      <c r="LJS1" s="13"/>
      <c r="LJT1" s="13"/>
      <c r="LJU1" s="13"/>
      <c r="LJV1" s="13"/>
      <c r="LJW1" s="13"/>
      <c r="LJX1" s="13"/>
      <c r="LJY1" s="13"/>
      <c r="LJZ1" s="13"/>
      <c r="LKA1" s="13"/>
      <c r="LKB1" s="13"/>
      <c r="LKC1" s="13"/>
      <c r="LKD1" s="13"/>
      <c r="LKE1" s="13"/>
      <c r="LKF1" s="13"/>
      <c r="LKG1" s="13"/>
      <c r="LKH1" s="13"/>
      <c r="LKI1" s="13"/>
      <c r="LKJ1" s="13"/>
      <c r="LKK1" s="13"/>
      <c r="LKL1" s="13"/>
      <c r="LKM1" s="13"/>
      <c r="LKN1" s="13"/>
      <c r="LKO1" s="13"/>
      <c r="LKP1" s="13"/>
      <c r="LKQ1" s="13"/>
      <c r="LKR1" s="13"/>
      <c r="LKS1" s="13"/>
      <c r="LKT1" s="13"/>
      <c r="LKU1" s="13"/>
      <c r="LKV1" s="13"/>
      <c r="LKW1" s="13"/>
      <c r="LKX1" s="13"/>
      <c r="LKY1" s="13"/>
      <c r="LKZ1" s="13"/>
      <c r="LLA1" s="13"/>
      <c r="LLB1" s="13"/>
      <c r="LLC1" s="13"/>
      <c r="LLD1" s="13"/>
      <c r="LLE1" s="13"/>
      <c r="LLF1" s="13"/>
      <c r="LLG1" s="13"/>
      <c r="LLH1" s="13"/>
      <c r="LLI1" s="13"/>
      <c r="LLJ1" s="13"/>
      <c r="LLK1" s="13"/>
      <c r="LLL1" s="13"/>
      <c r="LLM1" s="13"/>
      <c r="LLN1" s="13"/>
      <c r="LLO1" s="13"/>
      <c r="LLP1" s="13"/>
      <c r="LLQ1" s="13"/>
      <c r="LLR1" s="13"/>
      <c r="LLS1" s="13"/>
      <c r="LLT1" s="13"/>
      <c r="LLU1" s="13"/>
      <c r="LLV1" s="13"/>
      <c r="LLW1" s="13"/>
      <c r="LLX1" s="13"/>
      <c r="LLY1" s="13"/>
      <c r="LLZ1" s="13"/>
      <c r="LMA1" s="13"/>
      <c r="LMB1" s="13"/>
      <c r="LMC1" s="13"/>
      <c r="LMD1" s="13"/>
      <c r="LME1" s="13"/>
      <c r="LMF1" s="13"/>
      <c r="LMG1" s="13"/>
      <c r="LMH1" s="13"/>
      <c r="LMI1" s="13"/>
      <c r="LMJ1" s="13"/>
      <c r="LMK1" s="13"/>
      <c r="LML1" s="13"/>
      <c r="LMM1" s="13"/>
      <c r="LMN1" s="387"/>
      <c r="LMO1" s="387"/>
      <c r="LMP1" s="387"/>
      <c r="LMQ1" s="387"/>
      <c r="LMR1" s="387"/>
      <c r="LMS1" s="387"/>
      <c r="LMT1" s="387"/>
      <c r="LMU1" s="387"/>
      <c r="LMV1" s="387"/>
      <c r="LMW1" s="387"/>
      <c r="LMX1" s="387"/>
      <c r="LMY1" s="387"/>
      <c r="LMZ1" s="387"/>
      <c r="LNA1" s="387"/>
      <c r="LNB1" s="387"/>
      <c r="LNC1" s="387"/>
      <c r="LND1" s="387"/>
      <c r="LNE1" s="387"/>
      <c r="LNF1" s="387"/>
      <c r="LNG1" s="387"/>
      <c r="LNH1" s="387"/>
      <c r="LNI1" s="387"/>
      <c r="LNJ1" s="387"/>
      <c r="LNK1" s="387"/>
      <c r="LNL1" s="387"/>
      <c r="LNM1" s="387"/>
      <c r="LNN1" s="387"/>
      <c r="LNO1" s="387"/>
      <c r="LNP1" s="387"/>
      <c r="LNQ1" s="387"/>
      <c r="LNR1" s="387"/>
      <c r="LNS1" s="387"/>
      <c r="LNT1" s="387"/>
      <c r="LNU1" s="387"/>
      <c r="LNV1" s="387"/>
      <c r="LNW1" s="387"/>
      <c r="LNX1" s="387"/>
      <c r="LNY1" s="387"/>
      <c r="LNZ1" s="387"/>
      <c r="LOA1" s="387"/>
      <c r="LOB1" s="387"/>
      <c r="LOC1" s="387"/>
      <c r="LOD1" s="387"/>
      <c r="LOE1" s="387"/>
      <c r="LOF1" s="387"/>
      <c r="LOG1" s="387"/>
      <c r="LOH1" s="387"/>
      <c r="LOI1" s="387"/>
      <c r="LOJ1" s="387"/>
      <c r="LOK1" s="387"/>
      <c r="LOL1" s="387"/>
      <c r="LOM1" s="387"/>
      <c r="LON1" s="387"/>
      <c r="LOO1" s="387"/>
      <c r="LOP1" s="387"/>
      <c r="LOQ1" s="387"/>
      <c r="LOR1" s="387"/>
      <c r="LOS1" s="387"/>
      <c r="LOT1" s="387"/>
      <c r="LOU1" s="387"/>
      <c r="LOV1" s="387"/>
      <c r="LOW1" s="387"/>
      <c r="LOX1" s="387"/>
      <c r="LOY1" s="387"/>
      <c r="LOZ1" s="387"/>
      <c r="LPA1" s="387"/>
      <c r="LPB1" s="387"/>
      <c r="LPC1" s="387"/>
      <c r="LPD1" s="387"/>
      <c r="LPE1" s="387"/>
      <c r="LPF1" s="387"/>
      <c r="LPG1" s="387"/>
      <c r="LPH1" s="387"/>
      <c r="LPI1" s="387"/>
      <c r="LPJ1" s="387"/>
      <c r="LPK1" s="387"/>
      <c r="LPL1" s="387"/>
      <c r="LPM1" s="387"/>
      <c r="LPN1" s="387"/>
      <c r="LPO1" s="387"/>
      <c r="LPP1" s="387"/>
      <c r="LPQ1" s="387"/>
      <c r="LPR1" s="387"/>
      <c r="LPS1" s="387"/>
      <c r="LPT1" s="387"/>
      <c r="LPU1" s="387"/>
      <c r="LPV1" s="387"/>
      <c r="LPW1" s="387"/>
      <c r="LPX1" s="387"/>
      <c r="LPY1" s="387"/>
      <c r="LPZ1" s="387"/>
      <c r="LQA1" s="387"/>
      <c r="LQB1" s="387"/>
      <c r="LQC1" s="387"/>
      <c r="LQD1" s="387"/>
      <c r="LQE1" s="387"/>
      <c r="LQF1" s="387"/>
      <c r="LQG1" s="387"/>
      <c r="LQH1" s="387"/>
      <c r="LQI1" s="387"/>
      <c r="LQJ1" s="387"/>
      <c r="LQK1" s="387"/>
      <c r="LQL1" s="387"/>
      <c r="LQM1" s="387"/>
      <c r="LQN1" s="387"/>
      <c r="LQO1" s="387"/>
      <c r="LQP1" s="387"/>
      <c r="LQQ1" s="387"/>
      <c r="LQR1" s="387"/>
      <c r="LQS1" s="387"/>
      <c r="LQT1" s="387"/>
      <c r="LQU1" s="387"/>
      <c r="LQV1" s="387"/>
      <c r="LQW1" s="387"/>
      <c r="LQX1" s="387"/>
      <c r="LQY1" s="387"/>
      <c r="LQZ1" s="387"/>
      <c r="LRA1" s="387"/>
      <c r="LRB1" s="387"/>
      <c r="LRC1" s="387"/>
      <c r="LRD1" s="387"/>
      <c r="LRE1" s="387"/>
      <c r="LRF1" s="387"/>
      <c r="LRG1" s="387"/>
      <c r="LRH1" s="387"/>
      <c r="LRI1" s="387"/>
      <c r="LRJ1" s="387"/>
      <c r="LRK1" s="387"/>
      <c r="LRL1" s="387"/>
      <c r="LRM1" s="387"/>
      <c r="LRN1" s="387"/>
      <c r="LRO1" s="387"/>
      <c r="LRP1" s="387"/>
      <c r="LRQ1" s="387"/>
      <c r="LRR1" s="387"/>
      <c r="LRS1" s="387"/>
      <c r="LRT1" s="387"/>
      <c r="LRU1" s="387"/>
      <c r="LRV1" s="387"/>
      <c r="LRW1" s="387"/>
      <c r="LRX1" s="387"/>
      <c r="LRY1" s="387"/>
      <c r="LRZ1" s="387"/>
      <c r="LSA1" s="387"/>
      <c r="LSB1" s="387"/>
      <c r="LSC1" s="387"/>
      <c r="LSD1" s="387"/>
      <c r="LSE1" s="387"/>
      <c r="LSF1" s="387"/>
      <c r="LSG1" s="387"/>
      <c r="LSH1" s="387"/>
      <c r="LSI1" s="387"/>
      <c r="LSJ1" s="387"/>
      <c r="LSK1" s="387"/>
      <c r="LSL1" s="387"/>
      <c r="LSM1" s="387"/>
      <c r="LSN1" s="387"/>
      <c r="LSO1" s="387"/>
      <c r="LSP1" s="387"/>
      <c r="LSQ1" s="387"/>
      <c r="LSR1" s="387"/>
      <c r="LSS1" s="387"/>
      <c r="LST1" s="387"/>
      <c r="LSU1" s="387"/>
      <c r="LSV1" s="13"/>
      <c r="LSW1" s="13"/>
      <c r="LSX1" s="13"/>
      <c r="LSY1" s="13"/>
      <c r="LSZ1" s="13"/>
      <c r="LTA1" s="13"/>
      <c r="LTB1" s="13"/>
      <c r="LTC1" s="13"/>
      <c r="LTD1" s="13"/>
      <c r="LTE1" s="13"/>
      <c r="LTF1" s="13"/>
      <c r="LTG1" s="13"/>
      <c r="LTH1" s="13"/>
      <c r="LTI1" s="13"/>
      <c r="LTJ1" s="13"/>
      <c r="LTK1" s="13"/>
      <c r="LTL1" s="13"/>
      <c r="LTM1" s="13"/>
      <c r="LTN1" s="13"/>
      <c r="LTO1" s="13"/>
      <c r="LTP1" s="13"/>
      <c r="LTQ1" s="13"/>
      <c r="LTR1" s="13"/>
      <c r="LTS1" s="13"/>
      <c r="LTT1" s="13"/>
      <c r="LTU1" s="13"/>
      <c r="LTV1" s="13"/>
      <c r="LTW1" s="13"/>
      <c r="LTX1" s="13"/>
      <c r="LTY1" s="13"/>
      <c r="LTZ1" s="13"/>
      <c r="LUA1" s="13"/>
      <c r="LUB1" s="13"/>
      <c r="LUC1" s="13"/>
      <c r="LUD1" s="13"/>
      <c r="LUE1" s="13"/>
      <c r="LUF1" s="13"/>
      <c r="LUG1" s="13"/>
      <c r="LUH1" s="13"/>
      <c r="LUI1" s="13"/>
      <c r="LUJ1" s="13"/>
      <c r="LUK1" s="13"/>
      <c r="LUL1" s="13"/>
      <c r="LUM1" s="13"/>
      <c r="LUN1" s="13"/>
      <c r="LUO1" s="13"/>
      <c r="LUP1" s="13"/>
      <c r="LUQ1" s="13"/>
      <c r="LUR1" s="13"/>
      <c r="LUS1" s="13"/>
      <c r="LUT1" s="13"/>
      <c r="LUU1" s="13"/>
      <c r="LUV1" s="13"/>
      <c r="LUW1" s="13"/>
      <c r="LUX1" s="13"/>
      <c r="LUY1" s="13"/>
      <c r="LUZ1" s="13"/>
      <c r="LVA1" s="13"/>
      <c r="LVB1" s="13"/>
      <c r="LVC1" s="13"/>
      <c r="LVD1" s="13"/>
      <c r="LVE1" s="13"/>
      <c r="LVF1" s="13"/>
      <c r="LVG1" s="13"/>
      <c r="LVH1" s="13"/>
      <c r="LVI1" s="13"/>
      <c r="LVJ1" s="13"/>
      <c r="LVK1" s="13"/>
      <c r="LVL1" s="13"/>
      <c r="LVM1" s="13"/>
      <c r="LVN1" s="13"/>
      <c r="LVO1" s="13"/>
      <c r="LVP1" s="13"/>
      <c r="LVQ1" s="13"/>
      <c r="LVR1" s="13"/>
      <c r="LVS1" s="13"/>
      <c r="LVT1" s="13"/>
      <c r="LVU1" s="13"/>
      <c r="LVV1" s="13"/>
      <c r="LVW1" s="13"/>
      <c r="LVX1" s="13"/>
      <c r="LVY1" s="13"/>
      <c r="LVZ1" s="13"/>
      <c r="LWA1" s="13"/>
      <c r="LWB1" s="13"/>
      <c r="LWC1" s="13"/>
      <c r="LWD1" s="13"/>
      <c r="LWE1" s="13"/>
      <c r="LWF1" s="13"/>
      <c r="LWG1" s="13"/>
      <c r="LWH1" s="13"/>
      <c r="LWI1" s="13"/>
      <c r="LWJ1" s="387"/>
      <c r="LWK1" s="387"/>
      <c r="LWL1" s="387"/>
      <c r="LWM1" s="387"/>
      <c r="LWN1" s="387"/>
      <c r="LWO1" s="387"/>
      <c r="LWP1" s="387"/>
      <c r="LWQ1" s="387"/>
      <c r="LWR1" s="387"/>
      <c r="LWS1" s="387"/>
      <c r="LWT1" s="387"/>
      <c r="LWU1" s="387"/>
      <c r="LWV1" s="387"/>
      <c r="LWW1" s="387"/>
      <c r="LWX1" s="387"/>
      <c r="LWY1" s="387"/>
      <c r="LWZ1" s="387"/>
      <c r="LXA1" s="387"/>
      <c r="LXB1" s="387"/>
      <c r="LXC1" s="387"/>
      <c r="LXD1" s="387"/>
      <c r="LXE1" s="387"/>
      <c r="LXF1" s="387"/>
      <c r="LXG1" s="387"/>
      <c r="LXH1" s="387"/>
      <c r="LXI1" s="387"/>
      <c r="LXJ1" s="387"/>
      <c r="LXK1" s="387"/>
      <c r="LXL1" s="387"/>
      <c r="LXM1" s="387"/>
      <c r="LXN1" s="387"/>
      <c r="LXO1" s="387"/>
      <c r="LXP1" s="387"/>
      <c r="LXQ1" s="387"/>
      <c r="LXR1" s="387"/>
      <c r="LXS1" s="387"/>
      <c r="LXT1" s="387"/>
      <c r="LXU1" s="387"/>
      <c r="LXV1" s="387"/>
      <c r="LXW1" s="387"/>
      <c r="LXX1" s="387"/>
      <c r="LXY1" s="387"/>
      <c r="LXZ1" s="387"/>
      <c r="LYA1" s="387"/>
      <c r="LYB1" s="387"/>
      <c r="LYC1" s="387"/>
      <c r="LYD1" s="387"/>
      <c r="LYE1" s="387"/>
      <c r="LYF1" s="387"/>
      <c r="LYG1" s="387"/>
      <c r="LYH1" s="387"/>
      <c r="LYI1" s="387"/>
      <c r="LYJ1" s="387"/>
      <c r="LYK1" s="387"/>
      <c r="LYL1" s="387"/>
      <c r="LYM1" s="387"/>
      <c r="LYN1" s="387"/>
      <c r="LYO1" s="387"/>
      <c r="LYP1" s="387"/>
      <c r="LYQ1" s="387"/>
      <c r="LYR1" s="387"/>
      <c r="LYS1" s="387"/>
      <c r="LYT1" s="387"/>
      <c r="LYU1" s="387"/>
      <c r="LYV1" s="387"/>
      <c r="LYW1" s="387"/>
      <c r="LYX1" s="387"/>
      <c r="LYY1" s="387"/>
      <c r="LYZ1" s="387"/>
      <c r="LZA1" s="387"/>
      <c r="LZB1" s="387"/>
      <c r="LZC1" s="387"/>
      <c r="LZD1" s="387"/>
      <c r="LZE1" s="387"/>
      <c r="LZF1" s="387"/>
      <c r="LZG1" s="387"/>
      <c r="LZH1" s="387"/>
      <c r="LZI1" s="387"/>
      <c r="LZJ1" s="387"/>
      <c r="LZK1" s="387"/>
      <c r="LZL1" s="387"/>
      <c r="LZM1" s="387"/>
      <c r="LZN1" s="387"/>
      <c r="LZO1" s="387"/>
      <c r="LZP1" s="387"/>
      <c r="LZQ1" s="387"/>
      <c r="LZR1" s="387"/>
      <c r="LZS1" s="387"/>
      <c r="LZT1" s="387"/>
      <c r="LZU1" s="387"/>
      <c r="LZV1" s="387"/>
      <c r="LZW1" s="387"/>
      <c r="LZX1" s="387"/>
      <c r="LZY1" s="387"/>
      <c r="LZZ1" s="387"/>
      <c r="MAA1" s="387"/>
      <c r="MAB1" s="387"/>
      <c r="MAC1" s="387"/>
      <c r="MAD1" s="387"/>
      <c r="MAE1" s="387"/>
      <c r="MAF1" s="387"/>
      <c r="MAG1" s="387"/>
      <c r="MAH1" s="387"/>
      <c r="MAI1" s="387"/>
      <c r="MAJ1" s="387"/>
      <c r="MAK1" s="387"/>
      <c r="MAL1" s="387"/>
      <c r="MAM1" s="387"/>
      <c r="MAN1" s="387"/>
      <c r="MAO1" s="387"/>
      <c r="MAP1" s="387"/>
      <c r="MAQ1" s="387"/>
      <c r="MAR1" s="387"/>
      <c r="MAS1" s="387"/>
      <c r="MAT1" s="387"/>
      <c r="MAU1" s="387"/>
      <c r="MAV1" s="387"/>
      <c r="MAW1" s="387"/>
      <c r="MAX1" s="387"/>
      <c r="MAY1" s="387"/>
      <c r="MAZ1" s="387"/>
      <c r="MBA1" s="387"/>
      <c r="MBB1" s="387"/>
      <c r="MBC1" s="387"/>
      <c r="MBD1" s="387"/>
      <c r="MBE1" s="387"/>
      <c r="MBF1" s="387"/>
      <c r="MBG1" s="387"/>
      <c r="MBH1" s="387"/>
      <c r="MBI1" s="387"/>
      <c r="MBJ1" s="387"/>
      <c r="MBK1" s="387"/>
      <c r="MBL1" s="387"/>
      <c r="MBM1" s="387"/>
      <c r="MBN1" s="387"/>
      <c r="MBO1" s="387"/>
      <c r="MBP1" s="387"/>
      <c r="MBQ1" s="387"/>
      <c r="MBR1" s="387"/>
      <c r="MBS1" s="387"/>
      <c r="MBT1" s="387"/>
      <c r="MBU1" s="387"/>
      <c r="MBV1" s="387"/>
      <c r="MBW1" s="387"/>
      <c r="MBX1" s="387"/>
      <c r="MBY1" s="387"/>
      <c r="MBZ1" s="387"/>
      <c r="MCA1" s="387"/>
      <c r="MCB1" s="387"/>
      <c r="MCC1" s="387"/>
      <c r="MCD1" s="387"/>
      <c r="MCE1" s="387"/>
      <c r="MCF1" s="387"/>
      <c r="MCG1" s="387"/>
      <c r="MCH1" s="387"/>
      <c r="MCI1" s="387"/>
      <c r="MCJ1" s="387"/>
      <c r="MCK1" s="387"/>
      <c r="MCL1" s="387"/>
      <c r="MCM1" s="387"/>
      <c r="MCN1" s="387"/>
      <c r="MCO1" s="387"/>
      <c r="MCP1" s="387"/>
      <c r="MCQ1" s="387"/>
      <c r="MCR1" s="13"/>
      <c r="MCS1" s="13"/>
      <c r="MCT1" s="13"/>
      <c r="MCU1" s="13"/>
      <c r="MCV1" s="13"/>
      <c r="MCW1" s="13"/>
      <c r="MCX1" s="13"/>
      <c r="MCY1" s="13"/>
      <c r="MCZ1" s="13"/>
      <c r="MDA1" s="13"/>
      <c r="MDB1" s="13"/>
      <c r="MDC1" s="13"/>
      <c r="MDD1" s="13"/>
      <c r="MDE1" s="13"/>
      <c r="MDF1" s="13"/>
      <c r="MDG1" s="13"/>
      <c r="MDH1" s="13"/>
      <c r="MDI1" s="13"/>
      <c r="MDJ1" s="13"/>
      <c r="MDK1" s="13"/>
      <c r="MDL1" s="13"/>
      <c r="MDM1" s="13"/>
      <c r="MDN1" s="13"/>
      <c r="MDO1" s="13"/>
      <c r="MDP1" s="13"/>
      <c r="MDQ1" s="13"/>
      <c r="MDR1" s="13"/>
      <c r="MDS1" s="13"/>
      <c r="MDT1" s="13"/>
      <c r="MDU1" s="13"/>
      <c r="MDV1" s="13"/>
      <c r="MDW1" s="13"/>
      <c r="MDX1" s="13"/>
      <c r="MDY1" s="13"/>
      <c r="MDZ1" s="13"/>
      <c r="MEA1" s="13"/>
      <c r="MEB1" s="13"/>
      <c r="MEC1" s="13"/>
      <c r="MED1" s="13"/>
      <c r="MEE1" s="13"/>
      <c r="MEF1" s="13"/>
      <c r="MEG1" s="13"/>
      <c r="MEH1" s="13"/>
      <c r="MEI1" s="13"/>
      <c r="MEJ1" s="13"/>
      <c r="MEK1" s="13"/>
      <c r="MEL1" s="13"/>
      <c r="MEM1" s="13"/>
      <c r="MEN1" s="13"/>
      <c r="MEO1" s="13"/>
      <c r="MEP1" s="13"/>
      <c r="MEQ1" s="13"/>
      <c r="MER1" s="13"/>
      <c r="MES1" s="13"/>
      <c r="MET1" s="13"/>
      <c r="MEU1" s="13"/>
      <c r="MEV1" s="13"/>
      <c r="MEW1" s="13"/>
      <c r="MEX1" s="13"/>
      <c r="MEY1" s="13"/>
      <c r="MEZ1" s="13"/>
      <c r="MFA1" s="13"/>
      <c r="MFB1" s="13"/>
      <c r="MFC1" s="13"/>
      <c r="MFD1" s="13"/>
      <c r="MFE1" s="13"/>
      <c r="MFF1" s="13"/>
      <c r="MFG1" s="13"/>
      <c r="MFH1" s="13"/>
      <c r="MFI1" s="13"/>
      <c r="MFJ1" s="13"/>
      <c r="MFK1" s="13"/>
      <c r="MFL1" s="13"/>
      <c r="MFM1" s="13"/>
      <c r="MFN1" s="13"/>
      <c r="MFO1" s="13"/>
      <c r="MFP1" s="13"/>
      <c r="MFQ1" s="13"/>
      <c r="MFR1" s="13"/>
      <c r="MFS1" s="13"/>
      <c r="MFT1" s="13"/>
      <c r="MFU1" s="13"/>
      <c r="MFV1" s="13"/>
      <c r="MFW1" s="13"/>
      <c r="MFX1" s="13"/>
      <c r="MFY1" s="13"/>
      <c r="MFZ1" s="13"/>
      <c r="MGA1" s="13"/>
      <c r="MGB1" s="13"/>
      <c r="MGC1" s="13"/>
      <c r="MGD1" s="13"/>
      <c r="MGE1" s="13"/>
      <c r="MGF1" s="387"/>
      <c r="MGG1" s="387"/>
      <c r="MGH1" s="387"/>
      <c r="MGI1" s="387"/>
      <c r="MGJ1" s="387"/>
      <c r="MGK1" s="387"/>
      <c r="MGL1" s="387"/>
      <c r="MGM1" s="387"/>
      <c r="MGN1" s="387"/>
      <c r="MGO1" s="387"/>
      <c r="MGP1" s="387"/>
      <c r="MGQ1" s="387"/>
      <c r="MGR1" s="387"/>
      <c r="MGS1" s="387"/>
      <c r="MGT1" s="387"/>
      <c r="MGU1" s="387"/>
      <c r="MGV1" s="387"/>
      <c r="MGW1" s="387"/>
      <c r="MGX1" s="387"/>
      <c r="MGY1" s="387"/>
      <c r="MGZ1" s="387"/>
      <c r="MHA1" s="387"/>
      <c r="MHB1" s="387"/>
      <c r="MHC1" s="387"/>
      <c r="MHD1" s="387"/>
      <c r="MHE1" s="387"/>
      <c r="MHF1" s="387"/>
      <c r="MHG1" s="387"/>
      <c r="MHH1" s="387"/>
      <c r="MHI1" s="387"/>
      <c r="MHJ1" s="387"/>
      <c r="MHK1" s="387"/>
      <c r="MHL1" s="387"/>
      <c r="MHM1" s="387"/>
      <c r="MHN1" s="387"/>
      <c r="MHO1" s="387"/>
      <c r="MHP1" s="387"/>
      <c r="MHQ1" s="387"/>
      <c r="MHR1" s="387"/>
      <c r="MHS1" s="387"/>
      <c r="MHT1" s="387"/>
      <c r="MHU1" s="387"/>
      <c r="MHV1" s="387"/>
      <c r="MHW1" s="387"/>
      <c r="MHX1" s="387"/>
      <c r="MHY1" s="387"/>
      <c r="MHZ1" s="387"/>
      <c r="MIA1" s="387"/>
      <c r="MIB1" s="387"/>
      <c r="MIC1" s="387"/>
      <c r="MID1" s="387"/>
      <c r="MIE1" s="387"/>
      <c r="MIF1" s="387"/>
      <c r="MIG1" s="387"/>
      <c r="MIH1" s="387"/>
      <c r="MII1" s="387"/>
      <c r="MIJ1" s="387"/>
      <c r="MIK1" s="387"/>
      <c r="MIL1" s="387"/>
      <c r="MIM1" s="387"/>
      <c r="MIN1" s="387"/>
      <c r="MIO1" s="387"/>
      <c r="MIP1" s="387"/>
      <c r="MIQ1" s="387"/>
      <c r="MIR1" s="387"/>
      <c r="MIS1" s="387"/>
      <c r="MIT1" s="387"/>
      <c r="MIU1" s="387"/>
      <c r="MIV1" s="387"/>
      <c r="MIW1" s="387"/>
      <c r="MIX1" s="387"/>
      <c r="MIY1" s="387"/>
      <c r="MIZ1" s="387"/>
      <c r="MJA1" s="387"/>
      <c r="MJB1" s="387"/>
      <c r="MJC1" s="387"/>
      <c r="MJD1" s="387"/>
      <c r="MJE1" s="387"/>
      <c r="MJF1" s="387"/>
      <c r="MJG1" s="387"/>
      <c r="MJH1" s="387"/>
      <c r="MJI1" s="387"/>
      <c r="MJJ1" s="387"/>
      <c r="MJK1" s="387"/>
      <c r="MJL1" s="387"/>
      <c r="MJM1" s="387"/>
      <c r="MJN1" s="387"/>
      <c r="MJO1" s="387"/>
      <c r="MJP1" s="387"/>
      <c r="MJQ1" s="387"/>
      <c r="MJR1" s="387"/>
      <c r="MJS1" s="387"/>
      <c r="MJT1" s="387"/>
      <c r="MJU1" s="387"/>
      <c r="MJV1" s="387"/>
      <c r="MJW1" s="387"/>
      <c r="MJX1" s="387"/>
      <c r="MJY1" s="387"/>
      <c r="MJZ1" s="387"/>
      <c r="MKA1" s="387"/>
      <c r="MKB1" s="387"/>
      <c r="MKC1" s="387"/>
      <c r="MKD1" s="387"/>
      <c r="MKE1" s="387"/>
      <c r="MKF1" s="387"/>
      <c r="MKG1" s="387"/>
      <c r="MKH1" s="387"/>
      <c r="MKI1" s="387"/>
      <c r="MKJ1" s="387"/>
      <c r="MKK1" s="387"/>
      <c r="MKL1" s="387"/>
      <c r="MKM1" s="387"/>
      <c r="MKN1" s="387"/>
      <c r="MKO1" s="387"/>
      <c r="MKP1" s="387"/>
      <c r="MKQ1" s="387"/>
      <c r="MKR1" s="387"/>
      <c r="MKS1" s="387"/>
      <c r="MKT1" s="387"/>
      <c r="MKU1" s="387"/>
      <c r="MKV1" s="387"/>
      <c r="MKW1" s="387"/>
      <c r="MKX1" s="387"/>
      <c r="MKY1" s="387"/>
      <c r="MKZ1" s="387"/>
      <c r="MLA1" s="387"/>
      <c r="MLB1" s="387"/>
      <c r="MLC1" s="387"/>
      <c r="MLD1" s="387"/>
      <c r="MLE1" s="387"/>
      <c r="MLF1" s="387"/>
      <c r="MLG1" s="387"/>
      <c r="MLH1" s="387"/>
      <c r="MLI1" s="387"/>
      <c r="MLJ1" s="387"/>
      <c r="MLK1" s="387"/>
      <c r="MLL1" s="387"/>
      <c r="MLM1" s="387"/>
      <c r="MLN1" s="387"/>
      <c r="MLO1" s="387"/>
      <c r="MLP1" s="387"/>
      <c r="MLQ1" s="387"/>
      <c r="MLR1" s="387"/>
      <c r="MLS1" s="387"/>
      <c r="MLT1" s="387"/>
      <c r="MLU1" s="387"/>
      <c r="MLV1" s="387"/>
      <c r="MLW1" s="387"/>
      <c r="MLX1" s="387"/>
      <c r="MLY1" s="387"/>
      <c r="MLZ1" s="387"/>
      <c r="MMA1" s="387"/>
      <c r="MMB1" s="387"/>
      <c r="MMC1" s="387"/>
      <c r="MMD1" s="387"/>
      <c r="MME1" s="387"/>
      <c r="MMF1" s="387"/>
      <c r="MMG1" s="387"/>
      <c r="MMH1" s="387"/>
      <c r="MMI1" s="387"/>
      <c r="MMJ1" s="387"/>
      <c r="MMK1" s="387"/>
      <c r="MML1" s="387"/>
      <c r="MMM1" s="387"/>
      <c r="MMN1" s="13"/>
      <c r="MMO1" s="13"/>
      <c r="MMP1" s="13"/>
      <c r="MMQ1" s="13"/>
      <c r="MMR1" s="13"/>
      <c r="MMS1" s="13"/>
      <c r="MMT1" s="13"/>
      <c r="MMU1" s="13"/>
      <c r="MMV1" s="13"/>
      <c r="MMW1" s="13"/>
      <c r="MMX1" s="13"/>
      <c r="MMY1" s="13"/>
      <c r="MMZ1" s="13"/>
      <c r="MNA1" s="13"/>
      <c r="MNB1" s="13"/>
      <c r="MNC1" s="13"/>
      <c r="MND1" s="13"/>
      <c r="MNE1" s="13"/>
      <c r="MNF1" s="13"/>
      <c r="MNG1" s="13"/>
      <c r="MNH1" s="13"/>
      <c r="MNI1" s="13"/>
      <c r="MNJ1" s="13"/>
      <c r="MNK1" s="13"/>
      <c r="MNL1" s="13"/>
      <c r="MNM1" s="13"/>
      <c r="MNN1" s="13"/>
      <c r="MNO1" s="13"/>
      <c r="MNP1" s="13"/>
      <c r="MNQ1" s="13"/>
      <c r="MNR1" s="13"/>
      <c r="MNS1" s="13"/>
      <c r="MNT1" s="13"/>
      <c r="MNU1" s="13"/>
      <c r="MNV1" s="13"/>
      <c r="MNW1" s="13"/>
      <c r="MNX1" s="13"/>
      <c r="MNY1" s="13"/>
      <c r="MNZ1" s="13"/>
      <c r="MOA1" s="13"/>
      <c r="MOB1" s="13"/>
      <c r="MOC1" s="13"/>
      <c r="MOD1" s="13"/>
      <c r="MOE1" s="13"/>
      <c r="MOF1" s="13"/>
      <c r="MOG1" s="13"/>
      <c r="MOH1" s="13"/>
      <c r="MOI1" s="13"/>
      <c r="MOJ1" s="13"/>
      <c r="MOK1" s="13"/>
      <c r="MOL1" s="13"/>
      <c r="MOM1" s="13"/>
      <c r="MON1" s="13"/>
      <c r="MOO1" s="13"/>
      <c r="MOP1" s="13"/>
      <c r="MOQ1" s="13"/>
      <c r="MOR1" s="13"/>
      <c r="MOS1" s="13"/>
      <c r="MOT1" s="13"/>
      <c r="MOU1" s="13"/>
      <c r="MOV1" s="13"/>
      <c r="MOW1" s="13"/>
      <c r="MOX1" s="13"/>
      <c r="MOY1" s="13"/>
      <c r="MOZ1" s="13"/>
      <c r="MPA1" s="13"/>
      <c r="MPB1" s="13"/>
      <c r="MPC1" s="13"/>
      <c r="MPD1" s="13"/>
      <c r="MPE1" s="13"/>
      <c r="MPF1" s="13"/>
      <c r="MPG1" s="13"/>
      <c r="MPH1" s="13"/>
      <c r="MPI1" s="13"/>
      <c r="MPJ1" s="13"/>
      <c r="MPK1" s="13"/>
      <c r="MPL1" s="13"/>
      <c r="MPM1" s="13"/>
      <c r="MPN1" s="13"/>
      <c r="MPO1" s="13"/>
      <c r="MPP1" s="13"/>
      <c r="MPQ1" s="13"/>
      <c r="MPR1" s="13"/>
      <c r="MPS1" s="13"/>
      <c r="MPT1" s="13"/>
      <c r="MPU1" s="13"/>
      <c r="MPV1" s="13"/>
      <c r="MPW1" s="13"/>
      <c r="MPX1" s="13"/>
      <c r="MPY1" s="13"/>
      <c r="MPZ1" s="13"/>
      <c r="MQA1" s="13"/>
      <c r="MQB1" s="387"/>
      <c r="MQC1" s="387"/>
      <c r="MQD1" s="387"/>
      <c r="MQE1" s="387"/>
      <c r="MQF1" s="387"/>
      <c r="MQG1" s="387"/>
      <c r="MQH1" s="387"/>
      <c r="MQI1" s="387"/>
      <c r="MQJ1" s="387"/>
      <c r="MQK1" s="387"/>
      <c r="MQL1" s="387"/>
      <c r="MQM1" s="387"/>
      <c r="MQN1" s="387"/>
      <c r="MQO1" s="387"/>
      <c r="MQP1" s="387"/>
      <c r="MQQ1" s="387"/>
      <c r="MQR1" s="387"/>
      <c r="MQS1" s="387"/>
      <c r="MQT1" s="387"/>
      <c r="MQU1" s="387"/>
      <c r="MQV1" s="387"/>
      <c r="MQW1" s="387"/>
      <c r="MQX1" s="387"/>
      <c r="MQY1" s="387"/>
      <c r="MQZ1" s="387"/>
      <c r="MRA1" s="387"/>
      <c r="MRB1" s="387"/>
      <c r="MRC1" s="387"/>
      <c r="MRD1" s="387"/>
      <c r="MRE1" s="387"/>
      <c r="MRF1" s="387"/>
      <c r="MRG1" s="387"/>
      <c r="MRH1" s="387"/>
      <c r="MRI1" s="387"/>
      <c r="MRJ1" s="387"/>
      <c r="MRK1" s="387"/>
      <c r="MRL1" s="387"/>
      <c r="MRM1" s="387"/>
      <c r="MRN1" s="387"/>
      <c r="MRO1" s="387"/>
      <c r="MRP1" s="387"/>
      <c r="MRQ1" s="387"/>
      <c r="MRR1" s="387"/>
      <c r="MRS1" s="387"/>
      <c r="MRT1" s="387"/>
      <c r="MRU1" s="387"/>
      <c r="MRV1" s="387"/>
      <c r="MRW1" s="387"/>
      <c r="MRX1" s="387"/>
      <c r="MRY1" s="387"/>
      <c r="MRZ1" s="387"/>
      <c r="MSA1" s="387"/>
      <c r="MSB1" s="387"/>
      <c r="MSC1" s="387"/>
      <c r="MSD1" s="387"/>
      <c r="MSE1" s="387"/>
      <c r="MSF1" s="387"/>
      <c r="MSG1" s="387"/>
      <c r="MSH1" s="387"/>
      <c r="MSI1" s="387"/>
      <c r="MSJ1" s="387"/>
      <c r="MSK1" s="387"/>
      <c r="MSL1" s="387"/>
      <c r="MSM1" s="387"/>
      <c r="MSN1" s="387"/>
      <c r="MSO1" s="387"/>
      <c r="MSP1" s="387"/>
      <c r="MSQ1" s="387"/>
      <c r="MSR1" s="387"/>
      <c r="MSS1" s="387"/>
      <c r="MST1" s="387"/>
      <c r="MSU1" s="387"/>
      <c r="MSV1" s="387"/>
      <c r="MSW1" s="387"/>
      <c r="MSX1" s="387"/>
      <c r="MSY1" s="387"/>
      <c r="MSZ1" s="387"/>
      <c r="MTA1" s="387"/>
      <c r="MTB1" s="387"/>
      <c r="MTC1" s="387"/>
      <c r="MTD1" s="387"/>
      <c r="MTE1" s="387"/>
      <c r="MTF1" s="387"/>
      <c r="MTG1" s="387"/>
      <c r="MTH1" s="387"/>
      <c r="MTI1" s="387"/>
      <c r="MTJ1" s="387"/>
      <c r="MTK1" s="387"/>
      <c r="MTL1" s="387"/>
      <c r="MTM1" s="387"/>
      <c r="MTN1" s="387"/>
      <c r="MTO1" s="387"/>
      <c r="MTP1" s="387"/>
      <c r="MTQ1" s="387"/>
      <c r="MTR1" s="387"/>
      <c r="MTS1" s="387"/>
      <c r="MTT1" s="387"/>
      <c r="MTU1" s="387"/>
      <c r="MTV1" s="387"/>
      <c r="MTW1" s="387"/>
      <c r="MTX1" s="387"/>
      <c r="MTY1" s="387"/>
      <c r="MTZ1" s="387"/>
      <c r="MUA1" s="387"/>
      <c r="MUB1" s="387"/>
      <c r="MUC1" s="387"/>
      <c r="MUD1" s="387"/>
      <c r="MUE1" s="387"/>
      <c r="MUF1" s="387"/>
      <c r="MUG1" s="387"/>
      <c r="MUH1" s="387"/>
      <c r="MUI1" s="387"/>
      <c r="MUJ1" s="387"/>
      <c r="MUK1" s="387"/>
      <c r="MUL1" s="387"/>
      <c r="MUM1" s="387"/>
      <c r="MUN1" s="387"/>
      <c r="MUO1" s="387"/>
      <c r="MUP1" s="387"/>
      <c r="MUQ1" s="387"/>
      <c r="MUR1" s="387"/>
      <c r="MUS1" s="387"/>
      <c r="MUT1" s="387"/>
      <c r="MUU1" s="387"/>
      <c r="MUV1" s="387"/>
      <c r="MUW1" s="387"/>
      <c r="MUX1" s="387"/>
      <c r="MUY1" s="387"/>
      <c r="MUZ1" s="387"/>
      <c r="MVA1" s="387"/>
      <c r="MVB1" s="387"/>
      <c r="MVC1" s="387"/>
      <c r="MVD1" s="387"/>
      <c r="MVE1" s="387"/>
      <c r="MVF1" s="387"/>
      <c r="MVG1" s="387"/>
      <c r="MVH1" s="387"/>
      <c r="MVI1" s="387"/>
      <c r="MVJ1" s="387"/>
      <c r="MVK1" s="387"/>
      <c r="MVL1" s="387"/>
      <c r="MVM1" s="387"/>
      <c r="MVN1" s="387"/>
      <c r="MVO1" s="387"/>
      <c r="MVP1" s="387"/>
      <c r="MVQ1" s="387"/>
      <c r="MVR1" s="387"/>
      <c r="MVS1" s="387"/>
      <c r="MVT1" s="387"/>
      <c r="MVU1" s="387"/>
      <c r="MVV1" s="387"/>
      <c r="MVW1" s="387"/>
      <c r="MVX1" s="387"/>
      <c r="MVY1" s="387"/>
      <c r="MVZ1" s="387"/>
      <c r="MWA1" s="387"/>
      <c r="MWB1" s="387"/>
      <c r="MWC1" s="387"/>
      <c r="MWD1" s="387"/>
      <c r="MWE1" s="387"/>
      <c r="MWF1" s="387"/>
      <c r="MWG1" s="387"/>
      <c r="MWH1" s="387"/>
      <c r="MWI1" s="387"/>
      <c r="MWJ1" s="13"/>
      <c r="MWK1" s="13"/>
      <c r="MWL1" s="13"/>
      <c r="MWM1" s="13"/>
      <c r="MWN1" s="13"/>
      <c r="MWO1" s="13"/>
      <c r="MWP1" s="13"/>
      <c r="MWQ1" s="13"/>
      <c r="MWR1" s="13"/>
      <c r="MWS1" s="13"/>
      <c r="MWT1" s="13"/>
      <c r="MWU1" s="13"/>
      <c r="MWV1" s="13"/>
      <c r="MWW1" s="13"/>
      <c r="MWX1" s="13"/>
      <c r="MWY1" s="13"/>
      <c r="MWZ1" s="13"/>
      <c r="MXA1" s="13"/>
      <c r="MXB1" s="13"/>
      <c r="MXC1" s="13"/>
      <c r="MXD1" s="13"/>
      <c r="MXE1" s="13"/>
      <c r="MXF1" s="13"/>
      <c r="MXG1" s="13"/>
      <c r="MXH1" s="13"/>
      <c r="MXI1" s="13"/>
      <c r="MXJ1" s="13"/>
      <c r="MXK1" s="13"/>
      <c r="MXL1" s="13"/>
      <c r="MXM1" s="13"/>
      <c r="MXN1" s="13"/>
      <c r="MXO1" s="13"/>
      <c r="MXP1" s="13"/>
      <c r="MXQ1" s="13"/>
      <c r="MXR1" s="13"/>
      <c r="MXS1" s="13"/>
      <c r="MXT1" s="13"/>
      <c r="MXU1" s="13"/>
      <c r="MXV1" s="13"/>
      <c r="MXW1" s="13"/>
      <c r="MXX1" s="13"/>
      <c r="MXY1" s="13"/>
      <c r="MXZ1" s="13"/>
      <c r="MYA1" s="13"/>
      <c r="MYB1" s="13"/>
      <c r="MYC1" s="13"/>
      <c r="MYD1" s="13"/>
      <c r="MYE1" s="13"/>
      <c r="MYF1" s="13"/>
      <c r="MYG1" s="13"/>
      <c r="MYH1" s="13"/>
      <c r="MYI1" s="13"/>
      <c r="MYJ1" s="13"/>
      <c r="MYK1" s="13"/>
      <c r="MYL1" s="13"/>
      <c r="MYM1" s="13"/>
      <c r="MYN1" s="13"/>
      <c r="MYO1" s="13"/>
      <c r="MYP1" s="13"/>
      <c r="MYQ1" s="13"/>
      <c r="MYR1" s="13"/>
      <c r="MYS1" s="13"/>
      <c r="MYT1" s="13"/>
      <c r="MYU1" s="13"/>
      <c r="MYV1" s="13"/>
      <c r="MYW1" s="13"/>
      <c r="MYX1" s="13"/>
      <c r="MYY1" s="13"/>
      <c r="MYZ1" s="13"/>
      <c r="MZA1" s="13"/>
      <c r="MZB1" s="13"/>
      <c r="MZC1" s="13"/>
      <c r="MZD1" s="13"/>
      <c r="MZE1" s="13"/>
      <c r="MZF1" s="13"/>
      <c r="MZG1" s="13"/>
      <c r="MZH1" s="13"/>
      <c r="MZI1" s="13"/>
      <c r="MZJ1" s="13"/>
      <c r="MZK1" s="13"/>
      <c r="MZL1" s="13"/>
      <c r="MZM1" s="13"/>
      <c r="MZN1" s="13"/>
      <c r="MZO1" s="13"/>
      <c r="MZP1" s="13"/>
      <c r="MZQ1" s="13"/>
      <c r="MZR1" s="13"/>
      <c r="MZS1" s="13"/>
      <c r="MZT1" s="13"/>
      <c r="MZU1" s="13"/>
      <c r="MZV1" s="13"/>
      <c r="MZW1" s="13"/>
      <c r="MZX1" s="387"/>
      <c r="MZY1" s="387"/>
      <c r="MZZ1" s="387"/>
      <c r="NAA1" s="387"/>
      <c r="NAB1" s="387"/>
      <c r="NAC1" s="387"/>
      <c r="NAD1" s="387"/>
      <c r="NAE1" s="387"/>
      <c r="NAF1" s="387"/>
      <c r="NAG1" s="387"/>
      <c r="NAH1" s="387"/>
      <c r="NAI1" s="387"/>
      <c r="NAJ1" s="387"/>
      <c r="NAK1" s="387"/>
      <c r="NAL1" s="387"/>
      <c r="NAM1" s="387"/>
      <c r="NAN1" s="387"/>
      <c r="NAO1" s="387"/>
      <c r="NAP1" s="387"/>
      <c r="NAQ1" s="387"/>
      <c r="NAR1" s="387"/>
      <c r="NAS1" s="387"/>
      <c r="NAT1" s="387"/>
      <c r="NAU1" s="387"/>
      <c r="NAV1" s="387"/>
      <c r="NAW1" s="387"/>
      <c r="NAX1" s="387"/>
      <c r="NAY1" s="387"/>
      <c r="NAZ1" s="387"/>
      <c r="NBA1" s="387"/>
      <c r="NBB1" s="387"/>
      <c r="NBC1" s="387"/>
      <c r="NBD1" s="387"/>
      <c r="NBE1" s="387"/>
      <c r="NBF1" s="387"/>
      <c r="NBG1" s="387"/>
      <c r="NBH1" s="387"/>
      <c r="NBI1" s="387"/>
      <c r="NBJ1" s="387"/>
      <c r="NBK1" s="387"/>
      <c r="NBL1" s="387"/>
      <c r="NBM1" s="387"/>
      <c r="NBN1" s="387"/>
      <c r="NBO1" s="387"/>
      <c r="NBP1" s="387"/>
      <c r="NBQ1" s="387"/>
      <c r="NBR1" s="387"/>
      <c r="NBS1" s="387"/>
      <c r="NBT1" s="387"/>
      <c r="NBU1" s="387"/>
      <c r="NBV1" s="387"/>
      <c r="NBW1" s="387"/>
      <c r="NBX1" s="387"/>
      <c r="NBY1" s="387"/>
      <c r="NBZ1" s="387"/>
      <c r="NCA1" s="387"/>
      <c r="NCB1" s="387"/>
      <c r="NCC1" s="387"/>
      <c r="NCD1" s="387"/>
      <c r="NCE1" s="387"/>
      <c r="NCF1" s="387"/>
      <c r="NCG1" s="387"/>
      <c r="NCH1" s="387"/>
      <c r="NCI1" s="387"/>
      <c r="NCJ1" s="387"/>
      <c r="NCK1" s="387"/>
      <c r="NCL1" s="387"/>
      <c r="NCM1" s="387"/>
      <c r="NCN1" s="387"/>
      <c r="NCO1" s="387"/>
      <c r="NCP1" s="387"/>
      <c r="NCQ1" s="387"/>
      <c r="NCR1" s="387"/>
      <c r="NCS1" s="387"/>
      <c r="NCT1" s="387"/>
      <c r="NCU1" s="387"/>
      <c r="NCV1" s="387"/>
      <c r="NCW1" s="387"/>
      <c r="NCX1" s="387"/>
      <c r="NCY1" s="387"/>
      <c r="NCZ1" s="387"/>
      <c r="NDA1" s="387"/>
      <c r="NDB1" s="387"/>
      <c r="NDC1" s="387"/>
      <c r="NDD1" s="387"/>
      <c r="NDE1" s="387"/>
      <c r="NDF1" s="387"/>
      <c r="NDG1" s="387"/>
      <c r="NDH1" s="387"/>
      <c r="NDI1" s="387"/>
      <c r="NDJ1" s="387"/>
      <c r="NDK1" s="387"/>
      <c r="NDL1" s="387"/>
      <c r="NDM1" s="387"/>
      <c r="NDN1" s="387"/>
      <c r="NDO1" s="387"/>
      <c r="NDP1" s="387"/>
      <c r="NDQ1" s="387"/>
      <c r="NDR1" s="387"/>
      <c r="NDS1" s="387"/>
      <c r="NDT1" s="387"/>
      <c r="NDU1" s="387"/>
      <c r="NDV1" s="387"/>
      <c r="NDW1" s="387"/>
      <c r="NDX1" s="387"/>
      <c r="NDY1" s="387"/>
      <c r="NDZ1" s="387"/>
      <c r="NEA1" s="387"/>
      <c r="NEB1" s="387"/>
      <c r="NEC1" s="387"/>
      <c r="NED1" s="387"/>
      <c r="NEE1" s="387"/>
      <c r="NEF1" s="387"/>
      <c r="NEG1" s="387"/>
      <c r="NEH1" s="387"/>
      <c r="NEI1" s="387"/>
      <c r="NEJ1" s="387"/>
      <c r="NEK1" s="387"/>
      <c r="NEL1" s="387"/>
      <c r="NEM1" s="387"/>
      <c r="NEN1" s="387"/>
      <c r="NEO1" s="387"/>
      <c r="NEP1" s="387"/>
      <c r="NEQ1" s="387"/>
      <c r="NER1" s="387"/>
      <c r="NES1" s="387"/>
      <c r="NET1" s="387"/>
      <c r="NEU1" s="387"/>
      <c r="NEV1" s="387"/>
      <c r="NEW1" s="387"/>
      <c r="NEX1" s="387"/>
      <c r="NEY1" s="387"/>
      <c r="NEZ1" s="387"/>
      <c r="NFA1" s="387"/>
      <c r="NFB1" s="387"/>
      <c r="NFC1" s="387"/>
      <c r="NFD1" s="387"/>
      <c r="NFE1" s="387"/>
      <c r="NFF1" s="387"/>
      <c r="NFG1" s="387"/>
      <c r="NFH1" s="387"/>
      <c r="NFI1" s="387"/>
      <c r="NFJ1" s="387"/>
      <c r="NFK1" s="387"/>
      <c r="NFL1" s="387"/>
      <c r="NFM1" s="387"/>
      <c r="NFN1" s="387"/>
      <c r="NFO1" s="387"/>
      <c r="NFP1" s="387"/>
      <c r="NFQ1" s="387"/>
      <c r="NFR1" s="387"/>
      <c r="NFS1" s="387"/>
      <c r="NFT1" s="387"/>
      <c r="NFU1" s="387"/>
      <c r="NFV1" s="387"/>
      <c r="NFW1" s="387"/>
      <c r="NFX1" s="387"/>
      <c r="NFY1" s="387"/>
      <c r="NFZ1" s="387"/>
      <c r="NGA1" s="387"/>
      <c r="NGB1" s="387"/>
      <c r="NGC1" s="387"/>
      <c r="NGD1" s="387"/>
      <c r="NGE1" s="387"/>
      <c r="NGF1" s="13"/>
      <c r="NGG1" s="13"/>
      <c r="NGH1" s="13"/>
      <c r="NGI1" s="13"/>
      <c r="NGJ1" s="13"/>
      <c r="NGK1" s="13"/>
      <c r="NGL1" s="13"/>
      <c r="NGM1" s="13"/>
      <c r="NGN1" s="13"/>
      <c r="NGO1" s="13"/>
      <c r="NGP1" s="13"/>
      <c r="NGQ1" s="13"/>
      <c r="NGR1" s="13"/>
      <c r="NGS1" s="13"/>
      <c r="NGT1" s="13"/>
      <c r="NGU1" s="13"/>
      <c r="NGV1" s="13"/>
      <c r="NGW1" s="13"/>
      <c r="NGX1" s="13"/>
      <c r="NGY1" s="13"/>
      <c r="NGZ1" s="13"/>
      <c r="NHA1" s="13"/>
      <c r="NHB1" s="13"/>
      <c r="NHC1" s="13"/>
      <c r="NHD1" s="13"/>
      <c r="NHE1" s="13"/>
      <c r="NHF1" s="13"/>
      <c r="NHG1" s="13"/>
      <c r="NHH1" s="13"/>
      <c r="NHI1" s="13"/>
      <c r="NHJ1" s="13"/>
      <c r="NHK1" s="13"/>
      <c r="NHL1" s="13"/>
      <c r="NHM1" s="13"/>
      <c r="NHN1" s="13"/>
      <c r="NHO1" s="13"/>
      <c r="NHP1" s="13"/>
      <c r="NHQ1" s="13"/>
      <c r="NHR1" s="13"/>
      <c r="NHS1" s="13"/>
      <c r="NHT1" s="13"/>
      <c r="NHU1" s="13"/>
      <c r="NHV1" s="13"/>
      <c r="NHW1" s="13"/>
      <c r="NHX1" s="13"/>
      <c r="NHY1" s="13"/>
      <c r="NHZ1" s="13"/>
      <c r="NIA1" s="13"/>
      <c r="NIB1" s="13"/>
      <c r="NIC1" s="13"/>
      <c r="NID1" s="13"/>
      <c r="NIE1" s="13"/>
      <c r="NIF1" s="13"/>
      <c r="NIG1" s="13"/>
      <c r="NIH1" s="13"/>
      <c r="NII1" s="13"/>
      <c r="NIJ1" s="13"/>
      <c r="NIK1" s="13"/>
      <c r="NIL1" s="13"/>
      <c r="NIM1" s="13"/>
      <c r="NIN1" s="13"/>
      <c r="NIO1" s="13"/>
      <c r="NIP1" s="13"/>
      <c r="NIQ1" s="13"/>
      <c r="NIR1" s="13"/>
      <c r="NIS1" s="13"/>
      <c r="NIT1" s="13"/>
      <c r="NIU1" s="13"/>
      <c r="NIV1" s="13"/>
      <c r="NIW1" s="13"/>
      <c r="NIX1" s="13"/>
      <c r="NIY1" s="13"/>
      <c r="NIZ1" s="13"/>
      <c r="NJA1" s="13"/>
      <c r="NJB1" s="13"/>
      <c r="NJC1" s="13"/>
      <c r="NJD1" s="13"/>
      <c r="NJE1" s="13"/>
      <c r="NJF1" s="13"/>
      <c r="NJG1" s="13"/>
      <c r="NJH1" s="13"/>
      <c r="NJI1" s="13"/>
      <c r="NJJ1" s="13"/>
      <c r="NJK1" s="13"/>
      <c r="NJL1" s="13"/>
      <c r="NJM1" s="13"/>
      <c r="NJN1" s="13"/>
      <c r="NJO1" s="13"/>
      <c r="NJP1" s="13"/>
      <c r="NJQ1" s="13"/>
      <c r="NJR1" s="13"/>
      <c r="NJS1" s="13"/>
      <c r="NJT1" s="387"/>
      <c r="NJU1" s="387"/>
      <c r="NJV1" s="387"/>
      <c r="NJW1" s="387"/>
      <c r="NJX1" s="387"/>
      <c r="NJY1" s="387"/>
      <c r="NJZ1" s="387"/>
      <c r="NKA1" s="387"/>
      <c r="NKB1" s="387"/>
      <c r="NKC1" s="387"/>
      <c r="NKD1" s="387"/>
      <c r="NKE1" s="387"/>
      <c r="NKF1" s="387"/>
      <c r="NKG1" s="387"/>
      <c r="NKH1" s="387"/>
      <c r="NKI1" s="387"/>
      <c r="NKJ1" s="387"/>
      <c r="NKK1" s="387"/>
      <c r="NKL1" s="387"/>
      <c r="NKM1" s="387"/>
      <c r="NKN1" s="387"/>
      <c r="NKO1" s="387"/>
      <c r="NKP1" s="387"/>
      <c r="NKQ1" s="387"/>
      <c r="NKR1" s="387"/>
      <c r="NKS1" s="387"/>
      <c r="NKT1" s="387"/>
      <c r="NKU1" s="387"/>
      <c r="NKV1" s="387"/>
      <c r="NKW1" s="387"/>
      <c r="NKX1" s="387"/>
      <c r="NKY1" s="387"/>
      <c r="NKZ1" s="387"/>
      <c r="NLA1" s="387"/>
      <c r="NLB1" s="387"/>
      <c r="NLC1" s="387"/>
      <c r="NLD1" s="387"/>
      <c r="NLE1" s="387"/>
      <c r="NLF1" s="387"/>
      <c r="NLG1" s="387"/>
      <c r="NLH1" s="387"/>
      <c r="NLI1" s="387"/>
      <c r="NLJ1" s="387"/>
      <c r="NLK1" s="387"/>
      <c r="NLL1" s="387"/>
      <c r="NLM1" s="387"/>
      <c r="NLN1" s="387"/>
      <c r="NLO1" s="387"/>
      <c r="NLP1" s="387"/>
      <c r="NLQ1" s="387"/>
      <c r="NLR1" s="387"/>
      <c r="NLS1" s="387"/>
      <c r="NLT1" s="387"/>
      <c r="NLU1" s="387"/>
      <c r="NLV1" s="387"/>
      <c r="NLW1" s="387"/>
      <c r="NLX1" s="387"/>
      <c r="NLY1" s="387"/>
      <c r="NLZ1" s="387"/>
      <c r="NMA1" s="387"/>
      <c r="NMB1" s="387"/>
      <c r="NMC1" s="387"/>
      <c r="NMD1" s="387"/>
      <c r="NME1" s="387"/>
      <c r="NMF1" s="387"/>
      <c r="NMG1" s="387"/>
      <c r="NMH1" s="387"/>
      <c r="NMI1" s="387"/>
      <c r="NMJ1" s="387"/>
      <c r="NMK1" s="387"/>
      <c r="NML1" s="387"/>
      <c r="NMM1" s="387"/>
      <c r="NMN1" s="387"/>
      <c r="NMO1" s="387"/>
      <c r="NMP1" s="387"/>
      <c r="NMQ1" s="387"/>
      <c r="NMR1" s="387"/>
      <c r="NMS1" s="387"/>
      <c r="NMT1" s="387"/>
      <c r="NMU1" s="387"/>
      <c r="NMV1" s="387"/>
      <c r="NMW1" s="387"/>
      <c r="NMX1" s="387"/>
      <c r="NMY1" s="387"/>
      <c r="NMZ1" s="387"/>
      <c r="NNA1" s="387"/>
      <c r="NNB1" s="387"/>
      <c r="NNC1" s="387"/>
      <c r="NND1" s="387"/>
      <c r="NNE1" s="387"/>
      <c r="NNF1" s="387"/>
      <c r="NNG1" s="387"/>
      <c r="NNH1" s="387"/>
      <c r="NNI1" s="387"/>
      <c r="NNJ1" s="387"/>
      <c r="NNK1" s="387"/>
      <c r="NNL1" s="387"/>
      <c r="NNM1" s="387"/>
      <c r="NNN1" s="387"/>
      <c r="NNO1" s="387"/>
      <c r="NNP1" s="387"/>
      <c r="NNQ1" s="387"/>
      <c r="NNR1" s="387"/>
      <c r="NNS1" s="387"/>
      <c r="NNT1" s="387"/>
      <c r="NNU1" s="387"/>
      <c r="NNV1" s="387"/>
      <c r="NNW1" s="387"/>
      <c r="NNX1" s="387"/>
      <c r="NNY1" s="387"/>
      <c r="NNZ1" s="387"/>
      <c r="NOA1" s="387"/>
      <c r="NOB1" s="387"/>
      <c r="NOC1" s="387"/>
      <c r="NOD1" s="387"/>
      <c r="NOE1" s="387"/>
      <c r="NOF1" s="387"/>
      <c r="NOG1" s="387"/>
      <c r="NOH1" s="387"/>
      <c r="NOI1" s="387"/>
      <c r="NOJ1" s="387"/>
      <c r="NOK1" s="387"/>
      <c r="NOL1" s="387"/>
      <c r="NOM1" s="387"/>
      <c r="NON1" s="387"/>
      <c r="NOO1" s="387"/>
      <c r="NOP1" s="387"/>
      <c r="NOQ1" s="387"/>
      <c r="NOR1" s="387"/>
      <c r="NOS1" s="387"/>
      <c r="NOT1" s="387"/>
      <c r="NOU1" s="387"/>
      <c r="NOV1" s="387"/>
      <c r="NOW1" s="387"/>
      <c r="NOX1" s="387"/>
      <c r="NOY1" s="387"/>
      <c r="NOZ1" s="387"/>
      <c r="NPA1" s="387"/>
      <c r="NPB1" s="387"/>
      <c r="NPC1" s="387"/>
      <c r="NPD1" s="387"/>
      <c r="NPE1" s="387"/>
      <c r="NPF1" s="387"/>
      <c r="NPG1" s="387"/>
      <c r="NPH1" s="387"/>
      <c r="NPI1" s="387"/>
      <c r="NPJ1" s="387"/>
      <c r="NPK1" s="387"/>
      <c r="NPL1" s="387"/>
      <c r="NPM1" s="387"/>
      <c r="NPN1" s="387"/>
      <c r="NPO1" s="387"/>
      <c r="NPP1" s="387"/>
      <c r="NPQ1" s="387"/>
      <c r="NPR1" s="387"/>
      <c r="NPS1" s="387"/>
      <c r="NPT1" s="387"/>
      <c r="NPU1" s="387"/>
      <c r="NPV1" s="387"/>
      <c r="NPW1" s="387"/>
      <c r="NPX1" s="387"/>
      <c r="NPY1" s="387"/>
      <c r="NPZ1" s="387"/>
      <c r="NQA1" s="387"/>
      <c r="NQB1" s="13"/>
      <c r="NQC1" s="13"/>
      <c r="NQD1" s="13"/>
      <c r="NQE1" s="13"/>
      <c r="NQF1" s="13"/>
      <c r="NQG1" s="13"/>
      <c r="NQH1" s="13"/>
      <c r="NQI1" s="13"/>
      <c r="NQJ1" s="13"/>
      <c r="NQK1" s="13"/>
      <c r="NQL1" s="13"/>
      <c r="NQM1" s="13"/>
      <c r="NQN1" s="13"/>
      <c r="NQO1" s="13"/>
      <c r="NQP1" s="13"/>
      <c r="NQQ1" s="13"/>
      <c r="NQR1" s="13"/>
      <c r="NQS1" s="13"/>
      <c r="NQT1" s="13"/>
      <c r="NQU1" s="13"/>
      <c r="NQV1" s="13"/>
      <c r="NQW1" s="13"/>
      <c r="NQX1" s="13"/>
      <c r="NQY1" s="13"/>
      <c r="NQZ1" s="13"/>
      <c r="NRA1" s="13"/>
      <c r="NRB1" s="13"/>
      <c r="NRC1" s="13"/>
      <c r="NRD1" s="13"/>
      <c r="NRE1" s="13"/>
      <c r="NRF1" s="13"/>
      <c r="NRG1" s="13"/>
      <c r="NRH1" s="13"/>
      <c r="NRI1" s="13"/>
      <c r="NRJ1" s="13"/>
      <c r="NRK1" s="13"/>
      <c r="NRL1" s="13"/>
      <c r="NRM1" s="13"/>
      <c r="NRN1" s="13"/>
      <c r="NRO1" s="13"/>
      <c r="NRP1" s="13"/>
      <c r="NRQ1" s="13"/>
      <c r="NRR1" s="13"/>
      <c r="NRS1" s="13"/>
      <c r="NRT1" s="13"/>
      <c r="NRU1" s="13"/>
      <c r="NRV1" s="13"/>
      <c r="NRW1" s="13"/>
      <c r="NRX1" s="13"/>
      <c r="NRY1" s="13"/>
      <c r="NRZ1" s="13"/>
      <c r="NSA1" s="13"/>
      <c r="NSB1" s="13"/>
      <c r="NSC1" s="13"/>
      <c r="NSD1" s="13"/>
      <c r="NSE1" s="13"/>
      <c r="NSF1" s="13"/>
      <c r="NSG1" s="13"/>
      <c r="NSH1" s="13"/>
      <c r="NSI1" s="13"/>
      <c r="NSJ1" s="13"/>
      <c r="NSK1" s="13"/>
      <c r="NSL1" s="13"/>
      <c r="NSM1" s="13"/>
      <c r="NSN1" s="13"/>
      <c r="NSO1" s="13"/>
      <c r="NSP1" s="13"/>
      <c r="NSQ1" s="13"/>
      <c r="NSR1" s="13"/>
      <c r="NSS1" s="13"/>
      <c r="NST1" s="13"/>
      <c r="NSU1" s="13"/>
      <c r="NSV1" s="13"/>
      <c r="NSW1" s="13"/>
      <c r="NSX1" s="13"/>
      <c r="NSY1" s="13"/>
      <c r="NSZ1" s="13"/>
      <c r="NTA1" s="13"/>
      <c r="NTB1" s="13"/>
      <c r="NTC1" s="13"/>
      <c r="NTD1" s="13"/>
      <c r="NTE1" s="13"/>
      <c r="NTF1" s="13"/>
      <c r="NTG1" s="13"/>
      <c r="NTH1" s="13"/>
      <c r="NTI1" s="13"/>
      <c r="NTJ1" s="13"/>
      <c r="NTK1" s="13"/>
      <c r="NTL1" s="13"/>
      <c r="NTM1" s="13"/>
      <c r="NTN1" s="13"/>
      <c r="NTO1" s="13"/>
      <c r="NTP1" s="387"/>
      <c r="NTQ1" s="387"/>
      <c r="NTR1" s="387"/>
      <c r="NTS1" s="387"/>
      <c r="NTT1" s="387"/>
      <c r="NTU1" s="387"/>
      <c r="NTV1" s="387"/>
      <c r="NTW1" s="387"/>
      <c r="NTX1" s="387"/>
      <c r="NTY1" s="387"/>
      <c r="NTZ1" s="387"/>
      <c r="NUA1" s="387"/>
      <c r="NUB1" s="387"/>
      <c r="NUC1" s="387"/>
      <c r="NUD1" s="387"/>
      <c r="NUE1" s="387"/>
      <c r="NUF1" s="387"/>
      <c r="NUG1" s="387"/>
      <c r="NUH1" s="387"/>
      <c r="NUI1" s="387"/>
      <c r="NUJ1" s="387"/>
      <c r="NUK1" s="387"/>
      <c r="NUL1" s="387"/>
      <c r="NUM1" s="387"/>
      <c r="NUN1" s="387"/>
      <c r="NUO1" s="387"/>
      <c r="NUP1" s="387"/>
      <c r="NUQ1" s="387"/>
      <c r="NUR1" s="387"/>
      <c r="NUS1" s="387"/>
      <c r="NUT1" s="387"/>
      <c r="NUU1" s="387"/>
      <c r="NUV1" s="387"/>
      <c r="NUW1" s="387"/>
      <c r="NUX1" s="387"/>
      <c r="NUY1" s="387"/>
      <c r="NUZ1" s="387"/>
      <c r="NVA1" s="387"/>
      <c r="NVB1" s="387"/>
      <c r="NVC1" s="387"/>
      <c r="NVD1" s="387"/>
      <c r="NVE1" s="387"/>
      <c r="NVF1" s="387"/>
      <c r="NVG1" s="387"/>
      <c r="NVH1" s="387"/>
      <c r="NVI1" s="387"/>
      <c r="NVJ1" s="387"/>
      <c r="NVK1" s="387"/>
      <c r="NVL1" s="387"/>
      <c r="NVM1" s="387"/>
      <c r="NVN1" s="387"/>
      <c r="NVO1" s="387"/>
      <c r="NVP1" s="387"/>
      <c r="NVQ1" s="387"/>
      <c r="NVR1" s="387"/>
      <c r="NVS1" s="387"/>
      <c r="NVT1" s="387"/>
      <c r="NVU1" s="387"/>
      <c r="NVV1" s="387"/>
      <c r="NVW1" s="387"/>
      <c r="NVX1" s="387"/>
      <c r="NVY1" s="387"/>
      <c r="NVZ1" s="387"/>
      <c r="NWA1" s="387"/>
      <c r="NWB1" s="387"/>
      <c r="NWC1" s="387"/>
      <c r="NWD1" s="387"/>
      <c r="NWE1" s="387"/>
      <c r="NWF1" s="387"/>
      <c r="NWG1" s="387"/>
      <c r="NWH1" s="387"/>
      <c r="NWI1" s="387"/>
      <c r="NWJ1" s="387"/>
      <c r="NWK1" s="387"/>
      <c r="NWL1" s="387"/>
      <c r="NWM1" s="387"/>
      <c r="NWN1" s="387"/>
      <c r="NWO1" s="387"/>
      <c r="NWP1" s="387"/>
      <c r="NWQ1" s="387"/>
      <c r="NWR1" s="387"/>
      <c r="NWS1" s="387"/>
      <c r="NWT1" s="387"/>
      <c r="NWU1" s="387"/>
      <c r="NWV1" s="387"/>
      <c r="NWW1" s="387"/>
      <c r="NWX1" s="387"/>
      <c r="NWY1" s="387"/>
      <c r="NWZ1" s="387"/>
      <c r="NXA1" s="387"/>
      <c r="NXB1" s="387"/>
      <c r="NXC1" s="387"/>
      <c r="NXD1" s="387"/>
      <c r="NXE1" s="387"/>
      <c r="NXF1" s="387"/>
      <c r="NXG1" s="387"/>
      <c r="NXH1" s="387"/>
      <c r="NXI1" s="387"/>
      <c r="NXJ1" s="387"/>
      <c r="NXK1" s="387"/>
      <c r="NXL1" s="387"/>
      <c r="NXM1" s="387"/>
      <c r="NXN1" s="387"/>
      <c r="NXO1" s="387"/>
      <c r="NXP1" s="387"/>
      <c r="NXQ1" s="387"/>
      <c r="NXR1" s="387"/>
      <c r="NXS1" s="387"/>
      <c r="NXT1" s="387"/>
      <c r="NXU1" s="387"/>
      <c r="NXV1" s="387"/>
      <c r="NXW1" s="387"/>
      <c r="NXX1" s="387"/>
      <c r="NXY1" s="387"/>
      <c r="NXZ1" s="387"/>
      <c r="NYA1" s="387"/>
      <c r="NYB1" s="387"/>
      <c r="NYC1" s="387"/>
      <c r="NYD1" s="387"/>
      <c r="NYE1" s="387"/>
      <c r="NYF1" s="387"/>
      <c r="NYG1" s="387"/>
      <c r="NYH1" s="387"/>
      <c r="NYI1" s="387"/>
      <c r="NYJ1" s="387"/>
      <c r="NYK1" s="387"/>
      <c r="NYL1" s="387"/>
      <c r="NYM1" s="387"/>
      <c r="NYN1" s="387"/>
      <c r="NYO1" s="387"/>
      <c r="NYP1" s="387"/>
      <c r="NYQ1" s="387"/>
      <c r="NYR1" s="387"/>
      <c r="NYS1" s="387"/>
      <c r="NYT1" s="387"/>
      <c r="NYU1" s="387"/>
      <c r="NYV1" s="387"/>
      <c r="NYW1" s="387"/>
      <c r="NYX1" s="387"/>
      <c r="NYY1" s="387"/>
      <c r="NYZ1" s="387"/>
      <c r="NZA1" s="387"/>
      <c r="NZB1" s="387"/>
      <c r="NZC1" s="387"/>
      <c r="NZD1" s="387"/>
      <c r="NZE1" s="387"/>
      <c r="NZF1" s="387"/>
      <c r="NZG1" s="387"/>
      <c r="NZH1" s="387"/>
      <c r="NZI1" s="387"/>
      <c r="NZJ1" s="387"/>
      <c r="NZK1" s="387"/>
      <c r="NZL1" s="387"/>
      <c r="NZM1" s="387"/>
      <c r="NZN1" s="387"/>
      <c r="NZO1" s="387"/>
      <c r="NZP1" s="387"/>
      <c r="NZQ1" s="387"/>
      <c r="NZR1" s="387"/>
      <c r="NZS1" s="387"/>
      <c r="NZT1" s="387"/>
      <c r="NZU1" s="387"/>
      <c r="NZV1" s="387"/>
      <c r="NZW1" s="387"/>
      <c r="NZX1" s="13"/>
      <c r="NZY1" s="13"/>
      <c r="NZZ1" s="13"/>
      <c r="OAA1" s="13"/>
      <c r="OAB1" s="13"/>
      <c r="OAC1" s="13"/>
      <c r="OAD1" s="13"/>
      <c r="OAE1" s="13"/>
      <c r="OAF1" s="13"/>
      <c r="OAG1" s="13"/>
      <c r="OAH1" s="13"/>
      <c r="OAI1" s="13"/>
      <c r="OAJ1" s="13"/>
      <c r="OAK1" s="13"/>
      <c r="OAL1" s="13"/>
      <c r="OAM1" s="13"/>
      <c r="OAN1" s="13"/>
      <c r="OAO1" s="13"/>
      <c r="OAP1" s="13"/>
      <c r="OAQ1" s="13"/>
      <c r="OAR1" s="13"/>
      <c r="OAS1" s="13"/>
      <c r="OAT1" s="13"/>
      <c r="OAU1" s="13"/>
      <c r="OAV1" s="13"/>
      <c r="OAW1" s="13"/>
      <c r="OAX1" s="13"/>
      <c r="OAY1" s="13"/>
      <c r="OAZ1" s="13"/>
      <c r="OBA1" s="13"/>
      <c r="OBB1" s="13"/>
      <c r="OBC1" s="13"/>
      <c r="OBD1" s="13"/>
      <c r="OBE1" s="13"/>
      <c r="OBF1" s="13"/>
      <c r="OBG1" s="13"/>
      <c r="OBH1" s="13"/>
      <c r="OBI1" s="13"/>
      <c r="OBJ1" s="13"/>
      <c r="OBK1" s="13"/>
      <c r="OBL1" s="13"/>
      <c r="OBM1" s="13"/>
      <c r="OBN1" s="13"/>
      <c r="OBO1" s="13"/>
      <c r="OBP1" s="13"/>
      <c r="OBQ1" s="13"/>
      <c r="OBR1" s="13"/>
      <c r="OBS1" s="13"/>
      <c r="OBT1" s="13"/>
      <c r="OBU1" s="13"/>
      <c r="OBV1" s="13"/>
      <c r="OBW1" s="13"/>
      <c r="OBX1" s="13"/>
      <c r="OBY1" s="13"/>
      <c r="OBZ1" s="13"/>
      <c r="OCA1" s="13"/>
      <c r="OCB1" s="13"/>
      <c r="OCC1" s="13"/>
      <c r="OCD1" s="13"/>
      <c r="OCE1" s="13"/>
      <c r="OCF1" s="13"/>
      <c r="OCG1" s="13"/>
      <c r="OCH1" s="13"/>
      <c r="OCI1" s="13"/>
      <c r="OCJ1" s="13"/>
      <c r="OCK1" s="13"/>
      <c r="OCL1" s="13"/>
      <c r="OCM1" s="13"/>
      <c r="OCN1" s="13"/>
      <c r="OCO1" s="13"/>
      <c r="OCP1" s="13"/>
      <c r="OCQ1" s="13"/>
      <c r="OCR1" s="13"/>
      <c r="OCS1" s="13"/>
      <c r="OCT1" s="13"/>
      <c r="OCU1" s="13"/>
      <c r="OCV1" s="13"/>
      <c r="OCW1" s="13"/>
      <c r="OCX1" s="13"/>
      <c r="OCY1" s="13"/>
      <c r="OCZ1" s="13"/>
      <c r="ODA1" s="13"/>
      <c r="ODB1" s="13"/>
      <c r="ODC1" s="13"/>
      <c r="ODD1" s="13"/>
      <c r="ODE1" s="13"/>
      <c r="ODF1" s="13"/>
      <c r="ODG1" s="13"/>
      <c r="ODH1" s="13"/>
      <c r="ODI1" s="13"/>
      <c r="ODJ1" s="13"/>
      <c r="ODK1" s="13"/>
      <c r="ODL1" s="387"/>
      <c r="ODM1" s="387"/>
      <c r="ODN1" s="387"/>
      <c r="ODO1" s="387"/>
      <c r="ODP1" s="387"/>
      <c r="ODQ1" s="387"/>
      <c r="ODR1" s="387"/>
      <c r="ODS1" s="387"/>
      <c r="ODT1" s="387"/>
      <c r="ODU1" s="387"/>
      <c r="ODV1" s="387"/>
      <c r="ODW1" s="387"/>
      <c r="ODX1" s="387"/>
      <c r="ODY1" s="387"/>
      <c r="ODZ1" s="387"/>
      <c r="OEA1" s="387"/>
      <c r="OEB1" s="387"/>
      <c r="OEC1" s="387"/>
      <c r="OED1" s="387"/>
      <c r="OEE1" s="387"/>
      <c r="OEF1" s="387"/>
      <c r="OEG1" s="387"/>
      <c r="OEH1" s="387"/>
      <c r="OEI1" s="387"/>
      <c r="OEJ1" s="387"/>
      <c r="OEK1" s="387"/>
      <c r="OEL1" s="387"/>
      <c r="OEM1" s="387"/>
      <c r="OEN1" s="387"/>
      <c r="OEO1" s="387"/>
      <c r="OEP1" s="387"/>
      <c r="OEQ1" s="387"/>
      <c r="OER1" s="387"/>
      <c r="OES1" s="387"/>
      <c r="OET1" s="387"/>
      <c r="OEU1" s="387"/>
      <c r="OEV1" s="387"/>
      <c r="OEW1" s="387"/>
      <c r="OEX1" s="387"/>
      <c r="OEY1" s="387"/>
      <c r="OEZ1" s="387"/>
      <c r="OFA1" s="387"/>
      <c r="OFB1" s="387"/>
      <c r="OFC1" s="387"/>
      <c r="OFD1" s="387"/>
      <c r="OFE1" s="387"/>
      <c r="OFF1" s="387"/>
      <c r="OFG1" s="387"/>
      <c r="OFH1" s="387"/>
      <c r="OFI1" s="387"/>
      <c r="OFJ1" s="387"/>
      <c r="OFK1" s="387"/>
      <c r="OFL1" s="387"/>
      <c r="OFM1" s="387"/>
      <c r="OFN1" s="387"/>
      <c r="OFO1" s="387"/>
      <c r="OFP1" s="387"/>
      <c r="OFQ1" s="387"/>
      <c r="OFR1" s="387"/>
      <c r="OFS1" s="387"/>
      <c r="OFT1" s="387"/>
      <c r="OFU1" s="387"/>
      <c r="OFV1" s="387"/>
      <c r="OFW1" s="387"/>
      <c r="OFX1" s="387"/>
      <c r="OFY1" s="387"/>
      <c r="OFZ1" s="387"/>
      <c r="OGA1" s="387"/>
      <c r="OGB1" s="387"/>
      <c r="OGC1" s="387"/>
      <c r="OGD1" s="387"/>
      <c r="OGE1" s="387"/>
      <c r="OGF1" s="387"/>
      <c r="OGG1" s="387"/>
      <c r="OGH1" s="387"/>
      <c r="OGI1" s="387"/>
      <c r="OGJ1" s="387"/>
      <c r="OGK1" s="387"/>
      <c r="OGL1" s="387"/>
      <c r="OGM1" s="387"/>
      <c r="OGN1" s="387"/>
      <c r="OGO1" s="387"/>
      <c r="OGP1" s="387"/>
      <c r="OGQ1" s="387"/>
      <c r="OGR1" s="387"/>
      <c r="OGS1" s="387"/>
      <c r="OGT1" s="387"/>
      <c r="OGU1" s="387"/>
      <c r="OGV1" s="387"/>
      <c r="OGW1" s="387"/>
      <c r="OGX1" s="387"/>
      <c r="OGY1" s="387"/>
      <c r="OGZ1" s="387"/>
      <c r="OHA1" s="387"/>
      <c r="OHB1" s="387"/>
      <c r="OHC1" s="387"/>
      <c r="OHD1" s="387"/>
      <c r="OHE1" s="387"/>
      <c r="OHF1" s="387"/>
      <c r="OHG1" s="387"/>
      <c r="OHH1" s="387"/>
      <c r="OHI1" s="387"/>
      <c r="OHJ1" s="387"/>
      <c r="OHK1" s="387"/>
      <c r="OHL1" s="387"/>
      <c r="OHM1" s="387"/>
      <c r="OHN1" s="387"/>
      <c r="OHO1" s="387"/>
      <c r="OHP1" s="387"/>
      <c r="OHQ1" s="387"/>
      <c r="OHR1" s="387"/>
      <c r="OHS1" s="387"/>
      <c r="OHT1" s="387"/>
      <c r="OHU1" s="387"/>
      <c r="OHV1" s="387"/>
      <c r="OHW1" s="387"/>
      <c r="OHX1" s="387"/>
      <c r="OHY1" s="387"/>
      <c r="OHZ1" s="387"/>
      <c r="OIA1" s="387"/>
      <c r="OIB1" s="387"/>
      <c r="OIC1" s="387"/>
      <c r="OID1" s="387"/>
      <c r="OIE1" s="387"/>
      <c r="OIF1" s="387"/>
      <c r="OIG1" s="387"/>
      <c r="OIH1" s="387"/>
      <c r="OII1" s="387"/>
      <c r="OIJ1" s="387"/>
      <c r="OIK1" s="387"/>
      <c r="OIL1" s="387"/>
      <c r="OIM1" s="387"/>
      <c r="OIN1" s="387"/>
      <c r="OIO1" s="387"/>
      <c r="OIP1" s="387"/>
      <c r="OIQ1" s="387"/>
      <c r="OIR1" s="387"/>
      <c r="OIS1" s="387"/>
      <c r="OIT1" s="387"/>
      <c r="OIU1" s="387"/>
      <c r="OIV1" s="387"/>
      <c r="OIW1" s="387"/>
      <c r="OIX1" s="387"/>
      <c r="OIY1" s="387"/>
      <c r="OIZ1" s="387"/>
      <c r="OJA1" s="387"/>
      <c r="OJB1" s="387"/>
      <c r="OJC1" s="387"/>
      <c r="OJD1" s="387"/>
      <c r="OJE1" s="387"/>
      <c r="OJF1" s="387"/>
      <c r="OJG1" s="387"/>
      <c r="OJH1" s="387"/>
      <c r="OJI1" s="387"/>
      <c r="OJJ1" s="387"/>
      <c r="OJK1" s="387"/>
      <c r="OJL1" s="387"/>
      <c r="OJM1" s="387"/>
      <c r="OJN1" s="387"/>
      <c r="OJO1" s="387"/>
      <c r="OJP1" s="387"/>
      <c r="OJQ1" s="387"/>
      <c r="OJR1" s="387"/>
      <c r="OJS1" s="387"/>
      <c r="OJT1" s="13"/>
      <c r="OJU1" s="13"/>
      <c r="OJV1" s="13"/>
      <c r="OJW1" s="13"/>
      <c r="OJX1" s="13"/>
      <c r="OJY1" s="13"/>
      <c r="OJZ1" s="13"/>
      <c r="OKA1" s="13"/>
      <c r="OKB1" s="13"/>
      <c r="OKC1" s="13"/>
      <c r="OKD1" s="13"/>
      <c r="OKE1" s="13"/>
      <c r="OKF1" s="13"/>
      <c r="OKG1" s="13"/>
      <c r="OKH1" s="13"/>
      <c r="OKI1" s="13"/>
      <c r="OKJ1" s="13"/>
      <c r="OKK1" s="13"/>
      <c r="OKL1" s="13"/>
      <c r="OKM1" s="13"/>
      <c r="OKN1" s="13"/>
      <c r="OKO1" s="13"/>
      <c r="OKP1" s="13"/>
      <c r="OKQ1" s="13"/>
      <c r="OKR1" s="13"/>
      <c r="OKS1" s="13"/>
      <c r="OKT1" s="13"/>
      <c r="OKU1" s="13"/>
      <c r="OKV1" s="13"/>
      <c r="OKW1" s="13"/>
      <c r="OKX1" s="13"/>
      <c r="OKY1" s="13"/>
      <c r="OKZ1" s="13"/>
      <c r="OLA1" s="13"/>
      <c r="OLB1" s="13"/>
      <c r="OLC1" s="13"/>
      <c r="OLD1" s="13"/>
      <c r="OLE1" s="13"/>
      <c r="OLF1" s="13"/>
      <c r="OLG1" s="13"/>
      <c r="OLH1" s="13"/>
      <c r="OLI1" s="13"/>
      <c r="OLJ1" s="13"/>
      <c r="OLK1" s="13"/>
      <c r="OLL1" s="13"/>
      <c r="OLM1" s="13"/>
      <c r="OLN1" s="13"/>
      <c r="OLO1" s="13"/>
      <c r="OLP1" s="13"/>
      <c r="OLQ1" s="13"/>
      <c r="OLR1" s="13"/>
      <c r="OLS1" s="13"/>
      <c r="OLT1" s="13"/>
      <c r="OLU1" s="13"/>
      <c r="OLV1" s="13"/>
      <c r="OLW1" s="13"/>
      <c r="OLX1" s="13"/>
      <c r="OLY1" s="13"/>
      <c r="OLZ1" s="13"/>
      <c r="OMA1" s="13"/>
      <c r="OMB1" s="13"/>
      <c r="OMC1" s="13"/>
      <c r="OMD1" s="13"/>
      <c r="OME1" s="13"/>
      <c r="OMF1" s="13"/>
      <c r="OMG1" s="13"/>
      <c r="OMH1" s="13"/>
      <c r="OMI1" s="13"/>
      <c r="OMJ1" s="13"/>
      <c r="OMK1" s="13"/>
      <c r="OML1" s="13"/>
      <c r="OMM1" s="13"/>
      <c r="OMN1" s="13"/>
      <c r="OMO1" s="13"/>
      <c r="OMP1" s="13"/>
      <c r="OMQ1" s="13"/>
      <c r="OMR1" s="13"/>
      <c r="OMS1" s="13"/>
      <c r="OMT1" s="13"/>
      <c r="OMU1" s="13"/>
      <c r="OMV1" s="13"/>
      <c r="OMW1" s="13"/>
      <c r="OMX1" s="13"/>
      <c r="OMY1" s="13"/>
      <c r="OMZ1" s="13"/>
      <c r="ONA1" s="13"/>
      <c r="ONB1" s="13"/>
      <c r="ONC1" s="13"/>
      <c r="OND1" s="13"/>
      <c r="ONE1" s="13"/>
      <c r="ONF1" s="13"/>
      <c r="ONG1" s="13"/>
      <c r="ONH1" s="387"/>
      <c r="ONI1" s="387"/>
      <c r="ONJ1" s="387"/>
      <c r="ONK1" s="387"/>
      <c r="ONL1" s="387"/>
      <c r="ONM1" s="387"/>
      <c r="ONN1" s="387"/>
      <c r="ONO1" s="387"/>
      <c r="ONP1" s="387"/>
      <c r="ONQ1" s="387"/>
      <c r="ONR1" s="387"/>
      <c r="ONS1" s="387"/>
      <c r="ONT1" s="387"/>
      <c r="ONU1" s="387"/>
      <c r="ONV1" s="387"/>
      <c r="ONW1" s="387"/>
      <c r="ONX1" s="387"/>
      <c r="ONY1" s="387"/>
      <c r="ONZ1" s="387"/>
      <c r="OOA1" s="387"/>
      <c r="OOB1" s="387"/>
      <c r="OOC1" s="387"/>
      <c r="OOD1" s="387"/>
      <c r="OOE1" s="387"/>
      <c r="OOF1" s="387"/>
      <c r="OOG1" s="387"/>
      <c r="OOH1" s="387"/>
      <c r="OOI1" s="387"/>
      <c r="OOJ1" s="387"/>
      <c r="OOK1" s="387"/>
      <c r="OOL1" s="387"/>
      <c r="OOM1" s="387"/>
      <c r="OON1" s="387"/>
      <c r="OOO1" s="387"/>
      <c r="OOP1" s="387"/>
      <c r="OOQ1" s="387"/>
      <c r="OOR1" s="387"/>
      <c r="OOS1" s="387"/>
      <c r="OOT1" s="387"/>
      <c r="OOU1" s="387"/>
      <c r="OOV1" s="387"/>
      <c r="OOW1" s="387"/>
      <c r="OOX1" s="387"/>
      <c r="OOY1" s="387"/>
      <c r="OOZ1" s="387"/>
      <c r="OPA1" s="387"/>
      <c r="OPB1" s="387"/>
      <c r="OPC1" s="387"/>
      <c r="OPD1" s="387"/>
      <c r="OPE1" s="387"/>
      <c r="OPF1" s="387"/>
      <c r="OPG1" s="387"/>
      <c r="OPH1" s="387"/>
      <c r="OPI1" s="387"/>
      <c r="OPJ1" s="387"/>
      <c r="OPK1" s="387"/>
      <c r="OPL1" s="387"/>
      <c r="OPM1" s="387"/>
      <c r="OPN1" s="387"/>
      <c r="OPO1" s="387"/>
      <c r="OPP1" s="387"/>
      <c r="OPQ1" s="387"/>
      <c r="OPR1" s="387"/>
      <c r="OPS1" s="387"/>
      <c r="OPT1" s="387"/>
      <c r="OPU1" s="387"/>
      <c r="OPV1" s="387"/>
      <c r="OPW1" s="387"/>
      <c r="OPX1" s="387"/>
      <c r="OPY1" s="387"/>
      <c r="OPZ1" s="387"/>
      <c r="OQA1" s="387"/>
      <c r="OQB1" s="387"/>
      <c r="OQC1" s="387"/>
      <c r="OQD1" s="387"/>
      <c r="OQE1" s="387"/>
      <c r="OQF1" s="387"/>
      <c r="OQG1" s="387"/>
      <c r="OQH1" s="387"/>
      <c r="OQI1" s="387"/>
      <c r="OQJ1" s="387"/>
      <c r="OQK1" s="387"/>
      <c r="OQL1" s="387"/>
      <c r="OQM1" s="387"/>
      <c r="OQN1" s="387"/>
      <c r="OQO1" s="387"/>
      <c r="OQP1" s="387"/>
      <c r="OQQ1" s="387"/>
      <c r="OQR1" s="387"/>
      <c r="OQS1" s="387"/>
      <c r="OQT1" s="387"/>
      <c r="OQU1" s="387"/>
      <c r="OQV1" s="387"/>
      <c r="OQW1" s="387"/>
      <c r="OQX1" s="387"/>
      <c r="OQY1" s="387"/>
      <c r="OQZ1" s="387"/>
      <c r="ORA1" s="387"/>
      <c r="ORB1" s="387"/>
      <c r="ORC1" s="387"/>
      <c r="ORD1" s="387"/>
      <c r="ORE1" s="387"/>
      <c r="ORF1" s="387"/>
      <c r="ORG1" s="387"/>
      <c r="ORH1" s="387"/>
      <c r="ORI1" s="387"/>
      <c r="ORJ1" s="387"/>
      <c r="ORK1" s="387"/>
      <c r="ORL1" s="387"/>
      <c r="ORM1" s="387"/>
      <c r="ORN1" s="387"/>
      <c r="ORO1" s="387"/>
      <c r="ORP1" s="387"/>
      <c r="ORQ1" s="387"/>
      <c r="ORR1" s="387"/>
      <c r="ORS1" s="387"/>
      <c r="ORT1" s="387"/>
      <c r="ORU1" s="387"/>
      <c r="ORV1" s="387"/>
      <c r="ORW1" s="387"/>
      <c r="ORX1" s="387"/>
      <c r="ORY1" s="387"/>
      <c r="ORZ1" s="387"/>
      <c r="OSA1" s="387"/>
      <c r="OSB1" s="387"/>
      <c r="OSC1" s="387"/>
      <c r="OSD1" s="387"/>
      <c r="OSE1" s="387"/>
      <c r="OSF1" s="387"/>
      <c r="OSG1" s="387"/>
      <c r="OSH1" s="387"/>
      <c r="OSI1" s="387"/>
      <c r="OSJ1" s="387"/>
      <c r="OSK1" s="387"/>
      <c r="OSL1" s="387"/>
      <c r="OSM1" s="387"/>
      <c r="OSN1" s="387"/>
      <c r="OSO1" s="387"/>
      <c r="OSP1" s="387"/>
      <c r="OSQ1" s="387"/>
      <c r="OSR1" s="387"/>
      <c r="OSS1" s="387"/>
      <c r="OST1" s="387"/>
      <c r="OSU1" s="387"/>
      <c r="OSV1" s="387"/>
      <c r="OSW1" s="387"/>
      <c r="OSX1" s="387"/>
      <c r="OSY1" s="387"/>
      <c r="OSZ1" s="387"/>
      <c r="OTA1" s="387"/>
      <c r="OTB1" s="387"/>
      <c r="OTC1" s="387"/>
      <c r="OTD1" s="387"/>
      <c r="OTE1" s="387"/>
      <c r="OTF1" s="387"/>
      <c r="OTG1" s="387"/>
      <c r="OTH1" s="387"/>
      <c r="OTI1" s="387"/>
      <c r="OTJ1" s="387"/>
      <c r="OTK1" s="387"/>
      <c r="OTL1" s="387"/>
      <c r="OTM1" s="387"/>
      <c r="OTN1" s="387"/>
      <c r="OTO1" s="387"/>
      <c r="OTP1" s="13"/>
      <c r="OTQ1" s="13"/>
      <c r="OTR1" s="13"/>
      <c r="OTS1" s="13"/>
      <c r="OTT1" s="13"/>
      <c r="OTU1" s="13"/>
      <c r="OTV1" s="13"/>
      <c r="OTW1" s="13"/>
      <c r="OTX1" s="13"/>
      <c r="OTY1" s="13"/>
      <c r="OTZ1" s="13"/>
      <c r="OUA1" s="13"/>
      <c r="OUB1" s="13"/>
      <c r="OUC1" s="13"/>
      <c r="OUD1" s="13"/>
      <c r="OUE1" s="13"/>
      <c r="OUF1" s="13"/>
      <c r="OUG1" s="13"/>
      <c r="OUH1" s="13"/>
      <c r="OUI1" s="13"/>
      <c r="OUJ1" s="13"/>
      <c r="OUK1" s="13"/>
      <c r="OUL1" s="13"/>
      <c r="OUM1" s="13"/>
      <c r="OUN1" s="13"/>
      <c r="OUO1" s="13"/>
      <c r="OUP1" s="13"/>
      <c r="OUQ1" s="13"/>
      <c r="OUR1" s="13"/>
      <c r="OUS1" s="13"/>
      <c r="OUT1" s="13"/>
      <c r="OUU1" s="13"/>
      <c r="OUV1" s="13"/>
      <c r="OUW1" s="13"/>
      <c r="OUX1" s="13"/>
      <c r="OUY1" s="13"/>
      <c r="OUZ1" s="13"/>
      <c r="OVA1" s="13"/>
      <c r="OVB1" s="13"/>
      <c r="OVC1" s="13"/>
      <c r="OVD1" s="13"/>
      <c r="OVE1" s="13"/>
      <c r="OVF1" s="13"/>
      <c r="OVG1" s="13"/>
      <c r="OVH1" s="13"/>
      <c r="OVI1" s="13"/>
      <c r="OVJ1" s="13"/>
      <c r="OVK1" s="13"/>
      <c r="OVL1" s="13"/>
      <c r="OVM1" s="13"/>
      <c r="OVN1" s="13"/>
      <c r="OVO1" s="13"/>
      <c r="OVP1" s="13"/>
      <c r="OVQ1" s="13"/>
      <c r="OVR1" s="13"/>
      <c r="OVS1" s="13"/>
      <c r="OVT1" s="13"/>
      <c r="OVU1" s="13"/>
      <c r="OVV1" s="13"/>
      <c r="OVW1" s="13"/>
      <c r="OVX1" s="13"/>
      <c r="OVY1" s="13"/>
      <c r="OVZ1" s="13"/>
      <c r="OWA1" s="13"/>
      <c r="OWB1" s="13"/>
      <c r="OWC1" s="13"/>
      <c r="OWD1" s="13"/>
      <c r="OWE1" s="13"/>
      <c r="OWF1" s="13"/>
      <c r="OWG1" s="13"/>
      <c r="OWH1" s="13"/>
      <c r="OWI1" s="13"/>
      <c r="OWJ1" s="13"/>
      <c r="OWK1" s="13"/>
      <c r="OWL1" s="13"/>
      <c r="OWM1" s="13"/>
      <c r="OWN1" s="13"/>
      <c r="OWO1" s="13"/>
      <c r="OWP1" s="13"/>
      <c r="OWQ1" s="13"/>
      <c r="OWR1" s="13"/>
      <c r="OWS1" s="13"/>
      <c r="OWT1" s="13"/>
      <c r="OWU1" s="13"/>
      <c r="OWV1" s="13"/>
      <c r="OWW1" s="13"/>
      <c r="OWX1" s="13"/>
      <c r="OWY1" s="13"/>
      <c r="OWZ1" s="13"/>
      <c r="OXA1" s="13"/>
      <c r="OXB1" s="13"/>
      <c r="OXC1" s="13"/>
      <c r="OXD1" s="387"/>
      <c r="OXE1" s="387"/>
      <c r="OXF1" s="387"/>
      <c r="OXG1" s="387"/>
      <c r="OXH1" s="387"/>
      <c r="OXI1" s="387"/>
      <c r="OXJ1" s="387"/>
      <c r="OXK1" s="387"/>
      <c r="OXL1" s="387"/>
      <c r="OXM1" s="387"/>
      <c r="OXN1" s="387"/>
      <c r="OXO1" s="387"/>
      <c r="OXP1" s="387"/>
      <c r="OXQ1" s="387"/>
      <c r="OXR1" s="387"/>
      <c r="OXS1" s="387"/>
      <c r="OXT1" s="387"/>
      <c r="OXU1" s="387"/>
      <c r="OXV1" s="387"/>
      <c r="OXW1" s="387"/>
      <c r="OXX1" s="387"/>
      <c r="OXY1" s="387"/>
      <c r="OXZ1" s="387"/>
      <c r="OYA1" s="387"/>
      <c r="OYB1" s="387"/>
      <c r="OYC1" s="387"/>
      <c r="OYD1" s="387"/>
      <c r="OYE1" s="387"/>
      <c r="OYF1" s="387"/>
      <c r="OYG1" s="387"/>
      <c r="OYH1" s="387"/>
      <c r="OYI1" s="387"/>
      <c r="OYJ1" s="387"/>
      <c r="OYK1" s="387"/>
      <c r="OYL1" s="387"/>
      <c r="OYM1" s="387"/>
      <c r="OYN1" s="387"/>
      <c r="OYO1" s="387"/>
      <c r="OYP1" s="387"/>
      <c r="OYQ1" s="387"/>
      <c r="OYR1" s="387"/>
      <c r="OYS1" s="387"/>
      <c r="OYT1" s="387"/>
      <c r="OYU1" s="387"/>
      <c r="OYV1" s="387"/>
      <c r="OYW1" s="387"/>
      <c r="OYX1" s="387"/>
      <c r="OYY1" s="387"/>
      <c r="OYZ1" s="387"/>
      <c r="OZA1" s="387"/>
      <c r="OZB1" s="387"/>
      <c r="OZC1" s="387"/>
      <c r="OZD1" s="387"/>
      <c r="OZE1" s="387"/>
      <c r="OZF1" s="387"/>
      <c r="OZG1" s="387"/>
      <c r="OZH1" s="387"/>
      <c r="OZI1" s="387"/>
      <c r="OZJ1" s="387"/>
      <c r="OZK1" s="387"/>
      <c r="OZL1" s="387"/>
      <c r="OZM1" s="387"/>
      <c r="OZN1" s="387"/>
      <c r="OZO1" s="387"/>
      <c r="OZP1" s="387"/>
      <c r="OZQ1" s="387"/>
      <c r="OZR1" s="387"/>
      <c r="OZS1" s="387"/>
      <c r="OZT1" s="387"/>
      <c r="OZU1" s="387"/>
      <c r="OZV1" s="387"/>
      <c r="OZW1" s="387"/>
      <c r="OZX1" s="387"/>
      <c r="OZY1" s="387"/>
      <c r="OZZ1" s="387"/>
      <c r="PAA1" s="387"/>
      <c r="PAB1" s="387"/>
      <c r="PAC1" s="387"/>
      <c r="PAD1" s="387"/>
      <c r="PAE1" s="387"/>
      <c r="PAF1" s="387"/>
      <c r="PAG1" s="387"/>
      <c r="PAH1" s="387"/>
      <c r="PAI1" s="387"/>
      <c r="PAJ1" s="387"/>
      <c r="PAK1" s="387"/>
      <c r="PAL1" s="387"/>
      <c r="PAM1" s="387"/>
      <c r="PAN1" s="387"/>
      <c r="PAO1" s="387"/>
      <c r="PAP1" s="387"/>
      <c r="PAQ1" s="387"/>
      <c r="PAR1" s="387"/>
      <c r="PAS1" s="387"/>
      <c r="PAT1" s="387"/>
      <c r="PAU1" s="387"/>
      <c r="PAV1" s="387"/>
      <c r="PAW1" s="387"/>
      <c r="PAX1" s="387"/>
      <c r="PAY1" s="387"/>
      <c r="PAZ1" s="387"/>
      <c r="PBA1" s="387"/>
      <c r="PBB1" s="387"/>
      <c r="PBC1" s="387"/>
      <c r="PBD1" s="387"/>
      <c r="PBE1" s="387"/>
      <c r="PBF1" s="387"/>
      <c r="PBG1" s="387"/>
      <c r="PBH1" s="387"/>
      <c r="PBI1" s="387"/>
      <c r="PBJ1" s="387"/>
      <c r="PBK1" s="387"/>
      <c r="PBL1" s="387"/>
      <c r="PBM1" s="387"/>
      <c r="PBN1" s="387"/>
      <c r="PBO1" s="387"/>
      <c r="PBP1" s="387"/>
      <c r="PBQ1" s="387"/>
      <c r="PBR1" s="387"/>
      <c r="PBS1" s="387"/>
      <c r="PBT1" s="387"/>
      <c r="PBU1" s="387"/>
      <c r="PBV1" s="387"/>
      <c r="PBW1" s="387"/>
      <c r="PBX1" s="387"/>
      <c r="PBY1" s="387"/>
      <c r="PBZ1" s="387"/>
      <c r="PCA1" s="387"/>
      <c r="PCB1" s="387"/>
      <c r="PCC1" s="387"/>
      <c r="PCD1" s="387"/>
      <c r="PCE1" s="387"/>
      <c r="PCF1" s="387"/>
      <c r="PCG1" s="387"/>
      <c r="PCH1" s="387"/>
      <c r="PCI1" s="387"/>
      <c r="PCJ1" s="387"/>
      <c r="PCK1" s="387"/>
      <c r="PCL1" s="387"/>
      <c r="PCM1" s="387"/>
      <c r="PCN1" s="387"/>
      <c r="PCO1" s="387"/>
      <c r="PCP1" s="387"/>
      <c r="PCQ1" s="387"/>
      <c r="PCR1" s="387"/>
      <c r="PCS1" s="387"/>
      <c r="PCT1" s="387"/>
      <c r="PCU1" s="387"/>
      <c r="PCV1" s="387"/>
      <c r="PCW1" s="387"/>
      <c r="PCX1" s="387"/>
      <c r="PCY1" s="387"/>
      <c r="PCZ1" s="387"/>
      <c r="PDA1" s="387"/>
      <c r="PDB1" s="387"/>
      <c r="PDC1" s="387"/>
      <c r="PDD1" s="387"/>
      <c r="PDE1" s="387"/>
      <c r="PDF1" s="387"/>
      <c r="PDG1" s="387"/>
      <c r="PDH1" s="387"/>
      <c r="PDI1" s="387"/>
      <c r="PDJ1" s="387"/>
      <c r="PDK1" s="387"/>
      <c r="PDL1" s="13"/>
      <c r="PDM1" s="13"/>
      <c r="PDN1" s="13"/>
      <c r="PDO1" s="13"/>
      <c r="PDP1" s="13"/>
      <c r="PDQ1" s="13"/>
      <c r="PDR1" s="13"/>
      <c r="PDS1" s="13"/>
      <c r="PDT1" s="13"/>
      <c r="PDU1" s="13"/>
      <c r="PDV1" s="13"/>
      <c r="PDW1" s="13"/>
      <c r="PDX1" s="13"/>
      <c r="PDY1" s="13"/>
      <c r="PDZ1" s="13"/>
      <c r="PEA1" s="13"/>
      <c r="PEB1" s="13"/>
      <c r="PEC1" s="13"/>
      <c r="PED1" s="13"/>
      <c r="PEE1" s="13"/>
      <c r="PEF1" s="13"/>
      <c r="PEG1" s="13"/>
      <c r="PEH1" s="13"/>
      <c r="PEI1" s="13"/>
      <c r="PEJ1" s="13"/>
      <c r="PEK1" s="13"/>
      <c r="PEL1" s="13"/>
      <c r="PEM1" s="13"/>
      <c r="PEN1" s="13"/>
      <c r="PEO1" s="13"/>
      <c r="PEP1" s="13"/>
      <c r="PEQ1" s="13"/>
      <c r="PER1" s="13"/>
      <c r="PES1" s="13"/>
      <c r="PET1" s="13"/>
      <c r="PEU1" s="13"/>
      <c r="PEV1" s="13"/>
      <c r="PEW1" s="13"/>
      <c r="PEX1" s="13"/>
      <c r="PEY1" s="13"/>
      <c r="PEZ1" s="13"/>
      <c r="PFA1" s="13"/>
      <c r="PFB1" s="13"/>
      <c r="PFC1" s="13"/>
      <c r="PFD1" s="13"/>
      <c r="PFE1" s="13"/>
      <c r="PFF1" s="13"/>
      <c r="PFG1" s="13"/>
      <c r="PFH1" s="13"/>
      <c r="PFI1" s="13"/>
      <c r="PFJ1" s="13"/>
      <c r="PFK1" s="13"/>
      <c r="PFL1" s="13"/>
      <c r="PFM1" s="13"/>
      <c r="PFN1" s="13"/>
      <c r="PFO1" s="13"/>
      <c r="PFP1" s="13"/>
      <c r="PFQ1" s="13"/>
      <c r="PFR1" s="13"/>
      <c r="PFS1" s="13"/>
      <c r="PFT1" s="13"/>
      <c r="PFU1" s="13"/>
      <c r="PFV1" s="13"/>
      <c r="PFW1" s="13"/>
      <c r="PFX1" s="13"/>
      <c r="PFY1" s="13"/>
      <c r="PFZ1" s="13"/>
      <c r="PGA1" s="13"/>
      <c r="PGB1" s="13"/>
      <c r="PGC1" s="13"/>
      <c r="PGD1" s="13"/>
      <c r="PGE1" s="13"/>
      <c r="PGF1" s="13"/>
      <c r="PGG1" s="13"/>
      <c r="PGH1" s="13"/>
      <c r="PGI1" s="13"/>
      <c r="PGJ1" s="13"/>
      <c r="PGK1" s="13"/>
      <c r="PGL1" s="13"/>
      <c r="PGM1" s="13"/>
      <c r="PGN1" s="13"/>
      <c r="PGO1" s="13"/>
      <c r="PGP1" s="13"/>
      <c r="PGQ1" s="13"/>
      <c r="PGR1" s="13"/>
      <c r="PGS1" s="13"/>
      <c r="PGT1" s="13"/>
      <c r="PGU1" s="13"/>
      <c r="PGV1" s="13"/>
      <c r="PGW1" s="13"/>
      <c r="PGX1" s="13"/>
      <c r="PGY1" s="13"/>
      <c r="PGZ1" s="387"/>
      <c r="PHA1" s="387"/>
      <c r="PHB1" s="387"/>
      <c r="PHC1" s="387"/>
      <c r="PHD1" s="387"/>
      <c r="PHE1" s="387"/>
      <c r="PHF1" s="387"/>
      <c r="PHG1" s="387"/>
      <c r="PHH1" s="387"/>
      <c r="PHI1" s="387"/>
      <c r="PHJ1" s="387"/>
      <c r="PHK1" s="387"/>
      <c r="PHL1" s="387"/>
      <c r="PHM1" s="387"/>
      <c r="PHN1" s="387"/>
      <c r="PHO1" s="387"/>
      <c r="PHP1" s="387"/>
      <c r="PHQ1" s="387"/>
      <c r="PHR1" s="387"/>
      <c r="PHS1" s="387"/>
      <c r="PHT1" s="387"/>
      <c r="PHU1" s="387"/>
      <c r="PHV1" s="387"/>
      <c r="PHW1" s="387"/>
      <c r="PHX1" s="387"/>
      <c r="PHY1" s="387"/>
      <c r="PHZ1" s="387"/>
      <c r="PIA1" s="387"/>
      <c r="PIB1" s="387"/>
      <c r="PIC1" s="387"/>
      <c r="PID1" s="387"/>
      <c r="PIE1" s="387"/>
      <c r="PIF1" s="387"/>
      <c r="PIG1" s="387"/>
      <c r="PIH1" s="387"/>
      <c r="PII1" s="387"/>
      <c r="PIJ1" s="387"/>
      <c r="PIK1" s="387"/>
      <c r="PIL1" s="387"/>
      <c r="PIM1" s="387"/>
      <c r="PIN1" s="387"/>
      <c r="PIO1" s="387"/>
      <c r="PIP1" s="387"/>
      <c r="PIQ1" s="387"/>
      <c r="PIR1" s="387"/>
      <c r="PIS1" s="387"/>
      <c r="PIT1" s="387"/>
      <c r="PIU1" s="387"/>
      <c r="PIV1" s="387"/>
      <c r="PIW1" s="387"/>
      <c r="PIX1" s="387"/>
      <c r="PIY1" s="387"/>
      <c r="PIZ1" s="387"/>
      <c r="PJA1" s="387"/>
      <c r="PJB1" s="387"/>
      <c r="PJC1" s="387"/>
      <c r="PJD1" s="387"/>
      <c r="PJE1" s="387"/>
      <c r="PJF1" s="387"/>
      <c r="PJG1" s="387"/>
      <c r="PJH1" s="387"/>
      <c r="PJI1" s="387"/>
      <c r="PJJ1" s="387"/>
      <c r="PJK1" s="387"/>
      <c r="PJL1" s="387"/>
      <c r="PJM1" s="387"/>
      <c r="PJN1" s="387"/>
      <c r="PJO1" s="387"/>
      <c r="PJP1" s="387"/>
      <c r="PJQ1" s="387"/>
      <c r="PJR1" s="387"/>
      <c r="PJS1" s="387"/>
      <c r="PJT1" s="387"/>
      <c r="PJU1" s="387"/>
      <c r="PJV1" s="387"/>
      <c r="PJW1" s="387"/>
      <c r="PJX1" s="387"/>
      <c r="PJY1" s="387"/>
      <c r="PJZ1" s="387"/>
      <c r="PKA1" s="387"/>
      <c r="PKB1" s="387"/>
      <c r="PKC1" s="387"/>
      <c r="PKD1" s="387"/>
      <c r="PKE1" s="387"/>
      <c r="PKF1" s="387"/>
      <c r="PKG1" s="387"/>
      <c r="PKH1" s="387"/>
      <c r="PKI1" s="387"/>
      <c r="PKJ1" s="387"/>
      <c r="PKK1" s="387"/>
      <c r="PKL1" s="387"/>
      <c r="PKM1" s="387"/>
      <c r="PKN1" s="387"/>
      <c r="PKO1" s="387"/>
      <c r="PKP1" s="387"/>
      <c r="PKQ1" s="387"/>
      <c r="PKR1" s="387"/>
      <c r="PKS1" s="387"/>
      <c r="PKT1" s="387"/>
      <c r="PKU1" s="387"/>
      <c r="PKV1" s="387"/>
      <c r="PKW1" s="387"/>
      <c r="PKX1" s="387"/>
      <c r="PKY1" s="387"/>
      <c r="PKZ1" s="387"/>
      <c r="PLA1" s="387"/>
      <c r="PLB1" s="387"/>
      <c r="PLC1" s="387"/>
      <c r="PLD1" s="387"/>
      <c r="PLE1" s="387"/>
      <c r="PLF1" s="387"/>
      <c r="PLG1" s="387"/>
      <c r="PLH1" s="387"/>
      <c r="PLI1" s="387"/>
      <c r="PLJ1" s="387"/>
      <c r="PLK1" s="387"/>
      <c r="PLL1" s="387"/>
      <c r="PLM1" s="387"/>
      <c r="PLN1" s="387"/>
      <c r="PLO1" s="387"/>
      <c r="PLP1" s="387"/>
      <c r="PLQ1" s="387"/>
      <c r="PLR1" s="387"/>
      <c r="PLS1" s="387"/>
      <c r="PLT1" s="387"/>
      <c r="PLU1" s="387"/>
      <c r="PLV1" s="387"/>
      <c r="PLW1" s="387"/>
      <c r="PLX1" s="387"/>
      <c r="PLY1" s="387"/>
      <c r="PLZ1" s="387"/>
      <c r="PMA1" s="387"/>
      <c r="PMB1" s="387"/>
      <c r="PMC1" s="387"/>
      <c r="PMD1" s="387"/>
      <c r="PME1" s="387"/>
      <c r="PMF1" s="387"/>
      <c r="PMG1" s="387"/>
      <c r="PMH1" s="387"/>
      <c r="PMI1" s="387"/>
      <c r="PMJ1" s="387"/>
      <c r="PMK1" s="387"/>
      <c r="PML1" s="387"/>
      <c r="PMM1" s="387"/>
      <c r="PMN1" s="387"/>
      <c r="PMO1" s="387"/>
      <c r="PMP1" s="387"/>
      <c r="PMQ1" s="387"/>
      <c r="PMR1" s="387"/>
      <c r="PMS1" s="387"/>
      <c r="PMT1" s="387"/>
      <c r="PMU1" s="387"/>
      <c r="PMV1" s="387"/>
      <c r="PMW1" s="387"/>
      <c r="PMX1" s="387"/>
      <c r="PMY1" s="387"/>
      <c r="PMZ1" s="387"/>
      <c r="PNA1" s="387"/>
      <c r="PNB1" s="387"/>
      <c r="PNC1" s="387"/>
      <c r="PND1" s="387"/>
      <c r="PNE1" s="387"/>
      <c r="PNF1" s="387"/>
      <c r="PNG1" s="387"/>
      <c r="PNH1" s="13"/>
      <c r="PNI1" s="13"/>
      <c r="PNJ1" s="13"/>
      <c r="PNK1" s="13"/>
      <c r="PNL1" s="13"/>
      <c r="PNM1" s="13"/>
      <c r="PNN1" s="13"/>
      <c r="PNO1" s="13"/>
      <c r="PNP1" s="13"/>
      <c r="PNQ1" s="13"/>
      <c r="PNR1" s="13"/>
      <c r="PNS1" s="13"/>
      <c r="PNT1" s="13"/>
      <c r="PNU1" s="13"/>
      <c r="PNV1" s="13"/>
      <c r="PNW1" s="13"/>
      <c r="PNX1" s="13"/>
      <c r="PNY1" s="13"/>
      <c r="PNZ1" s="13"/>
      <c r="POA1" s="13"/>
      <c r="POB1" s="13"/>
      <c r="POC1" s="13"/>
      <c r="POD1" s="13"/>
      <c r="POE1" s="13"/>
      <c r="POF1" s="13"/>
      <c r="POG1" s="13"/>
      <c r="POH1" s="13"/>
      <c r="POI1" s="13"/>
      <c r="POJ1" s="13"/>
      <c r="POK1" s="13"/>
      <c r="POL1" s="13"/>
      <c r="POM1" s="13"/>
      <c r="PON1" s="13"/>
      <c r="POO1" s="13"/>
      <c r="POP1" s="13"/>
      <c r="POQ1" s="13"/>
      <c r="POR1" s="13"/>
      <c r="POS1" s="13"/>
      <c r="POT1" s="13"/>
      <c r="POU1" s="13"/>
      <c r="POV1" s="13"/>
      <c r="POW1" s="13"/>
      <c r="POX1" s="13"/>
      <c r="POY1" s="13"/>
      <c r="POZ1" s="13"/>
      <c r="PPA1" s="13"/>
      <c r="PPB1" s="13"/>
      <c r="PPC1" s="13"/>
      <c r="PPD1" s="13"/>
      <c r="PPE1" s="13"/>
      <c r="PPF1" s="13"/>
      <c r="PPG1" s="13"/>
      <c r="PPH1" s="13"/>
      <c r="PPI1" s="13"/>
      <c r="PPJ1" s="13"/>
      <c r="PPK1" s="13"/>
      <c r="PPL1" s="13"/>
      <c r="PPM1" s="13"/>
      <c r="PPN1" s="13"/>
      <c r="PPO1" s="13"/>
      <c r="PPP1" s="13"/>
      <c r="PPQ1" s="13"/>
      <c r="PPR1" s="13"/>
      <c r="PPS1" s="13"/>
      <c r="PPT1" s="13"/>
      <c r="PPU1" s="13"/>
      <c r="PPV1" s="13"/>
      <c r="PPW1" s="13"/>
      <c r="PPX1" s="13"/>
      <c r="PPY1" s="13"/>
      <c r="PPZ1" s="13"/>
      <c r="PQA1" s="13"/>
      <c r="PQB1" s="13"/>
      <c r="PQC1" s="13"/>
      <c r="PQD1" s="13"/>
      <c r="PQE1" s="13"/>
      <c r="PQF1" s="13"/>
      <c r="PQG1" s="13"/>
      <c r="PQH1" s="13"/>
      <c r="PQI1" s="13"/>
      <c r="PQJ1" s="13"/>
      <c r="PQK1" s="13"/>
      <c r="PQL1" s="13"/>
      <c r="PQM1" s="13"/>
      <c r="PQN1" s="13"/>
      <c r="PQO1" s="13"/>
      <c r="PQP1" s="13"/>
      <c r="PQQ1" s="13"/>
      <c r="PQR1" s="13"/>
      <c r="PQS1" s="13"/>
      <c r="PQT1" s="13"/>
      <c r="PQU1" s="13"/>
      <c r="PQV1" s="387"/>
      <c r="PQW1" s="387"/>
      <c r="PQX1" s="387"/>
      <c r="PQY1" s="387"/>
      <c r="PQZ1" s="387"/>
      <c r="PRA1" s="387"/>
      <c r="PRB1" s="387"/>
      <c r="PRC1" s="387"/>
      <c r="PRD1" s="387"/>
      <c r="PRE1" s="387"/>
      <c r="PRF1" s="387"/>
      <c r="PRG1" s="387"/>
      <c r="PRH1" s="387"/>
      <c r="PRI1" s="387"/>
      <c r="PRJ1" s="387"/>
      <c r="PRK1" s="387"/>
      <c r="PRL1" s="387"/>
      <c r="PRM1" s="387"/>
      <c r="PRN1" s="387"/>
      <c r="PRO1" s="387"/>
      <c r="PRP1" s="387"/>
      <c r="PRQ1" s="387"/>
      <c r="PRR1" s="387"/>
      <c r="PRS1" s="387"/>
      <c r="PRT1" s="387"/>
      <c r="PRU1" s="387"/>
      <c r="PRV1" s="387"/>
      <c r="PRW1" s="387"/>
      <c r="PRX1" s="387"/>
      <c r="PRY1" s="387"/>
      <c r="PRZ1" s="387"/>
      <c r="PSA1" s="387"/>
      <c r="PSB1" s="387"/>
      <c r="PSC1" s="387"/>
      <c r="PSD1" s="387"/>
      <c r="PSE1" s="387"/>
      <c r="PSF1" s="387"/>
      <c r="PSG1" s="387"/>
      <c r="PSH1" s="387"/>
      <c r="PSI1" s="387"/>
      <c r="PSJ1" s="387"/>
      <c r="PSK1" s="387"/>
      <c r="PSL1" s="387"/>
      <c r="PSM1" s="387"/>
      <c r="PSN1" s="387"/>
      <c r="PSO1" s="387"/>
      <c r="PSP1" s="387"/>
      <c r="PSQ1" s="387"/>
      <c r="PSR1" s="387"/>
      <c r="PSS1" s="387"/>
      <c r="PST1" s="387"/>
      <c r="PSU1" s="387"/>
      <c r="PSV1" s="387"/>
      <c r="PSW1" s="387"/>
      <c r="PSX1" s="387"/>
      <c r="PSY1" s="387"/>
      <c r="PSZ1" s="387"/>
      <c r="PTA1" s="387"/>
      <c r="PTB1" s="387"/>
      <c r="PTC1" s="387"/>
      <c r="PTD1" s="387"/>
      <c r="PTE1" s="387"/>
      <c r="PTF1" s="387"/>
      <c r="PTG1" s="387"/>
      <c r="PTH1" s="387"/>
      <c r="PTI1" s="387"/>
      <c r="PTJ1" s="387"/>
      <c r="PTK1" s="387"/>
      <c r="PTL1" s="387"/>
      <c r="PTM1" s="387"/>
      <c r="PTN1" s="387"/>
      <c r="PTO1" s="387"/>
      <c r="PTP1" s="387"/>
      <c r="PTQ1" s="387"/>
      <c r="PTR1" s="387"/>
      <c r="PTS1" s="387"/>
      <c r="PTT1" s="387"/>
      <c r="PTU1" s="387"/>
      <c r="PTV1" s="387"/>
      <c r="PTW1" s="387"/>
      <c r="PTX1" s="387"/>
      <c r="PTY1" s="387"/>
      <c r="PTZ1" s="387"/>
      <c r="PUA1" s="387"/>
      <c r="PUB1" s="387"/>
      <c r="PUC1" s="387"/>
      <c r="PUD1" s="387"/>
      <c r="PUE1" s="387"/>
      <c r="PUF1" s="387"/>
      <c r="PUG1" s="387"/>
      <c r="PUH1" s="387"/>
      <c r="PUI1" s="387"/>
      <c r="PUJ1" s="387"/>
      <c r="PUK1" s="387"/>
      <c r="PUL1" s="387"/>
      <c r="PUM1" s="387"/>
      <c r="PUN1" s="387"/>
      <c r="PUO1" s="387"/>
      <c r="PUP1" s="387"/>
      <c r="PUQ1" s="387"/>
      <c r="PUR1" s="387"/>
      <c r="PUS1" s="387"/>
      <c r="PUT1" s="387"/>
      <c r="PUU1" s="387"/>
      <c r="PUV1" s="387"/>
      <c r="PUW1" s="387"/>
      <c r="PUX1" s="387"/>
      <c r="PUY1" s="387"/>
      <c r="PUZ1" s="387"/>
      <c r="PVA1" s="387"/>
      <c r="PVB1" s="387"/>
      <c r="PVC1" s="387"/>
      <c r="PVD1" s="387"/>
      <c r="PVE1" s="387"/>
      <c r="PVF1" s="387"/>
      <c r="PVG1" s="387"/>
      <c r="PVH1" s="387"/>
      <c r="PVI1" s="387"/>
      <c r="PVJ1" s="387"/>
      <c r="PVK1" s="387"/>
      <c r="PVL1" s="387"/>
      <c r="PVM1" s="387"/>
      <c r="PVN1" s="387"/>
      <c r="PVO1" s="387"/>
      <c r="PVP1" s="387"/>
      <c r="PVQ1" s="387"/>
      <c r="PVR1" s="387"/>
      <c r="PVS1" s="387"/>
      <c r="PVT1" s="387"/>
      <c r="PVU1" s="387"/>
      <c r="PVV1" s="387"/>
      <c r="PVW1" s="387"/>
      <c r="PVX1" s="387"/>
      <c r="PVY1" s="387"/>
      <c r="PVZ1" s="387"/>
      <c r="PWA1" s="387"/>
      <c r="PWB1" s="387"/>
      <c r="PWC1" s="387"/>
      <c r="PWD1" s="387"/>
      <c r="PWE1" s="387"/>
      <c r="PWF1" s="387"/>
      <c r="PWG1" s="387"/>
      <c r="PWH1" s="387"/>
      <c r="PWI1" s="387"/>
      <c r="PWJ1" s="387"/>
      <c r="PWK1" s="387"/>
      <c r="PWL1" s="387"/>
      <c r="PWM1" s="387"/>
      <c r="PWN1" s="387"/>
      <c r="PWO1" s="387"/>
      <c r="PWP1" s="387"/>
      <c r="PWQ1" s="387"/>
      <c r="PWR1" s="387"/>
      <c r="PWS1" s="387"/>
      <c r="PWT1" s="387"/>
      <c r="PWU1" s="387"/>
      <c r="PWV1" s="387"/>
      <c r="PWW1" s="387"/>
      <c r="PWX1" s="387"/>
      <c r="PWY1" s="387"/>
      <c r="PWZ1" s="387"/>
      <c r="PXA1" s="387"/>
      <c r="PXB1" s="387"/>
      <c r="PXC1" s="387"/>
      <c r="PXD1" s="13"/>
      <c r="PXE1" s="13"/>
      <c r="PXF1" s="13"/>
      <c r="PXG1" s="13"/>
      <c r="PXH1" s="13"/>
      <c r="PXI1" s="13"/>
      <c r="PXJ1" s="13"/>
      <c r="PXK1" s="13"/>
      <c r="PXL1" s="13"/>
      <c r="PXM1" s="13"/>
      <c r="PXN1" s="13"/>
      <c r="PXO1" s="13"/>
      <c r="PXP1" s="13"/>
      <c r="PXQ1" s="13"/>
      <c r="PXR1" s="13"/>
      <c r="PXS1" s="13"/>
      <c r="PXT1" s="13"/>
      <c r="PXU1" s="13"/>
      <c r="PXV1" s="13"/>
      <c r="PXW1" s="13"/>
      <c r="PXX1" s="13"/>
      <c r="PXY1" s="13"/>
      <c r="PXZ1" s="13"/>
      <c r="PYA1" s="13"/>
      <c r="PYB1" s="13"/>
      <c r="PYC1" s="13"/>
      <c r="PYD1" s="13"/>
      <c r="PYE1" s="13"/>
      <c r="PYF1" s="13"/>
      <c r="PYG1" s="13"/>
      <c r="PYH1" s="13"/>
      <c r="PYI1" s="13"/>
      <c r="PYJ1" s="13"/>
      <c r="PYK1" s="13"/>
      <c r="PYL1" s="13"/>
      <c r="PYM1" s="13"/>
      <c r="PYN1" s="13"/>
      <c r="PYO1" s="13"/>
      <c r="PYP1" s="13"/>
      <c r="PYQ1" s="13"/>
      <c r="PYR1" s="13"/>
      <c r="PYS1" s="13"/>
      <c r="PYT1" s="13"/>
      <c r="PYU1" s="13"/>
      <c r="PYV1" s="13"/>
      <c r="PYW1" s="13"/>
      <c r="PYX1" s="13"/>
      <c r="PYY1" s="13"/>
      <c r="PYZ1" s="13"/>
      <c r="PZA1" s="13"/>
      <c r="PZB1" s="13"/>
      <c r="PZC1" s="13"/>
      <c r="PZD1" s="13"/>
      <c r="PZE1" s="13"/>
      <c r="PZF1" s="13"/>
      <c r="PZG1" s="13"/>
      <c r="PZH1" s="13"/>
      <c r="PZI1" s="13"/>
      <c r="PZJ1" s="13"/>
      <c r="PZK1" s="13"/>
      <c r="PZL1" s="13"/>
      <c r="PZM1" s="13"/>
      <c r="PZN1" s="13"/>
      <c r="PZO1" s="13"/>
      <c r="PZP1" s="13"/>
      <c r="PZQ1" s="13"/>
      <c r="PZR1" s="13"/>
      <c r="PZS1" s="13"/>
      <c r="PZT1" s="13"/>
      <c r="PZU1" s="13"/>
      <c r="PZV1" s="13"/>
      <c r="PZW1" s="13"/>
      <c r="PZX1" s="13"/>
      <c r="PZY1" s="13"/>
      <c r="PZZ1" s="13"/>
      <c r="QAA1" s="13"/>
      <c r="QAB1" s="13"/>
      <c r="QAC1" s="13"/>
      <c r="QAD1" s="13"/>
      <c r="QAE1" s="13"/>
      <c r="QAF1" s="13"/>
      <c r="QAG1" s="13"/>
      <c r="QAH1" s="13"/>
      <c r="QAI1" s="13"/>
      <c r="QAJ1" s="13"/>
      <c r="QAK1" s="13"/>
      <c r="QAL1" s="13"/>
      <c r="QAM1" s="13"/>
      <c r="QAN1" s="13"/>
      <c r="QAO1" s="13"/>
      <c r="QAP1" s="13"/>
      <c r="QAQ1" s="13"/>
      <c r="QAR1" s="387"/>
      <c r="QAS1" s="387"/>
      <c r="QAT1" s="387"/>
      <c r="QAU1" s="387"/>
      <c r="QAV1" s="387"/>
      <c r="QAW1" s="387"/>
      <c r="QAX1" s="387"/>
      <c r="QAY1" s="387"/>
      <c r="QAZ1" s="387"/>
      <c r="QBA1" s="387"/>
      <c r="QBB1" s="387"/>
      <c r="QBC1" s="387"/>
      <c r="QBD1" s="387"/>
      <c r="QBE1" s="387"/>
      <c r="QBF1" s="387"/>
      <c r="QBG1" s="387"/>
      <c r="QBH1" s="387"/>
      <c r="QBI1" s="387"/>
      <c r="QBJ1" s="387"/>
      <c r="QBK1" s="387"/>
      <c r="QBL1" s="387"/>
      <c r="QBM1" s="387"/>
      <c r="QBN1" s="387"/>
      <c r="QBO1" s="387"/>
      <c r="QBP1" s="387"/>
      <c r="QBQ1" s="387"/>
      <c r="QBR1" s="387"/>
      <c r="QBS1" s="387"/>
      <c r="QBT1" s="387"/>
      <c r="QBU1" s="387"/>
      <c r="QBV1" s="387"/>
      <c r="QBW1" s="387"/>
      <c r="QBX1" s="387"/>
      <c r="QBY1" s="387"/>
      <c r="QBZ1" s="387"/>
      <c r="QCA1" s="387"/>
      <c r="QCB1" s="387"/>
      <c r="QCC1" s="387"/>
      <c r="QCD1" s="387"/>
      <c r="QCE1" s="387"/>
      <c r="QCF1" s="387"/>
      <c r="QCG1" s="387"/>
      <c r="QCH1" s="387"/>
      <c r="QCI1" s="387"/>
      <c r="QCJ1" s="387"/>
      <c r="QCK1" s="387"/>
      <c r="QCL1" s="387"/>
      <c r="QCM1" s="387"/>
      <c r="QCN1" s="387"/>
      <c r="QCO1" s="387"/>
      <c r="QCP1" s="387"/>
      <c r="QCQ1" s="387"/>
      <c r="QCR1" s="387"/>
      <c r="QCS1" s="387"/>
      <c r="QCT1" s="387"/>
      <c r="QCU1" s="387"/>
      <c r="QCV1" s="387"/>
      <c r="QCW1" s="387"/>
      <c r="QCX1" s="387"/>
      <c r="QCY1" s="387"/>
      <c r="QCZ1" s="387"/>
      <c r="QDA1" s="387"/>
      <c r="QDB1" s="387"/>
      <c r="QDC1" s="387"/>
      <c r="QDD1" s="387"/>
      <c r="QDE1" s="387"/>
      <c r="QDF1" s="387"/>
      <c r="QDG1" s="387"/>
      <c r="QDH1" s="387"/>
      <c r="QDI1" s="387"/>
      <c r="QDJ1" s="387"/>
      <c r="QDK1" s="387"/>
      <c r="QDL1" s="387"/>
      <c r="QDM1" s="387"/>
      <c r="QDN1" s="387"/>
      <c r="QDO1" s="387"/>
      <c r="QDP1" s="387"/>
      <c r="QDQ1" s="387"/>
      <c r="QDR1" s="387"/>
      <c r="QDS1" s="387"/>
      <c r="QDT1" s="387"/>
      <c r="QDU1" s="387"/>
      <c r="QDV1" s="387"/>
      <c r="QDW1" s="387"/>
      <c r="QDX1" s="387"/>
      <c r="QDY1" s="387"/>
      <c r="QDZ1" s="387"/>
      <c r="QEA1" s="387"/>
      <c r="QEB1" s="387"/>
      <c r="QEC1" s="387"/>
      <c r="QED1" s="387"/>
      <c r="QEE1" s="387"/>
      <c r="QEF1" s="387"/>
      <c r="QEG1" s="387"/>
      <c r="QEH1" s="387"/>
      <c r="QEI1" s="387"/>
      <c r="QEJ1" s="387"/>
      <c r="QEK1" s="387"/>
      <c r="QEL1" s="387"/>
      <c r="QEM1" s="387"/>
      <c r="QEN1" s="387"/>
      <c r="QEO1" s="387"/>
      <c r="QEP1" s="387"/>
      <c r="QEQ1" s="387"/>
      <c r="QER1" s="387"/>
      <c r="QES1" s="387"/>
      <c r="QET1" s="387"/>
      <c r="QEU1" s="387"/>
      <c r="QEV1" s="387"/>
      <c r="QEW1" s="387"/>
      <c r="QEX1" s="387"/>
      <c r="QEY1" s="387"/>
      <c r="QEZ1" s="387"/>
      <c r="QFA1" s="387"/>
      <c r="QFB1" s="387"/>
      <c r="QFC1" s="387"/>
      <c r="QFD1" s="387"/>
      <c r="QFE1" s="387"/>
      <c r="QFF1" s="387"/>
      <c r="QFG1" s="387"/>
      <c r="QFH1" s="387"/>
      <c r="QFI1" s="387"/>
      <c r="QFJ1" s="387"/>
      <c r="QFK1" s="387"/>
      <c r="QFL1" s="387"/>
      <c r="QFM1" s="387"/>
      <c r="QFN1" s="387"/>
      <c r="QFO1" s="387"/>
      <c r="QFP1" s="387"/>
      <c r="QFQ1" s="387"/>
      <c r="QFR1" s="387"/>
      <c r="QFS1" s="387"/>
      <c r="QFT1" s="387"/>
      <c r="QFU1" s="387"/>
      <c r="QFV1" s="387"/>
      <c r="QFW1" s="387"/>
      <c r="QFX1" s="387"/>
      <c r="QFY1" s="387"/>
      <c r="QFZ1" s="387"/>
      <c r="QGA1" s="387"/>
      <c r="QGB1" s="387"/>
      <c r="QGC1" s="387"/>
      <c r="QGD1" s="387"/>
      <c r="QGE1" s="387"/>
      <c r="QGF1" s="387"/>
      <c r="QGG1" s="387"/>
      <c r="QGH1" s="387"/>
      <c r="QGI1" s="387"/>
      <c r="QGJ1" s="387"/>
      <c r="QGK1" s="387"/>
      <c r="QGL1" s="387"/>
      <c r="QGM1" s="387"/>
      <c r="QGN1" s="387"/>
      <c r="QGO1" s="387"/>
      <c r="QGP1" s="387"/>
      <c r="QGQ1" s="387"/>
      <c r="QGR1" s="387"/>
      <c r="QGS1" s="387"/>
      <c r="QGT1" s="387"/>
      <c r="QGU1" s="387"/>
      <c r="QGV1" s="387"/>
      <c r="QGW1" s="387"/>
      <c r="QGX1" s="387"/>
      <c r="QGY1" s="387"/>
      <c r="QGZ1" s="13"/>
      <c r="QHA1" s="13"/>
      <c r="QHB1" s="13"/>
      <c r="QHC1" s="13"/>
      <c r="QHD1" s="13"/>
      <c r="QHE1" s="13"/>
      <c r="QHF1" s="13"/>
      <c r="QHG1" s="13"/>
      <c r="QHH1" s="13"/>
      <c r="QHI1" s="13"/>
      <c r="QHJ1" s="13"/>
      <c r="QHK1" s="13"/>
      <c r="QHL1" s="13"/>
      <c r="QHM1" s="13"/>
      <c r="QHN1" s="13"/>
      <c r="QHO1" s="13"/>
      <c r="QHP1" s="13"/>
      <c r="QHQ1" s="13"/>
      <c r="QHR1" s="13"/>
      <c r="QHS1" s="13"/>
      <c r="QHT1" s="13"/>
      <c r="QHU1" s="13"/>
      <c r="QHV1" s="13"/>
      <c r="QHW1" s="13"/>
      <c r="QHX1" s="13"/>
      <c r="QHY1" s="13"/>
      <c r="QHZ1" s="13"/>
      <c r="QIA1" s="13"/>
      <c r="QIB1" s="13"/>
      <c r="QIC1" s="13"/>
      <c r="QID1" s="13"/>
      <c r="QIE1" s="13"/>
      <c r="QIF1" s="13"/>
      <c r="QIG1" s="13"/>
      <c r="QIH1" s="13"/>
      <c r="QII1" s="13"/>
      <c r="QIJ1" s="13"/>
      <c r="QIK1" s="13"/>
      <c r="QIL1" s="13"/>
      <c r="QIM1" s="13"/>
      <c r="QIN1" s="13"/>
      <c r="QIO1" s="13"/>
      <c r="QIP1" s="13"/>
      <c r="QIQ1" s="13"/>
      <c r="QIR1" s="13"/>
      <c r="QIS1" s="13"/>
      <c r="QIT1" s="13"/>
      <c r="QIU1" s="13"/>
      <c r="QIV1" s="13"/>
      <c r="QIW1" s="13"/>
      <c r="QIX1" s="13"/>
      <c r="QIY1" s="13"/>
      <c r="QIZ1" s="13"/>
      <c r="QJA1" s="13"/>
      <c r="QJB1" s="13"/>
      <c r="QJC1" s="13"/>
      <c r="QJD1" s="13"/>
      <c r="QJE1" s="13"/>
      <c r="QJF1" s="13"/>
      <c r="QJG1" s="13"/>
      <c r="QJH1" s="13"/>
      <c r="QJI1" s="13"/>
      <c r="QJJ1" s="13"/>
      <c r="QJK1" s="13"/>
      <c r="QJL1" s="13"/>
      <c r="QJM1" s="13"/>
      <c r="QJN1" s="13"/>
      <c r="QJO1" s="13"/>
      <c r="QJP1" s="13"/>
      <c r="QJQ1" s="13"/>
      <c r="QJR1" s="13"/>
      <c r="QJS1" s="13"/>
      <c r="QJT1" s="13"/>
      <c r="QJU1" s="13"/>
      <c r="QJV1" s="13"/>
      <c r="QJW1" s="13"/>
      <c r="QJX1" s="13"/>
      <c r="QJY1" s="13"/>
      <c r="QJZ1" s="13"/>
      <c r="QKA1" s="13"/>
      <c r="QKB1" s="13"/>
      <c r="QKC1" s="13"/>
      <c r="QKD1" s="13"/>
      <c r="QKE1" s="13"/>
      <c r="QKF1" s="13"/>
      <c r="QKG1" s="13"/>
      <c r="QKH1" s="13"/>
      <c r="QKI1" s="13"/>
      <c r="QKJ1" s="13"/>
      <c r="QKK1" s="13"/>
      <c r="QKL1" s="13"/>
      <c r="QKM1" s="13"/>
      <c r="QKN1" s="387"/>
      <c r="QKO1" s="387"/>
      <c r="QKP1" s="387"/>
      <c r="QKQ1" s="387"/>
      <c r="QKR1" s="387"/>
      <c r="QKS1" s="387"/>
      <c r="QKT1" s="387"/>
      <c r="QKU1" s="387"/>
      <c r="QKV1" s="387"/>
      <c r="QKW1" s="387"/>
      <c r="QKX1" s="387"/>
      <c r="QKY1" s="387"/>
      <c r="QKZ1" s="387"/>
      <c r="QLA1" s="387"/>
      <c r="QLB1" s="387"/>
      <c r="QLC1" s="387"/>
      <c r="QLD1" s="387"/>
      <c r="QLE1" s="387"/>
      <c r="QLF1" s="387"/>
      <c r="QLG1" s="387"/>
      <c r="QLH1" s="387"/>
      <c r="QLI1" s="387"/>
      <c r="QLJ1" s="387"/>
      <c r="QLK1" s="387"/>
      <c r="QLL1" s="387"/>
      <c r="QLM1" s="387"/>
      <c r="QLN1" s="387"/>
      <c r="QLO1" s="387"/>
      <c r="QLP1" s="387"/>
      <c r="QLQ1" s="387"/>
      <c r="QLR1" s="387"/>
      <c r="QLS1" s="387"/>
      <c r="QLT1" s="387"/>
      <c r="QLU1" s="387"/>
      <c r="QLV1" s="387"/>
      <c r="QLW1" s="387"/>
      <c r="QLX1" s="387"/>
      <c r="QLY1" s="387"/>
      <c r="QLZ1" s="387"/>
      <c r="QMA1" s="387"/>
      <c r="QMB1" s="387"/>
      <c r="QMC1" s="387"/>
      <c r="QMD1" s="387"/>
      <c r="QME1" s="387"/>
      <c r="QMF1" s="387"/>
      <c r="QMG1" s="387"/>
      <c r="QMH1" s="387"/>
      <c r="QMI1" s="387"/>
      <c r="QMJ1" s="387"/>
      <c r="QMK1" s="387"/>
      <c r="QML1" s="387"/>
      <c r="QMM1" s="387"/>
      <c r="QMN1" s="387"/>
      <c r="QMO1" s="387"/>
      <c r="QMP1" s="387"/>
      <c r="QMQ1" s="387"/>
      <c r="QMR1" s="387"/>
      <c r="QMS1" s="387"/>
      <c r="QMT1" s="387"/>
      <c r="QMU1" s="387"/>
      <c r="QMV1" s="387"/>
      <c r="QMW1" s="387"/>
      <c r="QMX1" s="387"/>
      <c r="QMY1" s="387"/>
      <c r="QMZ1" s="387"/>
      <c r="QNA1" s="387"/>
      <c r="QNB1" s="387"/>
      <c r="QNC1" s="387"/>
      <c r="QND1" s="387"/>
      <c r="QNE1" s="387"/>
      <c r="QNF1" s="387"/>
      <c r="QNG1" s="387"/>
      <c r="QNH1" s="387"/>
      <c r="QNI1" s="387"/>
      <c r="QNJ1" s="387"/>
      <c r="QNK1" s="387"/>
      <c r="QNL1" s="387"/>
      <c r="QNM1" s="387"/>
      <c r="QNN1" s="387"/>
      <c r="QNO1" s="387"/>
      <c r="QNP1" s="387"/>
      <c r="QNQ1" s="387"/>
      <c r="QNR1" s="387"/>
      <c r="QNS1" s="387"/>
      <c r="QNT1" s="387"/>
      <c r="QNU1" s="387"/>
      <c r="QNV1" s="387"/>
      <c r="QNW1" s="387"/>
      <c r="QNX1" s="387"/>
      <c r="QNY1" s="387"/>
      <c r="QNZ1" s="387"/>
      <c r="QOA1" s="387"/>
      <c r="QOB1" s="387"/>
      <c r="QOC1" s="387"/>
      <c r="QOD1" s="387"/>
      <c r="QOE1" s="387"/>
      <c r="QOF1" s="387"/>
      <c r="QOG1" s="387"/>
      <c r="QOH1" s="387"/>
      <c r="QOI1" s="387"/>
      <c r="QOJ1" s="387"/>
      <c r="QOK1" s="387"/>
      <c r="QOL1" s="387"/>
      <c r="QOM1" s="387"/>
      <c r="QON1" s="387"/>
      <c r="QOO1" s="387"/>
      <c r="QOP1" s="387"/>
      <c r="QOQ1" s="387"/>
      <c r="QOR1" s="387"/>
      <c r="QOS1" s="387"/>
      <c r="QOT1" s="387"/>
      <c r="QOU1" s="387"/>
      <c r="QOV1" s="387"/>
      <c r="QOW1" s="387"/>
      <c r="QOX1" s="387"/>
      <c r="QOY1" s="387"/>
      <c r="QOZ1" s="387"/>
      <c r="QPA1" s="387"/>
      <c r="QPB1" s="387"/>
      <c r="QPC1" s="387"/>
      <c r="QPD1" s="387"/>
      <c r="QPE1" s="387"/>
      <c r="QPF1" s="387"/>
      <c r="QPG1" s="387"/>
      <c r="QPH1" s="387"/>
      <c r="QPI1" s="387"/>
      <c r="QPJ1" s="387"/>
      <c r="QPK1" s="387"/>
      <c r="QPL1" s="387"/>
      <c r="QPM1" s="387"/>
      <c r="QPN1" s="387"/>
      <c r="QPO1" s="387"/>
      <c r="QPP1" s="387"/>
      <c r="QPQ1" s="387"/>
      <c r="QPR1" s="387"/>
      <c r="QPS1" s="387"/>
      <c r="QPT1" s="387"/>
      <c r="QPU1" s="387"/>
      <c r="QPV1" s="387"/>
      <c r="QPW1" s="387"/>
      <c r="QPX1" s="387"/>
      <c r="QPY1" s="387"/>
      <c r="QPZ1" s="387"/>
      <c r="QQA1" s="387"/>
      <c r="QQB1" s="387"/>
      <c r="QQC1" s="387"/>
      <c r="QQD1" s="387"/>
      <c r="QQE1" s="387"/>
      <c r="QQF1" s="387"/>
      <c r="QQG1" s="387"/>
      <c r="QQH1" s="387"/>
      <c r="QQI1" s="387"/>
      <c r="QQJ1" s="387"/>
      <c r="QQK1" s="387"/>
      <c r="QQL1" s="387"/>
      <c r="QQM1" s="387"/>
      <c r="QQN1" s="387"/>
      <c r="QQO1" s="387"/>
      <c r="QQP1" s="387"/>
      <c r="QQQ1" s="387"/>
      <c r="QQR1" s="387"/>
      <c r="QQS1" s="387"/>
      <c r="QQT1" s="387"/>
      <c r="QQU1" s="387"/>
      <c r="QQV1" s="13"/>
      <c r="QQW1" s="13"/>
      <c r="QQX1" s="13"/>
      <c r="QQY1" s="13"/>
      <c r="QQZ1" s="13"/>
      <c r="QRA1" s="13"/>
      <c r="QRB1" s="13"/>
      <c r="QRC1" s="13"/>
      <c r="QRD1" s="13"/>
      <c r="QRE1" s="13"/>
      <c r="QRF1" s="13"/>
      <c r="QRG1" s="13"/>
      <c r="QRH1" s="13"/>
      <c r="QRI1" s="13"/>
      <c r="QRJ1" s="13"/>
      <c r="QRK1" s="13"/>
      <c r="QRL1" s="13"/>
      <c r="QRM1" s="13"/>
      <c r="QRN1" s="13"/>
      <c r="QRO1" s="13"/>
      <c r="QRP1" s="13"/>
      <c r="QRQ1" s="13"/>
      <c r="QRR1" s="13"/>
      <c r="QRS1" s="13"/>
      <c r="QRT1" s="13"/>
      <c r="QRU1" s="13"/>
      <c r="QRV1" s="13"/>
      <c r="QRW1" s="13"/>
      <c r="QRX1" s="13"/>
      <c r="QRY1" s="13"/>
      <c r="QRZ1" s="13"/>
      <c r="QSA1" s="13"/>
      <c r="QSB1" s="13"/>
      <c r="QSC1" s="13"/>
      <c r="QSD1" s="13"/>
      <c r="QSE1" s="13"/>
      <c r="QSF1" s="13"/>
      <c r="QSG1" s="13"/>
      <c r="QSH1" s="13"/>
      <c r="QSI1" s="13"/>
      <c r="QSJ1" s="13"/>
      <c r="QSK1" s="13"/>
      <c r="QSL1" s="13"/>
      <c r="QSM1" s="13"/>
      <c r="QSN1" s="13"/>
      <c r="QSO1" s="13"/>
      <c r="QSP1" s="13"/>
      <c r="QSQ1" s="13"/>
      <c r="QSR1" s="13"/>
      <c r="QSS1" s="13"/>
      <c r="QST1" s="13"/>
      <c r="QSU1" s="13"/>
      <c r="QSV1" s="13"/>
      <c r="QSW1" s="13"/>
      <c r="QSX1" s="13"/>
      <c r="QSY1" s="13"/>
      <c r="QSZ1" s="13"/>
      <c r="QTA1" s="13"/>
      <c r="QTB1" s="13"/>
      <c r="QTC1" s="13"/>
      <c r="QTD1" s="13"/>
      <c r="QTE1" s="13"/>
      <c r="QTF1" s="13"/>
      <c r="QTG1" s="13"/>
      <c r="QTH1" s="13"/>
      <c r="QTI1" s="13"/>
      <c r="QTJ1" s="13"/>
      <c r="QTK1" s="13"/>
      <c r="QTL1" s="13"/>
      <c r="QTM1" s="13"/>
      <c r="QTN1" s="13"/>
      <c r="QTO1" s="13"/>
      <c r="QTP1" s="13"/>
      <c r="QTQ1" s="13"/>
      <c r="QTR1" s="13"/>
      <c r="QTS1" s="13"/>
      <c r="QTT1" s="13"/>
      <c r="QTU1" s="13"/>
      <c r="QTV1" s="13"/>
      <c r="QTW1" s="13"/>
      <c r="QTX1" s="13"/>
      <c r="QTY1" s="13"/>
      <c r="QTZ1" s="13"/>
      <c r="QUA1" s="13"/>
      <c r="QUB1" s="13"/>
      <c r="QUC1" s="13"/>
      <c r="QUD1" s="13"/>
      <c r="QUE1" s="13"/>
      <c r="QUF1" s="13"/>
      <c r="QUG1" s="13"/>
      <c r="QUH1" s="13"/>
      <c r="QUI1" s="13"/>
      <c r="QUJ1" s="387"/>
      <c r="QUK1" s="387"/>
      <c r="QUL1" s="387"/>
      <c r="QUM1" s="387"/>
      <c r="QUN1" s="387"/>
      <c r="QUO1" s="387"/>
      <c r="QUP1" s="387"/>
      <c r="QUQ1" s="387"/>
      <c r="QUR1" s="387"/>
      <c r="QUS1" s="387"/>
      <c r="QUT1" s="387"/>
      <c r="QUU1" s="387"/>
      <c r="QUV1" s="387"/>
      <c r="QUW1" s="387"/>
      <c r="QUX1" s="387"/>
      <c r="QUY1" s="387"/>
      <c r="QUZ1" s="387"/>
      <c r="QVA1" s="387"/>
      <c r="QVB1" s="387"/>
      <c r="QVC1" s="387"/>
      <c r="QVD1" s="387"/>
      <c r="QVE1" s="387"/>
      <c r="QVF1" s="387"/>
      <c r="QVG1" s="387"/>
      <c r="QVH1" s="387"/>
      <c r="QVI1" s="387"/>
      <c r="QVJ1" s="387"/>
      <c r="QVK1" s="387"/>
      <c r="QVL1" s="387"/>
      <c r="QVM1" s="387"/>
      <c r="QVN1" s="387"/>
      <c r="QVO1" s="387"/>
      <c r="QVP1" s="387"/>
      <c r="QVQ1" s="387"/>
      <c r="QVR1" s="387"/>
      <c r="QVS1" s="387"/>
      <c r="QVT1" s="387"/>
      <c r="QVU1" s="387"/>
      <c r="QVV1" s="387"/>
      <c r="QVW1" s="387"/>
      <c r="QVX1" s="387"/>
      <c r="QVY1" s="387"/>
      <c r="QVZ1" s="387"/>
      <c r="QWA1" s="387"/>
      <c r="QWB1" s="387"/>
      <c r="QWC1" s="387"/>
      <c r="QWD1" s="387"/>
      <c r="QWE1" s="387"/>
      <c r="QWF1" s="387"/>
      <c r="QWG1" s="387"/>
      <c r="QWH1" s="387"/>
      <c r="QWI1" s="387"/>
      <c r="QWJ1" s="387"/>
      <c r="QWK1" s="387"/>
      <c r="QWL1" s="387"/>
      <c r="QWM1" s="387"/>
      <c r="QWN1" s="387"/>
      <c r="QWO1" s="387"/>
      <c r="QWP1" s="387"/>
      <c r="QWQ1" s="387"/>
      <c r="QWR1" s="387"/>
      <c r="QWS1" s="387"/>
      <c r="QWT1" s="387"/>
      <c r="QWU1" s="387"/>
      <c r="QWV1" s="387"/>
      <c r="QWW1" s="387"/>
      <c r="QWX1" s="387"/>
      <c r="QWY1" s="387"/>
      <c r="QWZ1" s="387"/>
      <c r="QXA1" s="387"/>
      <c r="QXB1" s="387"/>
      <c r="QXC1" s="387"/>
      <c r="QXD1" s="387"/>
      <c r="QXE1" s="387"/>
      <c r="QXF1" s="387"/>
      <c r="QXG1" s="387"/>
      <c r="QXH1" s="387"/>
      <c r="QXI1" s="387"/>
      <c r="QXJ1" s="387"/>
      <c r="QXK1" s="387"/>
      <c r="QXL1" s="387"/>
      <c r="QXM1" s="387"/>
      <c r="QXN1" s="387"/>
      <c r="QXO1" s="387"/>
      <c r="QXP1" s="387"/>
      <c r="QXQ1" s="387"/>
      <c r="QXR1" s="387"/>
      <c r="QXS1" s="387"/>
      <c r="QXT1" s="387"/>
      <c r="QXU1" s="387"/>
      <c r="QXV1" s="387"/>
      <c r="QXW1" s="387"/>
      <c r="QXX1" s="387"/>
      <c r="QXY1" s="387"/>
      <c r="QXZ1" s="387"/>
      <c r="QYA1" s="387"/>
      <c r="QYB1" s="387"/>
      <c r="QYC1" s="387"/>
      <c r="QYD1" s="387"/>
      <c r="QYE1" s="387"/>
      <c r="QYF1" s="387"/>
      <c r="QYG1" s="387"/>
      <c r="QYH1" s="387"/>
      <c r="QYI1" s="387"/>
      <c r="QYJ1" s="387"/>
      <c r="QYK1" s="387"/>
      <c r="QYL1" s="387"/>
      <c r="QYM1" s="387"/>
      <c r="QYN1" s="387"/>
      <c r="QYO1" s="387"/>
      <c r="QYP1" s="387"/>
      <c r="QYQ1" s="387"/>
      <c r="QYR1" s="387"/>
      <c r="QYS1" s="387"/>
      <c r="QYT1" s="387"/>
      <c r="QYU1" s="387"/>
      <c r="QYV1" s="387"/>
      <c r="QYW1" s="387"/>
      <c r="QYX1" s="387"/>
      <c r="QYY1" s="387"/>
      <c r="QYZ1" s="387"/>
      <c r="QZA1" s="387"/>
      <c r="QZB1" s="387"/>
      <c r="QZC1" s="387"/>
      <c r="QZD1" s="387"/>
      <c r="QZE1" s="387"/>
      <c r="QZF1" s="387"/>
      <c r="QZG1" s="387"/>
      <c r="QZH1" s="387"/>
      <c r="QZI1" s="387"/>
      <c r="QZJ1" s="387"/>
      <c r="QZK1" s="387"/>
      <c r="QZL1" s="387"/>
      <c r="QZM1" s="387"/>
      <c r="QZN1" s="387"/>
      <c r="QZO1" s="387"/>
      <c r="QZP1" s="387"/>
      <c r="QZQ1" s="387"/>
      <c r="QZR1" s="387"/>
      <c r="QZS1" s="387"/>
      <c r="QZT1" s="387"/>
      <c r="QZU1" s="387"/>
      <c r="QZV1" s="387"/>
      <c r="QZW1" s="387"/>
      <c r="QZX1" s="387"/>
      <c r="QZY1" s="387"/>
      <c r="QZZ1" s="387"/>
      <c r="RAA1" s="387"/>
      <c r="RAB1" s="387"/>
      <c r="RAC1" s="387"/>
      <c r="RAD1" s="387"/>
      <c r="RAE1" s="387"/>
      <c r="RAF1" s="387"/>
      <c r="RAG1" s="387"/>
      <c r="RAH1" s="387"/>
      <c r="RAI1" s="387"/>
      <c r="RAJ1" s="387"/>
      <c r="RAK1" s="387"/>
      <c r="RAL1" s="387"/>
      <c r="RAM1" s="387"/>
      <c r="RAN1" s="387"/>
      <c r="RAO1" s="387"/>
      <c r="RAP1" s="387"/>
      <c r="RAQ1" s="387"/>
      <c r="RAR1" s="13"/>
      <c r="RAS1" s="13"/>
      <c r="RAT1" s="13"/>
      <c r="RAU1" s="13"/>
      <c r="RAV1" s="13"/>
      <c r="RAW1" s="13"/>
      <c r="RAX1" s="13"/>
      <c r="RAY1" s="13"/>
      <c r="RAZ1" s="13"/>
      <c r="RBA1" s="13"/>
      <c r="RBB1" s="13"/>
      <c r="RBC1" s="13"/>
      <c r="RBD1" s="13"/>
      <c r="RBE1" s="13"/>
      <c r="RBF1" s="13"/>
      <c r="RBG1" s="13"/>
      <c r="RBH1" s="13"/>
      <c r="RBI1" s="13"/>
      <c r="RBJ1" s="13"/>
      <c r="RBK1" s="13"/>
      <c r="RBL1" s="13"/>
      <c r="RBM1" s="13"/>
      <c r="RBN1" s="13"/>
      <c r="RBO1" s="13"/>
      <c r="RBP1" s="13"/>
      <c r="RBQ1" s="13"/>
      <c r="RBR1" s="13"/>
      <c r="RBS1" s="13"/>
      <c r="RBT1" s="13"/>
      <c r="RBU1" s="13"/>
      <c r="RBV1" s="13"/>
      <c r="RBW1" s="13"/>
      <c r="RBX1" s="13"/>
      <c r="RBY1" s="13"/>
      <c r="RBZ1" s="13"/>
      <c r="RCA1" s="13"/>
      <c r="RCB1" s="13"/>
      <c r="RCC1" s="13"/>
      <c r="RCD1" s="13"/>
      <c r="RCE1" s="13"/>
      <c r="RCF1" s="13"/>
      <c r="RCG1" s="13"/>
      <c r="RCH1" s="13"/>
      <c r="RCI1" s="13"/>
      <c r="RCJ1" s="13"/>
      <c r="RCK1" s="13"/>
      <c r="RCL1" s="13"/>
      <c r="RCM1" s="13"/>
      <c r="RCN1" s="13"/>
      <c r="RCO1" s="13"/>
      <c r="RCP1" s="13"/>
      <c r="RCQ1" s="13"/>
      <c r="RCR1" s="13"/>
      <c r="RCS1" s="13"/>
      <c r="RCT1" s="13"/>
      <c r="RCU1" s="13"/>
      <c r="RCV1" s="13"/>
      <c r="RCW1" s="13"/>
      <c r="RCX1" s="13"/>
      <c r="RCY1" s="13"/>
      <c r="RCZ1" s="13"/>
      <c r="RDA1" s="13"/>
      <c r="RDB1" s="13"/>
      <c r="RDC1" s="13"/>
      <c r="RDD1" s="13"/>
      <c r="RDE1" s="13"/>
      <c r="RDF1" s="13"/>
      <c r="RDG1" s="13"/>
      <c r="RDH1" s="13"/>
      <c r="RDI1" s="13"/>
      <c r="RDJ1" s="13"/>
      <c r="RDK1" s="13"/>
      <c r="RDL1" s="13"/>
      <c r="RDM1" s="13"/>
      <c r="RDN1" s="13"/>
      <c r="RDO1" s="13"/>
      <c r="RDP1" s="13"/>
      <c r="RDQ1" s="13"/>
      <c r="RDR1" s="13"/>
      <c r="RDS1" s="13"/>
      <c r="RDT1" s="13"/>
      <c r="RDU1" s="13"/>
      <c r="RDV1" s="13"/>
      <c r="RDW1" s="13"/>
      <c r="RDX1" s="13"/>
      <c r="RDY1" s="13"/>
      <c r="RDZ1" s="13"/>
      <c r="REA1" s="13"/>
      <c r="REB1" s="13"/>
      <c r="REC1" s="13"/>
      <c r="RED1" s="13"/>
      <c r="REE1" s="13"/>
      <c r="REF1" s="387"/>
      <c r="REG1" s="387"/>
      <c r="REH1" s="387"/>
      <c r="REI1" s="387"/>
      <c r="REJ1" s="387"/>
      <c r="REK1" s="387"/>
      <c r="REL1" s="387"/>
      <c r="REM1" s="387"/>
      <c r="REN1" s="387"/>
      <c r="REO1" s="387"/>
      <c r="REP1" s="387"/>
      <c r="REQ1" s="387"/>
      <c r="RER1" s="387"/>
      <c r="RES1" s="387"/>
      <c r="RET1" s="387"/>
      <c r="REU1" s="387"/>
      <c r="REV1" s="387"/>
      <c r="REW1" s="387"/>
      <c r="REX1" s="387"/>
      <c r="REY1" s="387"/>
      <c r="REZ1" s="387"/>
      <c r="RFA1" s="387"/>
      <c r="RFB1" s="387"/>
      <c r="RFC1" s="387"/>
      <c r="RFD1" s="387"/>
      <c r="RFE1" s="387"/>
      <c r="RFF1" s="387"/>
      <c r="RFG1" s="387"/>
      <c r="RFH1" s="387"/>
      <c r="RFI1" s="387"/>
      <c r="RFJ1" s="387"/>
      <c r="RFK1" s="387"/>
      <c r="RFL1" s="387"/>
      <c r="RFM1" s="387"/>
      <c r="RFN1" s="387"/>
      <c r="RFO1" s="387"/>
      <c r="RFP1" s="387"/>
      <c r="RFQ1" s="387"/>
      <c r="RFR1" s="387"/>
      <c r="RFS1" s="387"/>
      <c r="RFT1" s="387"/>
      <c r="RFU1" s="387"/>
      <c r="RFV1" s="387"/>
      <c r="RFW1" s="387"/>
      <c r="RFX1" s="387"/>
      <c r="RFY1" s="387"/>
      <c r="RFZ1" s="387"/>
      <c r="RGA1" s="387"/>
      <c r="RGB1" s="387"/>
      <c r="RGC1" s="387"/>
      <c r="RGD1" s="387"/>
      <c r="RGE1" s="387"/>
      <c r="RGF1" s="387"/>
      <c r="RGG1" s="387"/>
      <c r="RGH1" s="387"/>
      <c r="RGI1" s="387"/>
      <c r="RGJ1" s="387"/>
      <c r="RGK1" s="387"/>
      <c r="RGL1" s="387"/>
      <c r="RGM1" s="387"/>
      <c r="RGN1" s="387"/>
      <c r="RGO1" s="387"/>
      <c r="RGP1" s="387"/>
      <c r="RGQ1" s="387"/>
      <c r="RGR1" s="387"/>
      <c r="RGS1" s="387"/>
      <c r="RGT1" s="387"/>
      <c r="RGU1" s="387"/>
      <c r="RGV1" s="387"/>
      <c r="RGW1" s="387"/>
      <c r="RGX1" s="387"/>
      <c r="RGY1" s="387"/>
      <c r="RGZ1" s="387"/>
      <c r="RHA1" s="387"/>
      <c r="RHB1" s="387"/>
      <c r="RHC1" s="387"/>
      <c r="RHD1" s="387"/>
      <c r="RHE1" s="387"/>
      <c r="RHF1" s="387"/>
      <c r="RHG1" s="387"/>
      <c r="RHH1" s="387"/>
      <c r="RHI1" s="387"/>
      <c r="RHJ1" s="387"/>
      <c r="RHK1" s="387"/>
      <c r="RHL1" s="387"/>
      <c r="RHM1" s="387"/>
      <c r="RHN1" s="387"/>
      <c r="RHO1" s="387"/>
      <c r="RHP1" s="387"/>
      <c r="RHQ1" s="387"/>
      <c r="RHR1" s="387"/>
      <c r="RHS1" s="387"/>
      <c r="RHT1" s="387"/>
      <c r="RHU1" s="387"/>
      <c r="RHV1" s="387"/>
      <c r="RHW1" s="387"/>
      <c r="RHX1" s="387"/>
      <c r="RHY1" s="387"/>
      <c r="RHZ1" s="387"/>
      <c r="RIA1" s="387"/>
      <c r="RIB1" s="387"/>
      <c r="RIC1" s="387"/>
      <c r="RID1" s="387"/>
      <c r="RIE1" s="387"/>
      <c r="RIF1" s="387"/>
      <c r="RIG1" s="387"/>
      <c r="RIH1" s="387"/>
      <c r="RII1" s="387"/>
      <c r="RIJ1" s="387"/>
      <c r="RIK1" s="387"/>
      <c r="RIL1" s="387"/>
      <c r="RIM1" s="387"/>
      <c r="RIN1" s="387"/>
      <c r="RIO1" s="387"/>
      <c r="RIP1" s="387"/>
      <c r="RIQ1" s="387"/>
      <c r="RIR1" s="387"/>
      <c r="RIS1" s="387"/>
      <c r="RIT1" s="387"/>
      <c r="RIU1" s="387"/>
      <c r="RIV1" s="387"/>
      <c r="RIW1" s="387"/>
      <c r="RIX1" s="387"/>
      <c r="RIY1" s="387"/>
      <c r="RIZ1" s="387"/>
      <c r="RJA1" s="387"/>
      <c r="RJB1" s="387"/>
      <c r="RJC1" s="387"/>
      <c r="RJD1" s="387"/>
      <c r="RJE1" s="387"/>
      <c r="RJF1" s="387"/>
      <c r="RJG1" s="387"/>
      <c r="RJH1" s="387"/>
      <c r="RJI1" s="387"/>
      <c r="RJJ1" s="387"/>
      <c r="RJK1" s="387"/>
      <c r="RJL1" s="387"/>
      <c r="RJM1" s="387"/>
      <c r="RJN1" s="387"/>
      <c r="RJO1" s="387"/>
      <c r="RJP1" s="387"/>
      <c r="RJQ1" s="387"/>
      <c r="RJR1" s="387"/>
      <c r="RJS1" s="387"/>
      <c r="RJT1" s="387"/>
      <c r="RJU1" s="387"/>
      <c r="RJV1" s="387"/>
      <c r="RJW1" s="387"/>
      <c r="RJX1" s="387"/>
      <c r="RJY1" s="387"/>
      <c r="RJZ1" s="387"/>
      <c r="RKA1" s="387"/>
      <c r="RKB1" s="387"/>
      <c r="RKC1" s="387"/>
      <c r="RKD1" s="387"/>
      <c r="RKE1" s="387"/>
      <c r="RKF1" s="387"/>
      <c r="RKG1" s="387"/>
      <c r="RKH1" s="387"/>
      <c r="RKI1" s="387"/>
      <c r="RKJ1" s="387"/>
      <c r="RKK1" s="387"/>
      <c r="RKL1" s="387"/>
      <c r="RKM1" s="387"/>
      <c r="RKN1" s="13"/>
      <c r="RKO1" s="13"/>
      <c r="RKP1" s="13"/>
      <c r="RKQ1" s="13"/>
      <c r="RKR1" s="13"/>
      <c r="RKS1" s="13"/>
      <c r="RKT1" s="13"/>
      <c r="RKU1" s="13"/>
      <c r="RKV1" s="13"/>
      <c r="RKW1" s="13"/>
      <c r="RKX1" s="13"/>
      <c r="RKY1" s="13"/>
      <c r="RKZ1" s="13"/>
      <c r="RLA1" s="13"/>
      <c r="RLB1" s="13"/>
      <c r="RLC1" s="13"/>
      <c r="RLD1" s="13"/>
      <c r="RLE1" s="13"/>
      <c r="RLF1" s="13"/>
      <c r="RLG1" s="13"/>
      <c r="RLH1" s="13"/>
      <c r="RLI1" s="13"/>
      <c r="RLJ1" s="13"/>
      <c r="RLK1" s="13"/>
      <c r="RLL1" s="13"/>
      <c r="RLM1" s="13"/>
      <c r="RLN1" s="13"/>
      <c r="RLO1" s="13"/>
      <c r="RLP1" s="13"/>
      <c r="RLQ1" s="13"/>
      <c r="RLR1" s="13"/>
      <c r="RLS1" s="13"/>
      <c r="RLT1" s="13"/>
      <c r="RLU1" s="13"/>
      <c r="RLV1" s="13"/>
      <c r="RLW1" s="13"/>
      <c r="RLX1" s="13"/>
      <c r="RLY1" s="13"/>
      <c r="RLZ1" s="13"/>
      <c r="RMA1" s="13"/>
      <c r="RMB1" s="13"/>
      <c r="RMC1" s="13"/>
      <c r="RMD1" s="13"/>
      <c r="RME1" s="13"/>
      <c r="RMF1" s="13"/>
      <c r="RMG1" s="13"/>
      <c r="RMH1" s="13"/>
      <c r="RMI1" s="13"/>
      <c r="RMJ1" s="13"/>
      <c r="RMK1" s="13"/>
      <c r="RML1" s="13"/>
      <c r="RMM1" s="13"/>
      <c r="RMN1" s="13"/>
      <c r="RMO1" s="13"/>
      <c r="RMP1" s="13"/>
      <c r="RMQ1" s="13"/>
      <c r="RMR1" s="13"/>
      <c r="RMS1" s="13"/>
      <c r="RMT1" s="13"/>
      <c r="RMU1" s="13"/>
      <c r="RMV1" s="13"/>
      <c r="RMW1" s="13"/>
      <c r="RMX1" s="13"/>
      <c r="RMY1" s="13"/>
      <c r="RMZ1" s="13"/>
      <c r="RNA1" s="13"/>
      <c r="RNB1" s="13"/>
      <c r="RNC1" s="13"/>
      <c r="RND1" s="13"/>
      <c r="RNE1" s="13"/>
      <c r="RNF1" s="13"/>
      <c r="RNG1" s="13"/>
      <c r="RNH1" s="13"/>
      <c r="RNI1" s="13"/>
      <c r="RNJ1" s="13"/>
      <c r="RNK1" s="13"/>
      <c r="RNL1" s="13"/>
      <c r="RNM1" s="13"/>
      <c r="RNN1" s="13"/>
      <c r="RNO1" s="13"/>
      <c r="RNP1" s="13"/>
      <c r="RNQ1" s="13"/>
      <c r="RNR1" s="13"/>
      <c r="RNS1" s="13"/>
      <c r="RNT1" s="13"/>
      <c r="RNU1" s="13"/>
      <c r="RNV1" s="13"/>
      <c r="RNW1" s="13"/>
      <c r="RNX1" s="13"/>
      <c r="RNY1" s="13"/>
      <c r="RNZ1" s="13"/>
      <c r="ROA1" s="13"/>
      <c r="ROB1" s="387"/>
      <c r="ROC1" s="387"/>
      <c r="ROD1" s="387"/>
      <c r="ROE1" s="387"/>
      <c r="ROF1" s="387"/>
      <c r="ROG1" s="387"/>
      <c r="ROH1" s="387"/>
      <c r="ROI1" s="387"/>
      <c r="ROJ1" s="387"/>
      <c r="ROK1" s="387"/>
      <c r="ROL1" s="387"/>
      <c r="ROM1" s="387"/>
      <c r="RON1" s="387"/>
      <c r="ROO1" s="387"/>
      <c r="ROP1" s="387"/>
      <c r="ROQ1" s="387"/>
      <c r="ROR1" s="387"/>
      <c r="ROS1" s="387"/>
      <c r="ROT1" s="387"/>
      <c r="ROU1" s="387"/>
      <c r="ROV1" s="387"/>
      <c r="ROW1" s="387"/>
      <c r="ROX1" s="387"/>
      <c r="ROY1" s="387"/>
      <c r="ROZ1" s="387"/>
      <c r="RPA1" s="387"/>
      <c r="RPB1" s="387"/>
      <c r="RPC1" s="387"/>
      <c r="RPD1" s="387"/>
      <c r="RPE1" s="387"/>
      <c r="RPF1" s="387"/>
      <c r="RPG1" s="387"/>
      <c r="RPH1" s="387"/>
      <c r="RPI1" s="387"/>
      <c r="RPJ1" s="387"/>
      <c r="RPK1" s="387"/>
      <c r="RPL1" s="387"/>
      <c r="RPM1" s="387"/>
      <c r="RPN1" s="387"/>
      <c r="RPO1" s="387"/>
      <c r="RPP1" s="387"/>
      <c r="RPQ1" s="387"/>
      <c r="RPR1" s="387"/>
      <c r="RPS1" s="387"/>
      <c r="RPT1" s="387"/>
      <c r="RPU1" s="387"/>
      <c r="RPV1" s="387"/>
      <c r="RPW1" s="387"/>
      <c r="RPX1" s="387"/>
      <c r="RPY1" s="387"/>
      <c r="RPZ1" s="387"/>
      <c r="RQA1" s="387"/>
      <c r="RQB1" s="387"/>
      <c r="RQC1" s="387"/>
      <c r="RQD1" s="387"/>
      <c r="RQE1" s="387"/>
      <c r="RQF1" s="387"/>
      <c r="RQG1" s="387"/>
      <c r="RQH1" s="387"/>
      <c r="RQI1" s="387"/>
      <c r="RQJ1" s="387"/>
      <c r="RQK1" s="387"/>
      <c r="RQL1" s="387"/>
      <c r="RQM1" s="387"/>
      <c r="RQN1" s="387"/>
      <c r="RQO1" s="387"/>
      <c r="RQP1" s="387"/>
      <c r="RQQ1" s="387"/>
      <c r="RQR1" s="387"/>
      <c r="RQS1" s="387"/>
      <c r="RQT1" s="387"/>
      <c r="RQU1" s="387"/>
      <c r="RQV1" s="387"/>
      <c r="RQW1" s="387"/>
      <c r="RQX1" s="387"/>
      <c r="RQY1" s="387"/>
      <c r="RQZ1" s="387"/>
      <c r="RRA1" s="387"/>
      <c r="RRB1" s="387"/>
      <c r="RRC1" s="387"/>
      <c r="RRD1" s="387"/>
      <c r="RRE1" s="387"/>
      <c r="RRF1" s="387"/>
      <c r="RRG1" s="387"/>
      <c r="RRH1" s="387"/>
      <c r="RRI1" s="387"/>
      <c r="RRJ1" s="387"/>
      <c r="RRK1" s="387"/>
      <c r="RRL1" s="387"/>
      <c r="RRM1" s="387"/>
      <c r="RRN1" s="387"/>
      <c r="RRO1" s="387"/>
      <c r="RRP1" s="387"/>
      <c r="RRQ1" s="387"/>
      <c r="RRR1" s="387"/>
      <c r="RRS1" s="387"/>
      <c r="RRT1" s="387"/>
      <c r="RRU1" s="387"/>
      <c r="RRV1" s="387"/>
      <c r="RRW1" s="387"/>
      <c r="RRX1" s="387"/>
      <c r="RRY1" s="387"/>
      <c r="RRZ1" s="387"/>
      <c r="RSA1" s="387"/>
      <c r="RSB1" s="387"/>
      <c r="RSC1" s="387"/>
      <c r="RSD1" s="387"/>
      <c r="RSE1" s="387"/>
      <c r="RSF1" s="387"/>
      <c r="RSG1" s="387"/>
      <c r="RSH1" s="387"/>
      <c r="RSI1" s="387"/>
      <c r="RSJ1" s="387"/>
      <c r="RSK1" s="387"/>
      <c r="RSL1" s="387"/>
      <c r="RSM1" s="387"/>
      <c r="RSN1" s="387"/>
      <c r="RSO1" s="387"/>
      <c r="RSP1" s="387"/>
      <c r="RSQ1" s="387"/>
      <c r="RSR1" s="387"/>
      <c r="RSS1" s="387"/>
      <c r="RST1" s="387"/>
      <c r="RSU1" s="387"/>
      <c r="RSV1" s="387"/>
      <c r="RSW1" s="387"/>
      <c r="RSX1" s="387"/>
      <c r="RSY1" s="387"/>
      <c r="RSZ1" s="387"/>
      <c r="RTA1" s="387"/>
      <c r="RTB1" s="387"/>
      <c r="RTC1" s="387"/>
      <c r="RTD1" s="387"/>
      <c r="RTE1" s="387"/>
      <c r="RTF1" s="387"/>
      <c r="RTG1" s="387"/>
      <c r="RTH1" s="387"/>
      <c r="RTI1" s="387"/>
      <c r="RTJ1" s="387"/>
      <c r="RTK1" s="387"/>
      <c r="RTL1" s="387"/>
      <c r="RTM1" s="387"/>
      <c r="RTN1" s="387"/>
      <c r="RTO1" s="387"/>
      <c r="RTP1" s="387"/>
      <c r="RTQ1" s="387"/>
      <c r="RTR1" s="387"/>
      <c r="RTS1" s="387"/>
      <c r="RTT1" s="387"/>
      <c r="RTU1" s="387"/>
      <c r="RTV1" s="387"/>
      <c r="RTW1" s="387"/>
      <c r="RTX1" s="387"/>
      <c r="RTY1" s="387"/>
      <c r="RTZ1" s="387"/>
      <c r="RUA1" s="387"/>
      <c r="RUB1" s="387"/>
      <c r="RUC1" s="387"/>
      <c r="RUD1" s="387"/>
      <c r="RUE1" s="387"/>
      <c r="RUF1" s="387"/>
      <c r="RUG1" s="387"/>
      <c r="RUH1" s="387"/>
      <c r="RUI1" s="387"/>
      <c r="RUJ1" s="13"/>
      <c r="RUK1" s="13"/>
      <c r="RUL1" s="13"/>
      <c r="RUM1" s="13"/>
      <c r="RUN1" s="13"/>
      <c r="RUO1" s="13"/>
      <c r="RUP1" s="13"/>
      <c r="RUQ1" s="13"/>
      <c r="RUR1" s="13"/>
      <c r="RUS1" s="13"/>
      <c r="RUT1" s="13"/>
      <c r="RUU1" s="13"/>
      <c r="RUV1" s="13"/>
      <c r="RUW1" s="13"/>
      <c r="RUX1" s="13"/>
      <c r="RUY1" s="13"/>
      <c r="RUZ1" s="13"/>
      <c r="RVA1" s="13"/>
      <c r="RVB1" s="13"/>
      <c r="RVC1" s="13"/>
      <c r="RVD1" s="13"/>
      <c r="RVE1" s="13"/>
      <c r="RVF1" s="13"/>
      <c r="RVG1" s="13"/>
      <c r="RVH1" s="13"/>
      <c r="RVI1" s="13"/>
      <c r="RVJ1" s="13"/>
      <c r="RVK1" s="13"/>
      <c r="RVL1" s="13"/>
      <c r="RVM1" s="13"/>
      <c r="RVN1" s="13"/>
      <c r="RVO1" s="13"/>
      <c r="RVP1" s="13"/>
      <c r="RVQ1" s="13"/>
      <c r="RVR1" s="13"/>
      <c r="RVS1" s="13"/>
      <c r="RVT1" s="13"/>
      <c r="RVU1" s="13"/>
      <c r="RVV1" s="13"/>
      <c r="RVW1" s="13"/>
      <c r="RVX1" s="13"/>
      <c r="RVY1" s="13"/>
      <c r="RVZ1" s="13"/>
      <c r="RWA1" s="13"/>
      <c r="RWB1" s="13"/>
      <c r="RWC1" s="13"/>
      <c r="RWD1" s="13"/>
      <c r="RWE1" s="13"/>
      <c r="RWF1" s="13"/>
      <c r="RWG1" s="13"/>
      <c r="RWH1" s="13"/>
      <c r="RWI1" s="13"/>
      <c r="RWJ1" s="13"/>
      <c r="RWK1" s="13"/>
      <c r="RWL1" s="13"/>
      <c r="RWM1" s="13"/>
      <c r="RWN1" s="13"/>
      <c r="RWO1" s="13"/>
      <c r="RWP1" s="13"/>
      <c r="RWQ1" s="13"/>
      <c r="RWR1" s="13"/>
      <c r="RWS1" s="13"/>
      <c r="RWT1" s="13"/>
      <c r="RWU1" s="13"/>
      <c r="RWV1" s="13"/>
      <c r="RWW1" s="13"/>
      <c r="RWX1" s="13"/>
      <c r="RWY1" s="13"/>
      <c r="RWZ1" s="13"/>
      <c r="RXA1" s="13"/>
      <c r="RXB1" s="13"/>
      <c r="RXC1" s="13"/>
      <c r="RXD1" s="13"/>
      <c r="RXE1" s="13"/>
      <c r="RXF1" s="13"/>
      <c r="RXG1" s="13"/>
      <c r="RXH1" s="13"/>
      <c r="RXI1" s="13"/>
      <c r="RXJ1" s="13"/>
      <c r="RXK1" s="13"/>
      <c r="RXL1" s="13"/>
      <c r="RXM1" s="13"/>
      <c r="RXN1" s="13"/>
      <c r="RXO1" s="13"/>
      <c r="RXP1" s="13"/>
      <c r="RXQ1" s="13"/>
      <c r="RXR1" s="13"/>
      <c r="RXS1" s="13"/>
      <c r="RXT1" s="13"/>
      <c r="RXU1" s="13"/>
      <c r="RXV1" s="13"/>
      <c r="RXW1" s="13"/>
      <c r="RXX1" s="387"/>
      <c r="RXY1" s="387"/>
      <c r="RXZ1" s="387"/>
      <c r="RYA1" s="387"/>
      <c r="RYB1" s="387"/>
      <c r="RYC1" s="387"/>
      <c r="RYD1" s="387"/>
      <c r="RYE1" s="387"/>
      <c r="RYF1" s="387"/>
      <c r="RYG1" s="387"/>
      <c r="RYH1" s="387"/>
      <c r="RYI1" s="387"/>
      <c r="RYJ1" s="387"/>
      <c r="RYK1" s="387"/>
      <c r="RYL1" s="387"/>
      <c r="RYM1" s="387"/>
      <c r="RYN1" s="387"/>
      <c r="RYO1" s="387"/>
      <c r="RYP1" s="387"/>
      <c r="RYQ1" s="387"/>
      <c r="RYR1" s="387"/>
      <c r="RYS1" s="387"/>
      <c r="RYT1" s="387"/>
      <c r="RYU1" s="387"/>
      <c r="RYV1" s="387"/>
      <c r="RYW1" s="387"/>
      <c r="RYX1" s="387"/>
      <c r="RYY1" s="387"/>
      <c r="RYZ1" s="387"/>
      <c r="RZA1" s="387"/>
      <c r="RZB1" s="387"/>
      <c r="RZC1" s="387"/>
      <c r="RZD1" s="387"/>
      <c r="RZE1" s="387"/>
      <c r="RZF1" s="387"/>
      <c r="RZG1" s="387"/>
      <c r="RZH1" s="387"/>
      <c r="RZI1" s="387"/>
      <c r="RZJ1" s="387"/>
      <c r="RZK1" s="387"/>
      <c r="RZL1" s="387"/>
      <c r="RZM1" s="387"/>
      <c r="RZN1" s="387"/>
      <c r="RZO1" s="387"/>
      <c r="RZP1" s="387"/>
      <c r="RZQ1" s="387"/>
      <c r="RZR1" s="387"/>
      <c r="RZS1" s="387"/>
      <c r="RZT1" s="387"/>
      <c r="RZU1" s="387"/>
      <c r="RZV1" s="387"/>
      <c r="RZW1" s="387"/>
      <c r="RZX1" s="387"/>
      <c r="RZY1" s="387"/>
      <c r="RZZ1" s="387"/>
      <c r="SAA1" s="387"/>
      <c r="SAB1" s="387"/>
      <c r="SAC1" s="387"/>
      <c r="SAD1" s="387"/>
      <c r="SAE1" s="387"/>
      <c r="SAF1" s="387"/>
      <c r="SAG1" s="387"/>
      <c r="SAH1" s="387"/>
      <c r="SAI1" s="387"/>
      <c r="SAJ1" s="387"/>
      <c r="SAK1" s="387"/>
      <c r="SAL1" s="387"/>
      <c r="SAM1" s="387"/>
      <c r="SAN1" s="387"/>
      <c r="SAO1" s="387"/>
      <c r="SAP1" s="387"/>
      <c r="SAQ1" s="387"/>
      <c r="SAR1" s="387"/>
      <c r="SAS1" s="387"/>
      <c r="SAT1" s="387"/>
      <c r="SAU1" s="387"/>
      <c r="SAV1" s="387"/>
      <c r="SAW1" s="387"/>
      <c r="SAX1" s="387"/>
      <c r="SAY1" s="387"/>
      <c r="SAZ1" s="387"/>
      <c r="SBA1" s="387"/>
      <c r="SBB1" s="387"/>
      <c r="SBC1" s="387"/>
      <c r="SBD1" s="387"/>
      <c r="SBE1" s="387"/>
      <c r="SBF1" s="387"/>
      <c r="SBG1" s="387"/>
      <c r="SBH1" s="387"/>
      <c r="SBI1" s="387"/>
      <c r="SBJ1" s="387"/>
      <c r="SBK1" s="387"/>
      <c r="SBL1" s="387"/>
      <c r="SBM1" s="387"/>
      <c r="SBN1" s="387"/>
      <c r="SBO1" s="387"/>
      <c r="SBP1" s="387"/>
      <c r="SBQ1" s="387"/>
      <c r="SBR1" s="387"/>
      <c r="SBS1" s="387"/>
      <c r="SBT1" s="387"/>
      <c r="SBU1" s="387"/>
      <c r="SBV1" s="387"/>
      <c r="SBW1" s="387"/>
      <c r="SBX1" s="387"/>
      <c r="SBY1" s="387"/>
      <c r="SBZ1" s="387"/>
      <c r="SCA1" s="387"/>
      <c r="SCB1" s="387"/>
      <c r="SCC1" s="387"/>
      <c r="SCD1" s="387"/>
      <c r="SCE1" s="387"/>
      <c r="SCF1" s="387"/>
      <c r="SCG1" s="387"/>
      <c r="SCH1" s="387"/>
      <c r="SCI1" s="387"/>
      <c r="SCJ1" s="387"/>
      <c r="SCK1" s="387"/>
      <c r="SCL1" s="387"/>
      <c r="SCM1" s="387"/>
      <c r="SCN1" s="387"/>
      <c r="SCO1" s="387"/>
      <c r="SCP1" s="387"/>
      <c r="SCQ1" s="387"/>
      <c r="SCR1" s="387"/>
      <c r="SCS1" s="387"/>
      <c r="SCT1" s="387"/>
      <c r="SCU1" s="387"/>
      <c r="SCV1" s="387"/>
      <c r="SCW1" s="387"/>
      <c r="SCX1" s="387"/>
      <c r="SCY1" s="387"/>
      <c r="SCZ1" s="387"/>
      <c r="SDA1" s="387"/>
      <c r="SDB1" s="387"/>
      <c r="SDC1" s="387"/>
      <c r="SDD1" s="387"/>
      <c r="SDE1" s="387"/>
      <c r="SDF1" s="387"/>
      <c r="SDG1" s="387"/>
      <c r="SDH1" s="387"/>
      <c r="SDI1" s="387"/>
      <c r="SDJ1" s="387"/>
      <c r="SDK1" s="387"/>
      <c r="SDL1" s="387"/>
      <c r="SDM1" s="387"/>
      <c r="SDN1" s="387"/>
      <c r="SDO1" s="387"/>
      <c r="SDP1" s="387"/>
      <c r="SDQ1" s="387"/>
      <c r="SDR1" s="387"/>
      <c r="SDS1" s="387"/>
      <c r="SDT1" s="387"/>
      <c r="SDU1" s="387"/>
      <c r="SDV1" s="387"/>
      <c r="SDW1" s="387"/>
      <c r="SDX1" s="387"/>
      <c r="SDY1" s="387"/>
      <c r="SDZ1" s="387"/>
      <c r="SEA1" s="387"/>
      <c r="SEB1" s="387"/>
      <c r="SEC1" s="387"/>
      <c r="SED1" s="387"/>
      <c r="SEE1" s="387"/>
      <c r="SEF1" s="13"/>
      <c r="SEG1" s="13"/>
      <c r="SEH1" s="13"/>
      <c r="SEI1" s="13"/>
      <c r="SEJ1" s="13"/>
      <c r="SEK1" s="13"/>
      <c r="SEL1" s="13"/>
      <c r="SEM1" s="13"/>
      <c r="SEN1" s="13"/>
      <c r="SEO1" s="13"/>
      <c r="SEP1" s="13"/>
      <c r="SEQ1" s="13"/>
      <c r="SER1" s="13"/>
      <c r="SES1" s="13"/>
      <c r="SET1" s="13"/>
      <c r="SEU1" s="13"/>
      <c r="SEV1" s="13"/>
      <c r="SEW1" s="13"/>
      <c r="SEX1" s="13"/>
      <c r="SEY1" s="13"/>
      <c r="SEZ1" s="13"/>
      <c r="SFA1" s="13"/>
      <c r="SFB1" s="13"/>
      <c r="SFC1" s="13"/>
      <c r="SFD1" s="13"/>
      <c r="SFE1" s="13"/>
      <c r="SFF1" s="13"/>
      <c r="SFG1" s="13"/>
      <c r="SFH1" s="13"/>
      <c r="SFI1" s="13"/>
      <c r="SFJ1" s="13"/>
      <c r="SFK1" s="13"/>
      <c r="SFL1" s="13"/>
      <c r="SFM1" s="13"/>
      <c r="SFN1" s="13"/>
      <c r="SFO1" s="13"/>
      <c r="SFP1" s="13"/>
      <c r="SFQ1" s="13"/>
      <c r="SFR1" s="13"/>
      <c r="SFS1" s="13"/>
      <c r="SFT1" s="13"/>
      <c r="SFU1" s="13"/>
      <c r="SFV1" s="13"/>
      <c r="SFW1" s="13"/>
      <c r="SFX1" s="13"/>
      <c r="SFY1" s="13"/>
      <c r="SFZ1" s="13"/>
      <c r="SGA1" s="13"/>
      <c r="SGB1" s="13"/>
      <c r="SGC1" s="13"/>
      <c r="SGD1" s="13"/>
      <c r="SGE1" s="13"/>
      <c r="SGF1" s="13"/>
      <c r="SGG1" s="13"/>
      <c r="SGH1" s="13"/>
      <c r="SGI1" s="13"/>
      <c r="SGJ1" s="13"/>
      <c r="SGK1" s="13"/>
      <c r="SGL1" s="13"/>
      <c r="SGM1" s="13"/>
      <c r="SGN1" s="13"/>
      <c r="SGO1" s="13"/>
      <c r="SGP1" s="13"/>
      <c r="SGQ1" s="13"/>
      <c r="SGR1" s="13"/>
      <c r="SGS1" s="13"/>
      <c r="SGT1" s="13"/>
      <c r="SGU1" s="13"/>
      <c r="SGV1" s="13"/>
      <c r="SGW1" s="13"/>
      <c r="SGX1" s="13"/>
      <c r="SGY1" s="13"/>
      <c r="SGZ1" s="13"/>
      <c r="SHA1" s="13"/>
      <c r="SHB1" s="13"/>
      <c r="SHC1" s="13"/>
      <c r="SHD1" s="13"/>
      <c r="SHE1" s="13"/>
      <c r="SHF1" s="13"/>
      <c r="SHG1" s="13"/>
      <c r="SHH1" s="13"/>
      <c r="SHI1" s="13"/>
      <c r="SHJ1" s="13"/>
      <c r="SHK1" s="13"/>
      <c r="SHL1" s="13"/>
      <c r="SHM1" s="13"/>
      <c r="SHN1" s="13"/>
      <c r="SHO1" s="13"/>
      <c r="SHP1" s="13"/>
      <c r="SHQ1" s="13"/>
      <c r="SHR1" s="13"/>
      <c r="SHS1" s="13"/>
      <c r="SHT1" s="387"/>
      <c r="SHU1" s="387"/>
      <c r="SHV1" s="387"/>
      <c r="SHW1" s="387"/>
      <c r="SHX1" s="387"/>
      <c r="SHY1" s="387"/>
      <c r="SHZ1" s="387"/>
      <c r="SIA1" s="387"/>
      <c r="SIB1" s="387"/>
      <c r="SIC1" s="387"/>
      <c r="SID1" s="387"/>
      <c r="SIE1" s="387"/>
      <c r="SIF1" s="387"/>
      <c r="SIG1" s="387"/>
      <c r="SIH1" s="387"/>
      <c r="SII1" s="387"/>
      <c r="SIJ1" s="387"/>
      <c r="SIK1" s="387"/>
      <c r="SIL1" s="387"/>
      <c r="SIM1" s="387"/>
      <c r="SIN1" s="387"/>
      <c r="SIO1" s="387"/>
      <c r="SIP1" s="387"/>
      <c r="SIQ1" s="387"/>
      <c r="SIR1" s="387"/>
      <c r="SIS1" s="387"/>
      <c r="SIT1" s="387"/>
      <c r="SIU1" s="387"/>
      <c r="SIV1" s="387"/>
      <c r="SIW1" s="387"/>
      <c r="SIX1" s="387"/>
      <c r="SIY1" s="387"/>
      <c r="SIZ1" s="387"/>
      <c r="SJA1" s="387"/>
      <c r="SJB1" s="387"/>
      <c r="SJC1" s="387"/>
      <c r="SJD1" s="387"/>
      <c r="SJE1" s="387"/>
      <c r="SJF1" s="387"/>
      <c r="SJG1" s="387"/>
      <c r="SJH1" s="387"/>
      <c r="SJI1" s="387"/>
      <c r="SJJ1" s="387"/>
      <c r="SJK1" s="387"/>
      <c r="SJL1" s="387"/>
      <c r="SJM1" s="387"/>
      <c r="SJN1" s="387"/>
      <c r="SJO1" s="387"/>
      <c r="SJP1" s="387"/>
      <c r="SJQ1" s="387"/>
      <c r="SJR1" s="387"/>
      <c r="SJS1" s="387"/>
      <c r="SJT1" s="387"/>
      <c r="SJU1" s="387"/>
      <c r="SJV1" s="387"/>
      <c r="SJW1" s="387"/>
      <c r="SJX1" s="387"/>
      <c r="SJY1" s="387"/>
      <c r="SJZ1" s="387"/>
      <c r="SKA1" s="387"/>
      <c r="SKB1" s="387"/>
      <c r="SKC1" s="387"/>
      <c r="SKD1" s="387"/>
      <c r="SKE1" s="387"/>
      <c r="SKF1" s="387"/>
      <c r="SKG1" s="387"/>
      <c r="SKH1" s="387"/>
      <c r="SKI1" s="387"/>
      <c r="SKJ1" s="387"/>
      <c r="SKK1" s="387"/>
      <c r="SKL1" s="387"/>
      <c r="SKM1" s="387"/>
      <c r="SKN1" s="387"/>
      <c r="SKO1" s="387"/>
      <c r="SKP1" s="387"/>
      <c r="SKQ1" s="387"/>
      <c r="SKR1" s="387"/>
      <c r="SKS1" s="387"/>
      <c r="SKT1" s="387"/>
      <c r="SKU1" s="387"/>
      <c r="SKV1" s="387"/>
      <c r="SKW1" s="387"/>
      <c r="SKX1" s="387"/>
      <c r="SKY1" s="387"/>
      <c r="SKZ1" s="387"/>
      <c r="SLA1" s="387"/>
      <c r="SLB1" s="387"/>
      <c r="SLC1" s="387"/>
      <c r="SLD1" s="387"/>
      <c r="SLE1" s="387"/>
      <c r="SLF1" s="387"/>
      <c r="SLG1" s="387"/>
      <c r="SLH1" s="387"/>
      <c r="SLI1" s="387"/>
      <c r="SLJ1" s="387"/>
      <c r="SLK1" s="387"/>
      <c r="SLL1" s="387"/>
      <c r="SLM1" s="387"/>
      <c r="SLN1" s="387"/>
      <c r="SLO1" s="387"/>
      <c r="SLP1" s="387"/>
      <c r="SLQ1" s="387"/>
      <c r="SLR1" s="387"/>
      <c r="SLS1" s="387"/>
      <c r="SLT1" s="387"/>
      <c r="SLU1" s="387"/>
      <c r="SLV1" s="387"/>
      <c r="SLW1" s="387"/>
      <c r="SLX1" s="387"/>
      <c r="SLY1" s="387"/>
      <c r="SLZ1" s="387"/>
      <c r="SMA1" s="387"/>
      <c r="SMB1" s="387"/>
      <c r="SMC1" s="387"/>
      <c r="SMD1" s="387"/>
      <c r="SME1" s="387"/>
      <c r="SMF1" s="387"/>
      <c r="SMG1" s="387"/>
      <c r="SMH1" s="387"/>
      <c r="SMI1" s="387"/>
      <c r="SMJ1" s="387"/>
      <c r="SMK1" s="387"/>
      <c r="SML1" s="387"/>
      <c r="SMM1" s="387"/>
      <c r="SMN1" s="387"/>
      <c r="SMO1" s="387"/>
      <c r="SMP1" s="387"/>
      <c r="SMQ1" s="387"/>
      <c r="SMR1" s="387"/>
      <c r="SMS1" s="387"/>
      <c r="SMT1" s="387"/>
      <c r="SMU1" s="387"/>
      <c r="SMV1" s="387"/>
      <c r="SMW1" s="387"/>
      <c r="SMX1" s="387"/>
      <c r="SMY1" s="387"/>
      <c r="SMZ1" s="387"/>
      <c r="SNA1" s="387"/>
      <c r="SNB1" s="387"/>
      <c r="SNC1" s="387"/>
      <c r="SND1" s="387"/>
      <c r="SNE1" s="387"/>
      <c r="SNF1" s="387"/>
      <c r="SNG1" s="387"/>
      <c r="SNH1" s="387"/>
      <c r="SNI1" s="387"/>
      <c r="SNJ1" s="387"/>
      <c r="SNK1" s="387"/>
      <c r="SNL1" s="387"/>
      <c r="SNM1" s="387"/>
      <c r="SNN1" s="387"/>
      <c r="SNO1" s="387"/>
      <c r="SNP1" s="387"/>
      <c r="SNQ1" s="387"/>
      <c r="SNR1" s="387"/>
      <c r="SNS1" s="387"/>
      <c r="SNT1" s="387"/>
      <c r="SNU1" s="387"/>
      <c r="SNV1" s="387"/>
      <c r="SNW1" s="387"/>
      <c r="SNX1" s="387"/>
      <c r="SNY1" s="387"/>
      <c r="SNZ1" s="387"/>
      <c r="SOA1" s="387"/>
      <c r="SOB1" s="13"/>
      <c r="SOC1" s="13"/>
      <c r="SOD1" s="13"/>
      <c r="SOE1" s="13"/>
      <c r="SOF1" s="13"/>
      <c r="SOG1" s="13"/>
      <c r="SOH1" s="13"/>
      <c r="SOI1" s="13"/>
      <c r="SOJ1" s="13"/>
      <c r="SOK1" s="13"/>
      <c r="SOL1" s="13"/>
      <c r="SOM1" s="13"/>
      <c r="SON1" s="13"/>
      <c r="SOO1" s="13"/>
      <c r="SOP1" s="13"/>
      <c r="SOQ1" s="13"/>
      <c r="SOR1" s="13"/>
      <c r="SOS1" s="13"/>
      <c r="SOT1" s="13"/>
      <c r="SOU1" s="13"/>
      <c r="SOV1" s="13"/>
      <c r="SOW1" s="13"/>
      <c r="SOX1" s="13"/>
      <c r="SOY1" s="13"/>
      <c r="SOZ1" s="13"/>
      <c r="SPA1" s="13"/>
      <c r="SPB1" s="13"/>
      <c r="SPC1" s="13"/>
      <c r="SPD1" s="13"/>
      <c r="SPE1" s="13"/>
      <c r="SPF1" s="13"/>
      <c r="SPG1" s="13"/>
      <c r="SPH1" s="13"/>
      <c r="SPI1" s="13"/>
      <c r="SPJ1" s="13"/>
      <c r="SPK1" s="13"/>
      <c r="SPL1" s="13"/>
      <c r="SPM1" s="13"/>
      <c r="SPN1" s="13"/>
      <c r="SPO1" s="13"/>
      <c r="SPP1" s="13"/>
      <c r="SPQ1" s="13"/>
      <c r="SPR1" s="13"/>
      <c r="SPS1" s="13"/>
      <c r="SPT1" s="13"/>
      <c r="SPU1" s="13"/>
      <c r="SPV1" s="13"/>
      <c r="SPW1" s="13"/>
      <c r="SPX1" s="13"/>
      <c r="SPY1" s="13"/>
      <c r="SPZ1" s="13"/>
      <c r="SQA1" s="13"/>
      <c r="SQB1" s="13"/>
      <c r="SQC1" s="13"/>
      <c r="SQD1" s="13"/>
      <c r="SQE1" s="13"/>
      <c r="SQF1" s="13"/>
      <c r="SQG1" s="13"/>
      <c r="SQH1" s="13"/>
      <c r="SQI1" s="13"/>
      <c r="SQJ1" s="13"/>
      <c r="SQK1" s="13"/>
      <c r="SQL1" s="13"/>
      <c r="SQM1" s="13"/>
      <c r="SQN1" s="13"/>
      <c r="SQO1" s="13"/>
      <c r="SQP1" s="13"/>
      <c r="SQQ1" s="13"/>
      <c r="SQR1" s="13"/>
      <c r="SQS1" s="13"/>
      <c r="SQT1" s="13"/>
      <c r="SQU1" s="13"/>
      <c r="SQV1" s="13"/>
      <c r="SQW1" s="13"/>
      <c r="SQX1" s="13"/>
      <c r="SQY1" s="13"/>
      <c r="SQZ1" s="13"/>
      <c r="SRA1" s="13"/>
      <c r="SRB1" s="13"/>
      <c r="SRC1" s="13"/>
      <c r="SRD1" s="13"/>
      <c r="SRE1" s="13"/>
      <c r="SRF1" s="13"/>
      <c r="SRG1" s="13"/>
      <c r="SRH1" s="13"/>
      <c r="SRI1" s="13"/>
      <c r="SRJ1" s="13"/>
      <c r="SRK1" s="13"/>
      <c r="SRL1" s="13"/>
      <c r="SRM1" s="13"/>
      <c r="SRN1" s="13"/>
      <c r="SRO1" s="13"/>
      <c r="SRP1" s="387"/>
      <c r="SRQ1" s="387"/>
      <c r="SRR1" s="387"/>
      <c r="SRS1" s="387"/>
      <c r="SRT1" s="387"/>
      <c r="SRU1" s="387"/>
      <c r="SRV1" s="387"/>
      <c r="SRW1" s="387"/>
      <c r="SRX1" s="387"/>
      <c r="SRY1" s="387"/>
      <c r="SRZ1" s="387"/>
      <c r="SSA1" s="387"/>
      <c r="SSB1" s="387"/>
      <c r="SSC1" s="387"/>
      <c r="SSD1" s="387"/>
      <c r="SSE1" s="387"/>
      <c r="SSF1" s="387"/>
      <c r="SSG1" s="387"/>
      <c r="SSH1" s="387"/>
      <c r="SSI1" s="387"/>
      <c r="SSJ1" s="387"/>
      <c r="SSK1" s="387"/>
      <c r="SSL1" s="387"/>
      <c r="SSM1" s="387"/>
      <c r="SSN1" s="387"/>
      <c r="SSO1" s="387"/>
      <c r="SSP1" s="387"/>
      <c r="SSQ1" s="387"/>
      <c r="SSR1" s="387"/>
      <c r="SSS1" s="387"/>
      <c r="SST1" s="387"/>
      <c r="SSU1" s="387"/>
      <c r="SSV1" s="387"/>
      <c r="SSW1" s="387"/>
      <c r="SSX1" s="387"/>
      <c r="SSY1" s="387"/>
      <c r="SSZ1" s="387"/>
      <c r="STA1" s="387"/>
      <c r="STB1" s="387"/>
      <c r="STC1" s="387"/>
      <c r="STD1" s="387"/>
      <c r="STE1" s="387"/>
      <c r="STF1" s="387"/>
      <c r="STG1" s="387"/>
      <c r="STH1" s="387"/>
      <c r="STI1" s="387"/>
      <c r="STJ1" s="387"/>
      <c r="STK1" s="387"/>
      <c r="STL1" s="387"/>
      <c r="STM1" s="387"/>
      <c r="STN1" s="387"/>
      <c r="STO1" s="387"/>
      <c r="STP1" s="387"/>
      <c r="STQ1" s="387"/>
      <c r="STR1" s="387"/>
      <c r="STS1" s="387"/>
      <c r="STT1" s="387"/>
      <c r="STU1" s="387"/>
      <c r="STV1" s="387"/>
      <c r="STW1" s="387"/>
      <c r="STX1" s="387"/>
      <c r="STY1" s="387"/>
      <c r="STZ1" s="387"/>
      <c r="SUA1" s="387"/>
      <c r="SUB1" s="387"/>
      <c r="SUC1" s="387"/>
      <c r="SUD1" s="387"/>
      <c r="SUE1" s="387"/>
      <c r="SUF1" s="387"/>
      <c r="SUG1" s="387"/>
      <c r="SUH1" s="387"/>
      <c r="SUI1" s="387"/>
      <c r="SUJ1" s="387"/>
      <c r="SUK1" s="387"/>
      <c r="SUL1" s="387"/>
      <c r="SUM1" s="387"/>
      <c r="SUN1" s="387"/>
      <c r="SUO1" s="387"/>
      <c r="SUP1" s="387"/>
      <c r="SUQ1" s="387"/>
      <c r="SUR1" s="387"/>
      <c r="SUS1" s="387"/>
      <c r="SUT1" s="387"/>
      <c r="SUU1" s="387"/>
      <c r="SUV1" s="387"/>
      <c r="SUW1" s="387"/>
      <c r="SUX1" s="387"/>
      <c r="SUY1" s="387"/>
      <c r="SUZ1" s="387"/>
      <c r="SVA1" s="387"/>
      <c r="SVB1" s="387"/>
      <c r="SVC1" s="387"/>
      <c r="SVD1" s="387"/>
      <c r="SVE1" s="387"/>
      <c r="SVF1" s="387"/>
      <c r="SVG1" s="387"/>
      <c r="SVH1" s="387"/>
      <c r="SVI1" s="387"/>
      <c r="SVJ1" s="387"/>
      <c r="SVK1" s="387"/>
      <c r="SVL1" s="387"/>
      <c r="SVM1" s="387"/>
      <c r="SVN1" s="387"/>
      <c r="SVO1" s="387"/>
      <c r="SVP1" s="387"/>
      <c r="SVQ1" s="387"/>
      <c r="SVR1" s="387"/>
      <c r="SVS1" s="387"/>
      <c r="SVT1" s="387"/>
      <c r="SVU1" s="387"/>
      <c r="SVV1" s="387"/>
      <c r="SVW1" s="387"/>
      <c r="SVX1" s="387"/>
      <c r="SVY1" s="387"/>
      <c r="SVZ1" s="387"/>
      <c r="SWA1" s="387"/>
      <c r="SWB1" s="387"/>
      <c r="SWC1" s="387"/>
      <c r="SWD1" s="387"/>
      <c r="SWE1" s="387"/>
      <c r="SWF1" s="387"/>
      <c r="SWG1" s="387"/>
      <c r="SWH1" s="387"/>
      <c r="SWI1" s="387"/>
      <c r="SWJ1" s="387"/>
      <c r="SWK1" s="387"/>
      <c r="SWL1" s="387"/>
      <c r="SWM1" s="387"/>
      <c r="SWN1" s="387"/>
      <c r="SWO1" s="387"/>
      <c r="SWP1" s="387"/>
      <c r="SWQ1" s="387"/>
      <c r="SWR1" s="387"/>
      <c r="SWS1" s="387"/>
      <c r="SWT1" s="387"/>
      <c r="SWU1" s="387"/>
      <c r="SWV1" s="387"/>
      <c r="SWW1" s="387"/>
      <c r="SWX1" s="387"/>
      <c r="SWY1" s="387"/>
      <c r="SWZ1" s="387"/>
      <c r="SXA1" s="387"/>
      <c r="SXB1" s="387"/>
      <c r="SXC1" s="387"/>
      <c r="SXD1" s="387"/>
      <c r="SXE1" s="387"/>
      <c r="SXF1" s="387"/>
      <c r="SXG1" s="387"/>
      <c r="SXH1" s="387"/>
      <c r="SXI1" s="387"/>
      <c r="SXJ1" s="387"/>
      <c r="SXK1" s="387"/>
      <c r="SXL1" s="387"/>
      <c r="SXM1" s="387"/>
      <c r="SXN1" s="387"/>
      <c r="SXO1" s="387"/>
      <c r="SXP1" s="387"/>
      <c r="SXQ1" s="387"/>
      <c r="SXR1" s="387"/>
      <c r="SXS1" s="387"/>
      <c r="SXT1" s="387"/>
      <c r="SXU1" s="387"/>
      <c r="SXV1" s="387"/>
      <c r="SXW1" s="387"/>
      <c r="SXX1" s="13"/>
      <c r="SXY1" s="13"/>
      <c r="SXZ1" s="13"/>
      <c r="SYA1" s="13"/>
      <c r="SYB1" s="13"/>
      <c r="SYC1" s="13"/>
      <c r="SYD1" s="13"/>
      <c r="SYE1" s="13"/>
      <c r="SYF1" s="13"/>
      <c r="SYG1" s="13"/>
      <c r="SYH1" s="13"/>
      <c r="SYI1" s="13"/>
      <c r="SYJ1" s="13"/>
      <c r="SYK1" s="13"/>
      <c r="SYL1" s="13"/>
      <c r="SYM1" s="13"/>
      <c r="SYN1" s="13"/>
      <c r="SYO1" s="13"/>
      <c r="SYP1" s="13"/>
      <c r="SYQ1" s="13"/>
      <c r="SYR1" s="13"/>
      <c r="SYS1" s="13"/>
      <c r="SYT1" s="13"/>
      <c r="SYU1" s="13"/>
      <c r="SYV1" s="13"/>
      <c r="SYW1" s="13"/>
      <c r="SYX1" s="13"/>
      <c r="SYY1" s="13"/>
      <c r="SYZ1" s="13"/>
      <c r="SZA1" s="13"/>
      <c r="SZB1" s="13"/>
      <c r="SZC1" s="13"/>
      <c r="SZD1" s="13"/>
      <c r="SZE1" s="13"/>
      <c r="SZF1" s="13"/>
      <c r="SZG1" s="13"/>
      <c r="SZH1" s="13"/>
      <c r="SZI1" s="13"/>
      <c r="SZJ1" s="13"/>
      <c r="SZK1" s="13"/>
      <c r="SZL1" s="13"/>
      <c r="SZM1" s="13"/>
      <c r="SZN1" s="13"/>
      <c r="SZO1" s="13"/>
      <c r="SZP1" s="13"/>
      <c r="SZQ1" s="13"/>
      <c r="SZR1" s="13"/>
      <c r="SZS1" s="13"/>
      <c r="SZT1" s="13"/>
      <c r="SZU1" s="13"/>
      <c r="SZV1" s="13"/>
      <c r="SZW1" s="13"/>
      <c r="SZX1" s="13"/>
      <c r="SZY1" s="13"/>
      <c r="SZZ1" s="13"/>
      <c r="TAA1" s="13"/>
      <c r="TAB1" s="13"/>
      <c r="TAC1" s="13"/>
      <c r="TAD1" s="13"/>
      <c r="TAE1" s="13"/>
      <c r="TAF1" s="13"/>
      <c r="TAG1" s="13"/>
      <c r="TAH1" s="13"/>
      <c r="TAI1" s="13"/>
      <c r="TAJ1" s="13"/>
      <c r="TAK1" s="13"/>
      <c r="TAL1" s="13"/>
      <c r="TAM1" s="13"/>
      <c r="TAN1" s="13"/>
      <c r="TAO1" s="13"/>
      <c r="TAP1" s="13"/>
      <c r="TAQ1" s="13"/>
      <c r="TAR1" s="13"/>
      <c r="TAS1" s="13"/>
      <c r="TAT1" s="13"/>
      <c r="TAU1" s="13"/>
      <c r="TAV1" s="13"/>
      <c r="TAW1" s="13"/>
      <c r="TAX1" s="13"/>
      <c r="TAY1" s="13"/>
      <c r="TAZ1" s="13"/>
      <c r="TBA1" s="13"/>
      <c r="TBB1" s="13"/>
      <c r="TBC1" s="13"/>
      <c r="TBD1" s="13"/>
      <c r="TBE1" s="13"/>
      <c r="TBF1" s="13"/>
      <c r="TBG1" s="13"/>
      <c r="TBH1" s="13"/>
      <c r="TBI1" s="13"/>
      <c r="TBJ1" s="13"/>
      <c r="TBK1" s="13"/>
      <c r="TBL1" s="387"/>
      <c r="TBM1" s="387"/>
      <c r="TBN1" s="387"/>
      <c r="TBO1" s="387"/>
      <c r="TBP1" s="387"/>
      <c r="TBQ1" s="387"/>
      <c r="TBR1" s="387"/>
      <c r="TBS1" s="387"/>
      <c r="TBT1" s="387"/>
      <c r="TBU1" s="387"/>
      <c r="TBV1" s="387"/>
      <c r="TBW1" s="387"/>
      <c r="TBX1" s="387"/>
      <c r="TBY1" s="387"/>
      <c r="TBZ1" s="387"/>
      <c r="TCA1" s="387"/>
      <c r="TCB1" s="387"/>
      <c r="TCC1" s="387"/>
      <c r="TCD1" s="387"/>
      <c r="TCE1" s="387"/>
      <c r="TCF1" s="387"/>
      <c r="TCG1" s="387"/>
      <c r="TCH1" s="387"/>
      <c r="TCI1" s="387"/>
      <c r="TCJ1" s="387"/>
      <c r="TCK1" s="387"/>
      <c r="TCL1" s="387"/>
      <c r="TCM1" s="387"/>
      <c r="TCN1" s="387"/>
      <c r="TCO1" s="387"/>
      <c r="TCP1" s="387"/>
      <c r="TCQ1" s="387"/>
      <c r="TCR1" s="387"/>
      <c r="TCS1" s="387"/>
      <c r="TCT1" s="387"/>
      <c r="TCU1" s="387"/>
      <c r="TCV1" s="387"/>
      <c r="TCW1" s="387"/>
      <c r="TCX1" s="387"/>
      <c r="TCY1" s="387"/>
      <c r="TCZ1" s="387"/>
      <c r="TDA1" s="387"/>
      <c r="TDB1" s="387"/>
      <c r="TDC1" s="387"/>
      <c r="TDD1" s="387"/>
      <c r="TDE1" s="387"/>
      <c r="TDF1" s="387"/>
      <c r="TDG1" s="387"/>
      <c r="TDH1" s="387"/>
      <c r="TDI1" s="387"/>
      <c r="TDJ1" s="387"/>
      <c r="TDK1" s="387"/>
      <c r="TDL1" s="387"/>
      <c r="TDM1" s="387"/>
      <c r="TDN1" s="387"/>
      <c r="TDO1" s="387"/>
      <c r="TDP1" s="387"/>
      <c r="TDQ1" s="387"/>
      <c r="TDR1" s="387"/>
      <c r="TDS1" s="387"/>
      <c r="TDT1" s="387"/>
      <c r="TDU1" s="387"/>
      <c r="TDV1" s="387"/>
      <c r="TDW1" s="387"/>
      <c r="TDX1" s="387"/>
      <c r="TDY1" s="387"/>
      <c r="TDZ1" s="387"/>
      <c r="TEA1" s="387"/>
      <c r="TEB1" s="387"/>
      <c r="TEC1" s="387"/>
      <c r="TED1" s="387"/>
      <c r="TEE1" s="387"/>
      <c r="TEF1" s="387"/>
      <c r="TEG1" s="387"/>
      <c r="TEH1" s="387"/>
      <c r="TEI1" s="387"/>
      <c r="TEJ1" s="387"/>
      <c r="TEK1" s="387"/>
      <c r="TEL1" s="387"/>
      <c r="TEM1" s="387"/>
      <c r="TEN1" s="387"/>
      <c r="TEO1" s="387"/>
      <c r="TEP1" s="387"/>
      <c r="TEQ1" s="387"/>
      <c r="TER1" s="387"/>
      <c r="TES1" s="387"/>
      <c r="TET1" s="387"/>
      <c r="TEU1" s="387"/>
      <c r="TEV1" s="387"/>
      <c r="TEW1" s="387"/>
      <c r="TEX1" s="387"/>
      <c r="TEY1" s="387"/>
      <c r="TEZ1" s="387"/>
      <c r="TFA1" s="387"/>
      <c r="TFB1" s="387"/>
      <c r="TFC1" s="387"/>
      <c r="TFD1" s="387"/>
      <c r="TFE1" s="387"/>
      <c r="TFF1" s="387"/>
      <c r="TFG1" s="387"/>
      <c r="TFH1" s="387"/>
      <c r="TFI1" s="387"/>
      <c r="TFJ1" s="387"/>
      <c r="TFK1" s="387"/>
      <c r="TFL1" s="387"/>
      <c r="TFM1" s="387"/>
      <c r="TFN1" s="387"/>
      <c r="TFO1" s="387"/>
      <c r="TFP1" s="387"/>
      <c r="TFQ1" s="387"/>
      <c r="TFR1" s="387"/>
      <c r="TFS1" s="387"/>
      <c r="TFT1" s="387"/>
      <c r="TFU1" s="387"/>
      <c r="TFV1" s="387"/>
      <c r="TFW1" s="387"/>
      <c r="TFX1" s="387"/>
      <c r="TFY1" s="387"/>
      <c r="TFZ1" s="387"/>
      <c r="TGA1" s="387"/>
      <c r="TGB1" s="387"/>
      <c r="TGC1" s="387"/>
      <c r="TGD1" s="387"/>
      <c r="TGE1" s="387"/>
      <c r="TGF1" s="387"/>
      <c r="TGG1" s="387"/>
      <c r="TGH1" s="387"/>
      <c r="TGI1" s="387"/>
      <c r="TGJ1" s="387"/>
      <c r="TGK1" s="387"/>
      <c r="TGL1" s="387"/>
      <c r="TGM1" s="387"/>
      <c r="TGN1" s="387"/>
      <c r="TGO1" s="387"/>
      <c r="TGP1" s="387"/>
      <c r="TGQ1" s="387"/>
      <c r="TGR1" s="387"/>
      <c r="TGS1" s="387"/>
      <c r="TGT1" s="387"/>
      <c r="TGU1" s="387"/>
      <c r="TGV1" s="387"/>
      <c r="TGW1" s="387"/>
      <c r="TGX1" s="387"/>
      <c r="TGY1" s="387"/>
      <c r="TGZ1" s="387"/>
      <c r="THA1" s="387"/>
      <c r="THB1" s="387"/>
      <c r="THC1" s="387"/>
      <c r="THD1" s="387"/>
      <c r="THE1" s="387"/>
      <c r="THF1" s="387"/>
      <c r="THG1" s="387"/>
      <c r="THH1" s="387"/>
      <c r="THI1" s="387"/>
      <c r="THJ1" s="387"/>
      <c r="THK1" s="387"/>
      <c r="THL1" s="387"/>
      <c r="THM1" s="387"/>
      <c r="THN1" s="387"/>
      <c r="THO1" s="387"/>
      <c r="THP1" s="387"/>
      <c r="THQ1" s="387"/>
      <c r="THR1" s="387"/>
      <c r="THS1" s="387"/>
      <c r="THT1" s="13"/>
      <c r="THU1" s="13"/>
      <c r="THV1" s="13"/>
      <c r="THW1" s="13"/>
      <c r="THX1" s="13"/>
      <c r="THY1" s="13"/>
      <c r="THZ1" s="13"/>
      <c r="TIA1" s="13"/>
      <c r="TIB1" s="13"/>
      <c r="TIC1" s="13"/>
      <c r="TID1" s="13"/>
      <c r="TIE1" s="13"/>
      <c r="TIF1" s="13"/>
      <c r="TIG1" s="13"/>
      <c r="TIH1" s="13"/>
      <c r="TII1" s="13"/>
      <c r="TIJ1" s="13"/>
      <c r="TIK1" s="13"/>
      <c r="TIL1" s="13"/>
      <c r="TIM1" s="13"/>
      <c r="TIN1" s="13"/>
      <c r="TIO1" s="13"/>
      <c r="TIP1" s="13"/>
      <c r="TIQ1" s="13"/>
      <c r="TIR1" s="13"/>
      <c r="TIS1" s="13"/>
      <c r="TIT1" s="13"/>
      <c r="TIU1" s="13"/>
      <c r="TIV1" s="13"/>
      <c r="TIW1" s="13"/>
      <c r="TIX1" s="13"/>
      <c r="TIY1" s="13"/>
      <c r="TIZ1" s="13"/>
      <c r="TJA1" s="13"/>
      <c r="TJB1" s="13"/>
      <c r="TJC1" s="13"/>
      <c r="TJD1" s="13"/>
      <c r="TJE1" s="13"/>
      <c r="TJF1" s="13"/>
      <c r="TJG1" s="13"/>
      <c r="TJH1" s="13"/>
      <c r="TJI1" s="13"/>
      <c r="TJJ1" s="13"/>
      <c r="TJK1" s="13"/>
      <c r="TJL1" s="13"/>
      <c r="TJM1" s="13"/>
      <c r="TJN1" s="13"/>
      <c r="TJO1" s="13"/>
      <c r="TJP1" s="13"/>
      <c r="TJQ1" s="13"/>
      <c r="TJR1" s="13"/>
      <c r="TJS1" s="13"/>
      <c r="TJT1" s="13"/>
      <c r="TJU1" s="13"/>
      <c r="TJV1" s="13"/>
      <c r="TJW1" s="13"/>
      <c r="TJX1" s="13"/>
      <c r="TJY1" s="13"/>
      <c r="TJZ1" s="13"/>
      <c r="TKA1" s="13"/>
      <c r="TKB1" s="13"/>
      <c r="TKC1" s="13"/>
      <c r="TKD1" s="13"/>
      <c r="TKE1" s="13"/>
      <c r="TKF1" s="13"/>
      <c r="TKG1" s="13"/>
      <c r="TKH1" s="13"/>
      <c r="TKI1" s="13"/>
      <c r="TKJ1" s="13"/>
      <c r="TKK1" s="13"/>
      <c r="TKL1" s="13"/>
      <c r="TKM1" s="13"/>
      <c r="TKN1" s="13"/>
      <c r="TKO1" s="13"/>
      <c r="TKP1" s="13"/>
      <c r="TKQ1" s="13"/>
      <c r="TKR1" s="13"/>
      <c r="TKS1" s="13"/>
      <c r="TKT1" s="13"/>
      <c r="TKU1" s="13"/>
      <c r="TKV1" s="13"/>
      <c r="TKW1" s="13"/>
      <c r="TKX1" s="13"/>
      <c r="TKY1" s="13"/>
      <c r="TKZ1" s="13"/>
      <c r="TLA1" s="13"/>
      <c r="TLB1" s="13"/>
      <c r="TLC1" s="13"/>
      <c r="TLD1" s="13"/>
      <c r="TLE1" s="13"/>
      <c r="TLF1" s="13"/>
      <c r="TLG1" s="13"/>
      <c r="TLH1" s="387"/>
      <c r="TLI1" s="387"/>
      <c r="TLJ1" s="387"/>
      <c r="TLK1" s="387"/>
      <c r="TLL1" s="387"/>
      <c r="TLM1" s="387"/>
      <c r="TLN1" s="387"/>
      <c r="TLO1" s="387"/>
      <c r="TLP1" s="387"/>
      <c r="TLQ1" s="387"/>
      <c r="TLR1" s="387"/>
      <c r="TLS1" s="387"/>
      <c r="TLT1" s="387"/>
      <c r="TLU1" s="387"/>
      <c r="TLV1" s="387"/>
      <c r="TLW1" s="387"/>
      <c r="TLX1" s="387"/>
      <c r="TLY1" s="387"/>
      <c r="TLZ1" s="387"/>
      <c r="TMA1" s="387"/>
      <c r="TMB1" s="387"/>
      <c r="TMC1" s="387"/>
      <c r="TMD1" s="387"/>
      <c r="TME1" s="387"/>
      <c r="TMF1" s="387"/>
      <c r="TMG1" s="387"/>
      <c r="TMH1" s="387"/>
      <c r="TMI1" s="387"/>
      <c r="TMJ1" s="387"/>
      <c r="TMK1" s="387"/>
      <c r="TML1" s="387"/>
      <c r="TMM1" s="387"/>
      <c r="TMN1" s="387"/>
      <c r="TMO1" s="387"/>
      <c r="TMP1" s="387"/>
      <c r="TMQ1" s="387"/>
      <c r="TMR1" s="387"/>
      <c r="TMS1" s="387"/>
      <c r="TMT1" s="387"/>
      <c r="TMU1" s="387"/>
      <c r="TMV1" s="387"/>
      <c r="TMW1" s="387"/>
      <c r="TMX1" s="387"/>
      <c r="TMY1" s="387"/>
      <c r="TMZ1" s="387"/>
      <c r="TNA1" s="387"/>
      <c r="TNB1" s="387"/>
      <c r="TNC1" s="387"/>
      <c r="TND1" s="387"/>
      <c r="TNE1" s="387"/>
      <c r="TNF1" s="387"/>
      <c r="TNG1" s="387"/>
      <c r="TNH1" s="387"/>
      <c r="TNI1" s="387"/>
      <c r="TNJ1" s="387"/>
      <c r="TNK1" s="387"/>
      <c r="TNL1" s="387"/>
      <c r="TNM1" s="387"/>
      <c r="TNN1" s="387"/>
      <c r="TNO1" s="387"/>
      <c r="TNP1" s="387"/>
      <c r="TNQ1" s="387"/>
      <c r="TNR1" s="387"/>
      <c r="TNS1" s="387"/>
      <c r="TNT1" s="387"/>
      <c r="TNU1" s="387"/>
      <c r="TNV1" s="387"/>
      <c r="TNW1" s="387"/>
      <c r="TNX1" s="387"/>
      <c r="TNY1" s="387"/>
      <c r="TNZ1" s="387"/>
      <c r="TOA1" s="387"/>
      <c r="TOB1" s="387"/>
      <c r="TOC1" s="387"/>
      <c r="TOD1" s="387"/>
      <c r="TOE1" s="387"/>
      <c r="TOF1" s="387"/>
      <c r="TOG1" s="387"/>
      <c r="TOH1" s="387"/>
      <c r="TOI1" s="387"/>
      <c r="TOJ1" s="387"/>
      <c r="TOK1" s="387"/>
      <c r="TOL1" s="387"/>
      <c r="TOM1" s="387"/>
      <c r="TON1" s="387"/>
      <c r="TOO1" s="387"/>
      <c r="TOP1" s="387"/>
      <c r="TOQ1" s="387"/>
      <c r="TOR1" s="387"/>
      <c r="TOS1" s="387"/>
      <c r="TOT1" s="387"/>
      <c r="TOU1" s="387"/>
      <c r="TOV1" s="387"/>
      <c r="TOW1" s="387"/>
      <c r="TOX1" s="387"/>
      <c r="TOY1" s="387"/>
      <c r="TOZ1" s="387"/>
      <c r="TPA1" s="387"/>
      <c r="TPB1" s="387"/>
      <c r="TPC1" s="387"/>
      <c r="TPD1" s="387"/>
      <c r="TPE1" s="387"/>
      <c r="TPF1" s="387"/>
      <c r="TPG1" s="387"/>
      <c r="TPH1" s="387"/>
      <c r="TPI1" s="387"/>
      <c r="TPJ1" s="387"/>
      <c r="TPK1" s="387"/>
      <c r="TPL1" s="387"/>
      <c r="TPM1" s="387"/>
      <c r="TPN1" s="387"/>
      <c r="TPO1" s="387"/>
      <c r="TPP1" s="387"/>
      <c r="TPQ1" s="387"/>
      <c r="TPR1" s="387"/>
      <c r="TPS1" s="387"/>
      <c r="TPT1" s="387"/>
      <c r="TPU1" s="387"/>
      <c r="TPV1" s="387"/>
      <c r="TPW1" s="387"/>
      <c r="TPX1" s="387"/>
      <c r="TPY1" s="387"/>
      <c r="TPZ1" s="387"/>
      <c r="TQA1" s="387"/>
      <c r="TQB1" s="387"/>
      <c r="TQC1" s="387"/>
      <c r="TQD1" s="387"/>
      <c r="TQE1" s="387"/>
      <c r="TQF1" s="387"/>
      <c r="TQG1" s="387"/>
      <c r="TQH1" s="387"/>
      <c r="TQI1" s="387"/>
      <c r="TQJ1" s="387"/>
      <c r="TQK1" s="387"/>
      <c r="TQL1" s="387"/>
      <c r="TQM1" s="387"/>
      <c r="TQN1" s="387"/>
      <c r="TQO1" s="387"/>
      <c r="TQP1" s="387"/>
      <c r="TQQ1" s="387"/>
      <c r="TQR1" s="387"/>
      <c r="TQS1" s="387"/>
      <c r="TQT1" s="387"/>
      <c r="TQU1" s="387"/>
      <c r="TQV1" s="387"/>
      <c r="TQW1" s="387"/>
      <c r="TQX1" s="387"/>
      <c r="TQY1" s="387"/>
      <c r="TQZ1" s="387"/>
      <c r="TRA1" s="387"/>
      <c r="TRB1" s="387"/>
      <c r="TRC1" s="387"/>
      <c r="TRD1" s="387"/>
      <c r="TRE1" s="387"/>
      <c r="TRF1" s="387"/>
      <c r="TRG1" s="387"/>
      <c r="TRH1" s="387"/>
      <c r="TRI1" s="387"/>
      <c r="TRJ1" s="387"/>
      <c r="TRK1" s="387"/>
      <c r="TRL1" s="387"/>
      <c r="TRM1" s="387"/>
      <c r="TRN1" s="387"/>
      <c r="TRO1" s="387"/>
      <c r="TRP1" s="13"/>
      <c r="TRQ1" s="13"/>
      <c r="TRR1" s="13"/>
      <c r="TRS1" s="13"/>
      <c r="TRT1" s="13"/>
      <c r="TRU1" s="13"/>
      <c r="TRV1" s="13"/>
      <c r="TRW1" s="13"/>
      <c r="TRX1" s="13"/>
      <c r="TRY1" s="13"/>
      <c r="TRZ1" s="13"/>
      <c r="TSA1" s="13"/>
      <c r="TSB1" s="13"/>
      <c r="TSC1" s="13"/>
      <c r="TSD1" s="13"/>
      <c r="TSE1" s="13"/>
      <c r="TSF1" s="13"/>
      <c r="TSG1" s="13"/>
      <c r="TSH1" s="13"/>
      <c r="TSI1" s="13"/>
      <c r="TSJ1" s="13"/>
      <c r="TSK1" s="13"/>
      <c r="TSL1" s="13"/>
      <c r="TSM1" s="13"/>
      <c r="TSN1" s="13"/>
      <c r="TSO1" s="13"/>
      <c r="TSP1" s="13"/>
      <c r="TSQ1" s="13"/>
      <c r="TSR1" s="13"/>
      <c r="TSS1" s="13"/>
      <c r="TST1" s="13"/>
      <c r="TSU1" s="13"/>
      <c r="TSV1" s="13"/>
      <c r="TSW1" s="13"/>
      <c r="TSX1" s="13"/>
      <c r="TSY1" s="13"/>
      <c r="TSZ1" s="13"/>
      <c r="TTA1" s="13"/>
      <c r="TTB1" s="13"/>
      <c r="TTC1" s="13"/>
      <c r="TTD1" s="13"/>
      <c r="TTE1" s="13"/>
      <c r="TTF1" s="13"/>
      <c r="TTG1" s="13"/>
      <c r="TTH1" s="13"/>
      <c r="TTI1" s="13"/>
      <c r="TTJ1" s="13"/>
      <c r="TTK1" s="13"/>
      <c r="TTL1" s="13"/>
      <c r="TTM1" s="13"/>
      <c r="TTN1" s="13"/>
      <c r="TTO1" s="13"/>
      <c r="TTP1" s="13"/>
      <c r="TTQ1" s="13"/>
      <c r="TTR1" s="13"/>
      <c r="TTS1" s="13"/>
      <c r="TTT1" s="13"/>
      <c r="TTU1" s="13"/>
      <c r="TTV1" s="13"/>
      <c r="TTW1" s="13"/>
      <c r="TTX1" s="13"/>
      <c r="TTY1" s="13"/>
      <c r="TTZ1" s="13"/>
      <c r="TUA1" s="13"/>
      <c r="TUB1" s="13"/>
      <c r="TUC1" s="13"/>
      <c r="TUD1" s="13"/>
      <c r="TUE1" s="13"/>
      <c r="TUF1" s="13"/>
      <c r="TUG1" s="13"/>
      <c r="TUH1" s="13"/>
      <c r="TUI1" s="13"/>
      <c r="TUJ1" s="13"/>
      <c r="TUK1" s="13"/>
      <c r="TUL1" s="13"/>
      <c r="TUM1" s="13"/>
      <c r="TUN1" s="13"/>
      <c r="TUO1" s="13"/>
      <c r="TUP1" s="13"/>
      <c r="TUQ1" s="13"/>
      <c r="TUR1" s="13"/>
      <c r="TUS1" s="13"/>
      <c r="TUT1" s="13"/>
      <c r="TUU1" s="13"/>
      <c r="TUV1" s="13"/>
      <c r="TUW1" s="13"/>
      <c r="TUX1" s="13"/>
      <c r="TUY1" s="13"/>
      <c r="TUZ1" s="13"/>
      <c r="TVA1" s="13"/>
      <c r="TVB1" s="13"/>
      <c r="TVC1" s="13"/>
      <c r="TVD1" s="387"/>
      <c r="TVE1" s="387"/>
      <c r="TVF1" s="387"/>
      <c r="TVG1" s="387"/>
      <c r="TVH1" s="387"/>
      <c r="TVI1" s="387"/>
      <c r="TVJ1" s="387"/>
      <c r="TVK1" s="387"/>
      <c r="TVL1" s="387"/>
      <c r="TVM1" s="387"/>
      <c r="TVN1" s="387"/>
      <c r="TVO1" s="387"/>
      <c r="TVP1" s="387"/>
      <c r="TVQ1" s="387"/>
      <c r="TVR1" s="387"/>
      <c r="TVS1" s="387"/>
      <c r="TVT1" s="387"/>
      <c r="TVU1" s="387"/>
      <c r="TVV1" s="387"/>
      <c r="TVW1" s="387"/>
      <c r="TVX1" s="387"/>
      <c r="TVY1" s="387"/>
      <c r="TVZ1" s="387"/>
      <c r="TWA1" s="387"/>
      <c r="TWB1" s="387"/>
      <c r="TWC1" s="387"/>
      <c r="TWD1" s="387"/>
      <c r="TWE1" s="387"/>
      <c r="TWF1" s="387"/>
      <c r="TWG1" s="387"/>
      <c r="TWH1" s="387"/>
      <c r="TWI1" s="387"/>
      <c r="TWJ1" s="387"/>
      <c r="TWK1" s="387"/>
      <c r="TWL1" s="387"/>
      <c r="TWM1" s="387"/>
      <c r="TWN1" s="387"/>
      <c r="TWO1" s="387"/>
      <c r="TWP1" s="387"/>
      <c r="TWQ1" s="387"/>
      <c r="TWR1" s="387"/>
      <c r="TWS1" s="387"/>
      <c r="TWT1" s="387"/>
      <c r="TWU1" s="387"/>
      <c r="TWV1" s="387"/>
      <c r="TWW1" s="387"/>
      <c r="TWX1" s="387"/>
      <c r="TWY1" s="387"/>
      <c r="TWZ1" s="387"/>
      <c r="TXA1" s="387"/>
      <c r="TXB1" s="387"/>
      <c r="TXC1" s="387"/>
      <c r="TXD1" s="387"/>
      <c r="TXE1" s="387"/>
      <c r="TXF1" s="387"/>
      <c r="TXG1" s="387"/>
      <c r="TXH1" s="387"/>
      <c r="TXI1" s="387"/>
      <c r="TXJ1" s="387"/>
      <c r="TXK1" s="387"/>
      <c r="TXL1" s="387"/>
      <c r="TXM1" s="387"/>
      <c r="TXN1" s="387"/>
      <c r="TXO1" s="387"/>
      <c r="TXP1" s="387"/>
      <c r="TXQ1" s="387"/>
      <c r="TXR1" s="387"/>
      <c r="TXS1" s="387"/>
      <c r="TXT1" s="387"/>
      <c r="TXU1" s="387"/>
      <c r="TXV1" s="387"/>
      <c r="TXW1" s="387"/>
      <c r="TXX1" s="387"/>
      <c r="TXY1" s="387"/>
      <c r="TXZ1" s="387"/>
      <c r="TYA1" s="387"/>
      <c r="TYB1" s="387"/>
      <c r="TYC1" s="387"/>
      <c r="TYD1" s="387"/>
      <c r="TYE1" s="387"/>
      <c r="TYF1" s="387"/>
      <c r="TYG1" s="387"/>
      <c r="TYH1" s="387"/>
      <c r="TYI1" s="387"/>
      <c r="TYJ1" s="387"/>
      <c r="TYK1" s="387"/>
      <c r="TYL1" s="387"/>
      <c r="TYM1" s="387"/>
      <c r="TYN1" s="387"/>
      <c r="TYO1" s="387"/>
      <c r="TYP1" s="387"/>
      <c r="TYQ1" s="387"/>
      <c r="TYR1" s="387"/>
      <c r="TYS1" s="387"/>
      <c r="TYT1" s="387"/>
      <c r="TYU1" s="387"/>
      <c r="TYV1" s="387"/>
      <c r="TYW1" s="387"/>
      <c r="TYX1" s="387"/>
      <c r="TYY1" s="387"/>
      <c r="TYZ1" s="387"/>
      <c r="TZA1" s="387"/>
      <c r="TZB1" s="387"/>
      <c r="TZC1" s="387"/>
      <c r="TZD1" s="387"/>
      <c r="TZE1" s="387"/>
      <c r="TZF1" s="387"/>
      <c r="TZG1" s="387"/>
      <c r="TZH1" s="387"/>
      <c r="TZI1" s="387"/>
      <c r="TZJ1" s="387"/>
      <c r="TZK1" s="387"/>
      <c r="TZL1" s="387"/>
      <c r="TZM1" s="387"/>
      <c r="TZN1" s="387"/>
      <c r="TZO1" s="387"/>
      <c r="TZP1" s="387"/>
      <c r="TZQ1" s="387"/>
      <c r="TZR1" s="387"/>
      <c r="TZS1" s="387"/>
      <c r="TZT1" s="387"/>
      <c r="TZU1" s="387"/>
      <c r="TZV1" s="387"/>
      <c r="TZW1" s="387"/>
      <c r="TZX1" s="387"/>
      <c r="TZY1" s="387"/>
      <c r="TZZ1" s="387"/>
      <c r="UAA1" s="387"/>
      <c r="UAB1" s="387"/>
      <c r="UAC1" s="387"/>
      <c r="UAD1" s="387"/>
      <c r="UAE1" s="387"/>
      <c r="UAF1" s="387"/>
      <c r="UAG1" s="387"/>
      <c r="UAH1" s="387"/>
      <c r="UAI1" s="387"/>
      <c r="UAJ1" s="387"/>
      <c r="UAK1" s="387"/>
      <c r="UAL1" s="387"/>
      <c r="UAM1" s="387"/>
      <c r="UAN1" s="387"/>
      <c r="UAO1" s="387"/>
      <c r="UAP1" s="387"/>
      <c r="UAQ1" s="387"/>
      <c r="UAR1" s="387"/>
      <c r="UAS1" s="387"/>
      <c r="UAT1" s="387"/>
      <c r="UAU1" s="387"/>
      <c r="UAV1" s="387"/>
      <c r="UAW1" s="387"/>
      <c r="UAX1" s="387"/>
      <c r="UAY1" s="387"/>
      <c r="UAZ1" s="387"/>
      <c r="UBA1" s="387"/>
      <c r="UBB1" s="387"/>
      <c r="UBC1" s="387"/>
      <c r="UBD1" s="387"/>
      <c r="UBE1" s="387"/>
      <c r="UBF1" s="387"/>
      <c r="UBG1" s="387"/>
      <c r="UBH1" s="387"/>
      <c r="UBI1" s="387"/>
      <c r="UBJ1" s="387"/>
      <c r="UBK1" s="387"/>
      <c r="UBL1" s="13"/>
      <c r="UBM1" s="13"/>
      <c r="UBN1" s="13"/>
      <c r="UBO1" s="13"/>
      <c r="UBP1" s="13"/>
      <c r="UBQ1" s="13"/>
      <c r="UBR1" s="13"/>
      <c r="UBS1" s="13"/>
      <c r="UBT1" s="13"/>
      <c r="UBU1" s="13"/>
      <c r="UBV1" s="13"/>
      <c r="UBW1" s="13"/>
      <c r="UBX1" s="13"/>
      <c r="UBY1" s="13"/>
      <c r="UBZ1" s="13"/>
      <c r="UCA1" s="13"/>
      <c r="UCB1" s="13"/>
      <c r="UCC1" s="13"/>
      <c r="UCD1" s="13"/>
      <c r="UCE1" s="13"/>
      <c r="UCF1" s="13"/>
      <c r="UCG1" s="13"/>
      <c r="UCH1" s="13"/>
      <c r="UCI1" s="13"/>
      <c r="UCJ1" s="13"/>
      <c r="UCK1" s="13"/>
      <c r="UCL1" s="13"/>
      <c r="UCM1" s="13"/>
      <c r="UCN1" s="13"/>
      <c r="UCO1" s="13"/>
      <c r="UCP1" s="13"/>
      <c r="UCQ1" s="13"/>
      <c r="UCR1" s="13"/>
      <c r="UCS1" s="13"/>
      <c r="UCT1" s="13"/>
      <c r="UCU1" s="13"/>
      <c r="UCV1" s="13"/>
      <c r="UCW1" s="13"/>
      <c r="UCX1" s="13"/>
      <c r="UCY1" s="13"/>
      <c r="UCZ1" s="13"/>
      <c r="UDA1" s="13"/>
      <c r="UDB1" s="13"/>
      <c r="UDC1" s="13"/>
      <c r="UDD1" s="13"/>
      <c r="UDE1" s="13"/>
      <c r="UDF1" s="13"/>
      <c r="UDG1" s="13"/>
      <c r="UDH1" s="13"/>
      <c r="UDI1" s="13"/>
      <c r="UDJ1" s="13"/>
      <c r="UDK1" s="13"/>
      <c r="UDL1" s="13"/>
      <c r="UDM1" s="13"/>
      <c r="UDN1" s="13"/>
      <c r="UDO1" s="13"/>
      <c r="UDP1" s="13"/>
      <c r="UDQ1" s="13"/>
      <c r="UDR1" s="13"/>
      <c r="UDS1" s="13"/>
      <c r="UDT1" s="13"/>
      <c r="UDU1" s="13"/>
      <c r="UDV1" s="13"/>
      <c r="UDW1" s="13"/>
      <c r="UDX1" s="13"/>
      <c r="UDY1" s="13"/>
      <c r="UDZ1" s="13"/>
      <c r="UEA1" s="13"/>
      <c r="UEB1" s="13"/>
      <c r="UEC1" s="13"/>
      <c r="UED1" s="13"/>
      <c r="UEE1" s="13"/>
      <c r="UEF1" s="13"/>
      <c r="UEG1" s="13"/>
      <c r="UEH1" s="13"/>
      <c r="UEI1" s="13"/>
      <c r="UEJ1" s="13"/>
      <c r="UEK1" s="13"/>
      <c r="UEL1" s="13"/>
      <c r="UEM1" s="13"/>
      <c r="UEN1" s="13"/>
      <c r="UEO1" s="13"/>
      <c r="UEP1" s="13"/>
      <c r="UEQ1" s="13"/>
      <c r="UER1" s="13"/>
      <c r="UES1" s="13"/>
      <c r="UET1" s="13"/>
      <c r="UEU1" s="13"/>
      <c r="UEV1" s="13"/>
      <c r="UEW1" s="13"/>
      <c r="UEX1" s="13"/>
      <c r="UEY1" s="13"/>
      <c r="UEZ1" s="387"/>
      <c r="UFA1" s="387"/>
      <c r="UFB1" s="387"/>
      <c r="UFC1" s="387"/>
      <c r="UFD1" s="387"/>
      <c r="UFE1" s="387"/>
      <c r="UFF1" s="387"/>
      <c r="UFG1" s="387"/>
      <c r="UFH1" s="387"/>
      <c r="UFI1" s="387"/>
      <c r="UFJ1" s="387"/>
      <c r="UFK1" s="387"/>
      <c r="UFL1" s="387"/>
      <c r="UFM1" s="387"/>
      <c r="UFN1" s="387"/>
      <c r="UFO1" s="387"/>
      <c r="UFP1" s="387"/>
      <c r="UFQ1" s="387"/>
      <c r="UFR1" s="387"/>
      <c r="UFS1" s="387"/>
      <c r="UFT1" s="387"/>
      <c r="UFU1" s="387"/>
      <c r="UFV1" s="387"/>
      <c r="UFW1" s="387"/>
      <c r="UFX1" s="387"/>
      <c r="UFY1" s="387"/>
      <c r="UFZ1" s="387"/>
      <c r="UGA1" s="387"/>
      <c r="UGB1" s="387"/>
      <c r="UGC1" s="387"/>
      <c r="UGD1" s="387"/>
      <c r="UGE1" s="387"/>
      <c r="UGF1" s="387"/>
      <c r="UGG1" s="387"/>
      <c r="UGH1" s="387"/>
      <c r="UGI1" s="387"/>
      <c r="UGJ1" s="387"/>
      <c r="UGK1" s="387"/>
      <c r="UGL1" s="387"/>
      <c r="UGM1" s="387"/>
      <c r="UGN1" s="387"/>
      <c r="UGO1" s="387"/>
      <c r="UGP1" s="387"/>
      <c r="UGQ1" s="387"/>
      <c r="UGR1" s="387"/>
      <c r="UGS1" s="387"/>
      <c r="UGT1" s="387"/>
      <c r="UGU1" s="387"/>
      <c r="UGV1" s="387"/>
      <c r="UGW1" s="387"/>
      <c r="UGX1" s="387"/>
      <c r="UGY1" s="387"/>
      <c r="UGZ1" s="387"/>
      <c r="UHA1" s="387"/>
      <c r="UHB1" s="387"/>
      <c r="UHC1" s="387"/>
      <c r="UHD1" s="387"/>
      <c r="UHE1" s="387"/>
      <c r="UHF1" s="387"/>
      <c r="UHG1" s="387"/>
      <c r="UHH1" s="387"/>
      <c r="UHI1" s="387"/>
      <c r="UHJ1" s="387"/>
      <c r="UHK1" s="387"/>
      <c r="UHL1" s="387"/>
      <c r="UHM1" s="387"/>
      <c r="UHN1" s="387"/>
      <c r="UHO1" s="387"/>
      <c r="UHP1" s="387"/>
      <c r="UHQ1" s="387"/>
      <c r="UHR1" s="387"/>
      <c r="UHS1" s="387"/>
      <c r="UHT1" s="387"/>
      <c r="UHU1" s="387"/>
      <c r="UHV1" s="387"/>
      <c r="UHW1" s="387"/>
      <c r="UHX1" s="387"/>
      <c r="UHY1" s="387"/>
      <c r="UHZ1" s="387"/>
      <c r="UIA1" s="387"/>
      <c r="UIB1" s="387"/>
      <c r="UIC1" s="387"/>
      <c r="UID1" s="387"/>
      <c r="UIE1" s="387"/>
      <c r="UIF1" s="387"/>
      <c r="UIG1" s="387"/>
      <c r="UIH1" s="387"/>
      <c r="UII1" s="387"/>
      <c r="UIJ1" s="387"/>
      <c r="UIK1" s="387"/>
      <c r="UIL1" s="387"/>
      <c r="UIM1" s="387"/>
      <c r="UIN1" s="387"/>
      <c r="UIO1" s="387"/>
      <c r="UIP1" s="387"/>
      <c r="UIQ1" s="387"/>
      <c r="UIR1" s="387"/>
      <c r="UIS1" s="387"/>
      <c r="UIT1" s="387"/>
      <c r="UIU1" s="387"/>
      <c r="UIV1" s="387"/>
      <c r="UIW1" s="387"/>
      <c r="UIX1" s="387"/>
      <c r="UIY1" s="387"/>
      <c r="UIZ1" s="387"/>
      <c r="UJA1" s="387"/>
      <c r="UJB1" s="387"/>
      <c r="UJC1" s="387"/>
      <c r="UJD1" s="387"/>
      <c r="UJE1" s="387"/>
      <c r="UJF1" s="387"/>
      <c r="UJG1" s="387"/>
      <c r="UJH1" s="387"/>
      <c r="UJI1" s="387"/>
      <c r="UJJ1" s="387"/>
      <c r="UJK1" s="387"/>
      <c r="UJL1" s="387"/>
      <c r="UJM1" s="387"/>
      <c r="UJN1" s="387"/>
      <c r="UJO1" s="387"/>
      <c r="UJP1" s="387"/>
      <c r="UJQ1" s="387"/>
      <c r="UJR1" s="387"/>
      <c r="UJS1" s="387"/>
      <c r="UJT1" s="387"/>
      <c r="UJU1" s="387"/>
      <c r="UJV1" s="387"/>
      <c r="UJW1" s="387"/>
      <c r="UJX1" s="387"/>
      <c r="UJY1" s="387"/>
      <c r="UJZ1" s="387"/>
      <c r="UKA1" s="387"/>
      <c r="UKB1" s="387"/>
      <c r="UKC1" s="387"/>
      <c r="UKD1" s="387"/>
      <c r="UKE1" s="387"/>
      <c r="UKF1" s="387"/>
      <c r="UKG1" s="387"/>
      <c r="UKH1" s="387"/>
      <c r="UKI1" s="387"/>
      <c r="UKJ1" s="387"/>
      <c r="UKK1" s="387"/>
      <c r="UKL1" s="387"/>
      <c r="UKM1" s="387"/>
      <c r="UKN1" s="387"/>
      <c r="UKO1" s="387"/>
      <c r="UKP1" s="387"/>
      <c r="UKQ1" s="387"/>
      <c r="UKR1" s="387"/>
      <c r="UKS1" s="387"/>
      <c r="UKT1" s="387"/>
      <c r="UKU1" s="387"/>
      <c r="UKV1" s="387"/>
      <c r="UKW1" s="387"/>
      <c r="UKX1" s="387"/>
      <c r="UKY1" s="387"/>
      <c r="UKZ1" s="387"/>
      <c r="ULA1" s="387"/>
      <c r="ULB1" s="387"/>
      <c r="ULC1" s="387"/>
      <c r="ULD1" s="387"/>
      <c r="ULE1" s="387"/>
      <c r="ULF1" s="387"/>
      <c r="ULG1" s="387"/>
      <c r="ULH1" s="13"/>
      <c r="ULI1" s="13"/>
      <c r="ULJ1" s="13"/>
      <c r="ULK1" s="13"/>
      <c r="ULL1" s="13"/>
      <c r="ULM1" s="13"/>
      <c r="ULN1" s="13"/>
      <c r="ULO1" s="13"/>
      <c r="ULP1" s="13"/>
      <c r="ULQ1" s="13"/>
      <c r="ULR1" s="13"/>
      <c r="ULS1" s="13"/>
      <c r="ULT1" s="13"/>
      <c r="ULU1" s="13"/>
      <c r="ULV1" s="13"/>
      <c r="ULW1" s="13"/>
      <c r="ULX1" s="13"/>
      <c r="ULY1" s="13"/>
      <c r="ULZ1" s="13"/>
      <c r="UMA1" s="13"/>
      <c r="UMB1" s="13"/>
      <c r="UMC1" s="13"/>
      <c r="UMD1" s="13"/>
      <c r="UME1" s="13"/>
      <c r="UMF1" s="13"/>
      <c r="UMG1" s="13"/>
      <c r="UMH1" s="13"/>
      <c r="UMI1" s="13"/>
      <c r="UMJ1" s="13"/>
      <c r="UMK1" s="13"/>
      <c r="UML1" s="13"/>
      <c r="UMM1" s="13"/>
      <c r="UMN1" s="13"/>
      <c r="UMO1" s="13"/>
      <c r="UMP1" s="13"/>
      <c r="UMQ1" s="13"/>
      <c r="UMR1" s="13"/>
      <c r="UMS1" s="13"/>
      <c r="UMT1" s="13"/>
      <c r="UMU1" s="13"/>
      <c r="UMV1" s="13"/>
      <c r="UMW1" s="13"/>
      <c r="UMX1" s="13"/>
      <c r="UMY1" s="13"/>
      <c r="UMZ1" s="13"/>
      <c r="UNA1" s="13"/>
      <c r="UNB1" s="13"/>
      <c r="UNC1" s="13"/>
      <c r="UND1" s="13"/>
      <c r="UNE1" s="13"/>
      <c r="UNF1" s="13"/>
      <c r="UNG1" s="13"/>
      <c r="UNH1" s="13"/>
      <c r="UNI1" s="13"/>
      <c r="UNJ1" s="13"/>
      <c r="UNK1" s="13"/>
      <c r="UNL1" s="13"/>
      <c r="UNM1" s="13"/>
      <c r="UNN1" s="13"/>
      <c r="UNO1" s="13"/>
      <c r="UNP1" s="13"/>
      <c r="UNQ1" s="13"/>
      <c r="UNR1" s="13"/>
      <c r="UNS1" s="13"/>
      <c r="UNT1" s="13"/>
      <c r="UNU1" s="13"/>
      <c r="UNV1" s="13"/>
      <c r="UNW1" s="13"/>
      <c r="UNX1" s="13"/>
      <c r="UNY1" s="13"/>
      <c r="UNZ1" s="13"/>
      <c r="UOA1" s="13"/>
      <c r="UOB1" s="13"/>
      <c r="UOC1" s="13"/>
      <c r="UOD1" s="13"/>
      <c r="UOE1" s="13"/>
      <c r="UOF1" s="13"/>
      <c r="UOG1" s="13"/>
      <c r="UOH1" s="13"/>
      <c r="UOI1" s="13"/>
      <c r="UOJ1" s="13"/>
      <c r="UOK1" s="13"/>
      <c r="UOL1" s="13"/>
      <c r="UOM1" s="13"/>
      <c r="UON1" s="13"/>
      <c r="UOO1" s="13"/>
      <c r="UOP1" s="13"/>
      <c r="UOQ1" s="13"/>
      <c r="UOR1" s="13"/>
      <c r="UOS1" s="13"/>
      <c r="UOT1" s="13"/>
      <c r="UOU1" s="13"/>
      <c r="UOV1" s="387"/>
      <c r="UOW1" s="387"/>
      <c r="UOX1" s="387"/>
      <c r="UOY1" s="387"/>
      <c r="UOZ1" s="387"/>
      <c r="UPA1" s="387"/>
      <c r="UPB1" s="387"/>
      <c r="UPC1" s="387"/>
      <c r="UPD1" s="387"/>
      <c r="UPE1" s="387"/>
      <c r="UPF1" s="387"/>
      <c r="UPG1" s="387"/>
      <c r="UPH1" s="387"/>
      <c r="UPI1" s="387"/>
      <c r="UPJ1" s="387"/>
      <c r="UPK1" s="387"/>
      <c r="UPL1" s="387"/>
      <c r="UPM1" s="387"/>
      <c r="UPN1" s="387"/>
      <c r="UPO1" s="387"/>
      <c r="UPP1" s="387"/>
      <c r="UPQ1" s="387"/>
      <c r="UPR1" s="387"/>
      <c r="UPS1" s="387"/>
      <c r="UPT1" s="387"/>
      <c r="UPU1" s="387"/>
      <c r="UPV1" s="387"/>
      <c r="UPW1" s="387"/>
      <c r="UPX1" s="387"/>
      <c r="UPY1" s="387"/>
      <c r="UPZ1" s="387"/>
      <c r="UQA1" s="387"/>
      <c r="UQB1" s="387"/>
      <c r="UQC1" s="387"/>
      <c r="UQD1" s="387"/>
      <c r="UQE1" s="387"/>
      <c r="UQF1" s="387"/>
      <c r="UQG1" s="387"/>
      <c r="UQH1" s="387"/>
      <c r="UQI1" s="387"/>
      <c r="UQJ1" s="387"/>
      <c r="UQK1" s="387"/>
      <c r="UQL1" s="387"/>
      <c r="UQM1" s="387"/>
      <c r="UQN1" s="387"/>
      <c r="UQO1" s="387"/>
      <c r="UQP1" s="387"/>
      <c r="UQQ1" s="387"/>
      <c r="UQR1" s="387"/>
      <c r="UQS1" s="387"/>
      <c r="UQT1" s="387"/>
      <c r="UQU1" s="387"/>
      <c r="UQV1" s="387"/>
      <c r="UQW1" s="387"/>
      <c r="UQX1" s="387"/>
      <c r="UQY1" s="387"/>
      <c r="UQZ1" s="387"/>
      <c r="URA1" s="387"/>
      <c r="URB1" s="387"/>
      <c r="URC1" s="387"/>
      <c r="URD1" s="387"/>
      <c r="URE1" s="387"/>
      <c r="URF1" s="387"/>
      <c r="URG1" s="387"/>
      <c r="URH1" s="387"/>
      <c r="URI1" s="387"/>
      <c r="URJ1" s="387"/>
      <c r="URK1" s="387"/>
      <c r="URL1" s="387"/>
      <c r="URM1" s="387"/>
      <c r="URN1" s="387"/>
      <c r="URO1" s="387"/>
      <c r="URP1" s="387"/>
      <c r="URQ1" s="387"/>
      <c r="URR1" s="387"/>
      <c r="URS1" s="387"/>
      <c r="URT1" s="387"/>
      <c r="URU1" s="387"/>
      <c r="URV1" s="387"/>
      <c r="URW1" s="387"/>
      <c r="URX1" s="387"/>
      <c r="URY1" s="387"/>
      <c r="URZ1" s="387"/>
      <c r="USA1" s="387"/>
      <c r="USB1" s="387"/>
      <c r="USC1" s="387"/>
      <c r="USD1" s="387"/>
      <c r="USE1" s="387"/>
      <c r="USF1" s="387"/>
      <c r="USG1" s="387"/>
      <c r="USH1" s="387"/>
      <c r="USI1" s="387"/>
      <c r="USJ1" s="387"/>
      <c r="USK1" s="387"/>
      <c r="USL1" s="387"/>
      <c r="USM1" s="387"/>
      <c r="USN1" s="387"/>
      <c r="USO1" s="387"/>
      <c r="USP1" s="387"/>
      <c r="USQ1" s="387"/>
      <c r="USR1" s="387"/>
      <c r="USS1" s="387"/>
      <c r="UST1" s="387"/>
      <c r="USU1" s="387"/>
      <c r="USV1" s="387"/>
      <c r="USW1" s="387"/>
      <c r="USX1" s="387"/>
      <c r="USY1" s="387"/>
      <c r="USZ1" s="387"/>
      <c r="UTA1" s="387"/>
      <c r="UTB1" s="387"/>
      <c r="UTC1" s="387"/>
      <c r="UTD1" s="387"/>
      <c r="UTE1" s="387"/>
      <c r="UTF1" s="387"/>
      <c r="UTG1" s="387"/>
      <c r="UTH1" s="387"/>
      <c r="UTI1" s="387"/>
      <c r="UTJ1" s="387"/>
      <c r="UTK1" s="387"/>
      <c r="UTL1" s="387"/>
      <c r="UTM1" s="387"/>
      <c r="UTN1" s="387"/>
      <c r="UTO1" s="387"/>
      <c r="UTP1" s="387"/>
      <c r="UTQ1" s="387"/>
      <c r="UTR1" s="387"/>
      <c r="UTS1" s="387"/>
      <c r="UTT1" s="387"/>
      <c r="UTU1" s="387"/>
      <c r="UTV1" s="387"/>
      <c r="UTW1" s="387"/>
      <c r="UTX1" s="387"/>
      <c r="UTY1" s="387"/>
      <c r="UTZ1" s="387"/>
      <c r="UUA1" s="387"/>
      <c r="UUB1" s="387"/>
      <c r="UUC1" s="387"/>
      <c r="UUD1" s="387"/>
      <c r="UUE1" s="387"/>
      <c r="UUF1" s="387"/>
      <c r="UUG1" s="387"/>
      <c r="UUH1" s="387"/>
      <c r="UUI1" s="387"/>
      <c r="UUJ1" s="387"/>
      <c r="UUK1" s="387"/>
      <c r="UUL1" s="387"/>
      <c r="UUM1" s="387"/>
      <c r="UUN1" s="387"/>
      <c r="UUO1" s="387"/>
      <c r="UUP1" s="387"/>
      <c r="UUQ1" s="387"/>
      <c r="UUR1" s="387"/>
      <c r="UUS1" s="387"/>
      <c r="UUT1" s="387"/>
      <c r="UUU1" s="387"/>
      <c r="UUV1" s="387"/>
      <c r="UUW1" s="387"/>
      <c r="UUX1" s="387"/>
      <c r="UUY1" s="387"/>
      <c r="UUZ1" s="387"/>
      <c r="UVA1" s="387"/>
      <c r="UVB1" s="387"/>
      <c r="UVC1" s="387"/>
      <c r="UVD1" s="13"/>
      <c r="UVE1" s="13"/>
      <c r="UVF1" s="13"/>
      <c r="UVG1" s="13"/>
      <c r="UVH1" s="13"/>
      <c r="UVI1" s="13"/>
      <c r="UVJ1" s="13"/>
      <c r="UVK1" s="13"/>
      <c r="UVL1" s="13"/>
      <c r="UVM1" s="13"/>
      <c r="UVN1" s="13"/>
      <c r="UVO1" s="13"/>
      <c r="UVP1" s="13"/>
      <c r="UVQ1" s="13"/>
      <c r="UVR1" s="13"/>
      <c r="UVS1" s="13"/>
      <c r="UVT1" s="13"/>
      <c r="UVU1" s="13"/>
      <c r="UVV1" s="13"/>
      <c r="UVW1" s="13"/>
      <c r="UVX1" s="13"/>
      <c r="UVY1" s="13"/>
      <c r="UVZ1" s="13"/>
      <c r="UWA1" s="13"/>
      <c r="UWB1" s="13"/>
      <c r="UWC1" s="13"/>
      <c r="UWD1" s="13"/>
      <c r="UWE1" s="13"/>
      <c r="UWF1" s="13"/>
      <c r="UWG1" s="13"/>
      <c r="UWH1" s="13"/>
      <c r="UWI1" s="13"/>
      <c r="UWJ1" s="13"/>
      <c r="UWK1" s="13"/>
      <c r="UWL1" s="13"/>
      <c r="UWM1" s="13"/>
      <c r="UWN1" s="13"/>
      <c r="UWO1" s="13"/>
      <c r="UWP1" s="13"/>
      <c r="UWQ1" s="13"/>
      <c r="UWR1" s="13"/>
      <c r="UWS1" s="13"/>
      <c r="UWT1" s="13"/>
      <c r="UWU1" s="13"/>
      <c r="UWV1" s="13"/>
      <c r="UWW1" s="13"/>
      <c r="UWX1" s="13"/>
      <c r="UWY1" s="13"/>
      <c r="UWZ1" s="13"/>
      <c r="UXA1" s="13"/>
      <c r="UXB1" s="13"/>
      <c r="UXC1" s="13"/>
      <c r="UXD1" s="13"/>
      <c r="UXE1" s="13"/>
      <c r="UXF1" s="13"/>
      <c r="UXG1" s="13"/>
      <c r="UXH1" s="13"/>
      <c r="UXI1" s="13"/>
      <c r="UXJ1" s="13"/>
      <c r="UXK1" s="13"/>
      <c r="UXL1" s="13"/>
      <c r="UXM1" s="13"/>
      <c r="UXN1" s="13"/>
      <c r="UXO1" s="13"/>
      <c r="UXP1" s="13"/>
      <c r="UXQ1" s="13"/>
      <c r="UXR1" s="13"/>
      <c r="UXS1" s="13"/>
      <c r="UXT1" s="13"/>
      <c r="UXU1" s="13"/>
      <c r="UXV1" s="13"/>
      <c r="UXW1" s="13"/>
      <c r="UXX1" s="13"/>
      <c r="UXY1" s="13"/>
      <c r="UXZ1" s="13"/>
      <c r="UYA1" s="13"/>
      <c r="UYB1" s="13"/>
      <c r="UYC1" s="13"/>
      <c r="UYD1" s="13"/>
      <c r="UYE1" s="13"/>
      <c r="UYF1" s="13"/>
      <c r="UYG1" s="13"/>
      <c r="UYH1" s="13"/>
      <c r="UYI1" s="13"/>
      <c r="UYJ1" s="13"/>
      <c r="UYK1" s="13"/>
      <c r="UYL1" s="13"/>
      <c r="UYM1" s="13"/>
      <c r="UYN1" s="13"/>
      <c r="UYO1" s="13"/>
      <c r="UYP1" s="13"/>
      <c r="UYQ1" s="13"/>
      <c r="UYR1" s="387"/>
      <c r="UYS1" s="387"/>
      <c r="UYT1" s="387"/>
      <c r="UYU1" s="387"/>
      <c r="UYV1" s="387"/>
      <c r="UYW1" s="387"/>
      <c r="UYX1" s="387"/>
      <c r="UYY1" s="387"/>
      <c r="UYZ1" s="387"/>
      <c r="UZA1" s="387"/>
      <c r="UZB1" s="387"/>
      <c r="UZC1" s="387"/>
      <c r="UZD1" s="387"/>
      <c r="UZE1" s="387"/>
      <c r="UZF1" s="387"/>
      <c r="UZG1" s="387"/>
      <c r="UZH1" s="387"/>
      <c r="UZI1" s="387"/>
      <c r="UZJ1" s="387"/>
      <c r="UZK1" s="387"/>
      <c r="UZL1" s="387"/>
      <c r="UZM1" s="387"/>
      <c r="UZN1" s="387"/>
      <c r="UZO1" s="387"/>
      <c r="UZP1" s="387"/>
      <c r="UZQ1" s="387"/>
      <c r="UZR1" s="387"/>
      <c r="UZS1" s="387"/>
      <c r="UZT1" s="387"/>
      <c r="UZU1" s="387"/>
      <c r="UZV1" s="387"/>
      <c r="UZW1" s="387"/>
      <c r="UZX1" s="387"/>
      <c r="UZY1" s="387"/>
      <c r="UZZ1" s="387"/>
      <c r="VAA1" s="387"/>
      <c r="VAB1" s="387"/>
      <c r="VAC1" s="387"/>
      <c r="VAD1" s="387"/>
      <c r="VAE1" s="387"/>
      <c r="VAF1" s="387"/>
      <c r="VAG1" s="387"/>
      <c r="VAH1" s="387"/>
      <c r="VAI1" s="387"/>
      <c r="VAJ1" s="387"/>
      <c r="VAK1" s="387"/>
      <c r="VAL1" s="387"/>
      <c r="VAM1" s="387"/>
      <c r="VAN1" s="387"/>
      <c r="VAO1" s="387"/>
      <c r="VAP1" s="387"/>
      <c r="VAQ1" s="387"/>
      <c r="VAR1" s="387"/>
      <c r="VAS1" s="387"/>
      <c r="VAT1" s="387"/>
      <c r="VAU1" s="387"/>
      <c r="VAV1" s="387"/>
      <c r="VAW1" s="387"/>
      <c r="VAX1" s="387"/>
      <c r="VAY1" s="387"/>
      <c r="VAZ1" s="387"/>
      <c r="VBA1" s="387"/>
      <c r="VBB1" s="387"/>
      <c r="VBC1" s="387"/>
      <c r="VBD1" s="387"/>
      <c r="VBE1" s="387"/>
      <c r="VBF1" s="387"/>
      <c r="VBG1" s="387"/>
      <c r="VBH1" s="387"/>
      <c r="VBI1" s="387"/>
      <c r="VBJ1" s="387"/>
      <c r="VBK1" s="387"/>
      <c r="VBL1" s="387"/>
      <c r="VBM1" s="387"/>
      <c r="VBN1" s="387"/>
      <c r="VBO1" s="387"/>
      <c r="VBP1" s="387"/>
      <c r="VBQ1" s="387"/>
      <c r="VBR1" s="387"/>
      <c r="VBS1" s="387"/>
      <c r="VBT1" s="387"/>
      <c r="VBU1" s="387"/>
      <c r="VBV1" s="387"/>
      <c r="VBW1" s="387"/>
      <c r="VBX1" s="387"/>
      <c r="VBY1" s="387"/>
      <c r="VBZ1" s="387"/>
      <c r="VCA1" s="387"/>
      <c r="VCB1" s="387"/>
      <c r="VCC1" s="387"/>
      <c r="VCD1" s="387"/>
      <c r="VCE1" s="387"/>
      <c r="VCF1" s="387"/>
      <c r="VCG1" s="387"/>
      <c r="VCH1" s="387"/>
      <c r="VCI1" s="387"/>
      <c r="VCJ1" s="387"/>
      <c r="VCK1" s="387"/>
      <c r="VCL1" s="387"/>
      <c r="VCM1" s="387"/>
      <c r="VCN1" s="387"/>
      <c r="VCO1" s="387"/>
      <c r="VCP1" s="387"/>
      <c r="VCQ1" s="387"/>
      <c r="VCR1" s="387"/>
      <c r="VCS1" s="387"/>
      <c r="VCT1" s="387"/>
      <c r="VCU1" s="387"/>
      <c r="VCV1" s="387"/>
      <c r="VCW1" s="387"/>
      <c r="VCX1" s="387"/>
      <c r="VCY1" s="387"/>
      <c r="VCZ1" s="387"/>
      <c r="VDA1" s="387"/>
      <c r="VDB1" s="387"/>
      <c r="VDC1" s="387"/>
      <c r="VDD1" s="387"/>
      <c r="VDE1" s="387"/>
      <c r="VDF1" s="387"/>
      <c r="VDG1" s="387"/>
      <c r="VDH1" s="387"/>
      <c r="VDI1" s="387"/>
      <c r="VDJ1" s="387"/>
      <c r="VDK1" s="387"/>
      <c r="VDL1" s="387"/>
      <c r="VDM1" s="387"/>
      <c r="VDN1" s="387"/>
      <c r="VDO1" s="387"/>
      <c r="VDP1" s="387"/>
      <c r="VDQ1" s="387"/>
      <c r="VDR1" s="387"/>
      <c r="VDS1" s="387"/>
      <c r="VDT1" s="387"/>
      <c r="VDU1" s="387"/>
      <c r="VDV1" s="387"/>
      <c r="VDW1" s="387"/>
      <c r="VDX1" s="387"/>
      <c r="VDY1" s="387"/>
      <c r="VDZ1" s="387"/>
      <c r="VEA1" s="387"/>
      <c r="VEB1" s="387"/>
      <c r="VEC1" s="387"/>
      <c r="VED1" s="387"/>
      <c r="VEE1" s="387"/>
      <c r="VEF1" s="387"/>
      <c r="VEG1" s="387"/>
      <c r="VEH1" s="387"/>
      <c r="VEI1" s="387"/>
      <c r="VEJ1" s="387"/>
      <c r="VEK1" s="387"/>
      <c r="VEL1" s="387"/>
      <c r="VEM1" s="387"/>
      <c r="VEN1" s="387"/>
      <c r="VEO1" s="387"/>
      <c r="VEP1" s="387"/>
      <c r="VEQ1" s="387"/>
      <c r="VER1" s="387"/>
      <c r="VES1" s="387"/>
      <c r="VET1" s="387"/>
      <c r="VEU1" s="387"/>
      <c r="VEV1" s="387"/>
      <c r="VEW1" s="387"/>
      <c r="VEX1" s="387"/>
      <c r="VEY1" s="387"/>
      <c r="VEZ1" s="13"/>
      <c r="VFA1" s="13"/>
      <c r="VFB1" s="13"/>
      <c r="VFC1" s="13"/>
      <c r="VFD1" s="13"/>
      <c r="VFE1" s="13"/>
      <c r="VFF1" s="13"/>
      <c r="VFG1" s="13"/>
      <c r="VFH1" s="13"/>
      <c r="VFI1" s="13"/>
      <c r="VFJ1" s="13"/>
      <c r="VFK1" s="13"/>
      <c r="VFL1" s="13"/>
      <c r="VFM1" s="13"/>
      <c r="VFN1" s="13"/>
      <c r="VFO1" s="13"/>
      <c r="VFP1" s="13"/>
      <c r="VFQ1" s="13"/>
      <c r="VFR1" s="13"/>
      <c r="VFS1" s="13"/>
      <c r="VFT1" s="13"/>
      <c r="VFU1" s="13"/>
      <c r="VFV1" s="13"/>
      <c r="VFW1" s="13"/>
      <c r="VFX1" s="13"/>
      <c r="VFY1" s="13"/>
      <c r="VFZ1" s="13"/>
      <c r="VGA1" s="13"/>
      <c r="VGB1" s="13"/>
      <c r="VGC1" s="13"/>
      <c r="VGD1" s="13"/>
      <c r="VGE1" s="13"/>
      <c r="VGF1" s="13"/>
      <c r="VGG1" s="13"/>
      <c r="VGH1" s="13"/>
      <c r="VGI1" s="13"/>
      <c r="VGJ1" s="13"/>
      <c r="VGK1" s="13"/>
      <c r="VGL1" s="13"/>
      <c r="VGM1" s="13"/>
      <c r="VGN1" s="13"/>
      <c r="VGO1" s="13"/>
      <c r="VGP1" s="13"/>
      <c r="VGQ1" s="13"/>
      <c r="VGR1" s="13"/>
      <c r="VGS1" s="13"/>
      <c r="VGT1" s="13"/>
      <c r="VGU1" s="13"/>
      <c r="VGV1" s="13"/>
      <c r="VGW1" s="13"/>
      <c r="VGX1" s="13"/>
      <c r="VGY1" s="13"/>
      <c r="VGZ1" s="13"/>
      <c r="VHA1" s="13"/>
      <c r="VHB1" s="13"/>
      <c r="VHC1" s="13"/>
      <c r="VHD1" s="13"/>
      <c r="VHE1" s="13"/>
      <c r="VHF1" s="13"/>
      <c r="VHG1" s="13"/>
      <c r="VHH1" s="13"/>
      <c r="VHI1" s="13"/>
      <c r="VHJ1" s="13"/>
      <c r="VHK1" s="13"/>
      <c r="VHL1" s="13"/>
      <c r="VHM1" s="13"/>
      <c r="VHN1" s="13"/>
      <c r="VHO1" s="13"/>
      <c r="VHP1" s="13"/>
      <c r="VHQ1" s="13"/>
      <c r="VHR1" s="13"/>
      <c r="VHS1" s="13"/>
      <c r="VHT1" s="13"/>
      <c r="VHU1" s="13"/>
      <c r="VHV1" s="13"/>
      <c r="VHW1" s="13"/>
      <c r="VHX1" s="13"/>
      <c r="VHY1" s="13"/>
      <c r="VHZ1" s="13"/>
      <c r="VIA1" s="13"/>
      <c r="VIB1" s="13"/>
      <c r="VIC1" s="13"/>
      <c r="VID1" s="13"/>
      <c r="VIE1" s="13"/>
      <c r="VIF1" s="13"/>
      <c r="VIG1" s="13"/>
      <c r="VIH1" s="13"/>
      <c r="VII1" s="13"/>
      <c r="VIJ1" s="13"/>
      <c r="VIK1" s="13"/>
      <c r="VIL1" s="13"/>
      <c r="VIM1" s="13"/>
      <c r="VIN1" s="387"/>
      <c r="VIO1" s="387"/>
      <c r="VIP1" s="387"/>
      <c r="VIQ1" s="387"/>
      <c r="VIR1" s="387"/>
      <c r="VIS1" s="387"/>
      <c r="VIT1" s="387"/>
      <c r="VIU1" s="387"/>
      <c r="VIV1" s="387"/>
      <c r="VIW1" s="387"/>
      <c r="VIX1" s="387"/>
      <c r="VIY1" s="387"/>
      <c r="VIZ1" s="387"/>
      <c r="VJA1" s="387"/>
      <c r="VJB1" s="387"/>
      <c r="VJC1" s="387"/>
      <c r="VJD1" s="387"/>
      <c r="VJE1" s="387"/>
      <c r="VJF1" s="387"/>
      <c r="VJG1" s="387"/>
      <c r="VJH1" s="387"/>
      <c r="VJI1" s="387"/>
      <c r="VJJ1" s="387"/>
      <c r="VJK1" s="387"/>
      <c r="VJL1" s="387"/>
      <c r="VJM1" s="387"/>
      <c r="VJN1" s="387"/>
      <c r="VJO1" s="387"/>
      <c r="VJP1" s="387"/>
      <c r="VJQ1" s="387"/>
      <c r="VJR1" s="387"/>
      <c r="VJS1" s="387"/>
      <c r="VJT1" s="387"/>
      <c r="VJU1" s="387"/>
      <c r="VJV1" s="387"/>
      <c r="VJW1" s="387"/>
      <c r="VJX1" s="387"/>
      <c r="VJY1" s="387"/>
      <c r="VJZ1" s="387"/>
      <c r="VKA1" s="387"/>
      <c r="VKB1" s="387"/>
      <c r="VKC1" s="387"/>
      <c r="VKD1" s="387"/>
      <c r="VKE1" s="387"/>
      <c r="VKF1" s="387"/>
      <c r="VKG1" s="387"/>
      <c r="VKH1" s="387"/>
      <c r="VKI1" s="387"/>
      <c r="VKJ1" s="387"/>
      <c r="VKK1" s="387"/>
      <c r="VKL1" s="387"/>
      <c r="VKM1" s="387"/>
      <c r="VKN1" s="387"/>
      <c r="VKO1" s="387"/>
      <c r="VKP1" s="387"/>
      <c r="VKQ1" s="387"/>
      <c r="VKR1" s="387"/>
      <c r="VKS1" s="387"/>
      <c r="VKT1" s="387"/>
      <c r="VKU1" s="387"/>
      <c r="VKV1" s="387"/>
      <c r="VKW1" s="387"/>
      <c r="VKX1" s="387"/>
      <c r="VKY1" s="387"/>
      <c r="VKZ1" s="387"/>
      <c r="VLA1" s="387"/>
      <c r="VLB1" s="387"/>
      <c r="VLC1" s="387"/>
      <c r="VLD1" s="387"/>
      <c r="VLE1" s="387"/>
      <c r="VLF1" s="387"/>
      <c r="VLG1" s="387"/>
      <c r="VLH1" s="387"/>
      <c r="VLI1" s="387"/>
      <c r="VLJ1" s="387"/>
      <c r="VLK1" s="387"/>
      <c r="VLL1" s="387"/>
      <c r="VLM1" s="387"/>
      <c r="VLN1" s="387"/>
      <c r="VLO1" s="387"/>
      <c r="VLP1" s="387"/>
      <c r="VLQ1" s="387"/>
      <c r="VLR1" s="387"/>
      <c r="VLS1" s="387"/>
      <c r="VLT1" s="387"/>
      <c r="VLU1" s="387"/>
      <c r="VLV1" s="387"/>
      <c r="VLW1" s="387"/>
      <c r="VLX1" s="387"/>
      <c r="VLY1" s="387"/>
      <c r="VLZ1" s="387"/>
      <c r="VMA1" s="387"/>
      <c r="VMB1" s="387"/>
      <c r="VMC1" s="387"/>
      <c r="VMD1" s="387"/>
      <c r="VME1" s="387"/>
      <c r="VMF1" s="387"/>
      <c r="VMG1" s="387"/>
      <c r="VMH1" s="387"/>
      <c r="VMI1" s="387"/>
      <c r="VMJ1" s="387"/>
      <c r="VMK1" s="387"/>
      <c r="VML1" s="387"/>
      <c r="VMM1" s="387"/>
      <c r="VMN1" s="387"/>
      <c r="VMO1" s="387"/>
      <c r="VMP1" s="387"/>
      <c r="VMQ1" s="387"/>
      <c r="VMR1" s="387"/>
      <c r="VMS1" s="387"/>
      <c r="VMT1" s="387"/>
      <c r="VMU1" s="387"/>
      <c r="VMV1" s="387"/>
      <c r="VMW1" s="387"/>
      <c r="VMX1" s="387"/>
      <c r="VMY1" s="387"/>
      <c r="VMZ1" s="387"/>
      <c r="VNA1" s="387"/>
      <c r="VNB1" s="387"/>
      <c r="VNC1" s="387"/>
      <c r="VND1" s="387"/>
      <c r="VNE1" s="387"/>
      <c r="VNF1" s="387"/>
      <c r="VNG1" s="387"/>
      <c r="VNH1" s="387"/>
      <c r="VNI1" s="387"/>
      <c r="VNJ1" s="387"/>
      <c r="VNK1" s="387"/>
      <c r="VNL1" s="387"/>
      <c r="VNM1" s="387"/>
      <c r="VNN1" s="387"/>
      <c r="VNO1" s="387"/>
      <c r="VNP1" s="387"/>
      <c r="VNQ1" s="387"/>
      <c r="VNR1" s="387"/>
      <c r="VNS1" s="387"/>
      <c r="VNT1" s="387"/>
      <c r="VNU1" s="387"/>
      <c r="VNV1" s="387"/>
      <c r="VNW1" s="387"/>
      <c r="VNX1" s="387"/>
      <c r="VNY1" s="387"/>
      <c r="VNZ1" s="387"/>
      <c r="VOA1" s="387"/>
      <c r="VOB1" s="387"/>
      <c r="VOC1" s="387"/>
      <c r="VOD1" s="387"/>
      <c r="VOE1" s="387"/>
      <c r="VOF1" s="387"/>
      <c r="VOG1" s="387"/>
      <c r="VOH1" s="387"/>
      <c r="VOI1" s="387"/>
      <c r="VOJ1" s="387"/>
      <c r="VOK1" s="387"/>
      <c r="VOL1" s="387"/>
      <c r="VOM1" s="387"/>
      <c r="VON1" s="387"/>
      <c r="VOO1" s="387"/>
      <c r="VOP1" s="387"/>
      <c r="VOQ1" s="387"/>
      <c r="VOR1" s="387"/>
      <c r="VOS1" s="387"/>
      <c r="VOT1" s="387"/>
      <c r="VOU1" s="387"/>
      <c r="VOV1" s="13"/>
      <c r="VOW1" s="13"/>
      <c r="VOX1" s="13"/>
      <c r="VOY1" s="13"/>
      <c r="VOZ1" s="13"/>
      <c r="VPA1" s="13"/>
      <c r="VPB1" s="13"/>
      <c r="VPC1" s="13"/>
      <c r="VPD1" s="13"/>
      <c r="VPE1" s="13"/>
      <c r="VPF1" s="13"/>
      <c r="VPG1" s="13"/>
      <c r="VPH1" s="13"/>
      <c r="VPI1" s="13"/>
      <c r="VPJ1" s="13"/>
      <c r="VPK1" s="13"/>
      <c r="VPL1" s="13"/>
      <c r="VPM1" s="13"/>
      <c r="VPN1" s="13"/>
      <c r="VPO1" s="13"/>
      <c r="VPP1" s="13"/>
      <c r="VPQ1" s="13"/>
      <c r="VPR1" s="13"/>
      <c r="VPS1" s="13"/>
      <c r="VPT1" s="13"/>
      <c r="VPU1" s="13"/>
      <c r="VPV1" s="13"/>
      <c r="VPW1" s="13"/>
      <c r="VPX1" s="13"/>
      <c r="VPY1" s="13"/>
      <c r="VPZ1" s="13"/>
      <c r="VQA1" s="13"/>
      <c r="VQB1" s="13"/>
      <c r="VQC1" s="13"/>
      <c r="VQD1" s="13"/>
      <c r="VQE1" s="13"/>
      <c r="VQF1" s="13"/>
      <c r="VQG1" s="13"/>
      <c r="VQH1" s="13"/>
      <c r="VQI1" s="13"/>
      <c r="VQJ1" s="13"/>
      <c r="VQK1" s="13"/>
      <c r="VQL1" s="13"/>
      <c r="VQM1" s="13"/>
      <c r="VQN1" s="13"/>
      <c r="VQO1" s="13"/>
      <c r="VQP1" s="13"/>
      <c r="VQQ1" s="13"/>
      <c r="VQR1" s="13"/>
      <c r="VQS1" s="13"/>
      <c r="VQT1" s="13"/>
      <c r="VQU1" s="13"/>
      <c r="VQV1" s="13"/>
      <c r="VQW1" s="13"/>
      <c r="VQX1" s="13"/>
      <c r="VQY1" s="13"/>
      <c r="VQZ1" s="13"/>
      <c r="VRA1" s="13"/>
      <c r="VRB1" s="13"/>
      <c r="VRC1" s="13"/>
      <c r="VRD1" s="13"/>
      <c r="VRE1" s="13"/>
      <c r="VRF1" s="13"/>
      <c r="VRG1" s="13"/>
      <c r="VRH1" s="13"/>
      <c r="VRI1" s="13"/>
      <c r="VRJ1" s="13"/>
      <c r="VRK1" s="13"/>
      <c r="VRL1" s="13"/>
      <c r="VRM1" s="13"/>
      <c r="VRN1" s="13"/>
      <c r="VRO1" s="13"/>
      <c r="VRP1" s="13"/>
      <c r="VRQ1" s="13"/>
      <c r="VRR1" s="13"/>
      <c r="VRS1" s="13"/>
      <c r="VRT1" s="13"/>
      <c r="VRU1" s="13"/>
      <c r="VRV1" s="13"/>
      <c r="VRW1" s="13"/>
      <c r="VRX1" s="13"/>
      <c r="VRY1" s="13"/>
      <c r="VRZ1" s="13"/>
      <c r="VSA1" s="13"/>
      <c r="VSB1" s="13"/>
      <c r="VSC1" s="13"/>
      <c r="VSD1" s="13"/>
      <c r="VSE1" s="13"/>
      <c r="VSF1" s="13"/>
      <c r="VSG1" s="13"/>
      <c r="VSH1" s="13"/>
      <c r="VSI1" s="13"/>
      <c r="VSJ1" s="387"/>
      <c r="VSK1" s="387"/>
      <c r="VSL1" s="387"/>
      <c r="VSM1" s="387"/>
      <c r="VSN1" s="387"/>
      <c r="VSO1" s="387"/>
      <c r="VSP1" s="387"/>
      <c r="VSQ1" s="387"/>
      <c r="VSR1" s="387"/>
      <c r="VSS1" s="387"/>
      <c r="VST1" s="387"/>
      <c r="VSU1" s="387"/>
      <c r="VSV1" s="387"/>
      <c r="VSW1" s="387"/>
      <c r="VSX1" s="387"/>
      <c r="VSY1" s="387"/>
      <c r="VSZ1" s="387"/>
      <c r="VTA1" s="387"/>
      <c r="VTB1" s="387"/>
      <c r="VTC1" s="387"/>
      <c r="VTD1" s="387"/>
      <c r="VTE1" s="387"/>
      <c r="VTF1" s="387"/>
      <c r="VTG1" s="387"/>
      <c r="VTH1" s="387"/>
      <c r="VTI1" s="387"/>
      <c r="VTJ1" s="387"/>
      <c r="VTK1" s="387"/>
      <c r="VTL1" s="387"/>
      <c r="VTM1" s="387"/>
      <c r="VTN1" s="387"/>
      <c r="VTO1" s="387"/>
      <c r="VTP1" s="387"/>
      <c r="VTQ1" s="387"/>
      <c r="VTR1" s="387"/>
      <c r="VTS1" s="387"/>
      <c r="VTT1" s="387"/>
      <c r="VTU1" s="387"/>
      <c r="VTV1" s="387"/>
      <c r="VTW1" s="387"/>
      <c r="VTX1" s="387"/>
      <c r="VTY1" s="387"/>
      <c r="VTZ1" s="387"/>
      <c r="VUA1" s="387"/>
      <c r="VUB1" s="387"/>
      <c r="VUC1" s="387"/>
      <c r="VUD1" s="387"/>
      <c r="VUE1" s="387"/>
      <c r="VUF1" s="387"/>
      <c r="VUG1" s="387"/>
      <c r="VUH1" s="387"/>
      <c r="VUI1" s="387"/>
      <c r="VUJ1" s="387"/>
      <c r="VUK1" s="387"/>
      <c r="VUL1" s="387"/>
      <c r="VUM1" s="387"/>
      <c r="VUN1" s="387"/>
      <c r="VUO1" s="387"/>
      <c r="VUP1" s="387"/>
      <c r="VUQ1" s="387"/>
      <c r="VUR1" s="387"/>
      <c r="VUS1" s="387"/>
      <c r="VUT1" s="387"/>
      <c r="VUU1" s="387"/>
      <c r="VUV1" s="387"/>
      <c r="VUW1" s="387"/>
      <c r="VUX1" s="387"/>
      <c r="VUY1" s="387"/>
      <c r="VUZ1" s="387"/>
      <c r="VVA1" s="387"/>
      <c r="VVB1" s="387"/>
      <c r="VVC1" s="387"/>
      <c r="VVD1" s="387"/>
      <c r="VVE1" s="387"/>
      <c r="VVF1" s="387"/>
      <c r="VVG1" s="387"/>
      <c r="VVH1" s="387"/>
      <c r="VVI1" s="387"/>
      <c r="VVJ1" s="387"/>
      <c r="VVK1" s="387"/>
      <c r="VVL1" s="387"/>
      <c r="VVM1" s="387"/>
      <c r="VVN1" s="387"/>
      <c r="VVO1" s="387"/>
      <c r="VVP1" s="387"/>
      <c r="VVQ1" s="387"/>
      <c r="VVR1" s="387"/>
      <c r="VVS1" s="387"/>
      <c r="VVT1" s="387"/>
      <c r="VVU1" s="387"/>
      <c r="VVV1" s="387"/>
      <c r="VVW1" s="387"/>
      <c r="VVX1" s="387"/>
      <c r="VVY1" s="387"/>
      <c r="VVZ1" s="387"/>
      <c r="VWA1" s="387"/>
      <c r="VWB1" s="387"/>
      <c r="VWC1" s="387"/>
      <c r="VWD1" s="387"/>
      <c r="VWE1" s="387"/>
      <c r="VWF1" s="387"/>
      <c r="VWG1" s="387"/>
      <c r="VWH1" s="387"/>
      <c r="VWI1" s="387"/>
      <c r="VWJ1" s="387"/>
      <c r="VWK1" s="387"/>
      <c r="VWL1" s="387"/>
      <c r="VWM1" s="387"/>
      <c r="VWN1" s="387"/>
      <c r="VWO1" s="387"/>
      <c r="VWP1" s="387"/>
      <c r="VWQ1" s="387"/>
      <c r="VWR1" s="387"/>
      <c r="VWS1" s="387"/>
      <c r="VWT1" s="387"/>
      <c r="VWU1" s="387"/>
      <c r="VWV1" s="387"/>
      <c r="VWW1" s="387"/>
      <c r="VWX1" s="387"/>
      <c r="VWY1" s="387"/>
      <c r="VWZ1" s="387"/>
      <c r="VXA1" s="387"/>
      <c r="VXB1" s="387"/>
      <c r="VXC1" s="387"/>
      <c r="VXD1" s="387"/>
      <c r="VXE1" s="387"/>
      <c r="VXF1" s="387"/>
      <c r="VXG1" s="387"/>
      <c r="VXH1" s="387"/>
      <c r="VXI1" s="387"/>
      <c r="VXJ1" s="387"/>
      <c r="VXK1" s="387"/>
      <c r="VXL1" s="387"/>
      <c r="VXM1" s="387"/>
      <c r="VXN1" s="387"/>
      <c r="VXO1" s="387"/>
      <c r="VXP1" s="387"/>
      <c r="VXQ1" s="387"/>
      <c r="VXR1" s="387"/>
      <c r="VXS1" s="387"/>
      <c r="VXT1" s="387"/>
      <c r="VXU1" s="387"/>
      <c r="VXV1" s="387"/>
      <c r="VXW1" s="387"/>
      <c r="VXX1" s="387"/>
      <c r="VXY1" s="387"/>
      <c r="VXZ1" s="387"/>
      <c r="VYA1" s="387"/>
      <c r="VYB1" s="387"/>
      <c r="VYC1" s="387"/>
      <c r="VYD1" s="387"/>
      <c r="VYE1" s="387"/>
      <c r="VYF1" s="387"/>
      <c r="VYG1" s="387"/>
      <c r="VYH1" s="387"/>
      <c r="VYI1" s="387"/>
      <c r="VYJ1" s="387"/>
      <c r="VYK1" s="387"/>
      <c r="VYL1" s="387"/>
      <c r="VYM1" s="387"/>
      <c r="VYN1" s="387"/>
      <c r="VYO1" s="387"/>
      <c r="VYP1" s="387"/>
      <c r="VYQ1" s="387"/>
      <c r="VYR1" s="13"/>
      <c r="VYS1" s="13"/>
      <c r="VYT1" s="13"/>
      <c r="VYU1" s="13"/>
      <c r="VYV1" s="13"/>
      <c r="VYW1" s="13"/>
      <c r="VYX1" s="13"/>
      <c r="VYY1" s="13"/>
      <c r="VYZ1" s="13"/>
      <c r="VZA1" s="13"/>
      <c r="VZB1" s="13"/>
      <c r="VZC1" s="13"/>
      <c r="VZD1" s="13"/>
      <c r="VZE1" s="13"/>
      <c r="VZF1" s="13"/>
      <c r="VZG1" s="13"/>
      <c r="VZH1" s="13"/>
      <c r="VZI1" s="13"/>
      <c r="VZJ1" s="13"/>
      <c r="VZK1" s="13"/>
      <c r="VZL1" s="13"/>
      <c r="VZM1" s="13"/>
      <c r="VZN1" s="13"/>
      <c r="VZO1" s="13"/>
      <c r="VZP1" s="13"/>
      <c r="VZQ1" s="13"/>
      <c r="VZR1" s="13"/>
      <c r="VZS1" s="13"/>
      <c r="VZT1" s="13"/>
      <c r="VZU1" s="13"/>
      <c r="VZV1" s="13"/>
      <c r="VZW1" s="13"/>
      <c r="VZX1" s="13"/>
      <c r="VZY1" s="13"/>
      <c r="VZZ1" s="13"/>
      <c r="WAA1" s="13"/>
      <c r="WAB1" s="13"/>
      <c r="WAC1" s="13"/>
      <c r="WAD1" s="13"/>
      <c r="WAE1" s="13"/>
      <c r="WAF1" s="13"/>
      <c r="WAG1" s="13"/>
      <c r="WAH1" s="13"/>
      <c r="WAI1" s="13"/>
      <c r="WAJ1" s="13"/>
      <c r="WAK1" s="13"/>
      <c r="WAL1" s="13"/>
      <c r="WAM1" s="13"/>
      <c r="WAN1" s="13"/>
      <c r="WAO1" s="13"/>
      <c r="WAP1" s="13"/>
      <c r="WAQ1" s="13"/>
      <c r="WAR1" s="13"/>
      <c r="WAS1" s="13"/>
      <c r="WAT1" s="13"/>
      <c r="WAU1" s="13"/>
      <c r="WAV1" s="13"/>
      <c r="WAW1" s="13"/>
      <c r="WAX1" s="13"/>
      <c r="WAY1" s="13"/>
      <c r="WAZ1" s="13"/>
      <c r="WBA1" s="13"/>
      <c r="WBB1" s="13"/>
      <c r="WBC1" s="13"/>
      <c r="WBD1" s="13"/>
      <c r="WBE1" s="13"/>
      <c r="WBF1" s="13"/>
      <c r="WBG1" s="13"/>
      <c r="WBH1" s="13"/>
      <c r="WBI1" s="13"/>
      <c r="WBJ1" s="13"/>
      <c r="WBK1" s="13"/>
      <c r="WBL1" s="13"/>
      <c r="WBM1" s="13"/>
      <c r="WBN1" s="13"/>
      <c r="WBO1" s="13"/>
      <c r="WBP1" s="13"/>
      <c r="WBQ1" s="13"/>
      <c r="WBR1" s="13"/>
      <c r="WBS1" s="13"/>
      <c r="WBT1" s="13"/>
      <c r="WBU1" s="13"/>
      <c r="WBV1" s="13"/>
      <c r="WBW1" s="13"/>
      <c r="WBX1" s="13"/>
      <c r="WBY1" s="13"/>
      <c r="WBZ1" s="13"/>
      <c r="WCA1" s="13"/>
      <c r="WCB1" s="13"/>
      <c r="WCC1" s="13"/>
      <c r="WCD1" s="13"/>
      <c r="WCE1" s="13"/>
      <c r="WCF1" s="387"/>
      <c r="WCG1" s="387"/>
      <c r="WCH1" s="387"/>
      <c r="WCI1" s="387"/>
      <c r="WCJ1" s="387"/>
      <c r="WCK1" s="387"/>
      <c r="WCL1" s="387"/>
      <c r="WCM1" s="387"/>
      <c r="WCN1" s="387"/>
      <c r="WCO1" s="387"/>
      <c r="WCP1" s="387"/>
      <c r="WCQ1" s="387"/>
      <c r="WCR1" s="387"/>
      <c r="WCS1" s="387"/>
      <c r="WCT1" s="387"/>
      <c r="WCU1" s="387"/>
      <c r="WCV1" s="387"/>
      <c r="WCW1" s="387"/>
      <c r="WCX1" s="387"/>
      <c r="WCY1" s="387"/>
      <c r="WCZ1" s="387"/>
      <c r="WDA1" s="387"/>
      <c r="WDB1" s="387"/>
      <c r="WDC1" s="387"/>
      <c r="WDD1" s="387"/>
      <c r="WDE1" s="387"/>
      <c r="WDF1" s="387"/>
      <c r="WDG1" s="387"/>
      <c r="WDH1" s="387"/>
      <c r="WDI1" s="387"/>
      <c r="WDJ1" s="387"/>
      <c r="WDK1" s="387"/>
      <c r="WDL1" s="387"/>
      <c r="WDM1" s="387"/>
      <c r="WDN1" s="387"/>
      <c r="WDO1" s="387"/>
      <c r="WDP1" s="387"/>
      <c r="WDQ1" s="387"/>
      <c r="WDR1" s="387"/>
      <c r="WDS1" s="387"/>
      <c r="WDT1" s="387"/>
      <c r="WDU1" s="387"/>
      <c r="WDV1" s="387"/>
      <c r="WDW1" s="387"/>
      <c r="WDX1" s="387"/>
      <c r="WDY1" s="387"/>
      <c r="WDZ1" s="387"/>
      <c r="WEA1" s="387"/>
      <c r="WEB1" s="387"/>
      <c r="WEC1" s="387"/>
      <c r="WED1" s="387"/>
      <c r="WEE1" s="387"/>
      <c r="WEF1" s="387"/>
      <c r="WEG1" s="387"/>
      <c r="WEH1" s="387"/>
      <c r="WEI1" s="387"/>
      <c r="WEJ1" s="387"/>
      <c r="WEK1" s="387"/>
      <c r="WEL1" s="387"/>
      <c r="WEM1" s="387"/>
      <c r="WEN1" s="387"/>
      <c r="WEO1" s="387"/>
      <c r="WEP1" s="387"/>
      <c r="WEQ1" s="387"/>
      <c r="WER1" s="387"/>
      <c r="WES1" s="387"/>
      <c r="WET1" s="387"/>
      <c r="WEU1" s="387"/>
      <c r="WEV1" s="387"/>
      <c r="WEW1" s="387"/>
      <c r="WEX1" s="387"/>
      <c r="WEY1" s="387"/>
      <c r="WEZ1" s="387"/>
      <c r="WFA1" s="387"/>
      <c r="WFB1" s="387"/>
      <c r="WFC1" s="387"/>
      <c r="WFD1" s="387"/>
      <c r="WFE1" s="387"/>
      <c r="WFF1" s="387"/>
      <c r="WFG1" s="387"/>
      <c r="WFH1" s="387"/>
      <c r="WFI1" s="387"/>
      <c r="WFJ1" s="387"/>
      <c r="WFK1" s="387"/>
      <c r="WFL1" s="387"/>
      <c r="WFM1" s="387"/>
      <c r="WFN1" s="387"/>
      <c r="WFO1" s="387"/>
      <c r="WFP1" s="387"/>
      <c r="WFQ1" s="387"/>
      <c r="WFR1" s="387"/>
      <c r="WFS1" s="387"/>
      <c r="WFT1" s="387"/>
      <c r="WFU1" s="387"/>
      <c r="WFV1" s="387"/>
      <c r="WFW1" s="387"/>
      <c r="WFX1" s="387"/>
      <c r="WFY1" s="387"/>
      <c r="WFZ1" s="387"/>
      <c r="WGA1" s="387"/>
      <c r="WGB1" s="387"/>
      <c r="WGC1" s="387"/>
      <c r="WGD1" s="387"/>
      <c r="WGE1" s="387"/>
      <c r="WGF1" s="387"/>
      <c r="WGG1" s="387"/>
      <c r="WGH1" s="387"/>
      <c r="WGI1" s="387"/>
      <c r="WGJ1" s="387"/>
      <c r="WGK1" s="387"/>
      <c r="WGL1" s="387"/>
      <c r="WGM1" s="387"/>
      <c r="WGN1" s="387"/>
      <c r="WGO1" s="387"/>
      <c r="WGP1" s="387"/>
      <c r="WGQ1" s="387"/>
      <c r="WGR1" s="387"/>
      <c r="WGS1" s="387"/>
      <c r="WGT1" s="387"/>
      <c r="WGU1" s="387"/>
      <c r="WGV1" s="387"/>
      <c r="WGW1" s="387"/>
      <c r="WGX1" s="387"/>
      <c r="WGY1" s="387"/>
      <c r="WGZ1" s="387"/>
      <c r="WHA1" s="387"/>
      <c r="WHB1" s="387"/>
      <c r="WHC1" s="387"/>
      <c r="WHD1" s="387"/>
      <c r="WHE1" s="387"/>
      <c r="WHF1" s="387"/>
      <c r="WHG1" s="387"/>
      <c r="WHH1" s="387"/>
      <c r="WHI1" s="387"/>
      <c r="WHJ1" s="387"/>
      <c r="WHK1" s="387"/>
      <c r="WHL1" s="387"/>
      <c r="WHM1" s="387"/>
      <c r="WHN1" s="387"/>
      <c r="WHO1" s="387"/>
      <c r="WHP1" s="387"/>
      <c r="WHQ1" s="387"/>
      <c r="WHR1" s="387"/>
      <c r="WHS1" s="387"/>
      <c r="WHT1" s="387"/>
      <c r="WHU1" s="387"/>
      <c r="WHV1" s="387"/>
      <c r="WHW1" s="387"/>
      <c r="WHX1" s="387"/>
      <c r="WHY1" s="387"/>
      <c r="WHZ1" s="387"/>
      <c r="WIA1" s="387"/>
      <c r="WIB1" s="387"/>
      <c r="WIC1" s="387"/>
      <c r="WID1" s="387"/>
      <c r="WIE1" s="387"/>
      <c r="WIF1" s="387"/>
      <c r="WIG1" s="387"/>
      <c r="WIH1" s="387"/>
      <c r="WII1" s="387"/>
      <c r="WIJ1" s="387"/>
      <c r="WIK1" s="387"/>
      <c r="WIL1" s="387"/>
      <c r="WIM1" s="387"/>
      <c r="WIN1" s="13"/>
      <c r="WIO1" s="13"/>
      <c r="WIP1" s="13"/>
      <c r="WIQ1" s="13"/>
      <c r="WIR1" s="13"/>
      <c r="WIS1" s="13"/>
      <c r="WIT1" s="13"/>
      <c r="WIU1" s="13"/>
      <c r="WIV1" s="13"/>
      <c r="WIW1" s="13"/>
      <c r="WIX1" s="13"/>
      <c r="WIY1" s="13"/>
      <c r="WIZ1" s="13"/>
      <c r="WJA1" s="13"/>
      <c r="WJB1" s="13"/>
      <c r="WJC1" s="13"/>
      <c r="WJD1" s="13"/>
      <c r="WJE1" s="13"/>
      <c r="WJF1" s="13"/>
      <c r="WJG1" s="13"/>
      <c r="WJH1" s="13"/>
      <c r="WJI1" s="13"/>
      <c r="WJJ1" s="13"/>
      <c r="WJK1" s="13"/>
      <c r="WJL1" s="13"/>
      <c r="WJM1" s="13"/>
      <c r="WJN1" s="13"/>
      <c r="WJO1" s="13"/>
      <c r="WJP1" s="13"/>
      <c r="WJQ1" s="13"/>
      <c r="WJR1" s="13"/>
      <c r="WJS1" s="13"/>
      <c r="WJT1" s="13"/>
      <c r="WJU1" s="13"/>
      <c r="WJV1" s="13"/>
      <c r="WJW1" s="13"/>
      <c r="WJX1" s="13"/>
      <c r="WJY1" s="13"/>
      <c r="WJZ1" s="13"/>
      <c r="WKA1" s="13"/>
      <c r="WKB1" s="13"/>
      <c r="WKC1" s="13"/>
      <c r="WKD1" s="13"/>
      <c r="WKE1" s="13"/>
      <c r="WKF1" s="13"/>
      <c r="WKG1" s="13"/>
      <c r="WKH1" s="13"/>
      <c r="WKI1" s="13"/>
      <c r="WKJ1" s="13"/>
      <c r="WKK1" s="13"/>
      <c r="WKL1" s="13"/>
      <c r="WKM1" s="13"/>
      <c r="WKN1" s="13"/>
      <c r="WKO1" s="13"/>
      <c r="WKP1" s="13"/>
      <c r="WKQ1" s="13"/>
      <c r="WKR1" s="13"/>
      <c r="WKS1" s="13"/>
      <c r="WKT1" s="13"/>
      <c r="WKU1" s="13"/>
      <c r="WKV1" s="13"/>
      <c r="WKW1" s="13"/>
      <c r="WKX1" s="13"/>
      <c r="WKY1" s="13"/>
      <c r="WKZ1" s="13"/>
      <c r="WLA1" s="13"/>
      <c r="WLB1" s="13"/>
      <c r="WLC1" s="13"/>
      <c r="WLD1" s="13"/>
      <c r="WLE1" s="13"/>
      <c r="WLF1" s="13"/>
      <c r="WLG1" s="13"/>
      <c r="WLH1" s="13"/>
      <c r="WLI1" s="13"/>
      <c r="WLJ1" s="13"/>
      <c r="WLK1" s="13"/>
      <c r="WLL1" s="13"/>
      <c r="WLM1" s="13"/>
      <c r="WLN1" s="13"/>
      <c r="WLO1" s="13"/>
      <c r="WLP1" s="13"/>
      <c r="WLQ1" s="13"/>
      <c r="WLR1" s="13"/>
      <c r="WLS1" s="13"/>
      <c r="WLT1" s="13"/>
      <c r="WLU1" s="13"/>
      <c r="WLV1" s="13"/>
      <c r="WLW1" s="13"/>
      <c r="WLX1" s="13"/>
      <c r="WLY1" s="13"/>
      <c r="WLZ1" s="13"/>
      <c r="WMA1" s="13"/>
      <c r="WMB1" s="387"/>
      <c r="WMC1" s="387"/>
      <c r="WMD1" s="387"/>
      <c r="WME1" s="387"/>
      <c r="WMF1" s="387"/>
      <c r="WMG1" s="387"/>
      <c r="WMH1" s="387"/>
      <c r="WMI1" s="387"/>
      <c r="WMJ1" s="387"/>
      <c r="WMK1" s="387"/>
      <c r="WML1" s="387"/>
      <c r="WMM1" s="387"/>
      <c r="WMN1" s="387"/>
      <c r="WMO1" s="387"/>
      <c r="WMP1" s="387"/>
      <c r="WMQ1" s="387"/>
      <c r="WMR1" s="387"/>
      <c r="WMS1" s="387"/>
      <c r="WMT1" s="387"/>
      <c r="WMU1" s="387"/>
      <c r="WMV1" s="387"/>
      <c r="WMW1" s="387"/>
      <c r="WMX1" s="387"/>
      <c r="WMY1" s="387"/>
      <c r="WMZ1" s="387"/>
      <c r="WNA1" s="387"/>
      <c r="WNB1" s="387"/>
      <c r="WNC1" s="387"/>
      <c r="WND1" s="387"/>
      <c r="WNE1" s="387"/>
      <c r="WNF1" s="387"/>
      <c r="WNG1" s="387"/>
      <c r="WNH1" s="387"/>
      <c r="WNI1" s="387"/>
      <c r="WNJ1" s="387"/>
      <c r="WNK1" s="387"/>
      <c r="WNL1" s="387"/>
      <c r="WNM1" s="387"/>
      <c r="WNN1" s="387"/>
      <c r="WNO1" s="387"/>
      <c r="WNP1" s="387"/>
      <c r="WNQ1" s="387"/>
      <c r="WNR1" s="387"/>
      <c r="WNS1" s="387"/>
      <c r="WNT1" s="387"/>
      <c r="WNU1" s="387"/>
      <c r="WNV1" s="387"/>
      <c r="WNW1" s="387"/>
      <c r="WNX1" s="387"/>
      <c r="WNY1" s="387"/>
      <c r="WNZ1" s="387"/>
      <c r="WOA1" s="387"/>
      <c r="WOB1" s="387"/>
      <c r="WOC1" s="387"/>
      <c r="WOD1" s="387"/>
      <c r="WOE1" s="387"/>
      <c r="WOF1" s="387"/>
      <c r="WOG1" s="387"/>
      <c r="WOH1" s="387"/>
      <c r="WOI1" s="387"/>
      <c r="WOJ1" s="387"/>
      <c r="WOK1" s="387"/>
      <c r="WOL1" s="387"/>
      <c r="WOM1" s="387"/>
      <c r="WON1" s="387"/>
      <c r="WOO1" s="387"/>
      <c r="WOP1" s="387"/>
      <c r="WOQ1" s="387"/>
      <c r="WOR1" s="387"/>
      <c r="WOS1" s="387"/>
      <c r="WOT1" s="387"/>
      <c r="WOU1" s="387"/>
      <c r="WOV1" s="387"/>
      <c r="WOW1" s="387"/>
      <c r="WOX1" s="387"/>
      <c r="WOY1" s="387"/>
      <c r="WOZ1" s="387"/>
      <c r="WPA1" s="387"/>
      <c r="WPB1" s="387"/>
      <c r="WPC1" s="387"/>
      <c r="WPD1" s="387"/>
      <c r="WPE1" s="387"/>
      <c r="WPF1" s="387"/>
      <c r="WPG1" s="387"/>
      <c r="WPH1" s="387"/>
      <c r="WPI1" s="387"/>
      <c r="WPJ1" s="387"/>
      <c r="WPK1" s="387"/>
      <c r="WPL1" s="387"/>
      <c r="WPM1" s="387"/>
      <c r="WPN1" s="387"/>
      <c r="WPO1" s="387"/>
      <c r="WPP1" s="387"/>
      <c r="WPQ1" s="387"/>
      <c r="WPR1" s="387"/>
      <c r="WPS1" s="387"/>
      <c r="WPT1" s="387"/>
      <c r="WPU1" s="387"/>
      <c r="WPV1" s="387"/>
      <c r="WPW1" s="387"/>
      <c r="WPX1" s="387"/>
      <c r="WPY1" s="387"/>
      <c r="WPZ1" s="387"/>
      <c r="WQA1" s="387"/>
      <c r="WQB1" s="387"/>
      <c r="WQC1" s="387"/>
      <c r="WQD1" s="387"/>
      <c r="WQE1" s="387"/>
      <c r="WQF1" s="387"/>
      <c r="WQG1" s="387"/>
      <c r="WQH1" s="387"/>
      <c r="WQI1" s="387"/>
      <c r="WQJ1" s="387"/>
      <c r="WQK1" s="387"/>
      <c r="WQL1" s="387"/>
      <c r="WQM1" s="387"/>
      <c r="WQN1" s="387"/>
      <c r="WQO1" s="387"/>
      <c r="WQP1" s="387"/>
      <c r="WQQ1" s="387"/>
      <c r="WQR1" s="387"/>
      <c r="WQS1" s="387"/>
      <c r="WQT1" s="387"/>
      <c r="WQU1" s="387"/>
      <c r="WQV1" s="387"/>
      <c r="WQW1" s="387"/>
      <c r="WQX1" s="387"/>
      <c r="WQY1" s="387"/>
      <c r="WQZ1" s="387"/>
      <c r="WRA1" s="387"/>
      <c r="WRB1" s="387"/>
      <c r="WRC1" s="387"/>
      <c r="WRD1" s="387"/>
      <c r="WRE1" s="387"/>
      <c r="WRF1" s="387"/>
      <c r="WRG1" s="387"/>
      <c r="WRH1" s="387"/>
      <c r="WRI1" s="387"/>
      <c r="WRJ1" s="387"/>
      <c r="WRK1" s="387"/>
      <c r="WRL1" s="387"/>
      <c r="WRM1" s="387"/>
      <c r="WRN1" s="387"/>
      <c r="WRO1" s="387"/>
      <c r="WRP1" s="387"/>
      <c r="WRQ1" s="387"/>
      <c r="WRR1" s="387"/>
      <c r="WRS1" s="387"/>
      <c r="WRT1" s="387"/>
      <c r="WRU1" s="387"/>
      <c r="WRV1" s="387"/>
      <c r="WRW1" s="387"/>
      <c r="WRX1" s="387"/>
      <c r="WRY1" s="387"/>
      <c r="WRZ1" s="387"/>
      <c r="WSA1" s="387"/>
      <c r="WSB1" s="387"/>
      <c r="WSC1" s="387"/>
      <c r="WSD1" s="387"/>
      <c r="WSE1" s="387"/>
      <c r="WSF1" s="387"/>
      <c r="WSG1" s="387"/>
      <c r="WSH1" s="387"/>
      <c r="WSI1" s="387"/>
      <c r="WSJ1" s="13"/>
      <c r="WSK1" s="13"/>
      <c r="WSL1" s="13"/>
      <c r="WSM1" s="13"/>
      <c r="WSN1" s="13"/>
      <c r="WSO1" s="13"/>
      <c r="WSP1" s="13"/>
      <c r="WSQ1" s="13"/>
      <c r="WSR1" s="13"/>
      <c r="WSS1" s="13"/>
      <c r="WST1" s="13"/>
      <c r="WSU1" s="13"/>
      <c r="WSV1" s="13"/>
      <c r="WSW1" s="13"/>
      <c r="WSX1" s="13"/>
      <c r="WSY1" s="13"/>
      <c r="WSZ1" s="13"/>
      <c r="WTA1" s="13"/>
      <c r="WTB1" s="13"/>
      <c r="WTC1" s="13"/>
      <c r="WTD1" s="13"/>
      <c r="WTE1" s="13"/>
      <c r="WTF1" s="13"/>
      <c r="WTG1" s="13"/>
      <c r="WTH1" s="13"/>
      <c r="WTI1" s="13"/>
      <c r="WTJ1" s="13"/>
      <c r="WTK1" s="13"/>
      <c r="WTL1" s="13"/>
      <c r="WTM1" s="13"/>
      <c r="WTN1" s="13"/>
      <c r="WTO1" s="13"/>
      <c r="WTP1" s="13"/>
      <c r="WTQ1" s="13"/>
      <c r="WTR1" s="13"/>
      <c r="WTS1" s="13"/>
      <c r="WTT1" s="13"/>
      <c r="WTU1" s="13"/>
      <c r="WTV1" s="13"/>
      <c r="WTW1" s="13"/>
      <c r="WTX1" s="13"/>
      <c r="WTY1" s="13"/>
      <c r="WTZ1" s="13"/>
      <c r="WUA1" s="13"/>
      <c r="WUB1" s="13"/>
      <c r="WUC1" s="13"/>
      <c r="WUD1" s="13"/>
      <c r="WUE1" s="13"/>
      <c r="WUF1" s="13"/>
      <c r="WUG1" s="13"/>
      <c r="WUH1" s="13"/>
      <c r="WUI1" s="13"/>
      <c r="WUJ1" s="13"/>
      <c r="WUK1" s="13"/>
      <c r="WUL1" s="13"/>
      <c r="WUM1" s="13"/>
      <c r="WUN1" s="13"/>
      <c r="WUO1" s="13"/>
      <c r="WUP1" s="13"/>
      <c r="WUQ1" s="13"/>
      <c r="WUR1" s="13"/>
      <c r="WUS1" s="13"/>
      <c r="WUT1" s="13"/>
      <c r="WUU1" s="13"/>
      <c r="WUV1" s="13"/>
      <c r="WUW1" s="13"/>
      <c r="WUX1" s="13"/>
      <c r="WUY1" s="13"/>
      <c r="WUZ1" s="13"/>
      <c r="WVA1" s="13"/>
      <c r="WVB1" s="13"/>
      <c r="WVC1" s="13"/>
      <c r="WVD1" s="13"/>
      <c r="WVE1" s="13"/>
      <c r="WVF1" s="13"/>
      <c r="WVG1" s="13"/>
      <c r="WVH1" s="13"/>
      <c r="WVI1" s="13"/>
      <c r="WVJ1" s="13"/>
      <c r="WVK1" s="13"/>
      <c r="WVL1" s="13"/>
      <c r="WVM1" s="13"/>
      <c r="WVN1" s="13"/>
      <c r="WVO1" s="13"/>
      <c r="WVP1" s="13"/>
      <c r="WVQ1" s="13"/>
      <c r="WVR1" s="13"/>
      <c r="WVS1" s="13"/>
      <c r="WVT1" s="13"/>
      <c r="WVU1" s="13"/>
      <c r="WVV1" s="13"/>
      <c r="WVW1" s="13"/>
      <c r="WVX1" s="13"/>
    </row>
    <row r="2" spans="1:16144" ht="16.149999999999999" thickBot="1">
      <c r="A2" s="11"/>
      <c r="B2" s="11" t="str">
        <f>+"AÑO: "&amp;F2</f>
        <v>AÑO: 2025</v>
      </c>
      <c r="C2" s="11"/>
      <c r="D2" s="15"/>
      <c r="E2" s="50">
        <v>2023</v>
      </c>
      <c r="F2" s="50">
        <v>2025</v>
      </c>
      <c r="G2" s="51"/>
      <c r="H2" s="51"/>
      <c r="I2" s="51"/>
      <c r="J2" s="51"/>
      <c r="K2" s="51"/>
      <c r="L2" s="51"/>
      <c r="M2" s="51"/>
      <c r="N2" s="51"/>
      <c r="O2" s="51"/>
      <c r="P2" s="52"/>
      <c r="Q2" s="53"/>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6"/>
      <c r="CM2" s="16"/>
      <c r="CN2" s="16"/>
      <c r="CO2" s="16"/>
      <c r="CP2" s="16"/>
      <c r="CQ2" s="16"/>
      <c r="CR2" s="16"/>
      <c r="CS2" s="16"/>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6"/>
      <c r="DV2" s="16"/>
      <c r="DW2" s="16"/>
      <c r="DX2" s="16"/>
      <c r="DY2" s="16"/>
      <c r="DZ2" s="16"/>
      <c r="EA2" s="16"/>
      <c r="EB2" s="16"/>
      <c r="EC2" s="16"/>
      <c r="ED2" s="16"/>
      <c r="EE2" s="16"/>
      <c r="EF2" s="16"/>
      <c r="EG2" s="16"/>
      <c r="EH2" s="16"/>
      <c r="EI2" s="16"/>
      <c r="EJ2" s="16"/>
      <c r="EK2" s="16"/>
      <c r="EL2" s="16"/>
      <c r="EM2" s="16"/>
      <c r="EN2" s="16"/>
      <c r="EO2" s="16"/>
      <c r="EP2" s="16"/>
      <c r="EQ2" s="16"/>
      <c r="ER2" s="16"/>
      <c r="ES2" s="16"/>
      <c r="ET2" s="16"/>
      <c r="EU2" s="16"/>
      <c r="EV2" s="16"/>
      <c r="EW2" s="16"/>
      <c r="EX2" s="16"/>
      <c r="EY2" s="16"/>
      <c r="EZ2" s="16"/>
      <c r="FA2" s="16"/>
      <c r="FB2" s="16"/>
      <c r="FC2" s="16"/>
      <c r="FD2" s="16"/>
      <c r="FE2" s="16"/>
      <c r="FF2" s="16"/>
      <c r="FG2" s="16"/>
      <c r="FH2" s="16"/>
      <c r="FI2" s="16"/>
      <c r="FJ2" s="16"/>
      <c r="FK2" s="16"/>
      <c r="FL2" s="16"/>
      <c r="FM2" s="16"/>
      <c r="FN2" s="16"/>
      <c r="FO2" s="16"/>
      <c r="FP2" s="16"/>
      <c r="FQ2" s="16"/>
      <c r="FR2" s="16"/>
      <c r="FS2" s="16"/>
      <c r="FT2" s="16"/>
      <c r="FU2" s="16"/>
      <c r="FV2" s="16"/>
      <c r="FW2" s="16"/>
      <c r="FX2" s="16"/>
      <c r="FY2" s="16"/>
      <c r="FZ2" s="16"/>
      <c r="GA2" s="16"/>
      <c r="GB2" s="16"/>
      <c r="GC2" s="16"/>
      <c r="GD2" s="16"/>
      <c r="GE2" s="16"/>
      <c r="GF2" s="16"/>
      <c r="GG2" s="16"/>
      <c r="GH2" s="16"/>
      <c r="GI2" s="16"/>
      <c r="GJ2" s="16"/>
      <c r="GK2" s="16"/>
      <c r="GL2" s="16"/>
      <c r="GM2" s="16"/>
      <c r="GN2" s="16"/>
      <c r="GO2" s="16"/>
      <c r="GP2" s="16"/>
      <c r="GQ2" s="16"/>
      <c r="GR2" s="16"/>
      <c r="GS2" s="16"/>
      <c r="GT2" s="16"/>
      <c r="GU2" s="16"/>
      <c r="GV2" s="16"/>
      <c r="GW2" s="16"/>
      <c r="GX2" s="16"/>
      <c r="GY2" s="16"/>
      <c r="GZ2" s="16"/>
      <c r="HA2" s="16"/>
      <c r="HB2" s="16"/>
      <c r="HC2" s="16"/>
      <c r="HD2" s="16"/>
      <c r="HE2" s="16"/>
      <c r="HF2" s="16"/>
      <c r="HG2" s="16"/>
      <c r="HH2" s="16"/>
      <c r="HI2" s="16"/>
      <c r="HJ2" s="16"/>
      <c r="HK2" s="16"/>
      <c r="HL2" s="16"/>
      <c r="HM2" s="16"/>
      <c r="HN2" s="16"/>
      <c r="HO2" s="16"/>
      <c r="HP2" s="16"/>
      <c r="HQ2" s="16"/>
      <c r="HR2" s="16"/>
      <c r="HS2" s="16"/>
      <c r="HT2" s="16"/>
      <c r="HU2" s="16"/>
      <c r="HV2" s="16"/>
      <c r="HW2" s="16"/>
      <c r="HX2" s="16"/>
      <c r="HY2" s="16"/>
      <c r="HZ2" s="16"/>
      <c r="IA2" s="16"/>
      <c r="IB2" s="16"/>
      <c r="IC2" s="16"/>
      <c r="ID2" s="16"/>
      <c r="IE2" s="16"/>
      <c r="IF2" s="16"/>
      <c r="IG2" s="16"/>
      <c r="IH2" s="16"/>
      <c r="II2" s="16"/>
      <c r="IJ2" s="16"/>
      <c r="IK2" s="16"/>
      <c r="IL2" s="16"/>
      <c r="IM2" s="16"/>
      <c r="IN2" s="16"/>
      <c r="IO2" s="16"/>
      <c r="IP2" s="16"/>
      <c r="IQ2" s="16"/>
      <c r="IR2" s="16"/>
      <c r="IS2" s="16"/>
      <c r="IT2" s="16"/>
      <c r="IU2" s="16"/>
      <c r="IV2" s="16"/>
      <c r="IW2" s="16"/>
      <c r="IX2" s="16"/>
      <c r="IY2" s="16"/>
      <c r="IZ2" s="16"/>
      <c r="JA2" s="16"/>
      <c r="JB2" s="16"/>
      <c r="JC2" s="16"/>
      <c r="JD2" s="16"/>
      <c r="JE2" s="16"/>
      <c r="JF2" s="16"/>
      <c r="JG2" s="16"/>
      <c r="JH2" s="16"/>
      <c r="JI2" s="16"/>
      <c r="JJ2" s="16"/>
      <c r="JK2" s="16"/>
      <c r="JL2" s="16"/>
      <c r="JM2" s="16"/>
      <c r="JN2" s="16"/>
      <c r="JO2" s="16"/>
      <c r="JP2" s="16"/>
      <c r="JQ2" s="16"/>
      <c r="JR2" s="16"/>
      <c r="JS2" s="16"/>
      <c r="JT2" s="16"/>
      <c r="JU2" s="16"/>
      <c r="JV2" s="16"/>
      <c r="JW2" s="16"/>
      <c r="JX2" s="16"/>
      <c r="JY2" s="16"/>
      <c r="JZ2" s="16"/>
      <c r="KA2" s="16"/>
      <c r="KB2" s="16"/>
      <c r="KC2" s="16"/>
      <c r="KD2" s="16"/>
      <c r="KE2" s="16"/>
      <c r="KF2" s="16"/>
      <c r="KG2" s="16"/>
      <c r="KH2" s="16"/>
      <c r="KI2" s="16"/>
      <c r="KJ2" s="16"/>
      <c r="KK2" s="16"/>
      <c r="KL2" s="16"/>
      <c r="KM2" s="16"/>
      <c r="KN2" s="16"/>
      <c r="KO2" s="16"/>
      <c r="KP2" s="16"/>
      <c r="KQ2" s="16"/>
      <c r="KR2" s="16"/>
      <c r="KS2" s="16"/>
      <c r="KT2" s="16"/>
      <c r="KU2" s="16"/>
      <c r="KV2" s="16"/>
      <c r="KW2" s="16"/>
      <c r="KX2" s="16"/>
      <c r="KY2" s="16"/>
      <c r="KZ2" s="16"/>
      <c r="LA2" s="16"/>
      <c r="LB2" s="16"/>
      <c r="LC2" s="16"/>
      <c r="LD2" s="16"/>
      <c r="LE2" s="16"/>
      <c r="LF2" s="16"/>
      <c r="LG2" s="16"/>
      <c r="LH2" s="16"/>
      <c r="LI2" s="16"/>
      <c r="LJ2" s="16"/>
      <c r="LK2" s="16"/>
      <c r="LL2" s="16"/>
      <c r="LM2" s="16"/>
      <c r="LN2" s="16"/>
      <c r="LO2" s="16"/>
      <c r="LP2" s="16"/>
      <c r="LQ2" s="16"/>
      <c r="LR2" s="16"/>
      <c r="LS2" s="16"/>
      <c r="LT2" s="16"/>
      <c r="LU2" s="16"/>
      <c r="LV2" s="16"/>
      <c r="LW2" s="16"/>
      <c r="LX2" s="16"/>
      <c r="LY2" s="16"/>
      <c r="LZ2" s="16"/>
      <c r="MA2" s="16"/>
      <c r="MB2" s="16"/>
      <c r="MC2" s="16"/>
      <c r="MD2" s="16"/>
      <c r="ME2" s="16"/>
      <c r="MF2" s="16"/>
      <c r="MG2" s="16"/>
      <c r="MH2" s="16"/>
      <c r="MI2" s="16"/>
      <c r="MJ2" s="16"/>
      <c r="MK2" s="16"/>
      <c r="ML2" s="16"/>
      <c r="MM2" s="16"/>
      <c r="MN2" s="16"/>
      <c r="MO2" s="16"/>
      <c r="MP2" s="16"/>
      <c r="MQ2" s="16"/>
      <c r="MR2" s="16"/>
      <c r="MS2" s="16"/>
      <c r="MT2" s="16"/>
      <c r="MU2" s="16"/>
      <c r="MV2" s="16"/>
      <c r="MW2" s="16"/>
      <c r="MX2" s="16"/>
      <c r="MY2" s="16"/>
      <c r="MZ2" s="16"/>
      <c r="NA2" s="16"/>
      <c r="NB2" s="16"/>
      <c r="NC2" s="16"/>
      <c r="ND2" s="16"/>
      <c r="NE2" s="16"/>
      <c r="NF2" s="16"/>
      <c r="NG2" s="16"/>
      <c r="NH2" s="16"/>
      <c r="NI2" s="16"/>
      <c r="NJ2" s="16"/>
      <c r="NK2" s="16"/>
      <c r="NL2" s="16"/>
      <c r="NM2" s="16"/>
      <c r="NN2" s="16"/>
      <c r="NO2" s="16"/>
      <c r="NP2" s="16"/>
      <c r="NQ2" s="16"/>
      <c r="NR2" s="16"/>
      <c r="NS2" s="16"/>
      <c r="NT2" s="16"/>
      <c r="NU2" s="16"/>
      <c r="NV2" s="16"/>
      <c r="NW2" s="16"/>
      <c r="NX2" s="16"/>
      <c r="NY2" s="16"/>
      <c r="NZ2" s="16"/>
      <c r="OA2" s="16"/>
      <c r="OB2" s="16"/>
      <c r="OC2" s="16"/>
      <c r="OD2" s="16"/>
      <c r="OE2" s="16"/>
      <c r="OF2" s="16"/>
      <c r="OG2" s="16"/>
      <c r="OH2" s="16"/>
      <c r="OI2" s="16"/>
      <c r="OJ2" s="16"/>
      <c r="OK2" s="16"/>
      <c r="OL2" s="16"/>
      <c r="OM2" s="16"/>
      <c r="ON2" s="16"/>
      <c r="OO2" s="16"/>
      <c r="OP2" s="16"/>
      <c r="OQ2" s="16"/>
      <c r="OR2" s="16"/>
      <c r="OS2" s="16"/>
      <c r="OT2" s="16"/>
      <c r="OU2" s="16"/>
      <c r="OV2" s="16"/>
      <c r="OW2" s="16"/>
      <c r="OX2" s="16"/>
      <c r="OY2" s="16"/>
      <c r="OZ2" s="16"/>
      <c r="PA2" s="16"/>
      <c r="PB2" s="16"/>
      <c r="PC2" s="16"/>
      <c r="PD2" s="16"/>
      <c r="PE2" s="16"/>
      <c r="PF2" s="16"/>
      <c r="PG2" s="16"/>
      <c r="PH2" s="16"/>
      <c r="PI2" s="16"/>
      <c r="PJ2" s="16"/>
      <c r="PK2" s="16"/>
      <c r="PL2" s="16"/>
      <c r="PM2" s="16"/>
      <c r="PN2" s="16"/>
      <c r="PO2" s="16"/>
      <c r="PP2" s="16"/>
      <c r="PQ2" s="16"/>
      <c r="PR2" s="16"/>
      <c r="PS2" s="16"/>
      <c r="PT2" s="16"/>
      <c r="PU2" s="16"/>
      <c r="PV2" s="16"/>
      <c r="PW2" s="16"/>
      <c r="PX2" s="16"/>
      <c r="PY2" s="16"/>
      <c r="PZ2" s="16"/>
      <c r="QA2" s="16"/>
      <c r="QB2" s="16"/>
      <c r="QC2" s="16"/>
      <c r="QD2" s="16"/>
      <c r="QE2" s="16"/>
      <c r="QF2" s="16"/>
      <c r="QG2" s="16"/>
      <c r="QH2" s="16"/>
      <c r="QI2" s="16"/>
      <c r="QJ2" s="16"/>
      <c r="QK2" s="16"/>
      <c r="QL2" s="16"/>
      <c r="QM2" s="16"/>
      <c r="QN2" s="16"/>
      <c r="QO2" s="16"/>
      <c r="QP2" s="16"/>
      <c r="QQ2" s="16"/>
      <c r="QR2" s="16"/>
      <c r="QS2" s="16"/>
      <c r="QT2" s="16"/>
      <c r="QU2" s="16"/>
      <c r="QV2" s="16"/>
      <c r="QW2" s="16"/>
      <c r="QX2" s="16"/>
      <c r="QY2" s="16"/>
      <c r="QZ2" s="16"/>
      <c r="RA2" s="16"/>
      <c r="RB2" s="16"/>
      <c r="RC2" s="16"/>
      <c r="RD2" s="16"/>
      <c r="RE2" s="16"/>
      <c r="RF2" s="16"/>
      <c r="RG2" s="16"/>
      <c r="RH2" s="16"/>
      <c r="RI2" s="16"/>
      <c r="RJ2" s="16"/>
      <c r="RK2" s="16"/>
      <c r="RL2" s="16"/>
      <c r="RM2" s="16"/>
      <c r="RN2" s="16"/>
      <c r="RO2" s="16"/>
      <c r="RP2" s="16"/>
      <c r="RQ2" s="16"/>
      <c r="RR2" s="16"/>
      <c r="RS2" s="16"/>
      <c r="RT2" s="16"/>
      <c r="RU2" s="16"/>
      <c r="RV2" s="16"/>
      <c r="RW2" s="16"/>
      <c r="RX2" s="16"/>
      <c r="RY2" s="16"/>
      <c r="RZ2" s="16"/>
      <c r="SA2" s="16"/>
      <c r="SB2" s="16"/>
      <c r="SC2" s="16"/>
      <c r="SD2" s="16"/>
      <c r="SE2" s="16"/>
      <c r="SF2" s="16"/>
      <c r="SG2" s="16"/>
      <c r="SH2" s="16"/>
      <c r="SI2" s="16"/>
      <c r="SJ2" s="16"/>
      <c r="SK2" s="16"/>
      <c r="SL2" s="16"/>
      <c r="SM2" s="16"/>
      <c r="SN2" s="16"/>
      <c r="SO2" s="16"/>
      <c r="SP2" s="16"/>
      <c r="SQ2" s="16"/>
      <c r="SR2" s="16"/>
      <c r="SS2" s="16"/>
      <c r="ST2" s="16"/>
      <c r="SU2" s="16"/>
      <c r="SV2" s="16"/>
      <c r="SW2" s="16"/>
      <c r="SX2" s="16"/>
      <c r="SY2" s="16"/>
      <c r="SZ2" s="16"/>
      <c r="TA2" s="16"/>
      <c r="TB2" s="16"/>
      <c r="TC2" s="16"/>
      <c r="TD2" s="16"/>
      <c r="TE2" s="16"/>
      <c r="TF2" s="16"/>
      <c r="TG2" s="16"/>
      <c r="TH2" s="16"/>
      <c r="TI2" s="16"/>
      <c r="TJ2" s="16"/>
      <c r="TK2" s="16"/>
      <c r="TL2" s="16"/>
      <c r="TM2" s="16"/>
      <c r="TN2" s="16"/>
      <c r="TO2" s="16"/>
      <c r="TP2" s="16"/>
      <c r="TQ2" s="16"/>
      <c r="TR2" s="16"/>
      <c r="TS2" s="16"/>
      <c r="TT2" s="16"/>
      <c r="TU2" s="16"/>
      <c r="TV2" s="16"/>
      <c r="TW2" s="16"/>
      <c r="TX2" s="16"/>
      <c r="TY2" s="16"/>
      <c r="TZ2" s="16"/>
      <c r="UA2" s="16"/>
      <c r="UB2" s="16"/>
      <c r="UC2" s="16"/>
      <c r="UD2" s="16"/>
      <c r="UE2" s="16"/>
      <c r="UF2" s="16"/>
      <c r="UG2" s="16"/>
      <c r="UH2" s="16"/>
      <c r="UI2" s="16"/>
      <c r="UJ2" s="16"/>
      <c r="UK2" s="16"/>
      <c r="UL2" s="16"/>
      <c r="UM2" s="16"/>
      <c r="UN2" s="16"/>
      <c r="UO2" s="16"/>
      <c r="UP2" s="16"/>
      <c r="UQ2" s="16"/>
      <c r="UR2" s="16"/>
      <c r="US2" s="16"/>
      <c r="UT2" s="16"/>
      <c r="UU2" s="16"/>
      <c r="UV2" s="16"/>
      <c r="UW2" s="16"/>
      <c r="UX2" s="16"/>
      <c r="UY2" s="16"/>
      <c r="UZ2" s="16"/>
      <c r="VA2" s="16"/>
      <c r="VB2" s="16"/>
      <c r="VC2" s="16"/>
      <c r="VD2" s="16"/>
      <c r="VE2" s="16"/>
      <c r="VF2" s="16"/>
      <c r="VG2" s="16"/>
      <c r="VH2" s="16"/>
      <c r="VI2" s="16"/>
      <c r="VJ2" s="16"/>
      <c r="VK2" s="16"/>
      <c r="VL2" s="16"/>
      <c r="VM2" s="16"/>
      <c r="VN2" s="16"/>
      <c r="VO2" s="16"/>
      <c r="VP2" s="16"/>
      <c r="VQ2" s="16"/>
      <c r="VR2" s="16"/>
      <c r="VS2" s="16"/>
      <c r="VT2" s="16"/>
      <c r="VU2" s="16"/>
      <c r="VV2" s="16"/>
      <c r="VW2" s="16"/>
      <c r="VX2" s="16"/>
      <c r="VY2" s="16"/>
      <c r="VZ2" s="16"/>
      <c r="WA2" s="16"/>
      <c r="WB2" s="16"/>
      <c r="WC2" s="16"/>
      <c r="WD2" s="16"/>
      <c r="WE2" s="16"/>
      <c r="WF2" s="16"/>
      <c r="WG2" s="16"/>
      <c r="WH2" s="16"/>
      <c r="WI2" s="16"/>
      <c r="WJ2" s="16"/>
      <c r="WK2" s="16"/>
      <c r="WL2" s="16"/>
      <c r="WM2" s="16"/>
      <c r="WN2" s="16"/>
      <c r="WO2" s="16"/>
      <c r="WP2" s="16"/>
      <c r="WQ2" s="16"/>
      <c r="WR2" s="16"/>
      <c r="WS2" s="16"/>
      <c r="WT2" s="16"/>
      <c r="WU2" s="16"/>
      <c r="WV2" s="16"/>
      <c r="WW2" s="16"/>
      <c r="WX2" s="16"/>
      <c r="WY2" s="16"/>
      <c r="WZ2" s="16"/>
      <c r="XA2" s="16"/>
      <c r="XB2" s="16"/>
      <c r="XC2" s="16"/>
      <c r="XD2" s="16"/>
      <c r="XE2" s="16"/>
      <c r="XF2" s="16"/>
      <c r="XG2" s="16"/>
      <c r="XH2" s="16"/>
      <c r="XI2" s="16"/>
      <c r="XJ2" s="16"/>
      <c r="XK2" s="16"/>
      <c r="XL2" s="16"/>
      <c r="XM2" s="16"/>
      <c r="XN2" s="16"/>
      <c r="XO2" s="16"/>
      <c r="XP2" s="16"/>
      <c r="XQ2" s="16"/>
      <c r="XR2" s="16"/>
      <c r="XS2" s="16"/>
      <c r="XT2" s="16"/>
      <c r="XU2" s="16"/>
      <c r="XV2" s="16"/>
      <c r="XW2" s="16"/>
      <c r="XX2" s="16"/>
      <c r="XY2" s="16"/>
      <c r="XZ2" s="16"/>
      <c r="YA2" s="16"/>
      <c r="YB2" s="16"/>
      <c r="YC2" s="16"/>
      <c r="YD2" s="16"/>
      <c r="YE2" s="16"/>
      <c r="YF2" s="16"/>
      <c r="YG2" s="16"/>
      <c r="YH2" s="16"/>
      <c r="YI2" s="16"/>
      <c r="YJ2" s="16"/>
      <c r="YK2" s="16"/>
      <c r="YL2" s="16"/>
      <c r="YM2" s="16"/>
      <c r="YN2" s="16"/>
      <c r="YO2" s="16"/>
      <c r="YP2" s="16"/>
      <c r="YQ2" s="16"/>
      <c r="YR2" s="16"/>
      <c r="YS2" s="16"/>
      <c r="YT2" s="16"/>
      <c r="YU2" s="16"/>
      <c r="YV2" s="16"/>
      <c r="YW2" s="16"/>
      <c r="YX2" s="16"/>
      <c r="YY2" s="16"/>
      <c r="YZ2" s="16"/>
      <c r="ZA2" s="16"/>
      <c r="ZB2" s="16"/>
      <c r="ZC2" s="16"/>
      <c r="ZD2" s="16"/>
      <c r="ZE2" s="16"/>
      <c r="ZF2" s="16"/>
      <c r="ZG2" s="16"/>
      <c r="ZH2" s="16"/>
      <c r="ZI2" s="16"/>
      <c r="ZJ2" s="16"/>
      <c r="ZK2" s="16"/>
      <c r="ZL2" s="16"/>
      <c r="ZM2" s="16"/>
      <c r="ZN2" s="16"/>
      <c r="ZO2" s="16"/>
      <c r="ZP2" s="16"/>
      <c r="ZQ2" s="16"/>
      <c r="ZR2" s="16"/>
      <c r="ZS2" s="16"/>
      <c r="ZT2" s="16"/>
      <c r="ZU2" s="16"/>
      <c r="ZV2" s="16"/>
      <c r="ZW2" s="16"/>
      <c r="ZX2" s="16"/>
      <c r="ZY2" s="16"/>
      <c r="ZZ2" s="16"/>
      <c r="AAA2" s="16"/>
      <c r="AAB2" s="16"/>
      <c r="AAC2" s="16"/>
      <c r="AAD2" s="16"/>
      <c r="AAE2" s="16"/>
      <c r="AAF2" s="16"/>
      <c r="AAG2" s="16"/>
      <c r="AAH2" s="16"/>
      <c r="AAI2" s="16"/>
      <c r="AAJ2" s="16"/>
      <c r="AAK2" s="16"/>
      <c r="AAL2" s="16"/>
      <c r="AAM2" s="16"/>
      <c r="AAN2" s="16"/>
      <c r="AAO2" s="16"/>
      <c r="AAP2" s="16"/>
      <c r="AAQ2" s="16"/>
      <c r="AAR2" s="16"/>
      <c r="AAS2" s="16"/>
      <c r="AAT2" s="16"/>
      <c r="AAU2" s="16"/>
      <c r="AAV2" s="16"/>
      <c r="AAW2" s="16"/>
      <c r="AAX2" s="16"/>
      <c r="AAY2" s="16"/>
      <c r="AAZ2" s="16"/>
      <c r="ABA2" s="16"/>
      <c r="ABB2" s="16"/>
      <c r="ABC2" s="16"/>
      <c r="ABD2" s="16"/>
      <c r="ABE2" s="16"/>
      <c r="ABF2" s="16"/>
      <c r="ABG2" s="16"/>
      <c r="ABH2" s="16"/>
      <c r="ABI2" s="16"/>
      <c r="ABJ2" s="16"/>
      <c r="ABK2" s="16"/>
      <c r="ABL2" s="16"/>
      <c r="ABM2" s="16"/>
      <c r="ABN2" s="16"/>
      <c r="ABO2" s="16"/>
      <c r="ABP2" s="16"/>
      <c r="ABQ2" s="16"/>
      <c r="ABR2" s="16"/>
      <c r="ABS2" s="16"/>
      <c r="ABT2" s="16"/>
      <c r="ABU2" s="16"/>
      <c r="ABV2" s="16"/>
      <c r="ABW2" s="16"/>
      <c r="ABX2" s="16"/>
      <c r="ABY2" s="16"/>
      <c r="ABZ2" s="16"/>
      <c r="ACA2" s="16"/>
      <c r="ACB2" s="16"/>
      <c r="ACC2" s="16"/>
      <c r="ACD2" s="16"/>
      <c r="ACE2" s="16"/>
      <c r="ACF2" s="16"/>
      <c r="ACG2" s="16"/>
      <c r="ACH2" s="16"/>
      <c r="ACI2" s="16"/>
      <c r="ACJ2" s="16"/>
      <c r="ACK2" s="16"/>
      <c r="ACL2" s="16"/>
      <c r="ACM2" s="16"/>
      <c r="ACN2" s="16"/>
      <c r="ACO2" s="16"/>
      <c r="ACP2" s="16"/>
      <c r="ACQ2" s="16"/>
      <c r="ACR2" s="16"/>
      <c r="ACS2" s="16"/>
      <c r="ACT2" s="16"/>
      <c r="ACU2" s="16"/>
      <c r="ACV2" s="16"/>
      <c r="ACW2" s="16"/>
      <c r="ACX2" s="16"/>
      <c r="ACY2" s="16"/>
      <c r="ACZ2" s="16"/>
      <c r="ADA2" s="16"/>
      <c r="ADB2" s="16"/>
      <c r="ADC2" s="16"/>
      <c r="ADD2" s="16"/>
      <c r="ADE2" s="16"/>
      <c r="ADF2" s="16"/>
      <c r="ADG2" s="16"/>
      <c r="ADH2" s="16"/>
      <c r="ADI2" s="16"/>
      <c r="ADJ2" s="16"/>
      <c r="ADK2" s="16"/>
      <c r="ADL2" s="16"/>
      <c r="ADM2" s="16"/>
      <c r="ADN2" s="16"/>
      <c r="ADO2" s="16"/>
      <c r="ADP2" s="16"/>
      <c r="ADQ2" s="16"/>
      <c r="ADR2" s="16"/>
      <c r="ADS2" s="16"/>
      <c r="ADT2" s="16"/>
      <c r="ADU2" s="16"/>
      <c r="ADV2" s="16"/>
      <c r="ADW2" s="16"/>
      <c r="ADX2" s="16"/>
      <c r="ADY2" s="16"/>
      <c r="ADZ2" s="16"/>
      <c r="AEA2" s="16"/>
      <c r="AEB2" s="16"/>
      <c r="AEC2" s="16"/>
      <c r="AED2" s="16"/>
      <c r="AEE2" s="16"/>
      <c r="AEF2" s="16"/>
      <c r="AEG2" s="16"/>
      <c r="AEH2" s="16"/>
      <c r="AEI2" s="16"/>
      <c r="AEJ2" s="16"/>
      <c r="AEK2" s="16"/>
      <c r="AEL2" s="16"/>
      <c r="AEM2" s="16"/>
      <c r="AEN2" s="16"/>
      <c r="AEO2" s="16"/>
      <c r="AEP2" s="16"/>
      <c r="AEQ2" s="16"/>
      <c r="AER2" s="16"/>
      <c r="AES2" s="16"/>
      <c r="AET2" s="16"/>
      <c r="AEU2" s="16"/>
      <c r="AEV2" s="16"/>
      <c r="AEW2" s="16"/>
      <c r="AEX2" s="16"/>
      <c r="AEY2" s="16"/>
      <c r="AEZ2" s="16"/>
      <c r="AFA2" s="16"/>
      <c r="AFB2" s="16"/>
      <c r="AFC2" s="16"/>
      <c r="AFD2" s="16"/>
      <c r="AFE2" s="16"/>
      <c r="AFF2" s="16"/>
      <c r="AFG2" s="16"/>
      <c r="AFH2" s="16"/>
      <c r="AFI2" s="16"/>
      <c r="AFJ2" s="16"/>
      <c r="AFK2" s="16"/>
      <c r="AFL2" s="16"/>
      <c r="AFM2" s="16"/>
      <c r="AFN2" s="16"/>
      <c r="AFO2" s="16"/>
      <c r="AFP2" s="16"/>
      <c r="AFQ2" s="16"/>
      <c r="AFR2" s="16"/>
      <c r="AFS2" s="16"/>
      <c r="AFT2" s="16"/>
      <c r="AFU2" s="16"/>
      <c r="AFV2" s="16"/>
      <c r="AFW2" s="16"/>
      <c r="AFX2" s="16"/>
      <c r="AFY2" s="16"/>
      <c r="AFZ2" s="16"/>
      <c r="AGA2" s="16"/>
      <c r="AGB2" s="16"/>
      <c r="AGC2" s="16"/>
      <c r="AGD2" s="16"/>
      <c r="AGE2" s="16"/>
      <c r="AGF2" s="16"/>
      <c r="AGG2" s="16"/>
      <c r="AGH2" s="16"/>
      <c r="AGI2" s="16"/>
      <c r="AGJ2" s="16"/>
      <c r="AGK2" s="16"/>
      <c r="AGL2" s="16"/>
      <c r="AGM2" s="16"/>
      <c r="AGN2" s="16"/>
      <c r="AGO2" s="16"/>
      <c r="AGP2" s="16"/>
      <c r="AGQ2" s="16"/>
      <c r="AGR2" s="16"/>
      <c r="AGS2" s="16"/>
      <c r="AGT2" s="16"/>
      <c r="AGU2" s="16"/>
      <c r="AGV2" s="16"/>
      <c r="AGW2" s="16"/>
      <c r="AGX2" s="16"/>
      <c r="AGY2" s="16"/>
      <c r="AGZ2" s="16"/>
      <c r="AHA2" s="16"/>
      <c r="AHB2" s="16"/>
      <c r="AHC2" s="16"/>
      <c r="AHD2" s="16"/>
      <c r="AHE2" s="16"/>
      <c r="AHF2" s="16"/>
      <c r="AHG2" s="16"/>
      <c r="AHH2" s="16"/>
      <c r="AHI2" s="16"/>
      <c r="AHJ2" s="16"/>
      <c r="AHK2" s="16"/>
      <c r="AHL2" s="16"/>
      <c r="AHM2" s="16"/>
      <c r="AHN2" s="16"/>
      <c r="AHO2" s="16"/>
      <c r="AHP2" s="16"/>
      <c r="AHQ2" s="16"/>
      <c r="AHR2" s="16"/>
      <c r="AHS2" s="16"/>
      <c r="AHT2" s="16"/>
      <c r="AHU2" s="16"/>
      <c r="AHV2" s="16"/>
      <c r="AHW2" s="16"/>
      <c r="AHX2" s="16"/>
      <c r="AHY2" s="16"/>
      <c r="AHZ2" s="16"/>
      <c r="AIA2" s="16"/>
      <c r="AIB2" s="16"/>
      <c r="AIC2" s="16"/>
      <c r="AID2" s="16"/>
      <c r="AIE2" s="16"/>
      <c r="AIF2" s="16"/>
      <c r="AIG2" s="16"/>
      <c r="AIH2" s="16"/>
      <c r="AII2" s="16"/>
      <c r="AIJ2" s="16"/>
      <c r="AIK2" s="16"/>
      <c r="AIL2" s="16"/>
      <c r="AIM2" s="16"/>
      <c r="AIN2" s="16"/>
      <c r="AIO2" s="16"/>
      <c r="AIP2" s="16"/>
      <c r="AIQ2" s="16"/>
      <c r="AIR2" s="16"/>
      <c r="AIS2" s="16"/>
      <c r="AIT2" s="16"/>
      <c r="AIU2" s="16"/>
      <c r="AIV2" s="16"/>
      <c r="AIW2" s="16"/>
      <c r="AIX2" s="16"/>
      <c r="AIY2" s="16"/>
      <c r="AIZ2" s="16"/>
      <c r="AJA2" s="16"/>
      <c r="AJB2" s="16"/>
      <c r="AJC2" s="16"/>
      <c r="AJD2" s="16"/>
      <c r="AJE2" s="16"/>
      <c r="AJF2" s="16"/>
      <c r="AJG2" s="16"/>
      <c r="AJH2" s="16"/>
      <c r="AJI2" s="16"/>
      <c r="AJJ2" s="16"/>
      <c r="AJK2" s="16"/>
      <c r="AJL2" s="16"/>
      <c r="AJM2" s="16"/>
      <c r="AJN2" s="16"/>
      <c r="AJO2" s="16"/>
      <c r="AJP2" s="16"/>
      <c r="AJQ2" s="16"/>
      <c r="AJR2" s="16"/>
      <c r="AJS2" s="16"/>
      <c r="AJT2" s="16"/>
      <c r="AJU2" s="16"/>
      <c r="AJV2" s="16"/>
      <c r="AJW2" s="16"/>
      <c r="AJX2" s="16"/>
      <c r="AJY2" s="16"/>
      <c r="AJZ2" s="16"/>
      <c r="AKA2" s="16"/>
      <c r="AKB2" s="16"/>
      <c r="AKC2" s="16"/>
      <c r="AKD2" s="16"/>
      <c r="AKE2" s="16"/>
      <c r="AKF2" s="16"/>
      <c r="AKG2" s="16"/>
      <c r="AKH2" s="16"/>
      <c r="AKI2" s="16"/>
      <c r="AKJ2" s="16"/>
      <c r="AKK2" s="16"/>
      <c r="AKL2" s="16"/>
      <c r="AKM2" s="16"/>
      <c r="AKN2" s="16"/>
      <c r="AKO2" s="16"/>
      <c r="AKP2" s="16"/>
      <c r="AKQ2" s="16"/>
      <c r="AKR2" s="16"/>
      <c r="AKS2" s="16"/>
      <c r="AKT2" s="16"/>
      <c r="AKU2" s="16"/>
      <c r="AKV2" s="16"/>
      <c r="AKW2" s="16"/>
      <c r="AKX2" s="16"/>
      <c r="AKY2" s="16"/>
      <c r="AKZ2" s="16"/>
      <c r="ALA2" s="16"/>
      <c r="ALB2" s="16"/>
      <c r="ALC2" s="16"/>
      <c r="ALD2" s="16"/>
      <c r="ALE2" s="16"/>
      <c r="ALF2" s="16"/>
      <c r="ALG2" s="16"/>
      <c r="ALH2" s="16"/>
      <c r="ALI2" s="16"/>
      <c r="ALJ2" s="16"/>
      <c r="ALK2" s="16"/>
      <c r="ALL2" s="16"/>
      <c r="ALM2" s="16"/>
      <c r="ALN2" s="16"/>
      <c r="ALO2" s="16"/>
      <c r="ALP2" s="16"/>
      <c r="ALQ2" s="16"/>
      <c r="ALR2" s="16"/>
      <c r="ALS2" s="16"/>
      <c r="ALT2" s="16"/>
      <c r="ALU2" s="16"/>
      <c r="ALV2" s="16"/>
      <c r="ALW2" s="16"/>
      <c r="ALX2" s="16"/>
      <c r="ALY2" s="16"/>
      <c r="ALZ2" s="16"/>
      <c r="AMA2" s="16"/>
      <c r="AMB2" s="16"/>
      <c r="AMC2" s="16"/>
      <c r="AMD2" s="16"/>
      <c r="AME2" s="16"/>
      <c r="AMF2" s="16"/>
      <c r="AMG2" s="16"/>
      <c r="AMH2" s="16"/>
      <c r="AMI2" s="16"/>
      <c r="AMJ2" s="16"/>
      <c r="AMK2" s="16"/>
      <c r="AML2" s="16"/>
      <c r="AMM2" s="16"/>
      <c r="AMN2" s="16"/>
      <c r="AMO2" s="16"/>
      <c r="AMP2" s="16"/>
      <c r="AMQ2" s="16"/>
      <c r="AMR2" s="16"/>
      <c r="AMS2" s="16"/>
      <c r="AMT2" s="16"/>
      <c r="AMU2" s="16"/>
      <c r="AMV2" s="16"/>
      <c r="AMW2" s="16"/>
      <c r="AMX2" s="16"/>
      <c r="AMY2" s="16"/>
      <c r="AMZ2" s="16"/>
      <c r="ANA2" s="16"/>
      <c r="ANB2" s="16"/>
      <c r="ANC2" s="16"/>
      <c r="AND2" s="16"/>
      <c r="ANE2" s="16"/>
      <c r="ANF2" s="16"/>
      <c r="ANG2" s="16"/>
      <c r="ANH2" s="16"/>
      <c r="ANI2" s="16"/>
      <c r="ANJ2" s="16"/>
      <c r="ANK2" s="16"/>
      <c r="ANL2" s="16"/>
      <c r="ANM2" s="16"/>
      <c r="ANN2" s="16"/>
      <c r="ANO2" s="16"/>
      <c r="ANP2" s="16"/>
      <c r="ANQ2" s="16"/>
      <c r="ANR2" s="16"/>
      <c r="ANS2" s="16"/>
      <c r="ANT2" s="16"/>
      <c r="ANU2" s="16"/>
      <c r="ANV2" s="16"/>
      <c r="ANW2" s="16"/>
      <c r="ANX2" s="16"/>
      <c r="ANY2" s="16"/>
      <c r="ANZ2" s="16"/>
      <c r="AOA2" s="16"/>
      <c r="AOB2" s="16"/>
      <c r="AOC2" s="16"/>
      <c r="AOD2" s="16"/>
      <c r="AOE2" s="16"/>
      <c r="AOF2" s="16"/>
      <c r="AOG2" s="16"/>
      <c r="AOH2" s="16"/>
      <c r="AOI2" s="16"/>
      <c r="AOJ2" s="16"/>
      <c r="AOK2" s="16"/>
      <c r="AOL2" s="16"/>
      <c r="AOM2" s="16"/>
      <c r="AON2" s="16"/>
      <c r="AOO2" s="16"/>
      <c r="AOP2" s="16"/>
      <c r="AOQ2" s="16"/>
      <c r="AOR2" s="16"/>
      <c r="AOS2" s="16"/>
      <c r="AOT2" s="16"/>
      <c r="AOU2" s="16"/>
      <c r="AOV2" s="16"/>
      <c r="AOW2" s="16"/>
      <c r="AOX2" s="16"/>
      <c r="AOY2" s="16"/>
      <c r="AOZ2" s="16"/>
      <c r="APA2" s="16"/>
      <c r="APB2" s="16"/>
      <c r="APC2" s="16"/>
      <c r="APD2" s="16"/>
      <c r="APE2" s="16"/>
      <c r="APF2" s="16"/>
      <c r="APG2" s="16"/>
      <c r="APH2" s="16"/>
      <c r="API2" s="16"/>
      <c r="APJ2" s="16"/>
      <c r="APK2" s="16"/>
      <c r="APL2" s="16"/>
      <c r="APM2" s="16"/>
      <c r="APN2" s="16"/>
      <c r="APO2" s="16"/>
      <c r="APP2" s="16"/>
      <c r="APQ2" s="16"/>
      <c r="APR2" s="16"/>
      <c r="APS2" s="16"/>
      <c r="APT2" s="16"/>
      <c r="APU2" s="16"/>
      <c r="APV2" s="16"/>
      <c r="APW2" s="16"/>
      <c r="APX2" s="16"/>
      <c r="APY2" s="16"/>
      <c r="APZ2" s="16"/>
      <c r="AQA2" s="16"/>
      <c r="AQB2" s="16"/>
      <c r="AQC2" s="16"/>
      <c r="AQD2" s="16"/>
      <c r="AQE2" s="16"/>
      <c r="AQF2" s="16"/>
      <c r="AQG2" s="16"/>
      <c r="AQH2" s="16"/>
      <c r="AQI2" s="16"/>
      <c r="AQJ2" s="16"/>
      <c r="AQK2" s="16"/>
      <c r="AQL2" s="16"/>
      <c r="AQM2" s="16"/>
      <c r="AQN2" s="16"/>
      <c r="AQO2" s="16"/>
      <c r="AQP2" s="16"/>
      <c r="AQQ2" s="16"/>
      <c r="AQR2" s="16"/>
      <c r="AQS2" s="16"/>
      <c r="AQT2" s="16"/>
      <c r="AQU2" s="16"/>
      <c r="AQV2" s="16"/>
      <c r="AQW2" s="16"/>
      <c r="AQX2" s="16"/>
      <c r="AQY2" s="16"/>
      <c r="AQZ2" s="16"/>
      <c r="ARA2" s="16"/>
      <c r="ARB2" s="16"/>
      <c r="ARC2" s="16"/>
      <c r="ARD2" s="16"/>
      <c r="ARE2" s="16"/>
      <c r="ARF2" s="16"/>
      <c r="ARG2" s="16"/>
      <c r="ARH2" s="16"/>
      <c r="ARI2" s="16"/>
      <c r="ARJ2" s="16"/>
      <c r="ARK2" s="16"/>
      <c r="ARL2" s="16"/>
      <c r="ARM2" s="16"/>
      <c r="ARN2" s="16"/>
      <c r="ARO2" s="16"/>
      <c r="ARP2" s="16"/>
      <c r="ARQ2" s="16"/>
      <c r="ARR2" s="16"/>
      <c r="ARS2" s="16"/>
      <c r="ART2" s="16"/>
      <c r="ARU2" s="16"/>
      <c r="ARV2" s="16"/>
      <c r="ARW2" s="16"/>
      <c r="ARX2" s="16"/>
      <c r="ARY2" s="16"/>
      <c r="ARZ2" s="16"/>
      <c r="ASA2" s="16"/>
      <c r="ASB2" s="16"/>
      <c r="ASC2" s="16"/>
      <c r="ASD2" s="16"/>
      <c r="ASE2" s="16"/>
      <c r="ASF2" s="16"/>
      <c r="ASG2" s="16"/>
      <c r="ASH2" s="16"/>
      <c r="ASI2" s="16"/>
      <c r="ASJ2" s="16"/>
      <c r="ASK2" s="16"/>
      <c r="ASL2" s="16"/>
      <c r="ASM2" s="16"/>
      <c r="ASN2" s="16"/>
      <c r="ASO2" s="16"/>
      <c r="ASP2" s="16"/>
      <c r="ASQ2" s="16"/>
      <c r="ASR2" s="16"/>
      <c r="ASS2" s="16"/>
      <c r="AST2" s="16"/>
      <c r="ASU2" s="16"/>
      <c r="ASV2" s="16"/>
      <c r="ASW2" s="16"/>
      <c r="ASX2" s="16"/>
      <c r="ASY2" s="16"/>
      <c r="ASZ2" s="16"/>
      <c r="ATA2" s="16"/>
      <c r="ATB2" s="16"/>
      <c r="ATC2" s="16"/>
      <c r="ATD2" s="16"/>
      <c r="ATE2" s="16"/>
      <c r="ATF2" s="16"/>
      <c r="ATG2" s="16"/>
      <c r="ATH2" s="16"/>
      <c r="ATI2" s="16"/>
      <c r="ATJ2" s="16"/>
      <c r="ATK2" s="16"/>
      <c r="ATL2" s="16"/>
      <c r="ATM2" s="16"/>
      <c r="ATN2" s="16"/>
      <c r="ATO2" s="16"/>
      <c r="ATP2" s="16"/>
      <c r="ATQ2" s="16"/>
      <c r="ATR2" s="16"/>
      <c r="ATS2" s="16"/>
      <c r="ATT2" s="16"/>
      <c r="ATU2" s="16"/>
      <c r="ATV2" s="16"/>
      <c r="ATW2" s="16"/>
      <c r="ATX2" s="16"/>
      <c r="ATY2" s="16"/>
      <c r="ATZ2" s="16"/>
      <c r="AUA2" s="16"/>
      <c r="AUB2" s="16"/>
      <c r="AUC2" s="16"/>
      <c r="AUD2" s="16"/>
      <c r="AUE2" s="16"/>
      <c r="AUF2" s="16"/>
      <c r="AUG2" s="16"/>
      <c r="AUH2" s="16"/>
      <c r="AUI2" s="16"/>
      <c r="AUJ2" s="16"/>
      <c r="AUK2" s="16"/>
      <c r="AUL2" s="16"/>
      <c r="AUM2" s="16"/>
      <c r="AUN2" s="16"/>
      <c r="AUO2" s="16"/>
      <c r="AUP2" s="16"/>
      <c r="AUQ2" s="16"/>
      <c r="AUR2" s="16"/>
      <c r="AUS2" s="16"/>
      <c r="AUT2" s="16"/>
      <c r="AUU2" s="16"/>
      <c r="AUV2" s="16"/>
      <c r="AUW2" s="16"/>
      <c r="AUX2" s="16"/>
      <c r="AUY2" s="16"/>
      <c r="AUZ2" s="16"/>
      <c r="AVA2" s="16"/>
      <c r="AVB2" s="16"/>
      <c r="AVC2" s="16"/>
      <c r="AVD2" s="16"/>
      <c r="AVE2" s="16"/>
      <c r="AVF2" s="16"/>
      <c r="AVG2" s="16"/>
      <c r="AVH2" s="16"/>
      <c r="AVI2" s="16"/>
      <c r="AVJ2" s="16"/>
      <c r="AVK2" s="16"/>
      <c r="AVL2" s="16"/>
      <c r="AVM2" s="16"/>
      <c r="AVN2" s="16"/>
      <c r="AVO2" s="16"/>
      <c r="AVP2" s="16"/>
      <c r="AVQ2" s="16"/>
      <c r="AVR2" s="16"/>
      <c r="AVS2" s="16"/>
      <c r="AVT2" s="16"/>
      <c r="AVU2" s="16"/>
      <c r="AVV2" s="16"/>
      <c r="AVW2" s="16"/>
      <c r="AVX2" s="16"/>
      <c r="AVY2" s="16"/>
      <c r="AVZ2" s="16"/>
      <c r="AWA2" s="16"/>
      <c r="AWB2" s="16"/>
      <c r="AWC2" s="16"/>
      <c r="AWD2" s="16"/>
      <c r="AWE2" s="16"/>
      <c r="AWF2" s="16"/>
      <c r="AWG2" s="16"/>
      <c r="AWH2" s="16"/>
      <c r="AWI2" s="16"/>
      <c r="AWJ2" s="16"/>
      <c r="AWK2" s="16"/>
      <c r="AWL2" s="16"/>
      <c r="AWM2" s="16"/>
      <c r="AWN2" s="16"/>
      <c r="AWO2" s="16"/>
      <c r="AWP2" s="16"/>
      <c r="AWQ2" s="16"/>
      <c r="AWR2" s="16"/>
      <c r="AWS2" s="16"/>
      <c r="AWT2" s="16"/>
      <c r="AWU2" s="16"/>
      <c r="AWV2" s="16"/>
      <c r="AWW2" s="16"/>
      <c r="AWX2" s="16"/>
      <c r="AWY2" s="16"/>
      <c r="AWZ2" s="16"/>
      <c r="AXA2" s="16"/>
      <c r="AXB2" s="16"/>
      <c r="AXC2" s="16"/>
      <c r="AXD2" s="16"/>
      <c r="AXE2" s="16"/>
      <c r="AXF2" s="16"/>
      <c r="AXG2" s="16"/>
      <c r="AXH2" s="16"/>
      <c r="AXI2" s="16"/>
      <c r="AXJ2" s="16"/>
      <c r="AXK2" s="16"/>
      <c r="AXL2" s="16"/>
      <c r="AXM2" s="16"/>
      <c r="AXN2" s="16"/>
      <c r="AXO2" s="16"/>
      <c r="AXP2" s="16"/>
      <c r="AXQ2" s="16"/>
      <c r="AXR2" s="16"/>
      <c r="AXS2" s="16"/>
      <c r="AXT2" s="16"/>
      <c r="AXU2" s="16"/>
      <c r="AXV2" s="16"/>
      <c r="AXW2" s="16"/>
      <c r="AXX2" s="16"/>
      <c r="AXY2" s="16"/>
      <c r="AXZ2" s="16"/>
      <c r="AYA2" s="16"/>
      <c r="AYB2" s="16"/>
      <c r="AYC2" s="16"/>
      <c r="AYD2" s="16"/>
      <c r="AYE2" s="16"/>
      <c r="AYF2" s="16"/>
      <c r="AYG2" s="16"/>
      <c r="AYH2" s="16"/>
      <c r="AYI2" s="16"/>
      <c r="AYJ2" s="16"/>
      <c r="AYK2" s="16"/>
      <c r="AYL2" s="16"/>
      <c r="AYM2" s="16"/>
      <c r="AYN2" s="16"/>
      <c r="AYO2" s="16"/>
      <c r="AYP2" s="16"/>
      <c r="AYQ2" s="16"/>
      <c r="AYR2" s="16"/>
      <c r="AYS2" s="16"/>
      <c r="AYT2" s="16"/>
      <c r="AYU2" s="16"/>
      <c r="AYV2" s="16"/>
      <c r="AYW2" s="16"/>
      <c r="AYX2" s="16"/>
      <c r="AYY2" s="16"/>
      <c r="AYZ2" s="16"/>
      <c r="AZA2" s="16"/>
      <c r="AZB2" s="16"/>
      <c r="AZC2" s="16"/>
      <c r="AZD2" s="16"/>
      <c r="AZE2" s="16"/>
      <c r="AZF2" s="16"/>
      <c r="AZG2" s="16"/>
      <c r="AZH2" s="16"/>
      <c r="AZI2" s="16"/>
      <c r="AZJ2" s="16"/>
      <c r="AZK2" s="16"/>
      <c r="AZL2" s="16"/>
      <c r="AZM2" s="16"/>
      <c r="AZN2" s="16"/>
      <c r="AZO2" s="16"/>
      <c r="AZP2" s="16"/>
      <c r="AZQ2" s="16"/>
      <c r="AZR2" s="16"/>
      <c r="AZS2" s="16"/>
      <c r="AZT2" s="16"/>
      <c r="AZU2" s="16"/>
      <c r="AZV2" s="16"/>
      <c r="AZW2" s="16"/>
      <c r="AZX2" s="16"/>
      <c r="AZY2" s="16"/>
      <c r="AZZ2" s="16"/>
      <c r="BAA2" s="16"/>
      <c r="BAB2" s="16"/>
      <c r="BAC2" s="16"/>
      <c r="BAD2" s="16"/>
      <c r="BAE2" s="16"/>
      <c r="BAF2" s="16"/>
      <c r="BAG2" s="16"/>
      <c r="BAH2" s="16"/>
      <c r="BAI2" s="16"/>
      <c r="BAJ2" s="16"/>
      <c r="BAK2" s="16"/>
      <c r="BAL2" s="16"/>
      <c r="BAM2" s="16"/>
      <c r="BAN2" s="16"/>
      <c r="BAO2" s="16"/>
      <c r="BAP2" s="16"/>
      <c r="BAQ2" s="16"/>
      <c r="BAR2" s="16"/>
      <c r="BAS2" s="16"/>
      <c r="BAT2" s="16"/>
      <c r="BAU2" s="16"/>
      <c r="BAV2" s="16"/>
      <c r="BAW2" s="16"/>
      <c r="BAX2" s="16"/>
      <c r="BAY2" s="16"/>
      <c r="BAZ2" s="16"/>
      <c r="BBA2" s="16"/>
      <c r="BBB2" s="16"/>
      <c r="BBC2" s="16"/>
      <c r="BBD2" s="16"/>
      <c r="BBE2" s="16"/>
      <c r="BBF2" s="16"/>
      <c r="BBG2" s="16"/>
      <c r="BBH2" s="16"/>
      <c r="BBI2" s="16"/>
      <c r="BBJ2" s="16"/>
      <c r="BBK2" s="16"/>
      <c r="BBL2" s="16"/>
      <c r="BBM2" s="16"/>
      <c r="BBN2" s="16"/>
      <c r="BBO2" s="16"/>
      <c r="BBP2" s="16"/>
      <c r="BBQ2" s="16"/>
      <c r="BBR2" s="16"/>
      <c r="BBS2" s="16"/>
      <c r="BBT2" s="16"/>
      <c r="BBU2" s="16"/>
      <c r="BBV2" s="16"/>
      <c r="BBW2" s="16"/>
      <c r="BBX2" s="16"/>
      <c r="BBY2" s="16"/>
      <c r="BBZ2" s="16"/>
      <c r="BCA2" s="16"/>
      <c r="BCB2" s="16"/>
      <c r="BCC2" s="16"/>
      <c r="BCD2" s="16"/>
      <c r="BCE2" s="16"/>
      <c r="BCF2" s="16"/>
      <c r="BCG2" s="16"/>
      <c r="BCH2" s="16"/>
      <c r="BCI2" s="16"/>
      <c r="BCJ2" s="16"/>
      <c r="BCK2" s="16"/>
      <c r="BCL2" s="16"/>
      <c r="BCM2" s="16"/>
      <c r="BCN2" s="16"/>
      <c r="BCO2" s="16"/>
      <c r="BCP2" s="16"/>
      <c r="BCQ2" s="16"/>
      <c r="BCR2" s="16"/>
      <c r="BCS2" s="16"/>
      <c r="BCT2" s="16"/>
      <c r="BCU2" s="16"/>
      <c r="BCV2" s="16"/>
      <c r="BCW2" s="16"/>
      <c r="BCX2" s="16"/>
      <c r="BCY2" s="16"/>
      <c r="BCZ2" s="16"/>
      <c r="BDA2" s="16"/>
      <c r="BDB2" s="16"/>
      <c r="BDC2" s="16"/>
      <c r="BDD2" s="16"/>
      <c r="BDE2" s="16"/>
      <c r="BDF2" s="16"/>
      <c r="BDG2" s="16"/>
      <c r="BDH2" s="16"/>
      <c r="BDI2" s="16"/>
      <c r="BDJ2" s="16"/>
      <c r="BDK2" s="16"/>
      <c r="BDL2" s="16"/>
      <c r="BDM2" s="16"/>
      <c r="BDN2" s="16"/>
      <c r="BDO2" s="16"/>
      <c r="BDP2" s="16"/>
      <c r="BDQ2" s="16"/>
      <c r="BDR2" s="16"/>
      <c r="BDS2" s="16"/>
      <c r="BDT2" s="16"/>
      <c r="BDU2" s="16"/>
      <c r="BDV2" s="16"/>
      <c r="BDW2" s="16"/>
      <c r="BDX2" s="16"/>
      <c r="BDY2" s="16"/>
      <c r="BDZ2" s="16"/>
      <c r="BEA2" s="16"/>
      <c r="BEB2" s="16"/>
      <c r="BEC2" s="16"/>
      <c r="BED2" s="16"/>
      <c r="BEE2" s="16"/>
      <c r="BEF2" s="16"/>
      <c r="BEG2" s="16"/>
      <c r="BEH2" s="16"/>
      <c r="BEI2" s="16"/>
      <c r="BEJ2" s="16"/>
      <c r="BEK2" s="16"/>
      <c r="BEL2" s="16"/>
      <c r="BEM2" s="16"/>
      <c r="BEN2" s="16"/>
      <c r="BEO2" s="16"/>
      <c r="BEP2" s="16"/>
      <c r="BEQ2" s="16"/>
      <c r="BER2" s="16"/>
      <c r="BES2" s="16"/>
      <c r="BET2" s="16"/>
      <c r="BEU2" s="16"/>
      <c r="BEV2" s="16"/>
      <c r="BEW2" s="16"/>
      <c r="BEX2" s="16"/>
      <c r="BEY2" s="16"/>
      <c r="BEZ2" s="16"/>
      <c r="BFA2" s="16"/>
      <c r="BFB2" s="16"/>
      <c r="BFC2" s="16"/>
      <c r="BFD2" s="16"/>
      <c r="BFE2" s="16"/>
      <c r="BFF2" s="16"/>
      <c r="BFG2" s="16"/>
      <c r="BFH2" s="16"/>
      <c r="BFI2" s="16"/>
      <c r="BFJ2" s="16"/>
      <c r="BFK2" s="16"/>
      <c r="BFL2" s="16"/>
      <c r="BFM2" s="16"/>
      <c r="BFN2" s="16"/>
      <c r="BFO2" s="16"/>
      <c r="BFP2" s="16"/>
      <c r="BFQ2" s="16"/>
      <c r="BFR2" s="16"/>
      <c r="BFS2" s="16"/>
      <c r="BFT2" s="16"/>
      <c r="BFU2" s="16"/>
      <c r="BFV2" s="16"/>
      <c r="BFW2" s="16"/>
      <c r="BFX2" s="16"/>
      <c r="BFY2" s="16"/>
      <c r="BFZ2" s="16"/>
      <c r="BGA2" s="16"/>
      <c r="BGB2" s="16"/>
      <c r="BGC2" s="16"/>
      <c r="BGD2" s="16"/>
      <c r="BGE2" s="16"/>
      <c r="BGF2" s="16"/>
      <c r="BGG2" s="16"/>
      <c r="BGH2" s="16"/>
      <c r="BGI2" s="16"/>
      <c r="BGJ2" s="16"/>
      <c r="BGK2" s="16"/>
      <c r="BGL2" s="16"/>
      <c r="BGM2" s="16"/>
      <c r="BGN2" s="16"/>
      <c r="BGO2" s="16"/>
      <c r="BGP2" s="16"/>
      <c r="BGQ2" s="16"/>
      <c r="BGR2" s="16"/>
      <c r="BGS2" s="16"/>
      <c r="BGT2" s="16"/>
      <c r="BGU2" s="16"/>
      <c r="BGV2" s="16"/>
      <c r="BGW2" s="16"/>
      <c r="BGX2" s="16"/>
      <c r="BGY2" s="16"/>
      <c r="BGZ2" s="16"/>
      <c r="BHA2" s="16"/>
      <c r="BHB2" s="16"/>
      <c r="BHC2" s="16"/>
      <c r="BHD2" s="16"/>
      <c r="BHE2" s="16"/>
      <c r="BHF2" s="16"/>
      <c r="BHG2" s="16"/>
      <c r="BHH2" s="16"/>
      <c r="BHI2" s="16"/>
      <c r="BHJ2" s="16"/>
      <c r="BHK2" s="16"/>
      <c r="BHL2" s="16"/>
      <c r="BHM2" s="16"/>
      <c r="BHN2" s="16"/>
      <c r="BHO2" s="16"/>
      <c r="BHP2" s="16"/>
      <c r="BHQ2" s="16"/>
      <c r="BHR2" s="16"/>
      <c r="BHS2" s="16"/>
      <c r="BHT2" s="16"/>
      <c r="BHU2" s="16"/>
      <c r="BHV2" s="16"/>
      <c r="BHW2" s="16"/>
      <c r="BHX2" s="16"/>
      <c r="BHY2" s="16"/>
      <c r="BHZ2" s="16"/>
      <c r="BIA2" s="16"/>
      <c r="BIB2" s="16"/>
      <c r="BIC2" s="16"/>
      <c r="BID2" s="16"/>
      <c r="BIE2" s="16"/>
      <c r="BIF2" s="16"/>
      <c r="BIG2" s="16"/>
      <c r="BIH2" s="16"/>
      <c r="BII2" s="16"/>
      <c r="BIJ2" s="16"/>
      <c r="BIK2" s="16"/>
      <c r="BIL2" s="16"/>
      <c r="BIM2" s="16"/>
      <c r="BIN2" s="16"/>
      <c r="BIO2" s="16"/>
      <c r="BIP2" s="16"/>
      <c r="BIQ2" s="16"/>
      <c r="BIR2" s="16"/>
      <c r="BIS2" s="16"/>
      <c r="BIT2" s="16"/>
      <c r="BIU2" s="16"/>
      <c r="BIV2" s="16"/>
      <c r="BIW2" s="16"/>
      <c r="BIX2" s="16"/>
      <c r="BIY2" s="16"/>
      <c r="BIZ2" s="16"/>
      <c r="BJA2" s="16"/>
      <c r="BJB2" s="16"/>
      <c r="BJC2" s="16"/>
      <c r="BJD2" s="16"/>
      <c r="BJE2" s="16"/>
      <c r="BJF2" s="16"/>
      <c r="BJG2" s="16"/>
      <c r="BJH2" s="16"/>
      <c r="BJI2" s="16"/>
      <c r="BJJ2" s="16"/>
      <c r="BJK2" s="16"/>
      <c r="BJL2" s="16"/>
      <c r="BJM2" s="16"/>
      <c r="BJN2" s="16"/>
      <c r="BJO2" s="16"/>
      <c r="BJP2" s="16"/>
      <c r="BJQ2" s="16"/>
      <c r="BJR2" s="16"/>
      <c r="BJS2" s="16"/>
      <c r="BJT2" s="16"/>
      <c r="BJU2" s="16"/>
      <c r="BJV2" s="16"/>
      <c r="BJW2" s="16"/>
      <c r="BJX2" s="16"/>
      <c r="BJY2" s="16"/>
      <c r="BJZ2" s="16"/>
      <c r="BKA2" s="16"/>
      <c r="BKB2" s="16"/>
      <c r="BKC2" s="16"/>
      <c r="BKD2" s="16"/>
      <c r="BKE2" s="16"/>
      <c r="BKF2" s="16"/>
      <c r="BKG2" s="16"/>
      <c r="BKH2" s="16"/>
      <c r="BKI2" s="16"/>
      <c r="BKJ2" s="16"/>
      <c r="BKK2" s="16"/>
      <c r="BKL2" s="16"/>
      <c r="BKM2" s="16"/>
      <c r="BKN2" s="16"/>
      <c r="BKO2" s="16"/>
      <c r="BKP2" s="16"/>
      <c r="BKQ2" s="16"/>
      <c r="BKR2" s="16"/>
      <c r="BKS2" s="16"/>
      <c r="BKT2" s="16"/>
      <c r="BKU2" s="16"/>
      <c r="BKV2" s="16"/>
      <c r="BKW2" s="16"/>
      <c r="BKX2" s="16"/>
      <c r="BKY2" s="16"/>
      <c r="BKZ2" s="16"/>
      <c r="BLA2" s="16"/>
      <c r="BLB2" s="16"/>
      <c r="BLC2" s="16"/>
      <c r="BLD2" s="16"/>
      <c r="BLE2" s="16"/>
      <c r="BLF2" s="16"/>
      <c r="BLG2" s="16"/>
      <c r="BLH2" s="16"/>
      <c r="BLI2" s="16"/>
      <c r="BLJ2" s="16"/>
      <c r="BLK2" s="16"/>
      <c r="BLL2" s="16"/>
      <c r="BLM2" s="16"/>
      <c r="BLN2" s="16"/>
      <c r="BLO2" s="16"/>
      <c r="BLP2" s="16"/>
      <c r="BLQ2" s="16"/>
      <c r="BLR2" s="16"/>
      <c r="BLS2" s="16"/>
      <c r="BLT2" s="16"/>
      <c r="BLU2" s="16"/>
      <c r="BLV2" s="16"/>
      <c r="BLW2" s="16"/>
      <c r="BLX2" s="16"/>
      <c r="BLY2" s="16"/>
      <c r="BLZ2" s="16"/>
      <c r="BMA2" s="16"/>
      <c r="BMB2" s="16"/>
      <c r="BMC2" s="16"/>
      <c r="BMD2" s="16"/>
      <c r="BME2" s="16"/>
      <c r="BMF2" s="16"/>
      <c r="BMG2" s="16"/>
      <c r="BMH2" s="16"/>
      <c r="BMI2" s="16"/>
      <c r="BMJ2" s="16"/>
      <c r="BMK2" s="16"/>
      <c r="BML2" s="16"/>
      <c r="BMM2" s="16"/>
      <c r="BMN2" s="16"/>
      <c r="BMO2" s="16"/>
      <c r="BMP2" s="16"/>
      <c r="BMQ2" s="16"/>
      <c r="BMR2" s="16"/>
      <c r="BMS2" s="16"/>
      <c r="BMT2" s="16"/>
      <c r="BMU2" s="16"/>
      <c r="BMV2" s="16"/>
      <c r="BMW2" s="16"/>
      <c r="BMX2" s="16"/>
      <c r="BMY2" s="16"/>
      <c r="BMZ2" s="16"/>
      <c r="BNA2" s="16"/>
      <c r="BNB2" s="16"/>
      <c r="BNC2" s="16"/>
      <c r="BND2" s="16"/>
      <c r="BNE2" s="16"/>
      <c r="BNF2" s="16"/>
      <c r="BNG2" s="16"/>
      <c r="BNH2" s="16"/>
      <c r="BNI2" s="16"/>
      <c r="BNJ2" s="16"/>
      <c r="BNK2" s="16"/>
      <c r="BNL2" s="16"/>
      <c r="BNM2" s="16"/>
      <c r="BNN2" s="16"/>
      <c r="BNO2" s="16"/>
      <c r="BNP2" s="16"/>
      <c r="BNQ2" s="16"/>
      <c r="BNR2" s="16"/>
      <c r="BNS2" s="16"/>
      <c r="BNT2" s="16"/>
      <c r="BNU2" s="16"/>
      <c r="BNV2" s="16"/>
      <c r="BNW2" s="16"/>
      <c r="BNX2" s="16"/>
      <c r="BNY2" s="16"/>
      <c r="BNZ2" s="16"/>
      <c r="BOA2" s="16"/>
      <c r="BOB2" s="16"/>
      <c r="BOC2" s="16"/>
      <c r="BOD2" s="16"/>
      <c r="BOE2" s="16"/>
      <c r="BOF2" s="16"/>
      <c r="BOG2" s="16"/>
      <c r="BOH2" s="16"/>
      <c r="BOI2" s="16"/>
      <c r="BOJ2" s="16"/>
      <c r="BOK2" s="16"/>
      <c r="BOL2" s="16"/>
      <c r="BOM2" s="16"/>
      <c r="BON2" s="16"/>
      <c r="BOO2" s="16"/>
      <c r="BOP2" s="16"/>
      <c r="BOQ2" s="16"/>
      <c r="BOR2" s="16"/>
      <c r="BOS2" s="16"/>
      <c r="BOT2" s="16"/>
      <c r="BOU2" s="16"/>
      <c r="BOV2" s="16"/>
      <c r="BOW2" s="16"/>
      <c r="BOX2" s="16"/>
      <c r="BOY2" s="16"/>
      <c r="BOZ2" s="16"/>
      <c r="BPA2" s="16"/>
      <c r="BPB2" s="16"/>
      <c r="BPC2" s="16"/>
      <c r="BPD2" s="16"/>
      <c r="BPE2" s="16"/>
      <c r="BPF2" s="16"/>
      <c r="BPG2" s="16"/>
      <c r="BPH2" s="16"/>
      <c r="BPI2" s="16"/>
      <c r="BPJ2" s="16"/>
      <c r="BPK2" s="16"/>
      <c r="BPL2" s="16"/>
      <c r="BPM2" s="16"/>
      <c r="BPN2" s="16"/>
      <c r="BPO2" s="16"/>
      <c r="BPP2" s="16"/>
      <c r="BPQ2" s="16"/>
      <c r="BPR2" s="16"/>
      <c r="BPS2" s="16"/>
      <c r="BPT2" s="16"/>
      <c r="BPU2" s="16"/>
      <c r="BPV2" s="16"/>
      <c r="BPW2" s="16"/>
      <c r="BPX2" s="16"/>
      <c r="BPY2" s="16"/>
      <c r="BPZ2" s="16"/>
      <c r="BQA2" s="16"/>
      <c r="BQB2" s="16"/>
      <c r="BQC2" s="16"/>
      <c r="BQD2" s="16"/>
      <c r="BQE2" s="16"/>
      <c r="BQF2" s="16"/>
      <c r="BQG2" s="16"/>
      <c r="BQH2" s="16"/>
      <c r="BQI2" s="16"/>
      <c r="BQJ2" s="16"/>
      <c r="BQK2" s="16"/>
      <c r="BQL2" s="16"/>
      <c r="BQM2" s="16"/>
      <c r="BQN2" s="16"/>
      <c r="BQO2" s="16"/>
      <c r="BQP2" s="16"/>
      <c r="BQQ2" s="16"/>
      <c r="BQR2" s="16"/>
      <c r="BQS2" s="16"/>
      <c r="BQT2" s="16"/>
      <c r="BQU2" s="16"/>
      <c r="BQV2" s="16"/>
      <c r="BQW2" s="16"/>
      <c r="BQX2" s="16"/>
      <c r="BQY2" s="16"/>
      <c r="BQZ2" s="16"/>
      <c r="BRA2" s="16"/>
      <c r="BRB2" s="16"/>
      <c r="BRC2" s="16"/>
      <c r="BRD2" s="16"/>
      <c r="BRE2" s="16"/>
      <c r="BRF2" s="16"/>
      <c r="BRG2" s="16"/>
      <c r="BRH2" s="16"/>
      <c r="BRI2" s="16"/>
      <c r="BRJ2" s="16"/>
      <c r="BRK2" s="16"/>
      <c r="BRL2" s="16"/>
      <c r="BRM2" s="16"/>
      <c r="BRN2" s="16"/>
      <c r="BRO2" s="16"/>
      <c r="BRP2" s="16"/>
      <c r="BRQ2" s="16"/>
      <c r="BRR2" s="16"/>
      <c r="BRS2" s="16"/>
      <c r="BRT2" s="16"/>
      <c r="BRU2" s="16"/>
      <c r="BRV2" s="16"/>
      <c r="BRW2" s="16"/>
      <c r="BRX2" s="16"/>
      <c r="BRY2" s="16"/>
      <c r="BRZ2" s="16"/>
      <c r="BSA2" s="16"/>
      <c r="BSB2" s="16"/>
      <c r="BSC2" s="16"/>
      <c r="BSD2" s="16"/>
      <c r="BSE2" s="16"/>
      <c r="BSF2" s="16"/>
      <c r="BSG2" s="16"/>
      <c r="BSH2" s="16"/>
      <c r="BSI2" s="16"/>
      <c r="BSJ2" s="16"/>
      <c r="BSK2" s="16"/>
      <c r="BSL2" s="16"/>
      <c r="BSM2" s="16"/>
      <c r="BSN2" s="16"/>
      <c r="BSO2" s="16"/>
      <c r="BSP2" s="16"/>
      <c r="BSQ2" s="16"/>
      <c r="BSR2" s="16"/>
      <c r="BSS2" s="16"/>
      <c r="BST2" s="16"/>
      <c r="BSU2" s="16"/>
      <c r="BSV2" s="16"/>
      <c r="BSW2" s="16"/>
      <c r="BSX2" s="16"/>
      <c r="BSY2" s="16"/>
      <c r="BSZ2" s="16"/>
      <c r="BTA2" s="16"/>
      <c r="BTB2" s="16"/>
      <c r="BTC2" s="16"/>
      <c r="BTD2" s="16"/>
      <c r="BTE2" s="16"/>
      <c r="BTF2" s="16"/>
      <c r="BTG2" s="16"/>
      <c r="BTH2" s="16"/>
      <c r="BTI2" s="16"/>
      <c r="BTJ2" s="16"/>
      <c r="BTK2" s="16"/>
      <c r="BTL2" s="16"/>
      <c r="BTM2" s="16"/>
      <c r="BTN2" s="16"/>
      <c r="BTO2" s="16"/>
      <c r="BTP2" s="16"/>
      <c r="BTQ2" s="16"/>
      <c r="BTR2" s="16"/>
      <c r="BTS2" s="16"/>
      <c r="BTT2" s="16"/>
      <c r="BTU2" s="16"/>
      <c r="BTV2" s="16"/>
      <c r="BTW2" s="16"/>
      <c r="BTX2" s="16"/>
      <c r="BTY2" s="16"/>
      <c r="BTZ2" s="16"/>
      <c r="BUA2" s="16"/>
      <c r="BUB2" s="16"/>
      <c r="BUC2" s="16"/>
      <c r="BUD2" s="16"/>
      <c r="BUE2" s="16"/>
      <c r="BUF2" s="16"/>
      <c r="BUG2" s="16"/>
      <c r="BUH2" s="16"/>
      <c r="BUI2" s="16"/>
      <c r="BUJ2" s="16"/>
      <c r="BUK2" s="16"/>
      <c r="BUL2" s="16"/>
      <c r="BUM2" s="16"/>
      <c r="BUN2" s="16"/>
      <c r="BUO2" s="16"/>
      <c r="BUP2" s="16"/>
      <c r="BUQ2" s="16"/>
      <c r="BUR2" s="16"/>
      <c r="BUS2" s="16"/>
      <c r="BUT2" s="16"/>
      <c r="BUU2" s="16"/>
      <c r="BUV2" s="16"/>
      <c r="BUW2" s="16"/>
      <c r="BUX2" s="16"/>
      <c r="BUY2" s="16"/>
      <c r="BUZ2" s="16"/>
      <c r="BVA2" s="16"/>
      <c r="BVB2" s="16"/>
      <c r="BVC2" s="16"/>
      <c r="BVD2" s="16"/>
      <c r="BVE2" s="16"/>
      <c r="BVF2" s="16"/>
      <c r="BVG2" s="16"/>
      <c r="BVH2" s="16"/>
      <c r="BVI2" s="16"/>
      <c r="BVJ2" s="16"/>
      <c r="BVK2" s="16"/>
      <c r="BVL2" s="16"/>
      <c r="BVM2" s="16"/>
      <c r="BVN2" s="16"/>
      <c r="BVO2" s="16"/>
      <c r="BVP2" s="16"/>
      <c r="BVQ2" s="16"/>
      <c r="BVR2" s="16"/>
      <c r="BVS2" s="16"/>
      <c r="BVT2" s="16"/>
      <c r="BVU2" s="16"/>
      <c r="BVV2" s="16"/>
      <c r="BVW2" s="16"/>
      <c r="BVX2" s="16"/>
      <c r="BVY2" s="16"/>
      <c r="BVZ2" s="16"/>
      <c r="BWA2" s="16"/>
      <c r="BWB2" s="16"/>
      <c r="BWC2" s="16"/>
      <c r="BWD2" s="16"/>
      <c r="BWE2" s="16"/>
      <c r="BWF2" s="16"/>
      <c r="BWG2" s="16"/>
      <c r="BWH2" s="16"/>
      <c r="BWI2" s="16"/>
      <c r="BWJ2" s="16"/>
      <c r="BWK2" s="16"/>
      <c r="BWL2" s="16"/>
      <c r="BWM2" s="16"/>
      <c r="BWN2" s="16"/>
      <c r="BWO2" s="16"/>
      <c r="BWP2" s="16"/>
      <c r="BWQ2" s="16"/>
      <c r="BWR2" s="16"/>
      <c r="BWS2" s="16"/>
      <c r="BWT2" s="16"/>
      <c r="BWU2" s="16"/>
      <c r="BWV2" s="16"/>
      <c r="BWW2" s="16"/>
      <c r="BWX2" s="16"/>
      <c r="BWY2" s="16"/>
      <c r="BWZ2" s="16"/>
      <c r="BXA2" s="16"/>
      <c r="BXB2" s="16"/>
      <c r="BXC2" s="16"/>
      <c r="BXD2" s="16"/>
      <c r="BXE2" s="16"/>
      <c r="BXF2" s="16"/>
      <c r="BXG2" s="16"/>
      <c r="BXH2" s="16"/>
      <c r="BXI2" s="16"/>
      <c r="BXJ2" s="16"/>
      <c r="BXK2" s="16"/>
      <c r="BXL2" s="16"/>
      <c r="BXM2" s="16"/>
      <c r="BXN2" s="16"/>
      <c r="BXO2" s="16"/>
      <c r="BXP2" s="16"/>
      <c r="BXQ2" s="16"/>
      <c r="BXR2" s="16"/>
      <c r="BXS2" s="16"/>
      <c r="BXT2" s="16"/>
      <c r="BXU2" s="16"/>
      <c r="BXV2" s="16"/>
      <c r="BXW2" s="16"/>
      <c r="BXX2" s="16"/>
      <c r="BXY2" s="16"/>
      <c r="BXZ2" s="16"/>
      <c r="BYA2" s="16"/>
      <c r="BYB2" s="16"/>
      <c r="BYC2" s="16"/>
      <c r="BYD2" s="16"/>
      <c r="BYE2" s="16"/>
      <c r="BYF2" s="16"/>
      <c r="BYG2" s="16"/>
      <c r="BYH2" s="16"/>
      <c r="BYI2" s="16"/>
      <c r="BYJ2" s="16"/>
      <c r="BYK2" s="16"/>
      <c r="BYL2" s="16"/>
      <c r="BYM2" s="16"/>
      <c r="BYN2" s="16"/>
      <c r="BYO2" s="16"/>
      <c r="BYP2" s="16"/>
      <c r="BYQ2" s="16"/>
      <c r="BYR2" s="16"/>
      <c r="BYS2" s="16"/>
      <c r="BYT2" s="16"/>
      <c r="BYU2" s="16"/>
      <c r="BYV2" s="16"/>
      <c r="BYW2" s="16"/>
      <c r="BYX2" s="16"/>
      <c r="BYY2" s="16"/>
      <c r="BYZ2" s="16"/>
      <c r="BZA2" s="16"/>
      <c r="BZB2" s="16"/>
      <c r="BZC2" s="16"/>
      <c r="BZD2" s="16"/>
      <c r="BZE2" s="16"/>
      <c r="BZF2" s="16"/>
      <c r="BZG2" s="16"/>
      <c r="BZH2" s="16"/>
      <c r="BZI2" s="16"/>
      <c r="BZJ2" s="16"/>
      <c r="BZK2" s="16"/>
      <c r="BZL2" s="16"/>
      <c r="BZM2" s="16"/>
      <c r="BZN2" s="16"/>
      <c r="BZO2" s="16"/>
      <c r="BZP2" s="16"/>
      <c r="BZQ2" s="16"/>
      <c r="BZR2" s="16"/>
      <c r="BZS2" s="16"/>
      <c r="BZT2" s="16"/>
      <c r="BZU2" s="16"/>
      <c r="BZV2" s="16"/>
      <c r="BZW2" s="16"/>
      <c r="BZX2" s="16"/>
      <c r="BZY2" s="16"/>
      <c r="BZZ2" s="16"/>
      <c r="CAA2" s="16"/>
      <c r="CAB2" s="16"/>
      <c r="CAC2" s="16"/>
      <c r="CAD2" s="16"/>
      <c r="CAE2" s="16"/>
      <c r="CAF2" s="16"/>
      <c r="CAG2" s="16"/>
      <c r="CAH2" s="16"/>
      <c r="CAI2" s="16"/>
      <c r="CAJ2" s="16"/>
      <c r="CAK2" s="16"/>
      <c r="CAL2" s="16"/>
      <c r="CAM2" s="16"/>
      <c r="CAN2" s="16"/>
      <c r="CAO2" s="16"/>
      <c r="CAP2" s="16"/>
      <c r="CAQ2" s="16"/>
      <c r="CAR2" s="16"/>
      <c r="CAS2" s="16"/>
      <c r="CAT2" s="16"/>
      <c r="CAU2" s="16"/>
      <c r="CAV2" s="16"/>
      <c r="CAW2" s="16"/>
      <c r="CAX2" s="16"/>
      <c r="CAY2" s="16"/>
      <c r="CAZ2" s="16"/>
      <c r="CBA2" s="16"/>
      <c r="CBB2" s="16"/>
      <c r="CBC2" s="16"/>
      <c r="CBD2" s="16"/>
      <c r="CBE2" s="16"/>
      <c r="CBF2" s="16"/>
      <c r="CBG2" s="16"/>
      <c r="CBH2" s="16"/>
      <c r="CBI2" s="16"/>
      <c r="CBJ2" s="16"/>
      <c r="CBK2" s="16"/>
      <c r="CBL2" s="16"/>
      <c r="CBM2" s="16"/>
      <c r="CBN2" s="16"/>
      <c r="CBO2" s="16"/>
      <c r="CBP2" s="16"/>
      <c r="CBQ2" s="16"/>
      <c r="CBR2" s="16"/>
      <c r="CBS2" s="16"/>
      <c r="CBT2" s="16"/>
      <c r="CBU2" s="16"/>
      <c r="CBV2" s="16"/>
      <c r="CBW2" s="16"/>
      <c r="CBX2" s="16"/>
      <c r="CBY2" s="16"/>
      <c r="CBZ2" s="16"/>
      <c r="CCA2" s="16"/>
      <c r="CCB2" s="16"/>
      <c r="CCC2" s="16"/>
      <c r="CCD2" s="16"/>
      <c r="CCE2" s="16"/>
      <c r="CCF2" s="16"/>
      <c r="CCG2" s="16"/>
      <c r="CCH2" s="16"/>
      <c r="CCI2" s="16"/>
      <c r="CCJ2" s="16"/>
      <c r="CCK2" s="16"/>
      <c r="CCL2" s="16"/>
      <c r="CCM2" s="16"/>
      <c r="CCN2" s="16"/>
      <c r="CCO2" s="16"/>
      <c r="CCP2" s="16"/>
      <c r="CCQ2" s="16"/>
      <c r="CCR2" s="16"/>
      <c r="CCS2" s="16"/>
      <c r="CCT2" s="16"/>
      <c r="CCU2" s="16"/>
      <c r="CCV2" s="16"/>
      <c r="CCW2" s="16"/>
      <c r="CCX2" s="16"/>
      <c r="CCY2" s="16"/>
      <c r="CCZ2" s="16"/>
      <c r="CDA2" s="16"/>
      <c r="CDB2" s="16"/>
      <c r="CDC2" s="16"/>
      <c r="CDD2" s="16"/>
      <c r="CDE2" s="16"/>
      <c r="CDF2" s="16"/>
      <c r="CDG2" s="16"/>
      <c r="CDH2" s="16"/>
      <c r="CDI2" s="16"/>
      <c r="CDJ2" s="16"/>
      <c r="CDK2" s="16"/>
      <c r="CDL2" s="16"/>
      <c r="CDM2" s="16"/>
      <c r="CDN2" s="16"/>
      <c r="CDO2" s="16"/>
      <c r="CDP2" s="16"/>
      <c r="CDQ2" s="16"/>
      <c r="CDR2" s="16"/>
      <c r="CDS2" s="16"/>
      <c r="CDT2" s="16"/>
      <c r="CDU2" s="16"/>
      <c r="CDV2" s="16"/>
      <c r="CDW2" s="16"/>
      <c r="CDX2" s="16"/>
      <c r="CDY2" s="16"/>
      <c r="CDZ2" s="16"/>
      <c r="CEA2" s="16"/>
      <c r="CEB2" s="16"/>
      <c r="CEC2" s="16"/>
      <c r="CED2" s="16"/>
      <c r="CEE2" s="16"/>
      <c r="CEF2" s="16"/>
      <c r="CEG2" s="16"/>
      <c r="CEH2" s="16"/>
      <c r="CEI2" s="16"/>
      <c r="CEJ2" s="16"/>
      <c r="CEK2" s="16"/>
      <c r="CEL2" s="16"/>
      <c r="CEM2" s="16"/>
      <c r="CEN2" s="16"/>
      <c r="CEO2" s="16"/>
      <c r="CEP2" s="16"/>
      <c r="CEQ2" s="16"/>
      <c r="CER2" s="16"/>
      <c r="CES2" s="16"/>
      <c r="CET2" s="16"/>
      <c r="CEU2" s="16"/>
      <c r="CEV2" s="16"/>
      <c r="CEW2" s="16"/>
      <c r="CEX2" s="16"/>
      <c r="CEY2" s="16"/>
      <c r="CEZ2" s="16"/>
      <c r="CFA2" s="16"/>
      <c r="CFB2" s="16"/>
      <c r="CFC2" s="16"/>
      <c r="CFD2" s="16"/>
      <c r="CFE2" s="16"/>
      <c r="CFF2" s="16"/>
      <c r="CFG2" s="16"/>
      <c r="CFH2" s="16"/>
      <c r="CFI2" s="16"/>
      <c r="CFJ2" s="16"/>
      <c r="CFK2" s="16"/>
      <c r="CFL2" s="16"/>
      <c r="CFM2" s="16"/>
      <c r="CFN2" s="16"/>
      <c r="CFO2" s="16"/>
      <c r="CFP2" s="16"/>
      <c r="CFQ2" s="16"/>
      <c r="CFR2" s="16"/>
      <c r="CFS2" s="16"/>
      <c r="CFT2" s="16"/>
      <c r="CFU2" s="16"/>
      <c r="CFV2" s="16"/>
      <c r="CFW2" s="16"/>
      <c r="CFX2" s="16"/>
      <c r="CFY2" s="16"/>
      <c r="CFZ2" s="16"/>
      <c r="CGA2" s="16"/>
      <c r="CGB2" s="16"/>
      <c r="CGC2" s="16"/>
      <c r="CGD2" s="16"/>
      <c r="CGE2" s="16"/>
      <c r="CGF2" s="16"/>
      <c r="CGG2" s="16"/>
      <c r="CGH2" s="16"/>
      <c r="CGI2" s="16"/>
      <c r="CGJ2" s="16"/>
      <c r="CGK2" s="16"/>
      <c r="CGL2" s="16"/>
      <c r="CGM2" s="16"/>
      <c r="CGN2" s="16"/>
      <c r="CGO2" s="16"/>
      <c r="CGP2" s="16"/>
      <c r="CGQ2" s="16"/>
      <c r="CGR2" s="16"/>
      <c r="CGS2" s="16"/>
      <c r="CGT2" s="16"/>
      <c r="CGU2" s="16"/>
      <c r="CGV2" s="16"/>
      <c r="CGW2" s="16"/>
      <c r="CGX2" s="16"/>
      <c r="CGY2" s="16"/>
      <c r="CGZ2" s="16"/>
      <c r="CHA2" s="16"/>
      <c r="CHB2" s="16"/>
      <c r="CHC2" s="16"/>
      <c r="CHD2" s="16"/>
      <c r="CHE2" s="16"/>
      <c r="CHF2" s="16"/>
      <c r="CHG2" s="16"/>
      <c r="CHH2" s="16"/>
      <c r="CHI2" s="16"/>
      <c r="CHJ2" s="16"/>
      <c r="CHK2" s="16"/>
      <c r="CHL2" s="16"/>
      <c r="CHM2" s="16"/>
      <c r="CHN2" s="16"/>
      <c r="CHO2" s="16"/>
      <c r="CHP2" s="16"/>
      <c r="CHQ2" s="16"/>
      <c r="CHR2" s="16"/>
      <c r="CHS2" s="16"/>
      <c r="CHT2" s="16"/>
      <c r="CHU2" s="16"/>
      <c r="CHV2" s="16"/>
      <c r="CHW2" s="16"/>
      <c r="CHX2" s="16"/>
      <c r="CHY2" s="16"/>
      <c r="CHZ2" s="16"/>
      <c r="CIA2" s="16"/>
      <c r="CIB2" s="16"/>
      <c r="CIC2" s="16"/>
      <c r="CID2" s="16"/>
      <c r="CIE2" s="16"/>
      <c r="CIF2" s="16"/>
      <c r="CIG2" s="16"/>
      <c r="CIH2" s="16"/>
      <c r="CII2" s="16"/>
      <c r="CIJ2" s="16"/>
      <c r="CIK2" s="16"/>
      <c r="CIL2" s="16"/>
      <c r="CIM2" s="16"/>
      <c r="CIN2" s="16"/>
      <c r="CIO2" s="16"/>
      <c r="CIP2" s="16"/>
      <c r="CIQ2" s="16"/>
      <c r="CIR2" s="16"/>
      <c r="CIS2" s="16"/>
      <c r="CIT2" s="16"/>
      <c r="CIU2" s="16"/>
      <c r="CIV2" s="16"/>
      <c r="CIW2" s="16"/>
      <c r="CIX2" s="16"/>
      <c r="CIY2" s="16"/>
      <c r="CIZ2" s="16"/>
      <c r="CJA2" s="16"/>
      <c r="CJB2" s="16"/>
      <c r="CJC2" s="16"/>
      <c r="CJD2" s="16"/>
      <c r="CJE2" s="16"/>
      <c r="CJF2" s="16"/>
      <c r="CJG2" s="16"/>
      <c r="CJH2" s="16"/>
      <c r="CJI2" s="16"/>
      <c r="CJJ2" s="16"/>
      <c r="CJK2" s="16"/>
      <c r="CJL2" s="16"/>
      <c r="CJM2" s="16"/>
      <c r="CJN2" s="16"/>
      <c r="CJO2" s="16"/>
      <c r="CJP2" s="16"/>
      <c r="CJQ2" s="16"/>
      <c r="CJR2" s="16"/>
      <c r="CJS2" s="16"/>
      <c r="CJT2" s="16"/>
      <c r="CJU2" s="16"/>
      <c r="CJV2" s="16"/>
      <c r="CJW2" s="16"/>
      <c r="CJX2" s="16"/>
      <c r="CJY2" s="16"/>
      <c r="CJZ2" s="16"/>
      <c r="CKA2" s="16"/>
      <c r="CKB2" s="16"/>
      <c r="CKC2" s="16"/>
      <c r="CKD2" s="16"/>
      <c r="CKE2" s="16"/>
      <c r="CKF2" s="16"/>
      <c r="CKG2" s="16"/>
      <c r="CKH2" s="16"/>
      <c r="CKI2" s="16"/>
      <c r="CKJ2" s="16"/>
      <c r="CKK2" s="16"/>
      <c r="CKL2" s="16"/>
      <c r="CKM2" s="16"/>
      <c r="CKN2" s="16"/>
      <c r="CKO2" s="16"/>
      <c r="CKP2" s="16"/>
      <c r="CKQ2" s="16"/>
      <c r="CKR2" s="16"/>
      <c r="CKS2" s="16"/>
      <c r="CKT2" s="16"/>
      <c r="CKU2" s="16"/>
      <c r="CKV2" s="16"/>
      <c r="CKW2" s="16"/>
      <c r="CKX2" s="16"/>
      <c r="CKY2" s="16"/>
      <c r="CKZ2" s="16"/>
      <c r="CLA2" s="16"/>
      <c r="CLB2" s="16"/>
      <c r="CLC2" s="16"/>
      <c r="CLD2" s="16"/>
      <c r="CLE2" s="16"/>
      <c r="CLF2" s="16"/>
      <c r="CLG2" s="16"/>
      <c r="CLH2" s="16"/>
      <c r="CLI2" s="16"/>
      <c r="CLJ2" s="16"/>
      <c r="CLK2" s="16"/>
      <c r="CLL2" s="16"/>
      <c r="CLM2" s="16"/>
      <c r="CLN2" s="16"/>
      <c r="CLO2" s="16"/>
      <c r="CLP2" s="16"/>
      <c r="CLQ2" s="16"/>
      <c r="CLR2" s="16"/>
      <c r="CLS2" s="16"/>
      <c r="CLT2" s="16"/>
      <c r="CLU2" s="16"/>
      <c r="CLV2" s="16"/>
      <c r="CLW2" s="16"/>
      <c r="CLX2" s="16"/>
      <c r="CLY2" s="16"/>
      <c r="CLZ2" s="16"/>
      <c r="CMA2" s="16"/>
      <c r="CMB2" s="16"/>
      <c r="CMC2" s="16"/>
      <c r="CMD2" s="16"/>
      <c r="CME2" s="16"/>
      <c r="CMF2" s="16"/>
      <c r="CMG2" s="16"/>
      <c r="CMH2" s="16"/>
      <c r="CMI2" s="16"/>
      <c r="CMJ2" s="16"/>
      <c r="CMK2" s="16"/>
      <c r="CML2" s="16"/>
      <c r="CMM2" s="16"/>
      <c r="CMN2" s="16"/>
      <c r="CMO2" s="16"/>
      <c r="CMP2" s="16"/>
      <c r="CMQ2" s="16"/>
      <c r="CMR2" s="16"/>
      <c r="CMS2" s="16"/>
      <c r="CMT2" s="16"/>
      <c r="CMU2" s="16"/>
      <c r="CMV2" s="16"/>
      <c r="CMW2" s="16"/>
      <c r="CMX2" s="16"/>
      <c r="CMY2" s="16"/>
      <c r="CMZ2" s="16"/>
      <c r="CNA2" s="16"/>
      <c r="CNB2" s="16"/>
      <c r="CNC2" s="16"/>
      <c r="CND2" s="16"/>
      <c r="CNE2" s="16"/>
      <c r="CNF2" s="16"/>
      <c r="CNG2" s="16"/>
      <c r="CNH2" s="16"/>
      <c r="CNI2" s="16"/>
      <c r="CNJ2" s="16"/>
      <c r="CNK2" s="16"/>
      <c r="CNL2" s="16"/>
      <c r="CNM2" s="16"/>
      <c r="CNN2" s="16"/>
      <c r="CNO2" s="16"/>
      <c r="CNP2" s="16"/>
      <c r="CNQ2" s="16"/>
      <c r="CNR2" s="16"/>
      <c r="CNS2" s="16"/>
      <c r="CNT2" s="16"/>
      <c r="CNU2" s="16"/>
      <c r="CNV2" s="16"/>
      <c r="CNW2" s="16"/>
      <c r="CNX2" s="16"/>
      <c r="CNY2" s="16"/>
      <c r="CNZ2" s="16"/>
      <c r="COA2" s="16"/>
      <c r="COB2" s="16"/>
      <c r="COC2" s="16"/>
      <c r="COD2" s="16"/>
      <c r="COE2" s="16"/>
      <c r="COF2" s="16"/>
      <c r="COG2" s="16"/>
      <c r="COH2" s="16"/>
      <c r="COI2" s="16"/>
      <c r="COJ2" s="16"/>
      <c r="COK2" s="16"/>
      <c r="COL2" s="16"/>
      <c r="COM2" s="16"/>
      <c r="CON2" s="16"/>
      <c r="COO2" s="16"/>
      <c r="COP2" s="16"/>
      <c r="COQ2" s="16"/>
      <c r="COR2" s="16"/>
      <c r="COS2" s="16"/>
      <c r="COT2" s="16"/>
      <c r="COU2" s="16"/>
      <c r="COV2" s="16"/>
      <c r="COW2" s="16"/>
      <c r="COX2" s="16"/>
      <c r="COY2" s="16"/>
      <c r="COZ2" s="16"/>
      <c r="CPA2" s="16"/>
      <c r="CPB2" s="16"/>
      <c r="CPC2" s="16"/>
      <c r="CPD2" s="16"/>
      <c r="CPE2" s="16"/>
      <c r="CPF2" s="16"/>
      <c r="CPG2" s="16"/>
      <c r="CPH2" s="16"/>
      <c r="CPI2" s="16"/>
      <c r="CPJ2" s="16"/>
      <c r="CPK2" s="16"/>
      <c r="CPL2" s="16"/>
      <c r="CPM2" s="16"/>
      <c r="CPN2" s="16"/>
      <c r="CPO2" s="16"/>
      <c r="CPP2" s="16"/>
      <c r="CPQ2" s="16"/>
      <c r="CPR2" s="16"/>
      <c r="CPS2" s="16"/>
      <c r="CPT2" s="16"/>
      <c r="CPU2" s="16"/>
      <c r="CPV2" s="16"/>
      <c r="CPW2" s="16"/>
      <c r="CPX2" s="16"/>
      <c r="CPY2" s="16"/>
      <c r="CPZ2" s="16"/>
      <c r="CQA2" s="16"/>
      <c r="CQB2" s="16"/>
      <c r="CQC2" s="16"/>
      <c r="CQD2" s="16"/>
      <c r="CQE2" s="16"/>
      <c r="CQF2" s="16"/>
      <c r="CQG2" s="16"/>
      <c r="CQH2" s="16"/>
      <c r="CQI2" s="16"/>
      <c r="CQJ2" s="16"/>
      <c r="CQK2" s="16"/>
      <c r="CQL2" s="16"/>
      <c r="CQM2" s="16"/>
      <c r="CQN2" s="16"/>
      <c r="CQO2" s="16"/>
      <c r="CQP2" s="16"/>
      <c r="CQQ2" s="16"/>
      <c r="CQR2" s="16"/>
      <c r="CQS2" s="16"/>
      <c r="CQT2" s="16"/>
      <c r="CQU2" s="16"/>
      <c r="CQV2" s="16"/>
      <c r="CQW2" s="16"/>
      <c r="CQX2" s="16"/>
      <c r="CQY2" s="16"/>
      <c r="CQZ2" s="16"/>
      <c r="CRA2" s="16"/>
      <c r="CRB2" s="16"/>
      <c r="CRC2" s="16"/>
      <c r="CRD2" s="16"/>
      <c r="CRE2" s="16"/>
      <c r="CRF2" s="16"/>
      <c r="CRG2" s="16"/>
      <c r="CRH2" s="16"/>
      <c r="CRI2" s="16"/>
      <c r="CRJ2" s="16"/>
      <c r="CRK2" s="16"/>
      <c r="CRL2" s="16"/>
      <c r="CRM2" s="16"/>
      <c r="CRN2" s="16"/>
      <c r="CRO2" s="16"/>
      <c r="CRP2" s="16"/>
      <c r="CRQ2" s="16"/>
      <c r="CRR2" s="16"/>
      <c r="CRS2" s="16"/>
      <c r="CRT2" s="16"/>
      <c r="CRU2" s="16"/>
      <c r="CRV2" s="16"/>
      <c r="CRW2" s="16"/>
      <c r="CRX2" s="16"/>
      <c r="CRY2" s="16"/>
      <c r="CRZ2" s="16"/>
      <c r="CSA2" s="16"/>
      <c r="CSB2" s="16"/>
      <c r="CSC2" s="16"/>
      <c r="CSD2" s="16"/>
      <c r="CSE2" s="16"/>
      <c r="CSF2" s="16"/>
      <c r="CSG2" s="16"/>
      <c r="CSH2" s="16"/>
      <c r="CSI2" s="16"/>
      <c r="CSJ2" s="16"/>
      <c r="CSK2" s="16"/>
      <c r="CSL2" s="16"/>
      <c r="CSM2" s="16"/>
      <c r="CSN2" s="16"/>
      <c r="CSO2" s="16"/>
      <c r="CSP2" s="16"/>
      <c r="CSQ2" s="16"/>
      <c r="CSR2" s="16"/>
      <c r="CSS2" s="16"/>
      <c r="CST2" s="16"/>
      <c r="CSU2" s="16"/>
      <c r="CSV2" s="16"/>
      <c r="CSW2" s="16"/>
      <c r="CSX2" s="16"/>
      <c r="CSY2" s="16"/>
      <c r="CSZ2" s="16"/>
      <c r="CTA2" s="16"/>
      <c r="CTB2" s="16"/>
      <c r="CTC2" s="16"/>
      <c r="CTD2" s="16"/>
      <c r="CTE2" s="16"/>
      <c r="CTF2" s="16"/>
      <c r="CTG2" s="16"/>
      <c r="CTH2" s="16"/>
      <c r="CTI2" s="16"/>
      <c r="CTJ2" s="16"/>
      <c r="CTK2" s="16"/>
      <c r="CTL2" s="16"/>
      <c r="CTM2" s="16"/>
      <c r="CTN2" s="16"/>
      <c r="CTO2" s="16"/>
      <c r="CTP2" s="16"/>
      <c r="CTQ2" s="16"/>
      <c r="CTR2" s="16"/>
      <c r="CTS2" s="16"/>
      <c r="CTT2" s="16"/>
      <c r="CTU2" s="16"/>
      <c r="CTV2" s="16"/>
      <c r="CTW2" s="16"/>
      <c r="CTX2" s="16"/>
      <c r="CTY2" s="16"/>
      <c r="CTZ2" s="16"/>
      <c r="CUA2" s="16"/>
      <c r="CUB2" s="16"/>
      <c r="CUC2" s="16"/>
      <c r="CUD2" s="16"/>
      <c r="CUE2" s="16"/>
      <c r="CUF2" s="16"/>
      <c r="CUG2" s="16"/>
      <c r="CUH2" s="16"/>
      <c r="CUI2" s="16"/>
      <c r="CUJ2" s="16"/>
      <c r="CUK2" s="16"/>
      <c r="CUL2" s="16"/>
      <c r="CUM2" s="16"/>
      <c r="CUN2" s="16"/>
      <c r="CUO2" s="16"/>
      <c r="CUP2" s="16"/>
      <c r="CUQ2" s="16"/>
      <c r="CUR2" s="16"/>
      <c r="CUS2" s="16"/>
      <c r="CUT2" s="16"/>
      <c r="CUU2" s="16"/>
      <c r="CUV2" s="16"/>
      <c r="CUW2" s="16"/>
      <c r="CUX2" s="16"/>
      <c r="CUY2" s="16"/>
      <c r="CUZ2" s="16"/>
      <c r="CVA2" s="16"/>
      <c r="CVB2" s="16"/>
      <c r="CVC2" s="16"/>
      <c r="CVD2" s="16"/>
      <c r="CVE2" s="16"/>
      <c r="CVF2" s="16"/>
      <c r="CVG2" s="16"/>
      <c r="CVH2" s="16"/>
      <c r="CVI2" s="16"/>
      <c r="CVJ2" s="16"/>
      <c r="CVK2" s="16"/>
      <c r="CVL2" s="16"/>
      <c r="CVM2" s="16"/>
      <c r="CVN2" s="16"/>
      <c r="CVO2" s="16"/>
      <c r="CVP2" s="16"/>
      <c r="CVQ2" s="16"/>
      <c r="CVR2" s="16"/>
      <c r="CVS2" s="16"/>
      <c r="CVT2" s="16"/>
      <c r="CVU2" s="16"/>
      <c r="CVV2" s="16"/>
      <c r="CVW2" s="16"/>
      <c r="CVX2" s="16"/>
      <c r="CVY2" s="16"/>
      <c r="CVZ2" s="16"/>
      <c r="CWA2" s="16"/>
      <c r="CWB2" s="16"/>
      <c r="CWC2" s="16"/>
      <c r="CWD2" s="16"/>
      <c r="CWE2" s="16"/>
      <c r="CWF2" s="16"/>
      <c r="CWG2" s="16"/>
      <c r="CWH2" s="16"/>
      <c r="CWI2" s="16"/>
      <c r="CWJ2" s="16"/>
      <c r="CWK2" s="16"/>
      <c r="CWL2" s="16"/>
      <c r="CWM2" s="16"/>
      <c r="CWN2" s="16"/>
      <c r="CWO2" s="16"/>
      <c r="CWP2" s="16"/>
      <c r="CWQ2" s="16"/>
      <c r="CWR2" s="16"/>
      <c r="CWS2" s="16"/>
      <c r="CWT2" s="16"/>
      <c r="CWU2" s="16"/>
      <c r="CWV2" s="16"/>
      <c r="CWW2" s="16"/>
      <c r="CWX2" s="16"/>
      <c r="CWY2" s="16"/>
      <c r="CWZ2" s="16"/>
      <c r="CXA2" s="16"/>
      <c r="CXB2" s="16"/>
      <c r="CXC2" s="16"/>
      <c r="CXD2" s="16"/>
      <c r="CXE2" s="16"/>
      <c r="CXF2" s="16"/>
      <c r="CXG2" s="16"/>
      <c r="CXH2" s="16"/>
      <c r="CXI2" s="16"/>
      <c r="CXJ2" s="16"/>
      <c r="CXK2" s="16"/>
      <c r="CXL2" s="16"/>
      <c r="CXM2" s="16"/>
      <c r="CXN2" s="16"/>
      <c r="CXO2" s="16"/>
      <c r="CXP2" s="16"/>
      <c r="CXQ2" s="16"/>
      <c r="CXR2" s="16"/>
      <c r="CXS2" s="16"/>
      <c r="CXT2" s="16"/>
      <c r="CXU2" s="16"/>
      <c r="CXV2" s="16"/>
      <c r="CXW2" s="16"/>
      <c r="CXX2" s="16"/>
      <c r="CXY2" s="16"/>
      <c r="CXZ2" s="16"/>
      <c r="CYA2" s="16"/>
      <c r="CYB2" s="16"/>
      <c r="CYC2" s="16"/>
      <c r="CYD2" s="16"/>
      <c r="CYE2" s="16"/>
      <c r="CYF2" s="16"/>
      <c r="CYG2" s="16"/>
      <c r="CYH2" s="16"/>
      <c r="CYI2" s="16"/>
      <c r="CYJ2" s="16"/>
      <c r="CYK2" s="16"/>
      <c r="CYL2" s="16"/>
      <c r="CYM2" s="16"/>
      <c r="CYN2" s="16"/>
      <c r="CYO2" s="16"/>
      <c r="CYP2" s="16"/>
      <c r="CYQ2" s="16"/>
      <c r="CYR2" s="16"/>
      <c r="CYS2" s="16"/>
      <c r="CYT2" s="16"/>
      <c r="CYU2" s="16"/>
      <c r="CYV2" s="16"/>
      <c r="CYW2" s="16"/>
      <c r="CYX2" s="16"/>
      <c r="CYY2" s="16"/>
      <c r="CYZ2" s="16"/>
      <c r="CZA2" s="16"/>
      <c r="CZB2" s="16"/>
      <c r="CZC2" s="16"/>
      <c r="CZD2" s="16"/>
      <c r="CZE2" s="16"/>
      <c r="CZF2" s="16"/>
      <c r="CZG2" s="16"/>
      <c r="CZH2" s="16"/>
      <c r="CZI2" s="16"/>
      <c r="CZJ2" s="16"/>
      <c r="CZK2" s="16"/>
      <c r="CZL2" s="16"/>
      <c r="CZM2" s="16"/>
      <c r="CZN2" s="16"/>
      <c r="CZO2" s="16"/>
      <c r="CZP2" s="16"/>
      <c r="CZQ2" s="16"/>
      <c r="CZR2" s="16"/>
      <c r="CZS2" s="16"/>
      <c r="CZT2" s="16"/>
      <c r="CZU2" s="16"/>
      <c r="CZV2" s="16"/>
      <c r="CZW2" s="16"/>
      <c r="CZX2" s="16"/>
      <c r="CZY2" s="16"/>
      <c r="CZZ2" s="16"/>
      <c r="DAA2" s="16"/>
      <c r="DAB2" s="16"/>
      <c r="DAC2" s="16"/>
      <c r="DAD2" s="16"/>
      <c r="DAE2" s="16"/>
      <c r="DAF2" s="16"/>
      <c r="DAG2" s="16"/>
      <c r="DAH2" s="16"/>
      <c r="DAI2" s="16"/>
      <c r="DAJ2" s="16"/>
      <c r="DAK2" s="16"/>
      <c r="DAL2" s="16"/>
      <c r="DAM2" s="16"/>
      <c r="DAN2" s="16"/>
      <c r="DAO2" s="16"/>
      <c r="DAP2" s="16"/>
      <c r="DAQ2" s="16"/>
      <c r="DAR2" s="16"/>
      <c r="DAS2" s="16"/>
      <c r="DAT2" s="16"/>
      <c r="DAU2" s="16"/>
      <c r="DAV2" s="16"/>
      <c r="DAW2" s="16"/>
      <c r="DAX2" s="16"/>
      <c r="DAY2" s="16"/>
      <c r="DAZ2" s="16"/>
      <c r="DBA2" s="16"/>
      <c r="DBB2" s="16"/>
      <c r="DBC2" s="16"/>
      <c r="DBD2" s="16"/>
      <c r="DBE2" s="16"/>
      <c r="DBF2" s="16"/>
      <c r="DBG2" s="16"/>
      <c r="DBH2" s="16"/>
      <c r="DBI2" s="16"/>
      <c r="DBJ2" s="16"/>
      <c r="DBK2" s="16"/>
      <c r="DBL2" s="16"/>
      <c r="DBM2" s="16"/>
      <c r="DBN2" s="16"/>
      <c r="DBO2" s="16"/>
      <c r="DBP2" s="16"/>
      <c r="DBQ2" s="16"/>
      <c r="DBR2" s="16"/>
      <c r="DBS2" s="16"/>
      <c r="DBT2" s="16"/>
      <c r="DBU2" s="16"/>
      <c r="DBV2" s="16"/>
      <c r="DBW2" s="16"/>
      <c r="DBX2" s="16"/>
      <c r="DBY2" s="16"/>
      <c r="DBZ2" s="16"/>
      <c r="DCA2" s="16"/>
      <c r="DCB2" s="16"/>
      <c r="DCC2" s="16"/>
      <c r="DCD2" s="16"/>
      <c r="DCE2" s="16"/>
      <c r="DCF2" s="16"/>
      <c r="DCG2" s="16"/>
      <c r="DCH2" s="16"/>
      <c r="DCI2" s="16"/>
      <c r="DCJ2" s="16"/>
      <c r="DCK2" s="16"/>
      <c r="DCL2" s="16"/>
      <c r="DCM2" s="16"/>
      <c r="DCN2" s="16"/>
      <c r="DCO2" s="16"/>
      <c r="DCP2" s="16"/>
      <c r="DCQ2" s="16"/>
      <c r="DCR2" s="16"/>
      <c r="DCS2" s="16"/>
      <c r="DCT2" s="16"/>
      <c r="DCU2" s="16"/>
      <c r="DCV2" s="16"/>
      <c r="DCW2" s="16"/>
      <c r="DCX2" s="16"/>
      <c r="DCY2" s="16"/>
      <c r="DCZ2" s="16"/>
      <c r="DDA2" s="16"/>
      <c r="DDB2" s="16"/>
      <c r="DDC2" s="16"/>
      <c r="DDD2" s="16"/>
      <c r="DDE2" s="16"/>
      <c r="DDF2" s="16"/>
      <c r="DDG2" s="16"/>
      <c r="DDH2" s="16"/>
      <c r="DDI2" s="16"/>
      <c r="DDJ2" s="16"/>
      <c r="DDK2" s="16"/>
      <c r="DDL2" s="16"/>
      <c r="DDM2" s="16"/>
      <c r="DDN2" s="16"/>
      <c r="DDO2" s="16"/>
      <c r="DDP2" s="16"/>
      <c r="DDQ2" s="16"/>
      <c r="DDR2" s="16"/>
      <c r="DDS2" s="16"/>
      <c r="DDT2" s="16"/>
      <c r="DDU2" s="16"/>
      <c r="DDV2" s="16"/>
      <c r="DDW2" s="16"/>
      <c r="DDX2" s="16"/>
      <c r="DDY2" s="16"/>
      <c r="DDZ2" s="16"/>
      <c r="DEA2" s="16"/>
      <c r="DEB2" s="16"/>
      <c r="DEC2" s="16"/>
      <c r="DED2" s="16"/>
      <c r="DEE2" s="16"/>
      <c r="DEF2" s="16"/>
      <c r="DEG2" s="16"/>
      <c r="DEH2" s="16"/>
      <c r="DEI2" s="16"/>
      <c r="DEJ2" s="16"/>
      <c r="DEK2" s="16"/>
      <c r="DEL2" s="16"/>
      <c r="DEM2" s="16"/>
      <c r="DEN2" s="16"/>
      <c r="DEO2" s="16"/>
      <c r="DEP2" s="16"/>
      <c r="DEQ2" s="16"/>
      <c r="DER2" s="16"/>
      <c r="DES2" s="16"/>
      <c r="DET2" s="16"/>
      <c r="DEU2" s="16"/>
      <c r="DEV2" s="16"/>
      <c r="DEW2" s="16"/>
      <c r="DEX2" s="16"/>
      <c r="DEY2" s="16"/>
      <c r="DEZ2" s="16"/>
      <c r="DFA2" s="16"/>
      <c r="DFB2" s="16"/>
      <c r="DFC2" s="16"/>
      <c r="DFD2" s="16"/>
      <c r="DFE2" s="16"/>
      <c r="DFF2" s="16"/>
      <c r="DFG2" s="16"/>
      <c r="DFH2" s="16"/>
      <c r="DFI2" s="16"/>
      <c r="DFJ2" s="16"/>
      <c r="DFK2" s="16"/>
      <c r="DFL2" s="16"/>
      <c r="DFM2" s="16"/>
      <c r="DFN2" s="16"/>
      <c r="DFO2" s="16"/>
      <c r="DFP2" s="16"/>
      <c r="DFQ2" s="16"/>
      <c r="DFR2" s="16"/>
      <c r="DFS2" s="16"/>
      <c r="DFT2" s="16"/>
      <c r="DFU2" s="16"/>
      <c r="DFV2" s="16"/>
      <c r="DFW2" s="16"/>
      <c r="DFX2" s="16"/>
      <c r="DFY2" s="16"/>
      <c r="DFZ2" s="16"/>
      <c r="DGA2" s="16"/>
      <c r="DGB2" s="16"/>
      <c r="DGC2" s="16"/>
      <c r="DGD2" s="16"/>
      <c r="DGE2" s="16"/>
      <c r="DGF2" s="16"/>
      <c r="DGG2" s="16"/>
      <c r="DGH2" s="16"/>
      <c r="DGI2" s="16"/>
      <c r="DGJ2" s="16"/>
      <c r="DGK2" s="16"/>
      <c r="DGL2" s="16"/>
      <c r="DGM2" s="16"/>
      <c r="DGN2" s="16"/>
      <c r="DGO2" s="16"/>
      <c r="DGP2" s="16"/>
      <c r="DGQ2" s="16"/>
      <c r="DGR2" s="16"/>
      <c r="DGS2" s="16"/>
      <c r="DGT2" s="16"/>
      <c r="DGU2" s="16"/>
      <c r="DGV2" s="16"/>
      <c r="DGW2" s="16"/>
      <c r="DGX2" s="16"/>
      <c r="DGY2" s="16"/>
      <c r="DGZ2" s="16"/>
      <c r="DHA2" s="16"/>
      <c r="DHB2" s="16"/>
      <c r="DHC2" s="16"/>
      <c r="DHD2" s="16"/>
      <c r="DHE2" s="16"/>
      <c r="DHF2" s="16"/>
      <c r="DHG2" s="16"/>
      <c r="DHH2" s="16"/>
      <c r="DHI2" s="16"/>
      <c r="DHJ2" s="16"/>
      <c r="DHK2" s="16"/>
      <c r="DHL2" s="16"/>
      <c r="DHM2" s="16"/>
      <c r="DHN2" s="16"/>
      <c r="DHO2" s="16"/>
      <c r="DHP2" s="16"/>
      <c r="DHQ2" s="16"/>
      <c r="DHR2" s="16"/>
      <c r="DHS2" s="16"/>
      <c r="DHT2" s="16"/>
      <c r="DHU2" s="16"/>
      <c r="DHV2" s="16"/>
      <c r="DHW2" s="16"/>
      <c r="DHX2" s="16"/>
      <c r="DHY2" s="16"/>
      <c r="DHZ2" s="16"/>
      <c r="DIA2" s="16"/>
      <c r="DIB2" s="16"/>
      <c r="DIC2" s="16"/>
      <c r="DID2" s="16"/>
      <c r="DIE2" s="16"/>
      <c r="DIF2" s="16"/>
      <c r="DIG2" s="16"/>
      <c r="DIH2" s="16"/>
      <c r="DII2" s="16"/>
      <c r="DIJ2" s="16"/>
      <c r="DIK2" s="16"/>
      <c r="DIL2" s="16"/>
      <c r="DIM2" s="16"/>
      <c r="DIN2" s="16"/>
      <c r="DIO2" s="16"/>
      <c r="DIP2" s="16"/>
      <c r="DIQ2" s="16"/>
      <c r="DIR2" s="16"/>
      <c r="DIS2" s="16"/>
      <c r="DIT2" s="16"/>
      <c r="DIU2" s="16"/>
      <c r="DIV2" s="16"/>
      <c r="DIW2" s="16"/>
      <c r="DIX2" s="16"/>
      <c r="DIY2" s="16"/>
      <c r="DIZ2" s="16"/>
      <c r="DJA2" s="16"/>
      <c r="DJB2" s="16"/>
      <c r="DJC2" s="16"/>
      <c r="DJD2" s="16"/>
      <c r="DJE2" s="16"/>
      <c r="DJF2" s="16"/>
      <c r="DJG2" s="16"/>
      <c r="DJH2" s="16"/>
      <c r="DJI2" s="16"/>
      <c r="DJJ2" s="16"/>
      <c r="DJK2" s="16"/>
      <c r="DJL2" s="16"/>
      <c r="DJM2" s="16"/>
      <c r="DJN2" s="16"/>
      <c r="DJO2" s="16"/>
      <c r="DJP2" s="16"/>
      <c r="DJQ2" s="16"/>
      <c r="DJR2" s="16"/>
      <c r="DJS2" s="16"/>
      <c r="DJT2" s="16"/>
      <c r="DJU2" s="16"/>
      <c r="DJV2" s="16"/>
      <c r="DJW2" s="16"/>
      <c r="DJX2" s="16"/>
      <c r="DJY2" s="16"/>
      <c r="DJZ2" s="16"/>
      <c r="DKA2" s="16"/>
      <c r="DKB2" s="16"/>
      <c r="DKC2" s="16"/>
      <c r="DKD2" s="16"/>
      <c r="DKE2" s="16"/>
      <c r="DKF2" s="16"/>
      <c r="DKG2" s="16"/>
      <c r="DKH2" s="16"/>
      <c r="DKI2" s="16"/>
      <c r="DKJ2" s="16"/>
      <c r="DKK2" s="16"/>
      <c r="DKL2" s="16"/>
      <c r="DKM2" s="16"/>
      <c r="DKN2" s="16"/>
      <c r="DKO2" s="16"/>
      <c r="DKP2" s="16"/>
      <c r="DKQ2" s="16"/>
      <c r="DKR2" s="16"/>
      <c r="DKS2" s="16"/>
      <c r="DKT2" s="16"/>
      <c r="DKU2" s="16"/>
      <c r="DKV2" s="16"/>
      <c r="DKW2" s="16"/>
      <c r="DKX2" s="16"/>
      <c r="DKY2" s="16"/>
      <c r="DKZ2" s="16"/>
      <c r="DLA2" s="16"/>
      <c r="DLB2" s="16"/>
      <c r="DLC2" s="16"/>
      <c r="DLD2" s="16"/>
      <c r="DLE2" s="16"/>
      <c r="DLF2" s="16"/>
      <c r="DLG2" s="16"/>
      <c r="DLH2" s="16"/>
      <c r="DLI2" s="16"/>
      <c r="DLJ2" s="16"/>
      <c r="DLK2" s="16"/>
      <c r="DLL2" s="16"/>
      <c r="DLM2" s="16"/>
      <c r="DLN2" s="16"/>
      <c r="DLO2" s="16"/>
      <c r="DLP2" s="16"/>
      <c r="DLQ2" s="16"/>
      <c r="DLR2" s="16"/>
      <c r="DLS2" s="16"/>
      <c r="DLT2" s="16"/>
      <c r="DLU2" s="16"/>
      <c r="DLV2" s="16"/>
      <c r="DLW2" s="16"/>
      <c r="DLX2" s="16"/>
      <c r="DLY2" s="16"/>
      <c r="DLZ2" s="16"/>
      <c r="DMA2" s="16"/>
      <c r="DMB2" s="16"/>
      <c r="DMC2" s="16"/>
      <c r="DMD2" s="16"/>
      <c r="DME2" s="16"/>
      <c r="DMF2" s="16"/>
      <c r="DMG2" s="16"/>
      <c r="DMH2" s="16"/>
      <c r="DMI2" s="16"/>
      <c r="DMJ2" s="16"/>
      <c r="DMK2" s="16"/>
      <c r="DML2" s="16"/>
      <c r="DMM2" s="16"/>
      <c r="DMN2" s="16"/>
      <c r="DMO2" s="16"/>
      <c r="DMP2" s="16"/>
      <c r="DMQ2" s="16"/>
      <c r="DMR2" s="16"/>
      <c r="DMS2" s="16"/>
      <c r="DMT2" s="16"/>
      <c r="DMU2" s="16"/>
      <c r="DMV2" s="16"/>
      <c r="DMW2" s="16"/>
      <c r="DMX2" s="16"/>
      <c r="DMY2" s="16"/>
      <c r="DMZ2" s="16"/>
      <c r="DNA2" s="16"/>
      <c r="DNB2" s="16"/>
      <c r="DNC2" s="16"/>
      <c r="DND2" s="16"/>
      <c r="DNE2" s="16"/>
      <c r="DNF2" s="16"/>
      <c r="DNG2" s="16"/>
      <c r="DNH2" s="16"/>
      <c r="DNI2" s="16"/>
      <c r="DNJ2" s="16"/>
      <c r="DNK2" s="16"/>
      <c r="DNL2" s="16"/>
      <c r="DNM2" s="16"/>
      <c r="DNN2" s="16"/>
      <c r="DNO2" s="16"/>
      <c r="DNP2" s="16"/>
      <c r="DNQ2" s="16"/>
      <c r="DNR2" s="16"/>
      <c r="DNS2" s="16"/>
      <c r="DNT2" s="16"/>
      <c r="DNU2" s="16"/>
      <c r="DNV2" s="16"/>
      <c r="DNW2" s="16"/>
      <c r="DNX2" s="16"/>
      <c r="DNY2" s="16"/>
      <c r="DNZ2" s="16"/>
      <c r="DOA2" s="16"/>
      <c r="DOB2" s="16"/>
      <c r="DOC2" s="16"/>
      <c r="DOD2" s="16"/>
      <c r="DOE2" s="16"/>
      <c r="DOF2" s="16"/>
      <c r="DOG2" s="16"/>
      <c r="DOH2" s="16"/>
      <c r="DOI2" s="16"/>
      <c r="DOJ2" s="16"/>
      <c r="DOK2" s="16"/>
      <c r="DOL2" s="16"/>
      <c r="DOM2" s="16"/>
      <c r="DON2" s="16"/>
      <c r="DOO2" s="16"/>
      <c r="DOP2" s="16"/>
      <c r="DOQ2" s="16"/>
      <c r="DOR2" s="16"/>
      <c r="DOS2" s="16"/>
      <c r="DOT2" s="16"/>
      <c r="DOU2" s="16"/>
      <c r="DOV2" s="16"/>
      <c r="DOW2" s="16"/>
      <c r="DOX2" s="16"/>
      <c r="DOY2" s="16"/>
      <c r="DOZ2" s="16"/>
      <c r="DPA2" s="16"/>
      <c r="DPB2" s="16"/>
      <c r="DPC2" s="16"/>
      <c r="DPD2" s="16"/>
      <c r="DPE2" s="16"/>
      <c r="DPF2" s="16"/>
      <c r="DPG2" s="16"/>
      <c r="DPH2" s="16"/>
      <c r="DPI2" s="16"/>
      <c r="DPJ2" s="16"/>
      <c r="DPK2" s="16"/>
      <c r="DPL2" s="16"/>
      <c r="DPM2" s="16"/>
      <c r="DPN2" s="16"/>
      <c r="DPO2" s="16"/>
      <c r="DPP2" s="16"/>
      <c r="DPQ2" s="16"/>
      <c r="DPR2" s="16"/>
      <c r="DPS2" s="16"/>
      <c r="DPT2" s="16"/>
      <c r="DPU2" s="16"/>
      <c r="DPV2" s="16"/>
      <c r="DPW2" s="16"/>
      <c r="DPX2" s="16"/>
      <c r="DPY2" s="16"/>
      <c r="DPZ2" s="16"/>
      <c r="DQA2" s="16"/>
      <c r="DQB2" s="16"/>
      <c r="DQC2" s="16"/>
      <c r="DQD2" s="16"/>
      <c r="DQE2" s="16"/>
      <c r="DQF2" s="16"/>
      <c r="DQG2" s="16"/>
      <c r="DQH2" s="16"/>
      <c r="DQI2" s="16"/>
      <c r="DQJ2" s="16"/>
      <c r="DQK2" s="16"/>
      <c r="DQL2" s="16"/>
      <c r="DQM2" s="16"/>
      <c r="DQN2" s="16"/>
      <c r="DQO2" s="16"/>
      <c r="DQP2" s="16"/>
      <c r="DQQ2" s="16"/>
      <c r="DQR2" s="16"/>
      <c r="DQS2" s="16"/>
      <c r="DQT2" s="16"/>
      <c r="DQU2" s="16"/>
      <c r="DQV2" s="16"/>
      <c r="DQW2" s="16"/>
      <c r="DQX2" s="16"/>
      <c r="DQY2" s="16"/>
      <c r="DQZ2" s="16"/>
      <c r="DRA2" s="16"/>
      <c r="DRB2" s="16"/>
      <c r="DRC2" s="16"/>
      <c r="DRD2" s="16"/>
      <c r="DRE2" s="16"/>
      <c r="DRF2" s="16"/>
      <c r="DRG2" s="16"/>
      <c r="DRH2" s="16"/>
      <c r="DRI2" s="16"/>
      <c r="DRJ2" s="16"/>
      <c r="DRK2" s="16"/>
      <c r="DRL2" s="16"/>
      <c r="DRM2" s="16"/>
      <c r="DRN2" s="16"/>
      <c r="DRO2" s="16"/>
      <c r="DRP2" s="16"/>
      <c r="DRQ2" s="16"/>
      <c r="DRR2" s="16"/>
      <c r="DRS2" s="16"/>
      <c r="DRT2" s="16"/>
      <c r="DRU2" s="16"/>
      <c r="DRV2" s="16"/>
      <c r="DRW2" s="16"/>
      <c r="DRX2" s="16"/>
      <c r="DRY2" s="16"/>
      <c r="DRZ2" s="16"/>
      <c r="DSA2" s="16"/>
      <c r="DSB2" s="16"/>
      <c r="DSC2" s="16"/>
      <c r="DSD2" s="16"/>
      <c r="DSE2" s="16"/>
      <c r="DSF2" s="16"/>
      <c r="DSG2" s="16"/>
      <c r="DSH2" s="16"/>
      <c r="DSI2" s="16"/>
      <c r="DSJ2" s="16"/>
      <c r="DSK2" s="16"/>
      <c r="DSL2" s="16"/>
      <c r="DSM2" s="16"/>
      <c r="DSN2" s="16"/>
      <c r="DSO2" s="16"/>
      <c r="DSP2" s="16"/>
      <c r="DSQ2" s="16"/>
      <c r="DSR2" s="16"/>
      <c r="DSS2" s="16"/>
      <c r="DST2" s="16"/>
      <c r="DSU2" s="16"/>
      <c r="DSV2" s="16"/>
      <c r="DSW2" s="16"/>
      <c r="DSX2" s="16"/>
      <c r="DSY2" s="16"/>
      <c r="DSZ2" s="16"/>
      <c r="DTA2" s="16"/>
      <c r="DTB2" s="16"/>
      <c r="DTC2" s="16"/>
      <c r="DTD2" s="16"/>
      <c r="DTE2" s="16"/>
      <c r="DTF2" s="16"/>
      <c r="DTG2" s="16"/>
      <c r="DTH2" s="16"/>
      <c r="DTI2" s="16"/>
      <c r="DTJ2" s="16"/>
      <c r="DTK2" s="16"/>
      <c r="DTL2" s="16"/>
      <c r="DTM2" s="16"/>
      <c r="DTN2" s="16"/>
      <c r="DTO2" s="16"/>
      <c r="DTP2" s="16"/>
      <c r="DTQ2" s="16"/>
      <c r="DTR2" s="16"/>
      <c r="DTS2" s="16"/>
      <c r="DTT2" s="16"/>
      <c r="DTU2" s="16"/>
      <c r="DTV2" s="16"/>
      <c r="DTW2" s="16"/>
      <c r="DTX2" s="16"/>
      <c r="DTY2" s="16"/>
      <c r="DTZ2" s="16"/>
      <c r="DUA2" s="16"/>
      <c r="DUB2" s="16"/>
      <c r="DUC2" s="16"/>
      <c r="DUD2" s="16"/>
      <c r="DUE2" s="16"/>
      <c r="DUF2" s="16"/>
      <c r="DUG2" s="16"/>
      <c r="DUH2" s="16"/>
      <c r="DUI2" s="16"/>
      <c r="DUJ2" s="16"/>
      <c r="DUK2" s="16"/>
      <c r="DUL2" s="16"/>
      <c r="DUM2" s="16"/>
      <c r="DUN2" s="16"/>
      <c r="DUO2" s="16"/>
      <c r="DUP2" s="16"/>
      <c r="DUQ2" s="16"/>
      <c r="DUR2" s="16"/>
      <c r="DUS2" s="16"/>
      <c r="DUT2" s="16"/>
      <c r="DUU2" s="16"/>
      <c r="DUV2" s="16"/>
      <c r="DUW2" s="16"/>
      <c r="DUX2" s="16"/>
      <c r="DUY2" s="16"/>
      <c r="DUZ2" s="16"/>
      <c r="DVA2" s="16"/>
      <c r="DVB2" s="16"/>
      <c r="DVC2" s="16"/>
      <c r="DVD2" s="16"/>
      <c r="DVE2" s="16"/>
      <c r="DVF2" s="16"/>
      <c r="DVG2" s="16"/>
      <c r="DVH2" s="16"/>
      <c r="DVI2" s="16"/>
      <c r="DVJ2" s="16"/>
      <c r="DVK2" s="16"/>
      <c r="DVL2" s="16"/>
      <c r="DVM2" s="16"/>
      <c r="DVN2" s="16"/>
      <c r="DVO2" s="16"/>
      <c r="DVP2" s="16"/>
      <c r="DVQ2" s="16"/>
      <c r="DVR2" s="16"/>
      <c r="DVS2" s="16"/>
      <c r="DVT2" s="16"/>
      <c r="DVU2" s="16"/>
      <c r="DVV2" s="16"/>
      <c r="DVW2" s="16"/>
      <c r="DVX2" s="16"/>
      <c r="DVY2" s="16"/>
      <c r="DVZ2" s="16"/>
      <c r="DWA2" s="16"/>
      <c r="DWB2" s="16"/>
      <c r="DWC2" s="16"/>
      <c r="DWD2" s="16"/>
      <c r="DWE2" s="16"/>
      <c r="DWF2" s="16"/>
      <c r="DWG2" s="16"/>
      <c r="DWH2" s="16"/>
      <c r="DWI2" s="16"/>
      <c r="DWJ2" s="16"/>
      <c r="DWK2" s="16"/>
      <c r="DWL2" s="16"/>
      <c r="DWM2" s="16"/>
      <c r="DWN2" s="16"/>
      <c r="DWO2" s="16"/>
      <c r="DWP2" s="16"/>
      <c r="DWQ2" s="16"/>
      <c r="DWR2" s="16"/>
      <c r="DWS2" s="16"/>
      <c r="DWT2" s="16"/>
      <c r="DWU2" s="16"/>
      <c r="DWV2" s="16"/>
      <c r="DWW2" s="16"/>
      <c r="DWX2" s="16"/>
      <c r="DWY2" s="16"/>
      <c r="DWZ2" s="16"/>
      <c r="DXA2" s="16"/>
      <c r="DXB2" s="16"/>
      <c r="DXC2" s="16"/>
      <c r="DXD2" s="16"/>
      <c r="DXE2" s="16"/>
      <c r="DXF2" s="16"/>
      <c r="DXG2" s="16"/>
      <c r="DXH2" s="16"/>
      <c r="DXI2" s="16"/>
      <c r="DXJ2" s="16"/>
      <c r="DXK2" s="16"/>
      <c r="DXL2" s="16"/>
      <c r="DXM2" s="16"/>
      <c r="DXN2" s="16"/>
      <c r="DXO2" s="16"/>
      <c r="DXP2" s="16"/>
      <c r="DXQ2" s="16"/>
      <c r="DXR2" s="16"/>
      <c r="DXS2" s="16"/>
      <c r="DXT2" s="16"/>
      <c r="DXU2" s="16"/>
      <c r="DXV2" s="16"/>
      <c r="DXW2" s="16"/>
      <c r="DXX2" s="16"/>
      <c r="DXY2" s="16"/>
      <c r="DXZ2" s="16"/>
      <c r="DYA2" s="16"/>
      <c r="DYB2" s="16"/>
      <c r="DYC2" s="16"/>
      <c r="DYD2" s="16"/>
      <c r="DYE2" s="16"/>
      <c r="DYF2" s="16"/>
      <c r="DYG2" s="16"/>
      <c r="DYH2" s="16"/>
      <c r="DYI2" s="16"/>
      <c r="DYJ2" s="16"/>
      <c r="DYK2" s="16"/>
      <c r="DYL2" s="16"/>
      <c r="DYM2" s="16"/>
      <c r="DYN2" s="16"/>
      <c r="DYO2" s="16"/>
      <c r="DYP2" s="16"/>
      <c r="DYQ2" s="16"/>
      <c r="DYR2" s="16"/>
      <c r="DYS2" s="16"/>
      <c r="DYT2" s="16"/>
      <c r="DYU2" s="16"/>
      <c r="DYV2" s="16"/>
      <c r="DYW2" s="16"/>
      <c r="DYX2" s="16"/>
      <c r="DYY2" s="16"/>
      <c r="DYZ2" s="16"/>
      <c r="DZA2" s="16"/>
      <c r="DZB2" s="16"/>
      <c r="DZC2" s="16"/>
      <c r="DZD2" s="16"/>
      <c r="DZE2" s="16"/>
      <c r="DZF2" s="16"/>
      <c r="DZG2" s="16"/>
      <c r="DZH2" s="16"/>
      <c r="DZI2" s="16"/>
      <c r="DZJ2" s="16"/>
      <c r="DZK2" s="16"/>
      <c r="DZL2" s="16"/>
      <c r="DZM2" s="16"/>
      <c r="DZN2" s="16"/>
      <c r="DZO2" s="16"/>
      <c r="DZP2" s="16"/>
      <c r="DZQ2" s="16"/>
      <c r="DZR2" s="16"/>
      <c r="DZS2" s="16"/>
      <c r="DZT2" s="16"/>
      <c r="DZU2" s="16"/>
      <c r="DZV2" s="16"/>
      <c r="DZW2" s="16"/>
      <c r="DZX2" s="16"/>
      <c r="DZY2" s="16"/>
      <c r="DZZ2" s="16"/>
      <c r="EAA2" s="16"/>
      <c r="EAB2" s="16"/>
      <c r="EAC2" s="16"/>
      <c r="EAD2" s="16"/>
      <c r="EAE2" s="16"/>
      <c r="EAF2" s="16"/>
      <c r="EAG2" s="16"/>
      <c r="EAH2" s="16"/>
      <c r="EAI2" s="16"/>
      <c r="EAJ2" s="16"/>
      <c r="EAK2" s="16"/>
      <c r="EAL2" s="16"/>
      <c r="EAM2" s="16"/>
      <c r="EAN2" s="16"/>
      <c r="EAO2" s="16"/>
      <c r="EAP2" s="16"/>
      <c r="EAQ2" s="16"/>
      <c r="EAR2" s="16"/>
      <c r="EAS2" s="16"/>
      <c r="EAT2" s="16"/>
      <c r="EAU2" s="16"/>
      <c r="EAV2" s="16"/>
      <c r="EAW2" s="16"/>
      <c r="EAX2" s="16"/>
      <c r="EAY2" s="16"/>
      <c r="EAZ2" s="16"/>
      <c r="EBA2" s="16"/>
      <c r="EBB2" s="16"/>
      <c r="EBC2" s="16"/>
      <c r="EBD2" s="16"/>
      <c r="EBE2" s="16"/>
      <c r="EBF2" s="16"/>
      <c r="EBG2" s="16"/>
      <c r="EBH2" s="16"/>
      <c r="EBI2" s="16"/>
      <c r="EBJ2" s="16"/>
      <c r="EBK2" s="16"/>
      <c r="EBL2" s="16"/>
      <c r="EBM2" s="16"/>
      <c r="EBN2" s="16"/>
      <c r="EBO2" s="16"/>
      <c r="EBP2" s="16"/>
      <c r="EBQ2" s="16"/>
      <c r="EBR2" s="16"/>
      <c r="EBS2" s="16"/>
      <c r="EBT2" s="16"/>
      <c r="EBU2" s="16"/>
      <c r="EBV2" s="16"/>
      <c r="EBW2" s="16"/>
      <c r="EBX2" s="16"/>
      <c r="EBY2" s="16"/>
      <c r="EBZ2" s="16"/>
      <c r="ECA2" s="16"/>
      <c r="ECB2" s="16"/>
      <c r="ECC2" s="16"/>
      <c r="ECD2" s="16"/>
      <c r="ECE2" s="16"/>
      <c r="ECF2" s="16"/>
      <c r="ECG2" s="16"/>
      <c r="ECH2" s="16"/>
      <c r="ECI2" s="16"/>
      <c r="ECJ2" s="16"/>
      <c r="ECK2" s="16"/>
      <c r="ECL2" s="16"/>
      <c r="ECM2" s="16"/>
      <c r="ECN2" s="16"/>
      <c r="ECO2" s="16"/>
      <c r="ECP2" s="16"/>
      <c r="ECQ2" s="16"/>
      <c r="ECR2" s="16"/>
      <c r="ECS2" s="16"/>
      <c r="ECT2" s="16"/>
      <c r="ECU2" s="16"/>
      <c r="ECV2" s="16"/>
      <c r="ECW2" s="16"/>
      <c r="ECX2" s="16"/>
      <c r="ECY2" s="16"/>
      <c r="ECZ2" s="16"/>
      <c r="EDA2" s="16"/>
      <c r="EDB2" s="16"/>
      <c r="EDC2" s="16"/>
      <c r="EDD2" s="16"/>
      <c r="EDE2" s="16"/>
      <c r="EDF2" s="16"/>
      <c r="EDG2" s="16"/>
      <c r="EDH2" s="16"/>
      <c r="EDI2" s="16"/>
      <c r="EDJ2" s="16"/>
      <c r="EDK2" s="16"/>
      <c r="EDL2" s="16"/>
      <c r="EDM2" s="16"/>
      <c r="EDN2" s="16"/>
      <c r="EDO2" s="16"/>
      <c r="EDP2" s="16"/>
      <c r="EDQ2" s="16"/>
      <c r="EDR2" s="16"/>
      <c r="EDS2" s="16"/>
      <c r="EDT2" s="16"/>
      <c r="EDU2" s="16"/>
      <c r="EDV2" s="16"/>
      <c r="EDW2" s="16"/>
      <c r="EDX2" s="16"/>
      <c r="EDY2" s="16"/>
      <c r="EDZ2" s="16"/>
      <c r="EEA2" s="16"/>
      <c r="EEB2" s="16"/>
      <c r="EEC2" s="16"/>
      <c r="EED2" s="16"/>
      <c r="EEE2" s="16"/>
      <c r="EEF2" s="16"/>
      <c r="EEG2" s="16"/>
      <c r="EEH2" s="16"/>
      <c r="EEI2" s="16"/>
      <c r="EEJ2" s="16"/>
      <c r="EEK2" s="16"/>
      <c r="EEL2" s="16"/>
      <c r="EEM2" s="16"/>
      <c r="EEN2" s="16"/>
      <c r="EEO2" s="16"/>
      <c r="EEP2" s="16"/>
      <c r="EEQ2" s="16"/>
      <c r="EER2" s="16"/>
      <c r="EES2" s="16"/>
      <c r="EET2" s="16"/>
      <c r="EEU2" s="16"/>
      <c r="EEV2" s="16"/>
      <c r="EEW2" s="16"/>
      <c r="EEX2" s="16"/>
      <c r="EEY2" s="16"/>
      <c r="EEZ2" s="16"/>
      <c r="EFA2" s="16"/>
      <c r="EFB2" s="16"/>
      <c r="EFC2" s="16"/>
      <c r="EFD2" s="16"/>
      <c r="EFE2" s="16"/>
      <c r="EFF2" s="16"/>
      <c r="EFG2" s="16"/>
      <c r="EFH2" s="16"/>
      <c r="EFI2" s="16"/>
      <c r="EFJ2" s="16"/>
      <c r="EFK2" s="16"/>
      <c r="EFL2" s="16"/>
      <c r="EFM2" s="16"/>
      <c r="EFN2" s="16"/>
      <c r="EFO2" s="16"/>
      <c r="EFP2" s="16"/>
      <c r="EFQ2" s="16"/>
      <c r="EFR2" s="16"/>
      <c r="EFS2" s="16"/>
      <c r="EFT2" s="16"/>
      <c r="EFU2" s="16"/>
      <c r="EFV2" s="16"/>
      <c r="EFW2" s="16"/>
      <c r="EFX2" s="16"/>
      <c r="EFY2" s="16"/>
      <c r="EFZ2" s="16"/>
      <c r="EGA2" s="16"/>
      <c r="EGB2" s="16"/>
      <c r="EGC2" s="16"/>
      <c r="EGD2" s="16"/>
      <c r="EGE2" s="16"/>
      <c r="EGF2" s="16"/>
      <c r="EGG2" s="16"/>
      <c r="EGH2" s="16"/>
      <c r="EGI2" s="16"/>
      <c r="EGJ2" s="16"/>
      <c r="EGK2" s="16"/>
      <c r="EGL2" s="16"/>
      <c r="EGM2" s="16"/>
      <c r="EGN2" s="16"/>
      <c r="EGO2" s="16"/>
      <c r="EGP2" s="16"/>
      <c r="EGQ2" s="16"/>
      <c r="EGR2" s="16"/>
      <c r="EGS2" s="16"/>
      <c r="EGT2" s="16"/>
      <c r="EGU2" s="16"/>
      <c r="EGV2" s="16"/>
      <c r="EGW2" s="16"/>
      <c r="EGX2" s="16"/>
      <c r="EGY2" s="16"/>
      <c r="EGZ2" s="16"/>
      <c r="EHA2" s="16"/>
      <c r="EHB2" s="16"/>
      <c r="EHC2" s="16"/>
      <c r="EHD2" s="16"/>
      <c r="EHE2" s="16"/>
      <c r="EHF2" s="16"/>
      <c r="EHG2" s="16"/>
      <c r="EHH2" s="16"/>
      <c r="EHI2" s="16"/>
      <c r="EHJ2" s="16"/>
      <c r="EHK2" s="16"/>
      <c r="EHL2" s="16"/>
      <c r="EHM2" s="16"/>
      <c r="EHN2" s="16"/>
      <c r="EHO2" s="16"/>
      <c r="EHP2" s="16"/>
      <c r="EHQ2" s="16"/>
      <c r="EHR2" s="16"/>
      <c r="EHS2" s="16"/>
      <c r="EHT2" s="16"/>
      <c r="EHU2" s="16"/>
      <c r="EHV2" s="16"/>
      <c r="EHW2" s="16"/>
      <c r="EHX2" s="16"/>
      <c r="EHY2" s="16"/>
      <c r="EHZ2" s="16"/>
      <c r="EIA2" s="16"/>
      <c r="EIB2" s="16"/>
      <c r="EIC2" s="16"/>
      <c r="EID2" s="16"/>
      <c r="EIE2" s="16"/>
      <c r="EIF2" s="16"/>
      <c r="EIG2" s="16"/>
      <c r="EIH2" s="16"/>
      <c r="EII2" s="16"/>
      <c r="EIJ2" s="16"/>
      <c r="EIK2" s="16"/>
      <c r="EIL2" s="16"/>
      <c r="EIM2" s="16"/>
      <c r="EIN2" s="16"/>
      <c r="EIO2" s="16"/>
      <c r="EIP2" s="16"/>
      <c r="EIQ2" s="16"/>
      <c r="EIR2" s="16"/>
      <c r="EIS2" s="16"/>
      <c r="EIT2" s="16"/>
      <c r="EIU2" s="16"/>
      <c r="EIV2" s="16"/>
      <c r="EIW2" s="16"/>
      <c r="EIX2" s="16"/>
      <c r="EIY2" s="16"/>
      <c r="EIZ2" s="16"/>
      <c r="EJA2" s="16"/>
      <c r="EJB2" s="16"/>
      <c r="EJC2" s="16"/>
      <c r="EJD2" s="16"/>
      <c r="EJE2" s="16"/>
      <c r="EJF2" s="16"/>
      <c r="EJG2" s="16"/>
      <c r="EJH2" s="16"/>
      <c r="EJI2" s="16"/>
      <c r="EJJ2" s="16"/>
      <c r="EJK2" s="16"/>
      <c r="EJL2" s="16"/>
      <c r="EJM2" s="16"/>
      <c r="EJN2" s="16"/>
      <c r="EJO2" s="16"/>
      <c r="EJP2" s="16"/>
      <c r="EJQ2" s="16"/>
      <c r="EJR2" s="16"/>
      <c r="EJS2" s="16"/>
      <c r="EJT2" s="16"/>
      <c r="EJU2" s="16"/>
      <c r="EJV2" s="16"/>
      <c r="EJW2" s="16"/>
      <c r="EJX2" s="16"/>
      <c r="EJY2" s="16"/>
      <c r="EJZ2" s="16"/>
      <c r="EKA2" s="16"/>
      <c r="EKB2" s="16"/>
      <c r="EKC2" s="16"/>
      <c r="EKD2" s="16"/>
      <c r="EKE2" s="16"/>
      <c r="EKF2" s="16"/>
      <c r="EKG2" s="16"/>
      <c r="EKH2" s="16"/>
      <c r="EKI2" s="16"/>
      <c r="EKJ2" s="16"/>
      <c r="EKK2" s="16"/>
      <c r="EKL2" s="16"/>
      <c r="EKM2" s="16"/>
      <c r="EKN2" s="16"/>
      <c r="EKO2" s="16"/>
      <c r="EKP2" s="16"/>
      <c r="EKQ2" s="16"/>
      <c r="EKR2" s="16"/>
      <c r="EKS2" s="16"/>
      <c r="EKT2" s="16"/>
      <c r="EKU2" s="16"/>
      <c r="EKV2" s="16"/>
      <c r="EKW2" s="16"/>
      <c r="EKX2" s="16"/>
      <c r="EKY2" s="16"/>
      <c r="EKZ2" s="16"/>
      <c r="ELA2" s="16"/>
      <c r="ELB2" s="16"/>
      <c r="ELC2" s="16"/>
      <c r="ELD2" s="16"/>
      <c r="ELE2" s="16"/>
      <c r="ELF2" s="16"/>
      <c r="ELG2" s="16"/>
      <c r="ELH2" s="16"/>
      <c r="ELI2" s="16"/>
      <c r="ELJ2" s="16"/>
      <c r="ELK2" s="16"/>
      <c r="ELL2" s="16"/>
      <c r="ELM2" s="16"/>
      <c r="ELN2" s="16"/>
      <c r="ELO2" s="16"/>
      <c r="ELP2" s="16"/>
      <c r="ELQ2" s="16"/>
      <c r="ELR2" s="16"/>
      <c r="ELS2" s="16"/>
      <c r="ELT2" s="16"/>
      <c r="ELU2" s="16"/>
      <c r="ELV2" s="16"/>
      <c r="ELW2" s="16"/>
      <c r="ELX2" s="16"/>
      <c r="ELY2" s="16"/>
      <c r="ELZ2" s="16"/>
      <c r="EMA2" s="16"/>
      <c r="EMB2" s="16"/>
      <c r="EMC2" s="16"/>
      <c r="EMD2" s="16"/>
      <c r="EME2" s="16"/>
      <c r="EMF2" s="16"/>
      <c r="EMG2" s="16"/>
      <c r="EMH2" s="16"/>
      <c r="EMI2" s="16"/>
      <c r="EMJ2" s="16"/>
      <c r="EMK2" s="16"/>
      <c r="EML2" s="16"/>
      <c r="EMM2" s="16"/>
      <c r="EMN2" s="16"/>
      <c r="EMO2" s="16"/>
      <c r="EMP2" s="16"/>
      <c r="EMQ2" s="16"/>
      <c r="EMR2" s="16"/>
      <c r="EMS2" s="16"/>
      <c r="EMT2" s="16"/>
      <c r="EMU2" s="16"/>
      <c r="EMV2" s="16"/>
      <c r="EMW2" s="16"/>
      <c r="EMX2" s="16"/>
      <c r="EMY2" s="16"/>
      <c r="EMZ2" s="16"/>
      <c r="ENA2" s="16"/>
      <c r="ENB2" s="16"/>
      <c r="ENC2" s="16"/>
      <c r="END2" s="16"/>
      <c r="ENE2" s="16"/>
      <c r="ENF2" s="16"/>
      <c r="ENG2" s="16"/>
      <c r="ENH2" s="16"/>
      <c r="ENI2" s="16"/>
      <c r="ENJ2" s="16"/>
      <c r="ENK2" s="16"/>
      <c r="ENL2" s="16"/>
      <c r="ENM2" s="16"/>
      <c r="ENN2" s="16"/>
      <c r="ENO2" s="16"/>
      <c r="ENP2" s="16"/>
      <c r="ENQ2" s="16"/>
      <c r="ENR2" s="16"/>
      <c r="ENS2" s="16"/>
      <c r="ENT2" s="16"/>
      <c r="ENU2" s="16"/>
      <c r="ENV2" s="16"/>
      <c r="ENW2" s="16"/>
      <c r="ENX2" s="16"/>
      <c r="ENY2" s="16"/>
      <c r="ENZ2" s="16"/>
      <c r="EOA2" s="16"/>
      <c r="EOB2" s="16"/>
      <c r="EOC2" s="16"/>
      <c r="EOD2" s="16"/>
      <c r="EOE2" s="16"/>
      <c r="EOF2" s="16"/>
      <c r="EOG2" s="16"/>
      <c r="EOH2" s="16"/>
      <c r="EOI2" s="16"/>
      <c r="EOJ2" s="16"/>
      <c r="EOK2" s="16"/>
      <c r="EOL2" s="16"/>
      <c r="EOM2" s="16"/>
      <c r="EON2" s="16"/>
      <c r="EOO2" s="16"/>
      <c r="EOP2" s="16"/>
      <c r="EOQ2" s="16"/>
      <c r="EOR2" s="16"/>
      <c r="EOS2" s="16"/>
      <c r="EOT2" s="16"/>
      <c r="EOU2" s="16"/>
      <c r="EOV2" s="16"/>
      <c r="EOW2" s="16"/>
      <c r="EOX2" s="16"/>
      <c r="EOY2" s="16"/>
      <c r="EOZ2" s="16"/>
      <c r="EPA2" s="16"/>
      <c r="EPB2" s="16"/>
      <c r="EPC2" s="16"/>
      <c r="EPD2" s="16"/>
      <c r="EPE2" s="16"/>
      <c r="EPF2" s="16"/>
      <c r="EPG2" s="16"/>
      <c r="EPH2" s="16"/>
      <c r="EPI2" s="16"/>
      <c r="EPJ2" s="16"/>
      <c r="EPK2" s="16"/>
      <c r="EPL2" s="16"/>
      <c r="EPM2" s="16"/>
      <c r="EPN2" s="16"/>
      <c r="EPO2" s="16"/>
      <c r="EPP2" s="16"/>
      <c r="EPQ2" s="16"/>
      <c r="EPR2" s="16"/>
      <c r="EPS2" s="16"/>
      <c r="EPT2" s="16"/>
      <c r="EPU2" s="16"/>
      <c r="EPV2" s="16"/>
      <c r="EPW2" s="16"/>
      <c r="EPX2" s="16"/>
      <c r="EPY2" s="16"/>
      <c r="EPZ2" s="16"/>
      <c r="EQA2" s="16"/>
      <c r="EQB2" s="16"/>
      <c r="EQC2" s="16"/>
      <c r="EQD2" s="16"/>
      <c r="EQE2" s="16"/>
      <c r="EQF2" s="16"/>
      <c r="EQG2" s="16"/>
      <c r="EQH2" s="16"/>
      <c r="EQI2" s="16"/>
      <c r="EQJ2" s="16"/>
      <c r="EQK2" s="16"/>
      <c r="EQL2" s="16"/>
      <c r="EQM2" s="16"/>
      <c r="EQN2" s="16"/>
      <c r="EQO2" s="16"/>
      <c r="EQP2" s="16"/>
      <c r="EQQ2" s="16"/>
      <c r="EQR2" s="16"/>
      <c r="EQS2" s="16"/>
      <c r="EQT2" s="16"/>
      <c r="EQU2" s="16"/>
      <c r="EQV2" s="16"/>
      <c r="EQW2" s="16"/>
      <c r="EQX2" s="16"/>
      <c r="EQY2" s="16"/>
      <c r="EQZ2" s="16"/>
      <c r="ERA2" s="16"/>
      <c r="ERB2" s="16"/>
      <c r="ERC2" s="16"/>
      <c r="ERD2" s="16"/>
      <c r="ERE2" s="16"/>
      <c r="ERF2" s="16"/>
      <c r="ERG2" s="16"/>
      <c r="ERH2" s="16"/>
      <c r="ERI2" s="16"/>
      <c r="ERJ2" s="16"/>
      <c r="ERK2" s="16"/>
      <c r="ERL2" s="16"/>
      <c r="ERM2" s="16"/>
      <c r="ERN2" s="16"/>
      <c r="ERO2" s="16"/>
      <c r="ERP2" s="16"/>
      <c r="ERQ2" s="16"/>
      <c r="ERR2" s="16"/>
      <c r="ERS2" s="16"/>
      <c r="ERT2" s="16"/>
      <c r="ERU2" s="16"/>
      <c r="ERV2" s="16"/>
      <c r="ERW2" s="16"/>
      <c r="ERX2" s="16"/>
      <c r="ERY2" s="16"/>
      <c r="ERZ2" s="16"/>
      <c r="ESA2" s="16"/>
      <c r="ESB2" s="16"/>
      <c r="ESC2" s="16"/>
      <c r="ESD2" s="16"/>
      <c r="ESE2" s="16"/>
      <c r="ESF2" s="16"/>
      <c r="ESG2" s="16"/>
      <c r="ESH2" s="16"/>
      <c r="ESI2" s="16"/>
      <c r="ESJ2" s="16"/>
      <c r="ESK2" s="16"/>
      <c r="ESL2" s="16"/>
      <c r="ESM2" s="16"/>
      <c r="ESN2" s="16"/>
      <c r="ESO2" s="16"/>
      <c r="ESP2" s="16"/>
      <c r="ESQ2" s="16"/>
      <c r="ESR2" s="16"/>
      <c r="ESS2" s="16"/>
      <c r="EST2" s="16"/>
      <c r="ESU2" s="16"/>
      <c r="ESV2" s="16"/>
      <c r="ESW2" s="16"/>
      <c r="ESX2" s="16"/>
      <c r="ESY2" s="16"/>
      <c r="ESZ2" s="16"/>
      <c r="ETA2" s="16"/>
      <c r="ETB2" s="16"/>
      <c r="ETC2" s="16"/>
      <c r="ETD2" s="16"/>
      <c r="ETE2" s="16"/>
      <c r="ETF2" s="16"/>
      <c r="ETG2" s="16"/>
      <c r="ETH2" s="16"/>
      <c r="ETI2" s="16"/>
      <c r="ETJ2" s="16"/>
      <c r="ETK2" s="16"/>
      <c r="ETL2" s="16"/>
      <c r="ETM2" s="16"/>
      <c r="ETN2" s="16"/>
      <c r="ETO2" s="16"/>
      <c r="ETP2" s="16"/>
      <c r="ETQ2" s="16"/>
      <c r="ETR2" s="16"/>
      <c r="ETS2" s="16"/>
      <c r="ETT2" s="16"/>
      <c r="ETU2" s="16"/>
      <c r="ETV2" s="16"/>
      <c r="ETW2" s="16"/>
      <c r="ETX2" s="16"/>
      <c r="ETY2" s="16"/>
      <c r="ETZ2" s="16"/>
      <c r="EUA2" s="16"/>
      <c r="EUB2" s="16"/>
      <c r="EUC2" s="16"/>
      <c r="EUD2" s="16"/>
      <c r="EUE2" s="16"/>
      <c r="EUF2" s="16"/>
      <c r="EUG2" s="16"/>
      <c r="EUH2" s="16"/>
      <c r="EUI2" s="16"/>
      <c r="EUJ2" s="16"/>
      <c r="EUK2" s="16"/>
      <c r="EUL2" s="16"/>
      <c r="EUM2" s="16"/>
      <c r="EUN2" s="16"/>
      <c r="EUO2" s="16"/>
      <c r="EUP2" s="16"/>
      <c r="EUQ2" s="16"/>
      <c r="EUR2" s="16"/>
      <c r="EUS2" s="16"/>
      <c r="EUT2" s="16"/>
      <c r="EUU2" s="16"/>
      <c r="EUV2" s="16"/>
      <c r="EUW2" s="16"/>
      <c r="EUX2" s="16"/>
      <c r="EUY2" s="16"/>
      <c r="EUZ2" s="16"/>
      <c r="EVA2" s="16"/>
      <c r="EVB2" s="16"/>
      <c r="EVC2" s="16"/>
      <c r="EVD2" s="16"/>
      <c r="EVE2" s="16"/>
      <c r="EVF2" s="16"/>
      <c r="EVG2" s="16"/>
      <c r="EVH2" s="16"/>
      <c r="EVI2" s="16"/>
      <c r="EVJ2" s="16"/>
      <c r="EVK2" s="16"/>
      <c r="EVL2" s="16"/>
      <c r="EVM2" s="16"/>
      <c r="EVN2" s="16"/>
      <c r="EVO2" s="16"/>
      <c r="EVP2" s="16"/>
      <c r="EVQ2" s="16"/>
      <c r="EVR2" s="16"/>
      <c r="EVS2" s="16"/>
      <c r="EVT2" s="16"/>
      <c r="EVU2" s="16"/>
      <c r="EVV2" s="16"/>
      <c r="EVW2" s="16"/>
      <c r="EVX2" s="16"/>
      <c r="EVY2" s="16"/>
      <c r="EVZ2" s="16"/>
      <c r="EWA2" s="16"/>
      <c r="EWB2" s="16"/>
      <c r="EWC2" s="16"/>
      <c r="EWD2" s="16"/>
      <c r="EWE2" s="16"/>
      <c r="EWF2" s="16"/>
      <c r="EWG2" s="16"/>
      <c r="EWH2" s="16"/>
      <c r="EWI2" s="16"/>
      <c r="EWJ2" s="16"/>
      <c r="EWK2" s="16"/>
      <c r="EWL2" s="16"/>
      <c r="EWM2" s="16"/>
      <c r="EWN2" s="16"/>
      <c r="EWO2" s="16"/>
      <c r="EWP2" s="16"/>
      <c r="EWQ2" s="16"/>
      <c r="EWR2" s="16"/>
      <c r="EWS2" s="16"/>
      <c r="EWT2" s="16"/>
      <c r="EWU2" s="16"/>
      <c r="EWV2" s="16"/>
      <c r="EWW2" s="16"/>
      <c r="EWX2" s="16"/>
      <c r="EWY2" s="16"/>
      <c r="EWZ2" s="16"/>
      <c r="EXA2" s="16"/>
      <c r="EXB2" s="16"/>
      <c r="EXC2" s="16"/>
      <c r="EXD2" s="16"/>
      <c r="EXE2" s="16"/>
      <c r="EXF2" s="16"/>
      <c r="EXG2" s="16"/>
      <c r="EXH2" s="16"/>
      <c r="EXI2" s="16"/>
      <c r="EXJ2" s="16"/>
      <c r="EXK2" s="16"/>
      <c r="EXL2" s="16"/>
      <c r="EXM2" s="16"/>
      <c r="EXN2" s="16"/>
      <c r="EXO2" s="16"/>
      <c r="EXP2" s="16"/>
      <c r="EXQ2" s="16"/>
      <c r="EXR2" s="16"/>
      <c r="EXS2" s="16"/>
      <c r="EXT2" s="16"/>
      <c r="EXU2" s="16"/>
      <c r="EXV2" s="16"/>
      <c r="EXW2" s="16"/>
      <c r="EXX2" s="16"/>
      <c r="EXY2" s="16"/>
      <c r="EXZ2" s="16"/>
      <c r="EYA2" s="16"/>
      <c r="EYB2" s="16"/>
      <c r="EYC2" s="16"/>
      <c r="EYD2" s="16"/>
      <c r="EYE2" s="16"/>
      <c r="EYF2" s="16"/>
      <c r="EYG2" s="16"/>
      <c r="EYH2" s="16"/>
      <c r="EYI2" s="16"/>
      <c r="EYJ2" s="16"/>
      <c r="EYK2" s="16"/>
      <c r="EYL2" s="16"/>
      <c r="EYM2" s="16"/>
      <c r="EYN2" s="16"/>
      <c r="EYO2" s="16"/>
      <c r="EYP2" s="16"/>
      <c r="EYQ2" s="16"/>
      <c r="EYR2" s="16"/>
      <c r="EYS2" s="16"/>
      <c r="EYT2" s="16"/>
      <c r="EYU2" s="16"/>
      <c r="EYV2" s="16"/>
      <c r="EYW2" s="16"/>
      <c r="EYX2" s="16"/>
      <c r="EYY2" s="16"/>
      <c r="EYZ2" s="16"/>
      <c r="EZA2" s="16"/>
      <c r="EZB2" s="16"/>
      <c r="EZC2" s="16"/>
      <c r="EZD2" s="16"/>
      <c r="EZE2" s="16"/>
      <c r="EZF2" s="16"/>
      <c r="EZG2" s="16"/>
      <c r="EZH2" s="16"/>
      <c r="EZI2" s="16"/>
      <c r="EZJ2" s="16"/>
      <c r="EZK2" s="16"/>
      <c r="EZL2" s="16"/>
      <c r="EZM2" s="16"/>
      <c r="EZN2" s="16"/>
      <c r="EZO2" s="16"/>
      <c r="EZP2" s="16"/>
      <c r="EZQ2" s="16"/>
      <c r="EZR2" s="16"/>
      <c r="EZS2" s="16"/>
      <c r="EZT2" s="16"/>
      <c r="EZU2" s="16"/>
      <c r="EZV2" s="16"/>
      <c r="EZW2" s="16"/>
      <c r="EZX2" s="16"/>
      <c r="EZY2" s="16"/>
      <c r="EZZ2" s="16"/>
      <c r="FAA2" s="16"/>
      <c r="FAB2" s="16"/>
      <c r="FAC2" s="16"/>
      <c r="FAD2" s="16"/>
      <c r="FAE2" s="16"/>
      <c r="FAF2" s="16"/>
      <c r="FAG2" s="16"/>
      <c r="FAH2" s="16"/>
      <c r="FAI2" s="16"/>
      <c r="FAJ2" s="16"/>
      <c r="FAK2" s="16"/>
      <c r="FAL2" s="16"/>
      <c r="FAM2" s="16"/>
      <c r="FAN2" s="16"/>
      <c r="FAO2" s="16"/>
      <c r="FAP2" s="16"/>
      <c r="FAQ2" s="16"/>
      <c r="FAR2" s="16"/>
      <c r="FAS2" s="16"/>
      <c r="FAT2" s="16"/>
      <c r="FAU2" s="16"/>
      <c r="FAV2" s="16"/>
      <c r="FAW2" s="16"/>
      <c r="FAX2" s="16"/>
      <c r="FAY2" s="16"/>
      <c r="FAZ2" s="16"/>
      <c r="FBA2" s="16"/>
      <c r="FBB2" s="16"/>
      <c r="FBC2" s="16"/>
      <c r="FBD2" s="16"/>
      <c r="FBE2" s="16"/>
      <c r="FBF2" s="16"/>
      <c r="FBG2" s="16"/>
      <c r="FBH2" s="16"/>
      <c r="FBI2" s="16"/>
      <c r="FBJ2" s="16"/>
      <c r="FBK2" s="16"/>
      <c r="FBL2" s="16"/>
      <c r="FBM2" s="16"/>
      <c r="FBN2" s="16"/>
      <c r="FBO2" s="16"/>
      <c r="FBP2" s="16"/>
      <c r="FBQ2" s="16"/>
      <c r="FBR2" s="16"/>
      <c r="FBS2" s="16"/>
      <c r="FBT2" s="16"/>
      <c r="FBU2" s="16"/>
      <c r="FBV2" s="16"/>
      <c r="FBW2" s="16"/>
      <c r="FBX2" s="16"/>
      <c r="FBY2" s="16"/>
      <c r="FBZ2" s="16"/>
      <c r="FCA2" s="16"/>
      <c r="FCB2" s="16"/>
      <c r="FCC2" s="16"/>
      <c r="FCD2" s="16"/>
      <c r="FCE2" s="16"/>
      <c r="FCF2" s="16"/>
      <c r="FCG2" s="16"/>
      <c r="FCH2" s="16"/>
      <c r="FCI2" s="16"/>
      <c r="FCJ2" s="16"/>
      <c r="FCK2" s="16"/>
      <c r="FCL2" s="16"/>
      <c r="FCM2" s="16"/>
      <c r="FCN2" s="16"/>
      <c r="FCO2" s="16"/>
      <c r="FCP2" s="16"/>
      <c r="FCQ2" s="16"/>
      <c r="FCR2" s="16"/>
      <c r="FCS2" s="16"/>
      <c r="FCT2" s="16"/>
      <c r="FCU2" s="16"/>
      <c r="FCV2" s="16"/>
      <c r="FCW2" s="16"/>
      <c r="FCX2" s="16"/>
      <c r="FCY2" s="16"/>
      <c r="FCZ2" s="16"/>
      <c r="FDA2" s="16"/>
      <c r="FDB2" s="16"/>
      <c r="FDC2" s="16"/>
      <c r="FDD2" s="16"/>
      <c r="FDE2" s="16"/>
      <c r="FDF2" s="16"/>
      <c r="FDG2" s="16"/>
      <c r="FDH2" s="16"/>
      <c r="FDI2" s="16"/>
      <c r="FDJ2" s="16"/>
      <c r="FDK2" s="16"/>
      <c r="FDL2" s="16"/>
      <c r="FDM2" s="16"/>
      <c r="FDN2" s="16"/>
      <c r="FDO2" s="16"/>
      <c r="FDP2" s="16"/>
      <c r="FDQ2" s="16"/>
      <c r="FDR2" s="16"/>
      <c r="FDS2" s="16"/>
      <c r="FDT2" s="16"/>
      <c r="FDU2" s="16"/>
      <c r="FDV2" s="16"/>
      <c r="FDW2" s="16"/>
      <c r="FDX2" s="16"/>
      <c r="FDY2" s="16"/>
      <c r="FDZ2" s="16"/>
      <c r="FEA2" s="16"/>
      <c r="FEB2" s="16"/>
      <c r="FEC2" s="16"/>
      <c r="FED2" s="16"/>
      <c r="FEE2" s="16"/>
      <c r="FEF2" s="16"/>
      <c r="FEG2" s="16"/>
      <c r="FEH2" s="16"/>
      <c r="FEI2" s="16"/>
      <c r="FEJ2" s="16"/>
      <c r="FEK2" s="16"/>
      <c r="FEL2" s="16"/>
      <c r="FEM2" s="16"/>
      <c r="FEN2" s="16"/>
      <c r="FEO2" s="16"/>
      <c r="FEP2" s="16"/>
      <c r="FEQ2" s="16"/>
      <c r="FER2" s="16"/>
      <c r="FES2" s="16"/>
      <c r="FET2" s="16"/>
      <c r="FEU2" s="16"/>
      <c r="FEV2" s="16"/>
      <c r="FEW2" s="16"/>
      <c r="FEX2" s="16"/>
      <c r="FEY2" s="16"/>
      <c r="FEZ2" s="16"/>
      <c r="FFA2" s="16"/>
      <c r="FFB2" s="16"/>
      <c r="FFC2" s="16"/>
      <c r="FFD2" s="16"/>
      <c r="FFE2" s="16"/>
      <c r="FFF2" s="16"/>
      <c r="FFG2" s="16"/>
      <c r="FFH2" s="16"/>
      <c r="FFI2" s="16"/>
      <c r="FFJ2" s="16"/>
      <c r="FFK2" s="16"/>
      <c r="FFL2" s="16"/>
      <c r="FFM2" s="16"/>
      <c r="FFN2" s="16"/>
      <c r="FFO2" s="16"/>
      <c r="FFP2" s="16"/>
      <c r="FFQ2" s="16"/>
      <c r="FFR2" s="16"/>
      <c r="FFS2" s="16"/>
      <c r="FFT2" s="16"/>
      <c r="FFU2" s="16"/>
      <c r="FFV2" s="16"/>
      <c r="FFW2" s="16"/>
      <c r="FFX2" s="16"/>
      <c r="FFY2" s="16"/>
      <c r="FFZ2" s="16"/>
      <c r="FGA2" s="16"/>
      <c r="FGB2" s="16"/>
      <c r="FGC2" s="16"/>
      <c r="FGD2" s="16"/>
      <c r="FGE2" s="16"/>
      <c r="FGF2" s="16"/>
      <c r="FGG2" s="16"/>
      <c r="FGH2" s="16"/>
      <c r="FGI2" s="16"/>
      <c r="FGJ2" s="16"/>
      <c r="FGK2" s="16"/>
      <c r="FGL2" s="16"/>
      <c r="FGM2" s="16"/>
      <c r="FGN2" s="16"/>
      <c r="FGO2" s="16"/>
      <c r="FGP2" s="16"/>
      <c r="FGQ2" s="16"/>
      <c r="FGR2" s="16"/>
      <c r="FGS2" s="16"/>
      <c r="FGT2" s="16"/>
      <c r="FGU2" s="16"/>
      <c r="FGV2" s="16"/>
      <c r="FGW2" s="16"/>
      <c r="FGX2" s="16"/>
      <c r="FGY2" s="16"/>
      <c r="FGZ2" s="16"/>
      <c r="FHA2" s="16"/>
      <c r="FHB2" s="16"/>
      <c r="FHC2" s="16"/>
      <c r="FHD2" s="16"/>
      <c r="FHE2" s="16"/>
      <c r="FHF2" s="16"/>
      <c r="FHG2" s="16"/>
      <c r="FHH2" s="16"/>
      <c r="FHI2" s="16"/>
      <c r="FHJ2" s="16"/>
      <c r="FHK2" s="16"/>
      <c r="FHL2" s="16"/>
      <c r="FHM2" s="16"/>
      <c r="FHN2" s="16"/>
      <c r="FHO2" s="16"/>
      <c r="FHP2" s="16"/>
      <c r="FHQ2" s="16"/>
      <c r="FHR2" s="16"/>
      <c r="FHS2" s="16"/>
      <c r="FHT2" s="16"/>
      <c r="FHU2" s="16"/>
      <c r="FHV2" s="16"/>
      <c r="FHW2" s="16"/>
      <c r="FHX2" s="16"/>
      <c r="FHY2" s="16"/>
      <c r="FHZ2" s="16"/>
      <c r="FIA2" s="16"/>
      <c r="FIB2" s="16"/>
      <c r="FIC2" s="16"/>
      <c r="FID2" s="16"/>
      <c r="FIE2" s="16"/>
      <c r="FIF2" s="16"/>
      <c r="FIG2" s="16"/>
      <c r="FIH2" s="16"/>
      <c r="FII2" s="16"/>
      <c r="FIJ2" s="16"/>
      <c r="FIK2" s="16"/>
      <c r="FIL2" s="16"/>
      <c r="FIM2" s="16"/>
      <c r="FIN2" s="16"/>
      <c r="FIO2" s="16"/>
      <c r="FIP2" s="16"/>
      <c r="FIQ2" s="16"/>
      <c r="FIR2" s="16"/>
      <c r="FIS2" s="16"/>
      <c r="FIT2" s="16"/>
      <c r="FIU2" s="16"/>
      <c r="FIV2" s="16"/>
      <c r="FIW2" s="16"/>
      <c r="FIX2" s="16"/>
      <c r="FIY2" s="16"/>
      <c r="FIZ2" s="16"/>
      <c r="FJA2" s="16"/>
      <c r="FJB2" s="16"/>
      <c r="FJC2" s="16"/>
      <c r="FJD2" s="16"/>
      <c r="FJE2" s="16"/>
      <c r="FJF2" s="16"/>
      <c r="FJG2" s="16"/>
      <c r="FJH2" s="16"/>
      <c r="FJI2" s="16"/>
      <c r="FJJ2" s="16"/>
      <c r="FJK2" s="16"/>
      <c r="FJL2" s="16"/>
      <c r="FJM2" s="16"/>
      <c r="FJN2" s="16"/>
      <c r="FJO2" s="16"/>
      <c r="FJP2" s="16"/>
      <c r="FJQ2" s="16"/>
      <c r="FJR2" s="16"/>
      <c r="FJS2" s="16"/>
      <c r="FJT2" s="16"/>
      <c r="FJU2" s="16"/>
      <c r="FJV2" s="16"/>
      <c r="FJW2" s="16"/>
      <c r="FJX2" s="16"/>
      <c r="FJY2" s="16"/>
      <c r="FJZ2" s="16"/>
      <c r="FKA2" s="16"/>
      <c r="FKB2" s="16"/>
      <c r="FKC2" s="16"/>
      <c r="FKD2" s="16"/>
      <c r="FKE2" s="16"/>
      <c r="FKF2" s="16"/>
      <c r="FKG2" s="16"/>
      <c r="FKH2" s="16"/>
      <c r="FKI2" s="16"/>
      <c r="FKJ2" s="16"/>
      <c r="FKK2" s="16"/>
      <c r="FKL2" s="16"/>
      <c r="FKM2" s="16"/>
      <c r="FKN2" s="16"/>
      <c r="FKO2" s="16"/>
      <c r="FKP2" s="16"/>
      <c r="FKQ2" s="16"/>
      <c r="FKR2" s="16"/>
      <c r="FKS2" s="16"/>
      <c r="FKT2" s="16"/>
      <c r="FKU2" s="16"/>
      <c r="FKV2" s="16"/>
      <c r="FKW2" s="16"/>
      <c r="FKX2" s="16"/>
      <c r="FKY2" s="16"/>
      <c r="FKZ2" s="16"/>
      <c r="FLA2" s="16"/>
      <c r="FLB2" s="16"/>
      <c r="FLC2" s="16"/>
      <c r="FLD2" s="16"/>
      <c r="FLE2" s="16"/>
      <c r="FLF2" s="16"/>
      <c r="FLG2" s="16"/>
      <c r="FLH2" s="16"/>
      <c r="FLI2" s="16"/>
      <c r="FLJ2" s="16"/>
      <c r="FLK2" s="16"/>
      <c r="FLL2" s="16"/>
      <c r="FLM2" s="16"/>
      <c r="FLN2" s="16"/>
      <c r="FLO2" s="16"/>
      <c r="FLP2" s="16"/>
      <c r="FLQ2" s="16"/>
      <c r="FLR2" s="16"/>
      <c r="FLS2" s="16"/>
      <c r="FLT2" s="16"/>
      <c r="FLU2" s="16"/>
      <c r="FLV2" s="16"/>
      <c r="FLW2" s="16"/>
      <c r="FLX2" s="16"/>
      <c r="FLY2" s="16"/>
      <c r="FLZ2" s="16"/>
      <c r="FMA2" s="16"/>
      <c r="FMB2" s="16"/>
      <c r="FMC2" s="16"/>
      <c r="FMD2" s="16"/>
      <c r="FME2" s="16"/>
      <c r="FMF2" s="16"/>
      <c r="FMG2" s="16"/>
      <c r="FMH2" s="16"/>
      <c r="FMI2" s="16"/>
      <c r="FMJ2" s="16"/>
      <c r="FMK2" s="16"/>
      <c r="FML2" s="16"/>
      <c r="FMM2" s="16"/>
      <c r="FMN2" s="16"/>
      <c r="FMO2" s="16"/>
      <c r="FMP2" s="16"/>
      <c r="FMQ2" s="16"/>
      <c r="FMR2" s="16"/>
      <c r="FMS2" s="16"/>
      <c r="FMT2" s="16"/>
      <c r="FMU2" s="16"/>
      <c r="FMV2" s="16"/>
      <c r="FMW2" s="16"/>
      <c r="FMX2" s="16"/>
      <c r="FMY2" s="16"/>
      <c r="FMZ2" s="16"/>
      <c r="FNA2" s="16"/>
      <c r="FNB2" s="16"/>
      <c r="FNC2" s="16"/>
      <c r="FND2" s="16"/>
      <c r="FNE2" s="16"/>
      <c r="FNF2" s="16"/>
      <c r="FNG2" s="16"/>
      <c r="FNH2" s="16"/>
      <c r="FNI2" s="16"/>
      <c r="FNJ2" s="16"/>
      <c r="FNK2" s="16"/>
      <c r="FNL2" s="16"/>
      <c r="FNM2" s="16"/>
      <c r="FNN2" s="16"/>
      <c r="FNO2" s="16"/>
      <c r="FNP2" s="16"/>
      <c r="FNQ2" s="16"/>
      <c r="FNR2" s="16"/>
      <c r="FNS2" s="16"/>
      <c r="FNT2" s="16"/>
      <c r="FNU2" s="16"/>
      <c r="FNV2" s="16"/>
      <c r="FNW2" s="16"/>
      <c r="FNX2" s="16"/>
      <c r="FNY2" s="16"/>
      <c r="FNZ2" s="16"/>
      <c r="FOA2" s="16"/>
      <c r="FOB2" s="16"/>
      <c r="FOC2" s="16"/>
      <c r="FOD2" s="16"/>
      <c r="FOE2" s="16"/>
      <c r="FOF2" s="16"/>
      <c r="FOG2" s="16"/>
      <c r="FOH2" s="16"/>
      <c r="FOI2" s="16"/>
      <c r="FOJ2" s="16"/>
      <c r="FOK2" s="16"/>
      <c r="FOL2" s="16"/>
      <c r="FOM2" s="16"/>
      <c r="FON2" s="16"/>
      <c r="FOO2" s="16"/>
      <c r="FOP2" s="16"/>
      <c r="FOQ2" s="16"/>
      <c r="FOR2" s="16"/>
      <c r="FOS2" s="16"/>
      <c r="FOT2" s="16"/>
      <c r="FOU2" s="16"/>
      <c r="FOV2" s="16"/>
      <c r="FOW2" s="16"/>
      <c r="FOX2" s="16"/>
      <c r="FOY2" s="16"/>
      <c r="FOZ2" s="16"/>
      <c r="FPA2" s="16"/>
      <c r="FPB2" s="16"/>
      <c r="FPC2" s="16"/>
      <c r="FPD2" s="16"/>
      <c r="FPE2" s="16"/>
      <c r="FPF2" s="16"/>
      <c r="FPG2" s="16"/>
      <c r="FPH2" s="16"/>
      <c r="FPI2" s="16"/>
      <c r="FPJ2" s="16"/>
      <c r="FPK2" s="16"/>
      <c r="FPL2" s="16"/>
      <c r="FPM2" s="16"/>
      <c r="FPN2" s="16"/>
      <c r="FPO2" s="16"/>
      <c r="FPP2" s="16"/>
      <c r="FPQ2" s="16"/>
      <c r="FPR2" s="16"/>
      <c r="FPS2" s="16"/>
      <c r="FPT2" s="16"/>
      <c r="FPU2" s="16"/>
      <c r="FPV2" s="16"/>
      <c r="FPW2" s="16"/>
      <c r="FPX2" s="16"/>
      <c r="FPY2" s="16"/>
      <c r="FPZ2" s="16"/>
      <c r="FQA2" s="16"/>
      <c r="FQB2" s="16"/>
      <c r="FQC2" s="16"/>
      <c r="FQD2" s="16"/>
      <c r="FQE2" s="16"/>
      <c r="FQF2" s="16"/>
      <c r="FQG2" s="16"/>
      <c r="FQH2" s="16"/>
      <c r="FQI2" s="16"/>
      <c r="FQJ2" s="16"/>
      <c r="FQK2" s="16"/>
      <c r="FQL2" s="16"/>
      <c r="FQM2" s="16"/>
      <c r="FQN2" s="16"/>
      <c r="FQO2" s="16"/>
      <c r="FQP2" s="16"/>
      <c r="FQQ2" s="16"/>
      <c r="FQR2" s="16"/>
      <c r="FQS2" s="16"/>
      <c r="FQT2" s="16"/>
      <c r="FQU2" s="16"/>
      <c r="FQV2" s="16"/>
      <c r="FQW2" s="16"/>
      <c r="FQX2" s="16"/>
      <c r="FQY2" s="16"/>
      <c r="FQZ2" s="16"/>
      <c r="FRA2" s="16"/>
      <c r="FRB2" s="16"/>
      <c r="FRC2" s="16"/>
      <c r="FRD2" s="16"/>
      <c r="FRE2" s="16"/>
      <c r="FRF2" s="16"/>
      <c r="FRG2" s="16"/>
      <c r="FRH2" s="16"/>
      <c r="FRI2" s="16"/>
      <c r="FRJ2" s="16"/>
      <c r="FRK2" s="16"/>
      <c r="FRL2" s="16"/>
      <c r="FRM2" s="16"/>
      <c r="FRN2" s="16"/>
      <c r="FRO2" s="16"/>
      <c r="FRP2" s="16"/>
      <c r="FRQ2" s="16"/>
      <c r="FRR2" s="16"/>
      <c r="FRS2" s="16"/>
      <c r="FRT2" s="16"/>
      <c r="FRU2" s="16"/>
      <c r="FRV2" s="16"/>
      <c r="FRW2" s="16"/>
      <c r="FRX2" s="16"/>
      <c r="FRY2" s="16"/>
      <c r="FRZ2" s="16"/>
      <c r="FSA2" s="16"/>
      <c r="FSB2" s="16"/>
      <c r="FSC2" s="16"/>
      <c r="FSD2" s="16"/>
      <c r="FSE2" s="16"/>
      <c r="FSF2" s="16"/>
      <c r="FSG2" s="16"/>
      <c r="FSH2" s="16"/>
      <c r="FSI2" s="16"/>
      <c r="FSJ2" s="16"/>
      <c r="FSK2" s="16"/>
      <c r="FSL2" s="16"/>
      <c r="FSM2" s="16"/>
      <c r="FSN2" s="16"/>
      <c r="FSO2" s="16"/>
      <c r="FSP2" s="16"/>
      <c r="FSQ2" s="16"/>
      <c r="FSR2" s="16"/>
      <c r="FSS2" s="16"/>
      <c r="FST2" s="16"/>
      <c r="FSU2" s="16"/>
      <c r="FSV2" s="16"/>
      <c r="FSW2" s="16"/>
      <c r="FSX2" s="16"/>
      <c r="FSY2" s="16"/>
      <c r="FSZ2" s="16"/>
      <c r="FTA2" s="16"/>
      <c r="FTB2" s="16"/>
      <c r="FTC2" s="16"/>
      <c r="FTD2" s="16"/>
      <c r="FTE2" s="16"/>
      <c r="FTF2" s="16"/>
      <c r="FTG2" s="16"/>
      <c r="FTH2" s="16"/>
      <c r="FTI2" s="16"/>
      <c r="FTJ2" s="16"/>
      <c r="FTK2" s="16"/>
      <c r="FTL2" s="16"/>
      <c r="FTM2" s="16"/>
      <c r="FTN2" s="16"/>
      <c r="FTO2" s="16"/>
      <c r="FTP2" s="16"/>
      <c r="FTQ2" s="16"/>
      <c r="FTR2" s="16"/>
      <c r="FTS2" s="16"/>
      <c r="FTT2" s="16"/>
      <c r="FTU2" s="16"/>
      <c r="FTV2" s="16"/>
      <c r="FTW2" s="16"/>
      <c r="FTX2" s="16"/>
      <c r="FTY2" s="16"/>
      <c r="FTZ2" s="16"/>
      <c r="FUA2" s="16"/>
      <c r="FUB2" s="16"/>
      <c r="FUC2" s="16"/>
      <c r="FUD2" s="16"/>
      <c r="FUE2" s="16"/>
      <c r="FUF2" s="16"/>
      <c r="FUG2" s="16"/>
      <c r="FUH2" s="16"/>
      <c r="FUI2" s="16"/>
      <c r="FUJ2" s="16"/>
      <c r="FUK2" s="16"/>
      <c r="FUL2" s="16"/>
      <c r="FUM2" s="16"/>
      <c r="FUN2" s="16"/>
      <c r="FUO2" s="16"/>
      <c r="FUP2" s="16"/>
      <c r="FUQ2" s="16"/>
      <c r="FUR2" s="16"/>
      <c r="FUS2" s="16"/>
      <c r="FUT2" s="16"/>
      <c r="FUU2" s="16"/>
      <c r="FUV2" s="16"/>
      <c r="FUW2" s="16"/>
      <c r="FUX2" s="16"/>
      <c r="FUY2" s="16"/>
      <c r="FUZ2" s="16"/>
      <c r="FVA2" s="16"/>
      <c r="FVB2" s="16"/>
      <c r="FVC2" s="16"/>
      <c r="FVD2" s="16"/>
      <c r="FVE2" s="16"/>
      <c r="FVF2" s="16"/>
      <c r="FVG2" s="16"/>
      <c r="FVH2" s="16"/>
      <c r="FVI2" s="16"/>
      <c r="FVJ2" s="16"/>
      <c r="FVK2" s="16"/>
      <c r="FVL2" s="16"/>
      <c r="FVM2" s="16"/>
      <c r="FVN2" s="16"/>
      <c r="FVO2" s="16"/>
      <c r="FVP2" s="16"/>
      <c r="FVQ2" s="16"/>
      <c r="FVR2" s="16"/>
      <c r="FVS2" s="16"/>
      <c r="FVT2" s="16"/>
      <c r="FVU2" s="16"/>
      <c r="FVV2" s="16"/>
      <c r="FVW2" s="16"/>
      <c r="FVX2" s="16"/>
      <c r="FVY2" s="16"/>
      <c r="FVZ2" s="16"/>
      <c r="FWA2" s="16"/>
      <c r="FWB2" s="16"/>
      <c r="FWC2" s="16"/>
      <c r="FWD2" s="16"/>
      <c r="FWE2" s="16"/>
      <c r="FWF2" s="16"/>
      <c r="FWG2" s="16"/>
      <c r="FWH2" s="16"/>
      <c r="FWI2" s="16"/>
      <c r="FWJ2" s="16"/>
      <c r="FWK2" s="16"/>
      <c r="FWL2" s="16"/>
      <c r="FWM2" s="16"/>
      <c r="FWN2" s="16"/>
      <c r="FWO2" s="16"/>
      <c r="FWP2" s="16"/>
      <c r="FWQ2" s="16"/>
      <c r="FWR2" s="16"/>
      <c r="FWS2" s="16"/>
      <c r="FWT2" s="16"/>
      <c r="FWU2" s="16"/>
      <c r="FWV2" s="16"/>
      <c r="FWW2" s="16"/>
      <c r="FWX2" s="16"/>
      <c r="FWY2" s="16"/>
      <c r="FWZ2" s="16"/>
      <c r="FXA2" s="16"/>
      <c r="FXB2" s="16"/>
      <c r="FXC2" s="16"/>
      <c r="FXD2" s="16"/>
      <c r="FXE2" s="16"/>
      <c r="FXF2" s="16"/>
      <c r="FXG2" s="16"/>
      <c r="FXH2" s="16"/>
      <c r="FXI2" s="16"/>
      <c r="FXJ2" s="16"/>
      <c r="FXK2" s="16"/>
      <c r="FXL2" s="16"/>
      <c r="FXM2" s="16"/>
      <c r="FXN2" s="16"/>
      <c r="FXO2" s="16"/>
      <c r="FXP2" s="16"/>
      <c r="FXQ2" s="16"/>
      <c r="FXR2" s="16"/>
      <c r="FXS2" s="16"/>
      <c r="FXT2" s="16"/>
      <c r="FXU2" s="16"/>
      <c r="FXV2" s="16"/>
      <c r="FXW2" s="16"/>
      <c r="FXX2" s="16"/>
      <c r="FXY2" s="16"/>
      <c r="FXZ2" s="16"/>
      <c r="FYA2" s="16"/>
      <c r="FYB2" s="16"/>
      <c r="FYC2" s="16"/>
      <c r="FYD2" s="16"/>
      <c r="FYE2" s="16"/>
      <c r="FYF2" s="16"/>
      <c r="FYG2" s="16"/>
      <c r="FYH2" s="16"/>
      <c r="FYI2" s="16"/>
      <c r="FYJ2" s="16"/>
      <c r="FYK2" s="16"/>
      <c r="FYL2" s="16"/>
      <c r="FYM2" s="16"/>
      <c r="FYN2" s="16"/>
      <c r="FYO2" s="16"/>
      <c r="FYP2" s="16"/>
      <c r="FYQ2" s="16"/>
      <c r="FYR2" s="16"/>
      <c r="FYS2" s="16"/>
      <c r="FYT2" s="16"/>
      <c r="FYU2" s="16"/>
      <c r="FYV2" s="16"/>
      <c r="FYW2" s="16"/>
      <c r="FYX2" s="16"/>
      <c r="FYY2" s="16"/>
      <c r="FYZ2" s="16"/>
      <c r="FZA2" s="16"/>
      <c r="FZB2" s="16"/>
      <c r="FZC2" s="16"/>
      <c r="FZD2" s="16"/>
      <c r="FZE2" s="16"/>
      <c r="FZF2" s="16"/>
      <c r="FZG2" s="16"/>
      <c r="FZH2" s="16"/>
      <c r="FZI2" s="16"/>
      <c r="FZJ2" s="16"/>
      <c r="FZK2" s="16"/>
      <c r="FZL2" s="16"/>
      <c r="FZM2" s="16"/>
      <c r="FZN2" s="16"/>
      <c r="FZO2" s="16"/>
      <c r="FZP2" s="16"/>
      <c r="FZQ2" s="16"/>
      <c r="FZR2" s="16"/>
      <c r="FZS2" s="16"/>
      <c r="FZT2" s="16"/>
      <c r="FZU2" s="16"/>
      <c r="FZV2" s="16"/>
      <c r="FZW2" s="16"/>
      <c r="FZX2" s="16"/>
      <c r="FZY2" s="16"/>
      <c r="FZZ2" s="16"/>
      <c r="GAA2" s="16"/>
      <c r="GAB2" s="16"/>
      <c r="GAC2" s="16"/>
      <c r="GAD2" s="16"/>
      <c r="GAE2" s="16"/>
      <c r="GAF2" s="16"/>
      <c r="GAG2" s="16"/>
      <c r="GAH2" s="16"/>
      <c r="GAI2" s="16"/>
      <c r="GAJ2" s="16"/>
      <c r="GAK2" s="16"/>
      <c r="GAL2" s="16"/>
      <c r="GAM2" s="16"/>
      <c r="GAN2" s="16"/>
      <c r="GAO2" s="16"/>
      <c r="GAP2" s="16"/>
      <c r="GAQ2" s="16"/>
      <c r="GAR2" s="16"/>
      <c r="GAS2" s="16"/>
      <c r="GAT2" s="16"/>
      <c r="GAU2" s="16"/>
      <c r="GAV2" s="16"/>
      <c r="GAW2" s="16"/>
      <c r="GAX2" s="16"/>
      <c r="GAY2" s="16"/>
      <c r="GAZ2" s="16"/>
      <c r="GBA2" s="16"/>
      <c r="GBB2" s="16"/>
      <c r="GBC2" s="16"/>
      <c r="GBD2" s="16"/>
      <c r="GBE2" s="16"/>
      <c r="GBF2" s="16"/>
      <c r="GBG2" s="16"/>
      <c r="GBH2" s="16"/>
      <c r="GBI2" s="16"/>
      <c r="GBJ2" s="16"/>
      <c r="GBK2" s="16"/>
      <c r="GBL2" s="16"/>
      <c r="GBM2" s="16"/>
      <c r="GBN2" s="16"/>
      <c r="GBO2" s="16"/>
      <c r="GBP2" s="16"/>
      <c r="GBQ2" s="16"/>
      <c r="GBR2" s="16"/>
      <c r="GBS2" s="16"/>
      <c r="GBT2" s="16"/>
      <c r="GBU2" s="16"/>
      <c r="GBV2" s="16"/>
      <c r="GBW2" s="16"/>
      <c r="GBX2" s="16"/>
      <c r="GBY2" s="16"/>
      <c r="GBZ2" s="16"/>
      <c r="GCA2" s="16"/>
      <c r="GCB2" s="16"/>
      <c r="GCC2" s="16"/>
      <c r="GCD2" s="16"/>
      <c r="GCE2" s="16"/>
      <c r="GCF2" s="16"/>
      <c r="GCG2" s="16"/>
      <c r="GCH2" s="16"/>
      <c r="GCI2" s="16"/>
      <c r="GCJ2" s="16"/>
      <c r="GCK2" s="16"/>
      <c r="GCL2" s="16"/>
      <c r="GCM2" s="16"/>
      <c r="GCN2" s="16"/>
      <c r="GCO2" s="16"/>
      <c r="GCP2" s="16"/>
      <c r="GCQ2" s="16"/>
      <c r="GCR2" s="16"/>
      <c r="GCS2" s="16"/>
      <c r="GCT2" s="16"/>
      <c r="GCU2" s="16"/>
      <c r="GCV2" s="16"/>
      <c r="GCW2" s="16"/>
      <c r="GCX2" s="16"/>
      <c r="GCY2" s="16"/>
      <c r="GCZ2" s="16"/>
      <c r="GDA2" s="16"/>
      <c r="GDB2" s="16"/>
      <c r="GDC2" s="16"/>
      <c r="GDD2" s="16"/>
      <c r="GDE2" s="16"/>
      <c r="GDF2" s="16"/>
      <c r="GDG2" s="16"/>
      <c r="GDH2" s="16"/>
      <c r="GDI2" s="16"/>
      <c r="GDJ2" s="16"/>
      <c r="GDK2" s="16"/>
      <c r="GDL2" s="16"/>
      <c r="GDM2" s="16"/>
      <c r="GDN2" s="16"/>
      <c r="GDO2" s="16"/>
      <c r="GDP2" s="16"/>
      <c r="GDQ2" s="16"/>
      <c r="GDR2" s="16"/>
      <c r="GDS2" s="16"/>
      <c r="GDT2" s="16"/>
      <c r="GDU2" s="16"/>
      <c r="GDV2" s="16"/>
      <c r="GDW2" s="16"/>
      <c r="GDX2" s="16"/>
      <c r="GDY2" s="16"/>
      <c r="GDZ2" s="16"/>
      <c r="GEA2" s="16"/>
      <c r="GEB2" s="16"/>
      <c r="GEC2" s="16"/>
      <c r="GED2" s="16"/>
      <c r="GEE2" s="16"/>
      <c r="GEF2" s="16"/>
      <c r="GEG2" s="16"/>
      <c r="GEH2" s="16"/>
      <c r="GEI2" s="16"/>
      <c r="GEJ2" s="16"/>
      <c r="GEK2" s="16"/>
      <c r="GEL2" s="16"/>
      <c r="GEM2" s="16"/>
      <c r="GEN2" s="16"/>
      <c r="GEO2" s="16"/>
      <c r="GEP2" s="16"/>
      <c r="GEQ2" s="16"/>
      <c r="GER2" s="16"/>
      <c r="GES2" s="16"/>
      <c r="GET2" s="16"/>
      <c r="GEU2" s="16"/>
      <c r="GEV2" s="16"/>
      <c r="GEW2" s="16"/>
      <c r="GEX2" s="16"/>
      <c r="GEY2" s="16"/>
      <c r="GEZ2" s="16"/>
      <c r="GFA2" s="16"/>
      <c r="GFB2" s="16"/>
      <c r="GFC2" s="16"/>
      <c r="GFD2" s="16"/>
      <c r="GFE2" s="16"/>
      <c r="GFF2" s="16"/>
      <c r="GFG2" s="16"/>
      <c r="GFH2" s="16"/>
      <c r="GFI2" s="16"/>
      <c r="GFJ2" s="16"/>
      <c r="GFK2" s="16"/>
      <c r="GFL2" s="16"/>
      <c r="GFM2" s="16"/>
      <c r="GFN2" s="16"/>
      <c r="GFO2" s="16"/>
      <c r="GFP2" s="16"/>
      <c r="GFQ2" s="16"/>
      <c r="GFR2" s="16"/>
      <c r="GFS2" s="16"/>
      <c r="GFT2" s="16"/>
      <c r="GFU2" s="16"/>
      <c r="GFV2" s="16"/>
      <c r="GFW2" s="16"/>
      <c r="GFX2" s="16"/>
      <c r="GFY2" s="16"/>
      <c r="GFZ2" s="16"/>
      <c r="GGA2" s="16"/>
      <c r="GGB2" s="16"/>
      <c r="GGC2" s="16"/>
      <c r="GGD2" s="16"/>
      <c r="GGE2" s="16"/>
      <c r="GGF2" s="16"/>
      <c r="GGG2" s="16"/>
      <c r="GGH2" s="16"/>
      <c r="GGI2" s="16"/>
      <c r="GGJ2" s="16"/>
      <c r="GGK2" s="16"/>
      <c r="GGL2" s="16"/>
      <c r="GGM2" s="16"/>
      <c r="GGN2" s="16"/>
      <c r="GGO2" s="16"/>
      <c r="GGP2" s="16"/>
      <c r="GGQ2" s="16"/>
      <c r="GGR2" s="16"/>
      <c r="GGS2" s="16"/>
      <c r="GGT2" s="16"/>
      <c r="GGU2" s="16"/>
      <c r="GGV2" s="16"/>
      <c r="GGW2" s="16"/>
      <c r="GGX2" s="16"/>
      <c r="GGY2" s="16"/>
      <c r="GGZ2" s="16"/>
      <c r="GHA2" s="16"/>
      <c r="GHB2" s="16"/>
      <c r="GHC2" s="16"/>
      <c r="GHD2" s="16"/>
      <c r="GHE2" s="16"/>
      <c r="GHF2" s="16"/>
      <c r="GHG2" s="16"/>
      <c r="GHH2" s="16"/>
      <c r="GHI2" s="16"/>
      <c r="GHJ2" s="16"/>
      <c r="GHK2" s="16"/>
      <c r="GHL2" s="16"/>
      <c r="GHM2" s="16"/>
      <c r="GHN2" s="16"/>
      <c r="GHO2" s="16"/>
      <c r="GHP2" s="16"/>
      <c r="GHQ2" s="16"/>
      <c r="GHR2" s="16"/>
      <c r="GHS2" s="16"/>
      <c r="GHT2" s="16"/>
      <c r="GHU2" s="16"/>
      <c r="GHV2" s="16"/>
      <c r="GHW2" s="16"/>
      <c r="GHX2" s="16"/>
      <c r="GHY2" s="16"/>
      <c r="GHZ2" s="16"/>
      <c r="GIA2" s="16"/>
      <c r="GIB2" s="16"/>
      <c r="GIC2" s="16"/>
      <c r="GID2" s="16"/>
      <c r="GIE2" s="16"/>
      <c r="GIF2" s="16"/>
      <c r="GIG2" s="16"/>
      <c r="GIH2" s="16"/>
      <c r="GII2" s="16"/>
      <c r="GIJ2" s="16"/>
      <c r="GIK2" s="16"/>
      <c r="GIL2" s="16"/>
      <c r="GIM2" s="16"/>
      <c r="GIN2" s="16"/>
      <c r="GIO2" s="16"/>
      <c r="GIP2" s="16"/>
      <c r="GIQ2" s="16"/>
      <c r="GIR2" s="16"/>
      <c r="GIS2" s="16"/>
      <c r="GIT2" s="16"/>
      <c r="GIU2" s="16"/>
      <c r="GIV2" s="16"/>
      <c r="GIW2" s="16"/>
      <c r="GIX2" s="16"/>
      <c r="GIY2" s="16"/>
      <c r="GIZ2" s="16"/>
      <c r="GJA2" s="16"/>
      <c r="GJB2" s="16"/>
      <c r="GJC2" s="16"/>
      <c r="GJD2" s="16"/>
      <c r="GJE2" s="16"/>
      <c r="GJF2" s="16"/>
      <c r="GJG2" s="16"/>
      <c r="GJH2" s="16"/>
      <c r="GJI2" s="16"/>
      <c r="GJJ2" s="16"/>
      <c r="GJK2" s="16"/>
      <c r="GJL2" s="16"/>
      <c r="GJM2" s="16"/>
      <c r="GJN2" s="16"/>
      <c r="GJO2" s="16"/>
      <c r="GJP2" s="16"/>
      <c r="GJQ2" s="16"/>
      <c r="GJR2" s="16"/>
      <c r="GJS2" s="16"/>
      <c r="GJT2" s="16"/>
      <c r="GJU2" s="16"/>
      <c r="GJV2" s="16"/>
      <c r="GJW2" s="16"/>
      <c r="GJX2" s="16"/>
      <c r="GJY2" s="16"/>
      <c r="GJZ2" s="16"/>
      <c r="GKA2" s="16"/>
      <c r="GKB2" s="16"/>
      <c r="GKC2" s="16"/>
      <c r="GKD2" s="16"/>
      <c r="GKE2" s="16"/>
      <c r="GKF2" s="16"/>
      <c r="GKG2" s="16"/>
      <c r="GKH2" s="16"/>
      <c r="GKI2" s="16"/>
      <c r="GKJ2" s="16"/>
      <c r="GKK2" s="16"/>
      <c r="GKL2" s="16"/>
      <c r="GKM2" s="16"/>
      <c r="GKN2" s="16"/>
      <c r="GKO2" s="16"/>
      <c r="GKP2" s="16"/>
      <c r="GKQ2" s="16"/>
      <c r="GKR2" s="16"/>
      <c r="GKS2" s="16"/>
      <c r="GKT2" s="16"/>
      <c r="GKU2" s="16"/>
      <c r="GKV2" s="16"/>
      <c r="GKW2" s="16"/>
      <c r="GKX2" s="16"/>
      <c r="GKY2" s="16"/>
      <c r="GKZ2" s="16"/>
      <c r="GLA2" s="16"/>
      <c r="GLB2" s="16"/>
      <c r="GLC2" s="16"/>
      <c r="GLD2" s="16"/>
      <c r="GLE2" s="16"/>
      <c r="GLF2" s="16"/>
      <c r="GLG2" s="16"/>
      <c r="GLH2" s="16"/>
      <c r="GLI2" s="16"/>
      <c r="GLJ2" s="16"/>
      <c r="GLK2" s="16"/>
      <c r="GLL2" s="16"/>
      <c r="GLM2" s="16"/>
      <c r="GLN2" s="16"/>
      <c r="GLO2" s="16"/>
      <c r="GLP2" s="16"/>
      <c r="GLQ2" s="16"/>
      <c r="GLR2" s="16"/>
      <c r="GLS2" s="16"/>
      <c r="GLT2" s="16"/>
      <c r="GLU2" s="16"/>
      <c r="GLV2" s="16"/>
      <c r="GLW2" s="16"/>
      <c r="GLX2" s="16"/>
      <c r="GLY2" s="16"/>
      <c r="GLZ2" s="16"/>
      <c r="GMA2" s="16"/>
      <c r="GMB2" s="16"/>
      <c r="GMC2" s="16"/>
      <c r="GMD2" s="16"/>
      <c r="GME2" s="16"/>
      <c r="GMF2" s="16"/>
      <c r="GMG2" s="16"/>
      <c r="GMH2" s="16"/>
      <c r="GMI2" s="16"/>
      <c r="GMJ2" s="16"/>
      <c r="GMK2" s="16"/>
      <c r="GML2" s="16"/>
      <c r="GMM2" s="16"/>
      <c r="GMN2" s="16"/>
      <c r="GMO2" s="16"/>
      <c r="GMP2" s="16"/>
      <c r="GMQ2" s="16"/>
      <c r="GMR2" s="16"/>
      <c r="GMS2" s="16"/>
      <c r="GMT2" s="16"/>
      <c r="GMU2" s="16"/>
      <c r="GMV2" s="16"/>
      <c r="GMW2" s="16"/>
      <c r="GMX2" s="16"/>
      <c r="GMY2" s="16"/>
      <c r="GMZ2" s="16"/>
      <c r="GNA2" s="16"/>
      <c r="GNB2" s="16"/>
      <c r="GNC2" s="16"/>
      <c r="GND2" s="16"/>
      <c r="GNE2" s="16"/>
      <c r="GNF2" s="16"/>
      <c r="GNG2" s="16"/>
      <c r="GNH2" s="16"/>
      <c r="GNI2" s="16"/>
      <c r="GNJ2" s="16"/>
      <c r="GNK2" s="16"/>
      <c r="GNL2" s="16"/>
      <c r="GNM2" s="16"/>
      <c r="GNN2" s="16"/>
      <c r="GNO2" s="16"/>
      <c r="GNP2" s="16"/>
      <c r="GNQ2" s="16"/>
      <c r="GNR2" s="16"/>
      <c r="GNS2" s="16"/>
      <c r="GNT2" s="16"/>
      <c r="GNU2" s="16"/>
      <c r="GNV2" s="16"/>
      <c r="GNW2" s="16"/>
      <c r="GNX2" s="16"/>
      <c r="GNY2" s="16"/>
      <c r="GNZ2" s="16"/>
      <c r="GOA2" s="16"/>
      <c r="GOB2" s="16"/>
      <c r="GOC2" s="16"/>
      <c r="GOD2" s="16"/>
      <c r="GOE2" s="16"/>
      <c r="GOF2" s="16"/>
      <c r="GOG2" s="16"/>
      <c r="GOH2" s="16"/>
      <c r="GOI2" s="16"/>
      <c r="GOJ2" s="16"/>
      <c r="GOK2" s="16"/>
      <c r="GOL2" s="16"/>
      <c r="GOM2" s="16"/>
      <c r="GON2" s="16"/>
      <c r="GOO2" s="16"/>
      <c r="GOP2" s="16"/>
      <c r="GOQ2" s="16"/>
      <c r="GOR2" s="16"/>
      <c r="GOS2" s="16"/>
      <c r="GOT2" s="16"/>
      <c r="GOU2" s="16"/>
      <c r="GOV2" s="16"/>
      <c r="GOW2" s="16"/>
      <c r="GOX2" s="16"/>
      <c r="GOY2" s="16"/>
      <c r="GOZ2" s="16"/>
      <c r="GPA2" s="16"/>
      <c r="GPB2" s="16"/>
      <c r="GPC2" s="16"/>
      <c r="GPD2" s="16"/>
      <c r="GPE2" s="16"/>
      <c r="GPF2" s="16"/>
      <c r="GPG2" s="16"/>
      <c r="GPH2" s="16"/>
      <c r="GPI2" s="16"/>
      <c r="GPJ2" s="16"/>
      <c r="GPK2" s="16"/>
      <c r="GPL2" s="16"/>
      <c r="GPM2" s="16"/>
      <c r="GPN2" s="16"/>
      <c r="GPO2" s="16"/>
      <c r="GPP2" s="16"/>
      <c r="GPQ2" s="16"/>
      <c r="GPR2" s="16"/>
      <c r="GPS2" s="16"/>
      <c r="GPT2" s="16"/>
      <c r="GPU2" s="16"/>
      <c r="GPV2" s="16"/>
      <c r="GPW2" s="16"/>
      <c r="GPX2" s="16"/>
      <c r="GPY2" s="16"/>
      <c r="GPZ2" s="16"/>
      <c r="GQA2" s="16"/>
      <c r="GQB2" s="16"/>
      <c r="GQC2" s="16"/>
      <c r="GQD2" s="16"/>
      <c r="GQE2" s="16"/>
      <c r="GQF2" s="16"/>
      <c r="GQG2" s="16"/>
      <c r="GQH2" s="16"/>
      <c r="GQI2" s="16"/>
      <c r="GQJ2" s="16"/>
      <c r="GQK2" s="16"/>
      <c r="GQL2" s="16"/>
      <c r="GQM2" s="16"/>
      <c r="GQN2" s="16"/>
      <c r="GQO2" s="16"/>
      <c r="GQP2" s="16"/>
      <c r="GQQ2" s="16"/>
      <c r="GQR2" s="16"/>
      <c r="GQS2" s="16"/>
      <c r="GQT2" s="16"/>
      <c r="GQU2" s="16"/>
      <c r="GQV2" s="16"/>
      <c r="GQW2" s="16"/>
      <c r="GQX2" s="16"/>
      <c r="GQY2" s="16"/>
      <c r="GQZ2" s="16"/>
      <c r="GRA2" s="16"/>
      <c r="GRB2" s="16"/>
      <c r="GRC2" s="16"/>
      <c r="GRD2" s="16"/>
      <c r="GRE2" s="16"/>
      <c r="GRF2" s="16"/>
      <c r="GRG2" s="16"/>
      <c r="GRH2" s="16"/>
      <c r="GRI2" s="16"/>
      <c r="GRJ2" s="16"/>
      <c r="GRK2" s="16"/>
      <c r="GRL2" s="16"/>
      <c r="GRM2" s="16"/>
      <c r="GRN2" s="16"/>
      <c r="GRO2" s="16"/>
      <c r="GRP2" s="16"/>
      <c r="GRQ2" s="16"/>
      <c r="GRR2" s="16"/>
      <c r="GRS2" s="16"/>
      <c r="GRT2" s="16"/>
      <c r="GRU2" s="16"/>
      <c r="GRV2" s="16"/>
      <c r="GRW2" s="16"/>
      <c r="GRX2" s="16"/>
      <c r="GRY2" s="16"/>
      <c r="GRZ2" s="16"/>
      <c r="GSA2" s="16"/>
      <c r="GSB2" s="16"/>
      <c r="GSC2" s="16"/>
      <c r="GSD2" s="16"/>
      <c r="GSE2" s="16"/>
      <c r="GSF2" s="16"/>
      <c r="GSG2" s="16"/>
      <c r="GSH2" s="16"/>
      <c r="GSI2" s="16"/>
      <c r="GSJ2" s="16"/>
      <c r="GSK2" s="16"/>
      <c r="GSL2" s="16"/>
      <c r="GSM2" s="16"/>
      <c r="GSN2" s="16"/>
      <c r="GSO2" s="16"/>
      <c r="GSP2" s="16"/>
      <c r="GSQ2" s="16"/>
      <c r="GSR2" s="16"/>
      <c r="GSS2" s="16"/>
      <c r="GST2" s="16"/>
      <c r="GSU2" s="16"/>
      <c r="GSV2" s="16"/>
      <c r="GSW2" s="16"/>
      <c r="GSX2" s="16"/>
      <c r="GSY2" s="16"/>
      <c r="GSZ2" s="16"/>
      <c r="GTA2" s="16"/>
      <c r="GTB2" s="16"/>
      <c r="GTC2" s="16"/>
      <c r="GTD2" s="16"/>
      <c r="GTE2" s="16"/>
      <c r="GTF2" s="16"/>
      <c r="GTG2" s="16"/>
      <c r="GTH2" s="16"/>
      <c r="GTI2" s="16"/>
      <c r="GTJ2" s="16"/>
      <c r="GTK2" s="16"/>
      <c r="GTL2" s="16"/>
      <c r="GTM2" s="16"/>
      <c r="GTN2" s="16"/>
      <c r="GTO2" s="16"/>
      <c r="GTP2" s="16"/>
      <c r="GTQ2" s="16"/>
      <c r="GTR2" s="16"/>
      <c r="GTS2" s="16"/>
      <c r="GTT2" s="16"/>
      <c r="GTU2" s="16"/>
      <c r="GTV2" s="16"/>
      <c r="GTW2" s="16"/>
      <c r="GTX2" s="16"/>
      <c r="GTY2" s="16"/>
      <c r="GTZ2" s="16"/>
      <c r="GUA2" s="16"/>
      <c r="GUB2" s="16"/>
      <c r="GUC2" s="16"/>
      <c r="GUD2" s="16"/>
      <c r="GUE2" s="16"/>
      <c r="GUF2" s="16"/>
      <c r="GUG2" s="16"/>
      <c r="GUH2" s="16"/>
      <c r="GUI2" s="16"/>
      <c r="GUJ2" s="16"/>
      <c r="GUK2" s="16"/>
      <c r="GUL2" s="16"/>
      <c r="GUM2" s="16"/>
      <c r="GUN2" s="16"/>
      <c r="GUO2" s="16"/>
      <c r="GUP2" s="16"/>
      <c r="GUQ2" s="16"/>
      <c r="GUR2" s="16"/>
      <c r="GUS2" s="16"/>
      <c r="GUT2" s="16"/>
      <c r="GUU2" s="16"/>
      <c r="GUV2" s="16"/>
      <c r="GUW2" s="16"/>
      <c r="GUX2" s="16"/>
      <c r="GUY2" s="16"/>
      <c r="GUZ2" s="16"/>
      <c r="GVA2" s="16"/>
      <c r="GVB2" s="16"/>
      <c r="GVC2" s="16"/>
      <c r="GVD2" s="16"/>
      <c r="GVE2" s="16"/>
      <c r="GVF2" s="16"/>
      <c r="GVG2" s="16"/>
      <c r="GVH2" s="16"/>
      <c r="GVI2" s="16"/>
      <c r="GVJ2" s="16"/>
      <c r="GVK2" s="16"/>
      <c r="GVL2" s="16"/>
      <c r="GVM2" s="16"/>
      <c r="GVN2" s="16"/>
      <c r="GVO2" s="16"/>
      <c r="GVP2" s="16"/>
      <c r="GVQ2" s="16"/>
      <c r="GVR2" s="16"/>
      <c r="GVS2" s="16"/>
      <c r="GVT2" s="16"/>
      <c r="GVU2" s="16"/>
      <c r="GVV2" s="16"/>
      <c r="GVW2" s="16"/>
      <c r="GVX2" s="16"/>
      <c r="GVY2" s="16"/>
      <c r="GVZ2" s="16"/>
      <c r="GWA2" s="16"/>
      <c r="GWB2" s="16"/>
      <c r="GWC2" s="16"/>
      <c r="GWD2" s="16"/>
      <c r="GWE2" s="16"/>
      <c r="GWF2" s="16"/>
      <c r="GWG2" s="16"/>
      <c r="GWH2" s="16"/>
      <c r="GWI2" s="16"/>
      <c r="GWJ2" s="16"/>
      <c r="GWK2" s="16"/>
      <c r="GWL2" s="16"/>
      <c r="GWM2" s="16"/>
      <c r="GWN2" s="16"/>
      <c r="GWO2" s="16"/>
      <c r="GWP2" s="16"/>
      <c r="GWQ2" s="16"/>
      <c r="GWR2" s="16"/>
      <c r="GWS2" s="16"/>
      <c r="GWT2" s="16"/>
      <c r="GWU2" s="16"/>
      <c r="GWV2" s="16"/>
      <c r="GWW2" s="16"/>
      <c r="GWX2" s="16"/>
      <c r="GWY2" s="16"/>
      <c r="GWZ2" s="16"/>
      <c r="GXA2" s="16"/>
      <c r="GXB2" s="16"/>
      <c r="GXC2" s="16"/>
      <c r="GXD2" s="16"/>
      <c r="GXE2" s="16"/>
      <c r="GXF2" s="16"/>
      <c r="GXG2" s="16"/>
      <c r="GXH2" s="16"/>
      <c r="GXI2" s="16"/>
      <c r="GXJ2" s="16"/>
      <c r="GXK2" s="16"/>
      <c r="GXL2" s="16"/>
      <c r="GXM2" s="16"/>
      <c r="GXN2" s="16"/>
      <c r="GXO2" s="16"/>
      <c r="GXP2" s="16"/>
      <c r="GXQ2" s="16"/>
      <c r="GXR2" s="16"/>
      <c r="GXS2" s="16"/>
      <c r="GXT2" s="16"/>
      <c r="GXU2" s="16"/>
      <c r="GXV2" s="16"/>
      <c r="GXW2" s="16"/>
      <c r="GXX2" s="16"/>
      <c r="GXY2" s="16"/>
      <c r="GXZ2" s="16"/>
      <c r="GYA2" s="16"/>
      <c r="GYB2" s="16"/>
      <c r="GYC2" s="16"/>
      <c r="GYD2" s="16"/>
      <c r="GYE2" s="16"/>
      <c r="GYF2" s="16"/>
      <c r="GYG2" s="16"/>
      <c r="GYH2" s="16"/>
      <c r="GYI2" s="16"/>
      <c r="GYJ2" s="16"/>
      <c r="GYK2" s="16"/>
      <c r="GYL2" s="16"/>
      <c r="GYM2" s="16"/>
      <c r="GYN2" s="16"/>
      <c r="GYO2" s="16"/>
      <c r="GYP2" s="16"/>
      <c r="GYQ2" s="16"/>
      <c r="GYR2" s="16"/>
      <c r="GYS2" s="16"/>
      <c r="GYT2" s="16"/>
      <c r="GYU2" s="16"/>
      <c r="GYV2" s="16"/>
      <c r="GYW2" s="16"/>
      <c r="GYX2" s="16"/>
      <c r="GYY2" s="16"/>
      <c r="GYZ2" s="16"/>
      <c r="GZA2" s="16"/>
      <c r="GZB2" s="16"/>
      <c r="GZC2" s="16"/>
      <c r="GZD2" s="16"/>
      <c r="GZE2" s="16"/>
      <c r="GZF2" s="16"/>
      <c r="GZG2" s="16"/>
      <c r="GZH2" s="16"/>
      <c r="GZI2" s="16"/>
      <c r="GZJ2" s="16"/>
      <c r="GZK2" s="16"/>
      <c r="GZL2" s="16"/>
      <c r="GZM2" s="16"/>
      <c r="GZN2" s="16"/>
      <c r="GZO2" s="16"/>
      <c r="GZP2" s="16"/>
      <c r="GZQ2" s="16"/>
      <c r="GZR2" s="16"/>
      <c r="GZS2" s="16"/>
      <c r="GZT2" s="16"/>
      <c r="GZU2" s="16"/>
      <c r="GZV2" s="16"/>
      <c r="GZW2" s="16"/>
      <c r="GZX2" s="16"/>
      <c r="GZY2" s="16"/>
      <c r="GZZ2" s="16"/>
      <c r="HAA2" s="16"/>
      <c r="HAB2" s="16"/>
      <c r="HAC2" s="16"/>
      <c r="HAD2" s="16"/>
      <c r="HAE2" s="16"/>
      <c r="HAF2" s="16"/>
      <c r="HAG2" s="16"/>
      <c r="HAH2" s="16"/>
      <c r="HAI2" s="16"/>
      <c r="HAJ2" s="16"/>
      <c r="HAK2" s="16"/>
      <c r="HAL2" s="16"/>
      <c r="HAM2" s="16"/>
      <c r="HAN2" s="16"/>
      <c r="HAO2" s="16"/>
      <c r="HAP2" s="16"/>
      <c r="HAQ2" s="16"/>
      <c r="HAR2" s="16"/>
      <c r="HAS2" s="16"/>
      <c r="HAT2" s="16"/>
      <c r="HAU2" s="16"/>
      <c r="HAV2" s="16"/>
      <c r="HAW2" s="16"/>
      <c r="HAX2" s="16"/>
      <c r="HAY2" s="16"/>
      <c r="HAZ2" s="16"/>
      <c r="HBA2" s="16"/>
      <c r="HBB2" s="16"/>
      <c r="HBC2" s="16"/>
      <c r="HBD2" s="16"/>
      <c r="HBE2" s="16"/>
      <c r="HBF2" s="16"/>
      <c r="HBG2" s="16"/>
      <c r="HBH2" s="16"/>
      <c r="HBI2" s="16"/>
      <c r="HBJ2" s="16"/>
      <c r="HBK2" s="16"/>
      <c r="HBL2" s="16"/>
      <c r="HBM2" s="16"/>
      <c r="HBN2" s="16"/>
      <c r="HBO2" s="16"/>
      <c r="HBP2" s="16"/>
      <c r="HBQ2" s="16"/>
      <c r="HBR2" s="16"/>
      <c r="HBS2" s="16"/>
      <c r="HBT2" s="16"/>
      <c r="HBU2" s="16"/>
      <c r="HBV2" s="16"/>
      <c r="HBW2" s="16"/>
      <c r="HBX2" s="16"/>
      <c r="HBY2" s="16"/>
      <c r="HBZ2" s="16"/>
      <c r="HCA2" s="16"/>
      <c r="HCB2" s="16"/>
      <c r="HCC2" s="16"/>
      <c r="HCD2" s="16"/>
      <c r="HCE2" s="16"/>
      <c r="HCF2" s="16"/>
      <c r="HCG2" s="16"/>
      <c r="HCH2" s="16"/>
      <c r="HCI2" s="16"/>
      <c r="HCJ2" s="16"/>
      <c r="HCK2" s="16"/>
      <c r="HCL2" s="16"/>
      <c r="HCM2" s="16"/>
      <c r="HCN2" s="16"/>
      <c r="HCO2" s="16"/>
      <c r="HCP2" s="16"/>
      <c r="HCQ2" s="16"/>
      <c r="HCR2" s="16"/>
      <c r="HCS2" s="16"/>
      <c r="HCT2" s="16"/>
      <c r="HCU2" s="16"/>
      <c r="HCV2" s="16"/>
      <c r="HCW2" s="16"/>
      <c r="HCX2" s="16"/>
      <c r="HCY2" s="16"/>
      <c r="HCZ2" s="16"/>
      <c r="HDA2" s="16"/>
      <c r="HDB2" s="16"/>
      <c r="HDC2" s="16"/>
      <c r="HDD2" s="16"/>
      <c r="HDE2" s="16"/>
      <c r="HDF2" s="16"/>
      <c r="HDG2" s="16"/>
      <c r="HDH2" s="16"/>
      <c r="HDI2" s="16"/>
      <c r="HDJ2" s="16"/>
      <c r="HDK2" s="16"/>
      <c r="HDL2" s="16"/>
      <c r="HDM2" s="16"/>
      <c r="HDN2" s="16"/>
      <c r="HDO2" s="16"/>
      <c r="HDP2" s="16"/>
      <c r="HDQ2" s="16"/>
      <c r="HDR2" s="16"/>
      <c r="HDS2" s="16"/>
      <c r="HDT2" s="16"/>
      <c r="HDU2" s="16"/>
      <c r="HDV2" s="16"/>
      <c r="HDW2" s="16"/>
      <c r="HDX2" s="16"/>
      <c r="HDY2" s="16"/>
      <c r="HDZ2" s="16"/>
      <c r="HEA2" s="16"/>
      <c r="HEB2" s="16"/>
      <c r="HEC2" s="16"/>
      <c r="HED2" s="16"/>
      <c r="HEE2" s="16"/>
      <c r="HEF2" s="16"/>
      <c r="HEG2" s="16"/>
      <c r="HEH2" s="16"/>
      <c r="HEI2" s="16"/>
      <c r="HEJ2" s="16"/>
      <c r="HEK2" s="16"/>
      <c r="HEL2" s="16"/>
      <c r="HEM2" s="16"/>
      <c r="HEN2" s="16"/>
      <c r="HEO2" s="16"/>
      <c r="HEP2" s="16"/>
      <c r="HEQ2" s="16"/>
      <c r="HER2" s="16"/>
      <c r="HES2" s="16"/>
      <c r="HET2" s="16"/>
      <c r="HEU2" s="16"/>
      <c r="HEV2" s="16"/>
      <c r="HEW2" s="16"/>
      <c r="HEX2" s="16"/>
      <c r="HEY2" s="16"/>
      <c r="HEZ2" s="16"/>
      <c r="HFA2" s="16"/>
      <c r="HFB2" s="16"/>
      <c r="HFC2" s="16"/>
      <c r="HFD2" s="16"/>
      <c r="HFE2" s="16"/>
      <c r="HFF2" s="16"/>
      <c r="HFG2" s="16"/>
      <c r="HFH2" s="16"/>
      <c r="HFI2" s="16"/>
      <c r="HFJ2" s="16"/>
      <c r="HFK2" s="16"/>
      <c r="HFL2" s="16"/>
      <c r="HFM2" s="16"/>
      <c r="HFN2" s="16"/>
      <c r="HFO2" s="16"/>
      <c r="HFP2" s="16"/>
      <c r="HFQ2" s="16"/>
      <c r="HFR2" s="16"/>
      <c r="HFS2" s="16"/>
      <c r="HFT2" s="16"/>
      <c r="HFU2" s="16"/>
      <c r="HFV2" s="16"/>
      <c r="HFW2" s="16"/>
      <c r="HFX2" s="16"/>
      <c r="HFY2" s="16"/>
      <c r="HFZ2" s="16"/>
      <c r="HGA2" s="16"/>
      <c r="HGB2" s="16"/>
      <c r="HGC2" s="16"/>
      <c r="HGD2" s="16"/>
      <c r="HGE2" s="16"/>
      <c r="HGF2" s="16"/>
      <c r="HGG2" s="16"/>
      <c r="HGH2" s="16"/>
      <c r="HGI2" s="16"/>
      <c r="HGJ2" s="16"/>
      <c r="HGK2" s="16"/>
      <c r="HGL2" s="16"/>
      <c r="HGM2" s="16"/>
      <c r="HGN2" s="16"/>
      <c r="HGO2" s="16"/>
      <c r="HGP2" s="16"/>
      <c r="HGQ2" s="16"/>
      <c r="HGR2" s="16"/>
      <c r="HGS2" s="16"/>
      <c r="HGT2" s="16"/>
      <c r="HGU2" s="16"/>
      <c r="HGV2" s="16"/>
      <c r="HGW2" s="16"/>
      <c r="HGX2" s="16"/>
      <c r="HGY2" s="16"/>
      <c r="HGZ2" s="16"/>
      <c r="HHA2" s="16"/>
      <c r="HHB2" s="16"/>
      <c r="HHC2" s="16"/>
      <c r="HHD2" s="16"/>
      <c r="HHE2" s="16"/>
      <c r="HHF2" s="16"/>
      <c r="HHG2" s="16"/>
      <c r="HHH2" s="16"/>
      <c r="HHI2" s="16"/>
      <c r="HHJ2" s="16"/>
      <c r="HHK2" s="16"/>
      <c r="HHL2" s="16"/>
      <c r="HHM2" s="16"/>
      <c r="HHN2" s="16"/>
      <c r="HHO2" s="16"/>
      <c r="HHP2" s="16"/>
      <c r="HHQ2" s="16"/>
      <c r="HHR2" s="16"/>
      <c r="HHS2" s="16"/>
      <c r="HHT2" s="16"/>
      <c r="HHU2" s="16"/>
      <c r="HHV2" s="16"/>
      <c r="HHW2" s="16"/>
      <c r="HHX2" s="16"/>
      <c r="HHY2" s="16"/>
      <c r="HHZ2" s="16"/>
      <c r="HIA2" s="16"/>
      <c r="HIB2" s="16"/>
      <c r="HIC2" s="16"/>
      <c r="HID2" s="16"/>
      <c r="HIE2" s="16"/>
      <c r="HIF2" s="16"/>
      <c r="HIG2" s="16"/>
      <c r="HIH2" s="16"/>
      <c r="HII2" s="16"/>
      <c r="HIJ2" s="16"/>
      <c r="HIK2" s="16"/>
      <c r="HIL2" s="16"/>
      <c r="HIM2" s="16"/>
      <c r="HIN2" s="16"/>
      <c r="HIO2" s="16"/>
      <c r="HIP2" s="16"/>
      <c r="HIQ2" s="16"/>
      <c r="HIR2" s="16"/>
      <c r="HIS2" s="16"/>
      <c r="HIT2" s="16"/>
      <c r="HIU2" s="16"/>
      <c r="HIV2" s="16"/>
      <c r="HIW2" s="16"/>
      <c r="HIX2" s="16"/>
      <c r="HIY2" s="16"/>
      <c r="HIZ2" s="16"/>
      <c r="HJA2" s="16"/>
      <c r="HJB2" s="16"/>
      <c r="HJC2" s="16"/>
      <c r="HJD2" s="16"/>
      <c r="HJE2" s="16"/>
      <c r="HJF2" s="16"/>
      <c r="HJG2" s="16"/>
      <c r="HJH2" s="16"/>
      <c r="HJI2" s="16"/>
      <c r="HJJ2" s="16"/>
      <c r="HJK2" s="16"/>
      <c r="HJL2" s="16"/>
      <c r="HJM2" s="16"/>
      <c r="HJN2" s="16"/>
      <c r="HJO2" s="16"/>
      <c r="HJP2" s="16"/>
      <c r="HJQ2" s="16"/>
      <c r="HJR2" s="16"/>
      <c r="HJS2" s="16"/>
      <c r="HJT2" s="16"/>
      <c r="HJU2" s="16"/>
      <c r="HJV2" s="16"/>
      <c r="HJW2" s="16"/>
      <c r="HJX2" s="16"/>
      <c r="HJY2" s="16"/>
      <c r="HJZ2" s="16"/>
      <c r="HKA2" s="16"/>
      <c r="HKB2" s="16"/>
      <c r="HKC2" s="16"/>
      <c r="HKD2" s="16"/>
      <c r="HKE2" s="16"/>
      <c r="HKF2" s="16"/>
      <c r="HKG2" s="16"/>
      <c r="HKH2" s="16"/>
      <c r="HKI2" s="16"/>
      <c r="HKJ2" s="16"/>
      <c r="HKK2" s="16"/>
      <c r="HKL2" s="16"/>
      <c r="HKM2" s="16"/>
      <c r="HKN2" s="16"/>
      <c r="HKO2" s="16"/>
      <c r="HKP2" s="16"/>
      <c r="HKQ2" s="16"/>
      <c r="HKR2" s="16"/>
      <c r="HKS2" s="16"/>
      <c r="HKT2" s="16"/>
      <c r="HKU2" s="16"/>
      <c r="HKV2" s="16"/>
      <c r="HKW2" s="16"/>
      <c r="HKX2" s="16"/>
      <c r="HKY2" s="16"/>
      <c r="HKZ2" s="16"/>
      <c r="HLA2" s="16"/>
      <c r="HLB2" s="16"/>
      <c r="HLC2" s="16"/>
      <c r="HLD2" s="16"/>
      <c r="HLE2" s="16"/>
      <c r="HLF2" s="16"/>
      <c r="HLG2" s="16"/>
      <c r="HLH2" s="16"/>
      <c r="HLI2" s="16"/>
      <c r="HLJ2" s="16"/>
      <c r="HLK2" s="16"/>
      <c r="HLL2" s="16"/>
      <c r="HLM2" s="16"/>
      <c r="HLN2" s="16"/>
      <c r="HLO2" s="16"/>
      <c r="HLP2" s="16"/>
      <c r="HLQ2" s="16"/>
      <c r="HLR2" s="16"/>
      <c r="HLS2" s="16"/>
      <c r="HLT2" s="16"/>
      <c r="HLU2" s="16"/>
      <c r="HLV2" s="16"/>
      <c r="HLW2" s="16"/>
      <c r="HLX2" s="16"/>
      <c r="HLY2" s="16"/>
      <c r="HLZ2" s="16"/>
      <c r="HMA2" s="16"/>
      <c r="HMB2" s="16"/>
      <c r="HMC2" s="16"/>
      <c r="HMD2" s="16"/>
      <c r="HME2" s="16"/>
      <c r="HMF2" s="16"/>
      <c r="HMG2" s="16"/>
      <c r="HMH2" s="16"/>
      <c r="HMI2" s="16"/>
      <c r="HMJ2" s="16"/>
      <c r="HMK2" s="16"/>
      <c r="HML2" s="16"/>
      <c r="HMM2" s="16"/>
      <c r="HMN2" s="16"/>
      <c r="HMO2" s="16"/>
      <c r="HMP2" s="16"/>
      <c r="HMQ2" s="16"/>
      <c r="HMR2" s="16"/>
      <c r="HMS2" s="16"/>
      <c r="HMT2" s="16"/>
      <c r="HMU2" s="16"/>
      <c r="HMV2" s="16"/>
      <c r="HMW2" s="16"/>
      <c r="HMX2" s="16"/>
      <c r="HMY2" s="16"/>
      <c r="HMZ2" s="16"/>
      <c r="HNA2" s="16"/>
      <c r="HNB2" s="16"/>
      <c r="HNC2" s="16"/>
      <c r="HND2" s="16"/>
      <c r="HNE2" s="16"/>
      <c r="HNF2" s="16"/>
      <c r="HNG2" s="16"/>
      <c r="HNH2" s="16"/>
      <c r="HNI2" s="16"/>
      <c r="HNJ2" s="16"/>
      <c r="HNK2" s="16"/>
      <c r="HNL2" s="16"/>
      <c r="HNM2" s="16"/>
      <c r="HNN2" s="16"/>
      <c r="HNO2" s="16"/>
      <c r="HNP2" s="16"/>
      <c r="HNQ2" s="16"/>
      <c r="HNR2" s="16"/>
      <c r="HNS2" s="16"/>
      <c r="HNT2" s="16"/>
      <c r="HNU2" s="16"/>
      <c r="HNV2" s="16"/>
      <c r="HNW2" s="16"/>
      <c r="HNX2" s="16"/>
      <c r="HNY2" s="16"/>
      <c r="HNZ2" s="16"/>
      <c r="HOA2" s="16"/>
      <c r="HOB2" s="16"/>
      <c r="HOC2" s="16"/>
      <c r="HOD2" s="16"/>
      <c r="HOE2" s="16"/>
      <c r="HOF2" s="16"/>
      <c r="HOG2" s="16"/>
      <c r="HOH2" s="16"/>
      <c r="HOI2" s="16"/>
      <c r="HOJ2" s="16"/>
      <c r="HOK2" s="16"/>
      <c r="HOL2" s="16"/>
      <c r="HOM2" s="16"/>
      <c r="HON2" s="16"/>
      <c r="HOO2" s="16"/>
      <c r="HOP2" s="16"/>
      <c r="HOQ2" s="16"/>
      <c r="HOR2" s="16"/>
      <c r="HOS2" s="16"/>
      <c r="HOT2" s="16"/>
      <c r="HOU2" s="16"/>
      <c r="HOV2" s="16"/>
      <c r="HOW2" s="16"/>
      <c r="HOX2" s="16"/>
      <c r="HOY2" s="16"/>
      <c r="HOZ2" s="16"/>
      <c r="HPA2" s="16"/>
      <c r="HPB2" s="16"/>
      <c r="HPC2" s="16"/>
      <c r="HPD2" s="16"/>
      <c r="HPE2" s="16"/>
      <c r="HPF2" s="16"/>
      <c r="HPG2" s="16"/>
      <c r="HPH2" s="16"/>
      <c r="HPI2" s="16"/>
      <c r="HPJ2" s="16"/>
      <c r="HPK2" s="16"/>
      <c r="HPL2" s="16"/>
      <c r="HPM2" s="16"/>
      <c r="HPN2" s="16"/>
      <c r="HPO2" s="16"/>
      <c r="HPP2" s="16"/>
      <c r="HPQ2" s="16"/>
      <c r="HPR2" s="16"/>
      <c r="HPS2" s="16"/>
      <c r="HPT2" s="16"/>
      <c r="HPU2" s="16"/>
      <c r="HPV2" s="16"/>
      <c r="HPW2" s="16"/>
      <c r="HPX2" s="16"/>
      <c r="HPY2" s="16"/>
      <c r="HPZ2" s="16"/>
      <c r="HQA2" s="16"/>
      <c r="HQB2" s="16"/>
      <c r="HQC2" s="16"/>
      <c r="HQD2" s="16"/>
      <c r="HQE2" s="16"/>
      <c r="HQF2" s="16"/>
      <c r="HQG2" s="16"/>
      <c r="HQH2" s="16"/>
      <c r="HQI2" s="16"/>
      <c r="HQJ2" s="16"/>
      <c r="HQK2" s="16"/>
      <c r="HQL2" s="16"/>
      <c r="HQM2" s="16"/>
      <c r="HQN2" s="16"/>
      <c r="HQO2" s="16"/>
      <c r="HQP2" s="16"/>
      <c r="HQQ2" s="16"/>
      <c r="HQR2" s="16"/>
      <c r="HQS2" s="16"/>
      <c r="HQT2" s="16"/>
      <c r="HQU2" s="16"/>
      <c r="HQV2" s="16"/>
      <c r="HQW2" s="16"/>
      <c r="HQX2" s="16"/>
      <c r="HQY2" s="16"/>
      <c r="HQZ2" s="16"/>
      <c r="HRA2" s="16"/>
      <c r="HRB2" s="16"/>
      <c r="HRC2" s="16"/>
      <c r="HRD2" s="16"/>
      <c r="HRE2" s="16"/>
      <c r="HRF2" s="16"/>
      <c r="HRG2" s="16"/>
      <c r="HRH2" s="16"/>
      <c r="HRI2" s="16"/>
      <c r="HRJ2" s="16"/>
      <c r="HRK2" s="16"/>
      <c r="HRL2" s="16"/>
      <c r="HRM2" s="16"/>
      <c r="HRN2" s="16"/>
      <c r="HRO2" s="16"/>
      <c r="HRP2" s="16"/>
      <c r="HRQ2" s="16"/>
      <c r="HRR2" s="16"/>
      <c r="HRS2" s="16"/>
      <c r="HRT2" s="16"/>
      <c r="HRU2" s="16"/>
      <c r="HRV2" s="16"/>
      <c r="HRW2" s="16"/>
      <c r="HRX2" s="16"/>
      <c r="HRY2" s="16"/>
      <c r="HRZ2" s="16"/>
      <c r="HSA2" s="16"/>
      <c r="HSB2" s="16"/>
      <c r="HSC2" s="16"/>
      <c r="HSD2" s="16"/>
      <c r="HSE2" s="16"/>
      <c r="HSF2" s="16"/>
      <c r="HSG2" s="16"/>
      <c r="HSH2" s="16"/>
      <c r="HSI2" s="16"/>
      <c r="HSJ2" s="16"/>
      <c r="HSK2" s="16"/>
      <c r="HSL2" s="16"/>
      <c r="HSM2" s="16"/>
      <c r="HSN2" s="16"/>
      <c r="HSO2" s="16"/>
      <c r="HSP2" s="16"/>
      <c r="HSQ2" s="16"/>
      <c r="HSR2" s="16"/>
      <c r="HSS2" s="16"/>
      <c r="HST2" s="16"/>
      <c r="HSU2" s="16"/>
      <c r="HSV2" s="16"/>
      <c r="HSW2" s="16"/>
      <c r="HSX2" s="16"/>
      <c r="HSY2" s="16"/>
      <c r="HSZ2" s="16"/>
      <c r="HTA2" s="16"/>
      <c r="HTB2" s="16"/>
      <c r="HTC2" s="16"/>
      <c r="HTD2" s="16"/>
      <c r="HTE2" s="16"/>
      <c r="HTF2" s="16"/>
      <c r="HTG2" s="16"/>
      <c r="HTH2" s="16"/>
      <c r="HTI2" s="16"/>
      <c r="HTJ2" s="16"/>
      <c r="HTK2" s="16"/>
      <c r="HTL2" s="16"/>
      <c r="HTM2" s="16"/>
      <c r="HTN2" s="16"/>
      <c r="HTO2" s="16"/>
      <c r="HTP2" s="16"/>
      <c r="HTQ2" s="16"/>
      <c r="HTR2" s="16"/>
      <c r="HTS2" s="16"/>
      <c r="HTT2" s="16"/>
      <c r="HTU2" s="16"/>
      <c r="HTV2" s="16"/>
      <c r="HTW2" s="16"/>
      <c r="HTX2" s="16"/>
      <c r="HTY2" s="16"/>
      <c r="HTZ2" s="16"/>
      <c r="HUA2" s="16"/>
      <c r="HUB2" s="16"/>
      <c r="HUC2" s="16"/>
      <c r="HUD2" s="16"/>
      <c r="HUE2" s="16"/>
      <c r="HUF2" s="16"/>
      <c r="HUG2" s="16"/>
      <c r="HUH2" s="16"/>
      <c r="HUI2" s="16"/>
      <c r="HUJ2" s="16"/>
      <c r="HUK2" s="16"/>
      <c r="HUL2" s="16"/>
      <c r="HUM2" s="16"/>
      <c r="HUN2" s="16"/>
      <c r="HUO2" s="16"/>
      <c r="HUP2" s="16"/>
      <c r="HUQ2" s="16"/>
      <c r="HUR2" s="16"/>
      <c r="HUS2" s="16"/>
      <c r="HUT2" s="16"/>
      <c r="HUU2" s="16"/>
      <c r="HUV2" s="16"/>
      <c r="HUW2" s="16"/>
      <c r="HUX2" s="16"/>
      <c r="HUY2" s="16"/>
      <c r="HUZ2" s="16"/>
      <c r="HVA2" s="16"/>
      <c r="HVB2" s="16"/>
      <c r="HVC2" s="16"/>
      <c r="HVD2" s="16"/>
      <c r="HVE2" s="16"/>
      <c r="HVF2" s="16"/>
      <c r="HVG2" s="16"/>
      <c r="HVH2" s="16"/>
      <c r="HVI2" s="16"/>
      <c r="HVJ2" s="16"/>
      <c r="HVK2" s="16"/>
      <c r="HVL2" s="16"/>
      <c r="HVM2" s="16"/>
      <c r="HVN2" s="16"/>
      <c r="HVO2" s="16"/>
      <c r="HVP2" s="16"/>
      <c r="HVQ2" s="16"/>
      <c r="HVR2" s="16"/>
      <c r="HVS2" s="16"/>
      <c r="HVT2" s="16"/>
      <c r="HVU2" s="16"/>
      <c r="HVV2" s="16"/>
      <c r="HVW2" s="16"/>
      <c r="HVX2" s="16"/>
      <c r="HVY2" s="16"/>
      <c r="HVZ2" s="16"/>
      <c r="HWA2" s="16"/>
      <c r="HWB2" s="16"/>
      <c r="HWC2" s="16"/>
      <c r="HWD2" s="16"/>
      <c r="HWE2" s="16"/>
      <c r="HWF2" s="16"/>
      <c r="HWG2" s="16"/>
      <c r="HWH2" s="16"/>
      <c r="HWI2" s="16"/>
      <c r="HWJ2" s="16"/>
      <c r="HWK2" s="16"/>
      <c r="HWL2" s="16"/>
      <c r="HWM2" s="16"/>
      <c r="HWN2" s="16"/>
      <c r="HWO2" s="16"/>
      <c r="HWP2" s="16"/>
      <c r="HWQ2" s="16"/>
      <c r="HWR2" s="16"/>
      <c r="HWS2" s="16"/>
      <c r="HWT2" s="16"/>
      <c r="HWU2" s="16"/>
      <c r="HWV2" s="16"/>
      <c r="HWW2" s="16"/>
      <c r="HWX2" s="16"/>
      <c r="HWY2" s="16"/>
      <c r="HWZ2" s="16"/>
      <c r="HXA2" s="16"/>
      <c r="HXB2" s="16"/>
      <c r="HXC2" s="16"/>
      <c r="HXD2" s="16"/>
      <c r="HXE2" s="16"/>
      <c r="HXF2" s="16"/>
      <c r="HXG2" s="16"/>
      <c r="HXH2" s="16"/>
      <c r="HXI2" s="16"/>
      <c r="HXJ2" s="16"/>
      <c r="HXK2" s="16"/>
      <c r="HXL2" s="16"/>
      <c r="HXM2" s="16"/>
      <c r="HXN2" s="16"/>
      <c r="HXO2" s="16"/>
      <c r="HXP2" s="16"/>
      <c r="HXQ2" s="16"/>
      <c r="HXR2" s="16"/>
      <c r="HXS2" s="16"/>
      <c r="HXT2" s="16"/>
      <c r="HXU2" s="16"/>
      <c r="HXV2" s="16"/>
      <c r="HXW2" s="16"/>
      <c r="HXX2" s="16"/>
      <c r="HXY2" s="16"/>
      <c r="HXZ2" s="16"/>
      <c r="HYA2" s="16"/>
      <c r="HYB2" s="16"/>
      <c r="HYC2" s="16"/>
      <c r="HYD2" s="16"/>
      <c r="HYE2" s="16"/>
      <c r="HYF2" s="16"/>
      <c r="HYG2" s="16"/>
      <c r="HYH2" s="16"/>
      <c r="HYI2" s="16"/>
      <c r="HYJ2" s="16"/>
      <c r="HYK2" s="16"/>
      <c r="HYL2" s="16"/>
      <c r="HYM2" s="16"/>
      <c r="HYN2" s="16"/>
      <c r="HYO2" s="16"/>
      <c r="HYP2" s="16"/>
      <c r="HYQ2" s="16"/>
      <c r="HYR2" s="16"/>
      <c r="HYS2" s="16"/>
      <c r="HYT2" s="16"/>
      <c r="HYU2" s="16"/>
      <c r="HYV2" s="16"/>
      <c r="HYW2" s="16"/>
      <c r="HYX2" s="16"/>
      <c r="HYY2" s="16"/>
      <c r="HYZ2" s="16"/>
      <c r="HZA2" s="16"/>
      <c r="HZB2" s="16"/>
      <c r="HZC2" s="16"/>
      <c r="HZD2" s="16"/>
      <c r="HZE2" s="16"/>
      <c r="HZF2" s="16"/>
      <c r="HZG2" s="16"/>
      <c r="HZH2" s="16"/>
      <c r="HZI2" s="16"/>
      <c r="HZJ2" s="16"/>
      <c r="HZK2" s="16"/>
      <c r="HZL2" s="16"/>
      <c r="HZM2" s="16"/>
      <c r="HZN2" s="16"/>
      <c r="HZO2" s="16"/>
      <c r="HZP2" s="16"/>
      <c r="HZQ2" s="16"/>
      <c r="HZR2" s="16"/>
      <c r="HZS2" s="16"/>
      <c r="HZT2" s="16"/>
      <c r="HZU2" s="16"/>
      <c r="HZV2" s="16"/>
      <c r="HZW2" s="16"/>
      <c r="HZX2" s="16"/>
      <c r="HZY2" s="16"/>
      <c r="HZZ2" s="16"/>
      <c r="IAA2" s="16"/>
      <c r="IAB2" s="16"/>
      <c r="IAC2" s="16"/>
      <c r="IAD2" s="16"/>
      <c r="IAE2" s="16"/>
      <c r="IAF2" s="16"/>
      <c r="IAG2" s="16"/>
      <c r="IAH2" s="16"/>
      <c r="IAI2" s="16"/>
      <c r="IAJ2" s="16"/>
      <c r="IAK2" s="16"/>
      <c r="IAL2" s="16"/>
      <c r="IAM2" s="16"/>
      <c r="IAN2" s="16"/>
      <c r="IAO2" s="16"/>
      <c r="IAP2" s="16"/>
      <c r="IAQ2" s="16"/>
      <c r="IAR2" s="16"/>
      <c r="IAS2" s="16"/>
      <c r="IAT2" s="16"/>
      <c r="IAU2" s="16"/>
      <c r="IAV2" s="16"/>
      <c r="IAW2" s="16"/>
      <c r="IAX2" s="16"/>
      <c r="IAY2" s="16"/>
      <c r="IAZ2" s="16"/>
      <c r="IBA2" s="16"/>
      <c r="IBB2" s="16"/>
      <c r="IBC2" s="16"/>
      <c r="IBD2" s="16"/>
      <c r="IBE2" s="16"/>
      <c r="IBF2" s="16"/>
      <c r="IBG2" s="16"/>
      <c r="IBH2" s="16"/>
      <c r="IBI2" s="16"/>
      <c r="IBJ2" s="16"/>
      <c r="IBK2" s="16"/>
      <c r="IBL2" s="16"/>
      <c r="IBM2" s="16"/>
      <c r="IBN2" s="16"/>
      <c r="IBO2" s="16"/>
      <c r="IBP2" s="16"/>
      <c r="IBQ2" s="16"/>
      <c r="IBR2" s="16"/>
      <c r="IBS2" s="16"/>
      <c r="IBT2" s="16"/>
      <c r="IBU2" s="16"/>
      <c r="IBV2" s="16"/>
      <c r="IBW2" s="16"/>
      <c r="IBX2" s="16"/>
      <c r="IBY2" s="16"/>
      <c r="IBZ2" s="16"/>
      <c r="ICA2" s="16"/>
      <c r="ICB2" s="16"/>
      <c r="ICC2" s="16"/>
      <c r="ICD2" s="16"/>
      <c r="ICE2" s="16"/>
      <c r="ICF2" s="16"/>
      <c r="ICG2" s="16"/>
      <c r="ICH2" s="16"/>
      <c r="ICI2" s="16"/>
      <c r="ICJ2" s="16"/>
      <c r="ICK2" s="16"/>
      <c r="ICL2" s="16"/>
      <c r="ICM2" s="16"/>
      <c r="ICN2" s="16"/>
      <c r="ICO2" s="16"/>
      <c r="ICP2" s="16"/>
      <c r="ICQ2" s="16"/>
      <c r="ICR2" s="16"/>
      <c r="ICS2" s="16"/>
      <c r="ICT2" s="16"/>
      <c r="ICU2" s="16"/>
      <c r="ICV2" s="16"/>
      <c r="ICW2" s="16"/>
      <c r="ICX2" s="16"/>
      <c r="ICY2" s="16"/>
      <c r="ICZ2" s="16"/>
      <c r="IDA2" s="16"/>
      <c r="IDB2" s="16"/>
      <c r="IDC2" s="16"/>
      <c r="IDD2" s="16"/>
      <c r="IDE2" s="16"/>
      <c r="IDF2" s="16"/>
      <c r="IDG2" s="16"/>
      <c r="IDH2" s="16"/>
      <c r="IDI2" s="16"/>
      <c r="IDJ2" s="16"/>
      <c r="IDK2" s="16"/>
      <c r="IDL2" s="16"/>
      <c r="IDM2" s="16"/>
      <c r="IDN2" s="16"/>
      <c r="IDO2" s="16"/>
      <c r="IDP2" s="16"/>
      <c r="IDQ2" s="16"/>
      <c r="IDR2" s="16"/>
      <c r="IDS2" s="16"/>
      <c r="IDT2" s="16"/>
      <c r="IDU2" s="16"/>
      <c r="IDV2" s="16"/>
      <c r="IDW2" s="16"/>
      <c r="IDX2" s="16"/>
      <c r="IDY2" s="16"/>
      <c r="IDZ2" s="16"/>
      <c r="IEA2" s="16"/>
      <c r="IEB2" s="16"/>
      <c r="IEC2" s="16"/>
      <c r="IED2" s="16"/>
      <c r="IEE2" s="16"/>
      <c r="IEF2" s="16"/>
      <c r="IEG2" s="16"/>
      <c r="IEH2" s="16"/>
      <c r="IEI2" s="16"/>
      <c r="IEJ2" s="16"/>
      <c r="IEK2" s="16"/>
      <c r="IEL2" s="16"/>
      <c r="IEM2" s="16"/>
      <c r="IEN2" s="16"/>
      <c r="IEO2" s="16"/>
      <c r="IEP2" s="16"/>
      <c r="IEQ2" s="16"/>
      <c r="IER2" s="16"/>
      <c r="IES2" s="16"/>
      <c r="IET2" s="16"/>
      <c r="IEU2" s="16"/>
      <c r="IEV2" s="16"/>
      <c r="IEW2" s="16"/>
      <c r="IEX2" s="16"/>
      <c r="IEY2" s="16"/>
      <c r="IEZ2" s="16"/>
      <c r="IFA2" s="16"/>
      <c r="IFB2" s="16"/>
      <c r="IFC2" s="16"/>
      <c r="IFD2" s="16"/>
      <c r="IFE2" s="16"/>
      <c r="IFF2" s="16"/>
      <c r="IFG2" s="16"/>
      <c r="IFH2" s="16"/>
      <c r="IFI2" s="16"/>
      <c r="IFJ2" s="16"/>
      <c r="IFK2" s="16"/>
      <c r="IFL2" s="16"/>
      <c r="IFM2" s="16"/>
      <c r="IFN2" s="16"/>
      <c r="IFO2" s="16"/>
      <c r="IFP2" s="16"/>
      <c r="IFQ2" s="16"/>
      <c r="IFR2" s="16"/>
      <c r="IFS2" s="16"/>
      <c r="IFT2" s="16"/>
      <c r="IFU2" s="16"/>
      <c r="IFV2" s="16"/>
      <c r="IFW2" s="16"/>
      <c r="IFX2" s="16"/>
      <c r="IFY2" s="16"/>
      <c r="IFZ2" s="16"/>
      <c r="IGA2" s="16"/>
      <c r="IGB2" s="16"/>
      <c r="IGC2" s="16"/>
      <c r="IGD2" s="16"/>
      <c r="IGE2" s="16"/>
      <c r="IGF2" s="16"/>
      <c r="IGG2" s="16"/>
      <c r="IGH2" s="16"/>
      <c r="IGI2" s="16"/>
      <c r="IGJ2" s="16"/>
      <c r="IGK2" s="16"/>
      <c r="IGL2" s="16"/>
      <c r="IGM2" s="16"/>
      <c r="IGN2" s="16"/>
      <c r="IGO2" s="16"/>
      <c r="IGP2" s="16"/>
      <c r="IGQ2" s="16"/>
      <c r="IGR2" s="16"/>
      <c r="IGS2" s="16"/>
      <c r="IGT2" s="16"/>
      <c r="IGU2" s="16"/>
      <c r="IGV2" s="16"/>
      <c r="IGW2" s="16"/>
      <c r="IGX2" s="16"/>
      <c r="IGY2" s="16"/>
      <c r="IGZ2" s="16"/>
      <c r="IHA2" s="16"/>
      <c r="IHB2" s="16"/>
      <c r="IHC2" s="16"/>
      <c r="IHD2" s="16"/>
      <c r="IHE2" s="16"/>
      <c r="IHF2" s="16"/>
      <c r="IHG2" s="16"/>
      <c r="IHH2" s="16"/>
      <c r="IHI2" s="16"/>
      <c r="IHJ2" s="16"/>
      <c r="IHK2" s="16"/>
      <c r="IHL2" s="16"/>
      <c r="IHM2" s="16"/>
      <c r="IHN2" s="16"/>
      <c r="IHO2" s="16"/>
      <c r="IHP2" s="16"/>
      <c r="IHQ2" s="16"/>
      <c r="IHR2" s="16"/>
      <c r="IHS2" s="16"/>
      <c r="IHT2" s="16"/>
      <c r="IHU2" s="16"/>
      <c r="IHV2" s="16"/>
      <c r="IHW2" s="16"/>
      <c r="IHX2" s="16"/>
      <c r="IHY2" s="16"/>
      <c r="IHZ2" s="16"/>
      <c r="IIA2" s="16"/>
      <c r="IIB2" s="16"/>
      <c r="IIC2" s="16"/>
      <c r="IID2" s="16"/>
      <c r="IIE2" s="16"/>
      <c r="IIF2" s="16"/>
      <c r="IIG2" s="16"/>
      <c r="IIH2" s="16"/>
      <c r="III2" s="16"/>
      <c r="IIJ2" s="16"/>
      <c r="IIK2" s="16"/>
      <c r="IIL2" s="16"/>
      <c r="IIM2" s="16"/>
      <c r="IIN2" s="16"/>
      <c r="IIO2" s="16"/>
      <c r="IIP2" s="16"/>
      <c r="IIQ2" s="16"/>
      <c r="IIR2" s="16"/>
      <c r="IIS2" s="16"/>
      <c r="IIT2" s="16"/>
      <c r="IIU2" s="16"/>
      <c r="IIV2" s="16"/>
      <c r="IIW2" s="16"/>
      <c r="IIX2" s="16"/>
      <c r="IIY2" s="16"/>
      <c r="IIZ2" s="16"/>
      <c r="IJA2" s="16"/>
      <c r="IJB2" s="16"/>
      <c r="IJC2" s="16"/>
      <c r="IJD2" s="16"/>
      <c r="IJE2" s="16"/>
      <c r="IJF2" s="16"/>
      <c r="IJG2" s="16"/>
      <c r="IJH2" s="16"/>
      <c r="IJI2" s="16"/>
      <c r="IJJ2" s="16"/>
      <c r="IJK2" s="16"/>
      <c r="IJL2" s="16"/>
      <c r="IJM2" s="16"/>
      <c r="IJN2" s="16"/>
      <c r="IJO2" s="16"/>
      <c r="IJP2" s="16"/>
      <c r="IJQ2" s="16"/>
      <c r="IJR2" s="16"/>
      <c r="IJS2" s="16"/>
      <c r="IJT2" s="16"/>
      <c r="IJU2" s="16"/>
      <c r="IJV2" s="16"/>
      <c r="IJW2" s="16"/>
      <c r="IJX2" s="16"/>
      <c r="IJY2" s="16"/>
      <c r="IJZ2" s="16"/>
      <c r="IKA2" s="16"/>
      <c r="IKB2" s="16"/>
      <c r="IKC2" s="16"/>
      <c r="IKD2" s="16"/>
      <c r="IKE2" s="16"/>
      <c r="IKF2" s="16"/>
      <c r="IKG2" s="16"/>
      <c r="IKH2" s="16"/>
      <c r="IKI2" s="16"/>
      <c r="IKJ2" s="16"/>
      <c r="IKK2" s="16"/>
      <c r="IKL2" s="16"/>
      <c r="IKM2" s="16"/>
      <c r="IKN2" s="16"/>
      <c r="IKO2" s="16"/>
      <c r="IKP2" s="16"/>
      <c r="IKQ2" s="16"/>
      <c r="IKR2" s="16"/>
      <c r="IKS2" s="16"/>
      <c r="IKT2" s="16"/>
      <c r="IKU2" s="16"/>
      <c r="IKV2" s="16"/>
      <c r="IKW2" s="16"/>
      <c r="IKX2" s="16"/>
      <c r="IKY2" s="16"/>
      <c r="IKZ2" s="16"/>
      <c r="ILA2" s="16"/>
      <c r="ILB2" s="16"/>
      <c r="ILC2" s="16"/>
      <c r="ILD2" s="16"/>
      <c r="ILE2" s="16"/>
      <c r="ILF2" s="16"/>
      <c r="ILG2" s="16"/>
      <c r="ILH2" s="16"/>
      <c r="ILI2" s="16"/>
      <c r="ILJ2" s="16"/>
      <c r="ILK2" s="16"/>
      <c r="ILL2" s="16"/>
      <c r="ILM2" s="16"/>
      <c r="ILN2" s="16"/>
      <c r="ILO2" s="16"/>
      <c r="ILP2" s="16"/>
      <c r="ILQ2" s="16"/>
      <c r="ILR2" s="16"/>
      <c r="ILS2" s="16"/>
      <c r="ILT2" s="16"/>
      <c r="ILU2" s="16"/>
      <c r="ILV2" s="16"/>
      <c r="ILW2" s="16"/>
      <c r="ILX2" s="16"/>
      <c r="ILY2" s="16"/>
      <c r="ILZ2" s="16"/>
      <c r="IMA2" s="16"/>
      <c r="IMB2" s="16"/>
      <c r="IMC2" s="16"/>
      <c r="IMD2" s="16"/>
      <c r="IME2" s="16"/>
      <c r="IMF2" s="16"/>
      <c r="IMG2" s="16"/>
      <c r="IMH2" s="16"/>
      <c r="IMI2" s="16"/>
      <c r="IMJ2" s="16"/>
      <c r="IMK2" s="16"/>
      <c r="IML2" s="16"/>
      <c r="IMM2" s="16"/>
      <c r="IMN2" s="16"/>
      <c r="IMO2" s="16"/>
      <c r="IMP2" s="16"/>
      <c r="IMQ2" s="16"/>
      <c r="IMR2" s="16"/>
      <c r="IMS2" s="16"/>
      <c r="IMT2" s="16"/>
      <c r="IMU2" s="16"/>
      <c r="IMV2" s="16"/>
      <c r="IMW2" s="16"/>
      <c r="IMX2" s="16"/>
      <c r="IMY2" s="16"/>
      <c r="IMZ2" s="16"/>
      <c r="INA2" s="16"/>
      <c r="INB2" s="16"/>
      <c r="INC2" s="16"/>
      <c r="IND2" s="16"/>
      <c r="INE2" s="16"/>
      <c r="INF2" s="16"/>
      <c r="ING2" s="16"/>
      <c r="INH2" s="16"/>
      <c r="INI2" s="16"/>
      <c r="INJ2" s="16"/>
      <c r="INK2" s="16"/>
      <c r="INL2" s="16"/>
      <c r="INM2" s="16"/>
      <c r="INN2" s="16"/>
      <c r="INO2" s="16"/>
      <c r="INP2" s="16"/>
      <c r="INQ2" s="16"/>
      <c r="INR2" s="16"/>
      <c r="INS2" s="16"/>
      <c r="INT2" s="16"/>
      <c r="INU2" s="16"/>
      <c r="INV2" s="16"/>
      <c r="INW2" s="16"/>
      <c r="INX2" s="16"/>
      <c r="INY2" s="16"/>
      <c r="INZ2" s="16"/>
      <c r="IOA2" s="16"/>
      <c r="IOB2" s="16"/>
      <c r="IOC2" s="16"/>
      <c r="IOD2" s="16"/>
      <c r="IOE2" s="16"/>
      <c r="IOF2" s="16"/>
      <c r="IOG2" s="16"/>
      <c r="IOH2" s="16"/>
      <c r="IOI2" s="16"/>
      <c r="IOJ2" s="16"/>
      <c r="IOK2" s="16"/>
      <c r="IOL2" s="16"/>
      <c r="IOM2" s="16"/>
      <c r="ION2" s="16"/>
      <c r="IOO2" s="16"/>
      <c r="IOP2" s="16"/>
      <c r="IOQ2" s="16"/>
      <c r="IOR2" s="16"/>
      <c r="IOS2" s="16"/>
      <c r="IOT2" s="16"/>
      <c r="IOU2" s="16"/>
      <c r="IOV2" s="16"/>
      <c r="IOW2" s="16"/>
      <c r="IOX2" s="16"/>
      <c r="IOY2" s="16"/>
      <c r="IOZ2" s="16"/>
      <c r="IPA2" s="16"/>
      <c r="IPB2" s="16"/>
      <c r="IPC2" s="16"/>
      <c r="IPD2" s="16"/>
      <c r="IPE2" s="16"/>
      <c r="IPF2" s="16"/>
      <c r="IPG2" s="16"/>
      <c r="IPH2" s="16"/>
      <c r="IPI2" s="16"/>
      <c r="IPJ2" s="16"/>
      <c r="IPK2" s="16"/>
      <c r="IPL2" s="16"/>
      <c r="IPM2" s="16"/>
      <c r="IPN2" s="16"/>
      <c r="IPO2" s="16"/>
      <c r="IPP2" s="16"/>
      <c r="IPQ2" s="16"/>
      <c r="IPR2" s="16"/>
      <c r="IPS2" s="16"/>
      <c r="IPT2" s="16"/>
      <c r="IPU2" s="16"/>
      <c r="IPV2" s="16"/>
      <c r="IPW2" s="16"/>
      <c r="IPX2" s="16"/>
      <c r="IPY2" s="16"/>
      <c r="IPZ2" s="16"/>
      <c r="IQA2" s="16"/>
      <c r="IQB2" s="16"/>
      <c r="IQC2" s="16"/>
      <c r="IQD2" s="16"/>
      <c r="IQE2" s="16"/>
      <c r="IQF2" s="16"/>
      <c r="IQG2" s="16"/>
      <c r="IQH2" s="16"/>
      <c r="IQI2" s="16"/>
      <c r="IQJ2" s="16"/>
      <c r="IQK2" s="16"/>
      <c r="IQL2" s="16"/>
      <c r="IQM2" s="16"/>
      <c r="IQN2" s="16"/>
      <c r="IQO2" s="16"/>
      <c r="IQP2" s="16"/>
      <c r="IQQ2" s="16"/>
      <c r="IQR2" s="16"/>
      <c r="IQS2" s="16"/>
      <c r="IQT2" s="16"/>
      <c r="IQU2" s="16"/>
      <c r="IQV2" s="16"/>
      <c r="IQW2" s="16"/>
      <c r="IQX2" s="16"/>
      <c r="IQY2" s="16"/>
      <c r="IQZ2" s="16"/>
      <c r="IRA2" s="16"/>
      <c r="IRB2" s="16"/>
      <c r="IRC2" s="16"/>
      <c r="IRD2" s="16"/>
      <c r="IRE2" s="16"/>
      <c r="IRF2" s="16"/>
      <c r="IRG2" s="16"/>
      <c r="IRH2" s="16"/>
      <c r="IRI2" s="16"/>
      <c r="IRJ2" s="16"/>
      <c r="IRK2" s="16"/>
      <c r="IRL2" s="16"/>
      <c r="IRM2" s="16"/>
      <c r="IRN2" s="16"/>
      <c r="IRO2" s="16"/>
      <c r="IRP2" s="16"/>
      <c r="IRQ2" s="16"/>
      <c r="IRR2" s="16"/>
      <c r="IRS2" s="16"/>
      <c r="IRT2" s="16"/>
      <c r="IRU2" s="16"/>
      <c r="IRV2" s="16"/>
      <c r="IRW2" s="16"/>
      <c r="IRX2" s="16"/>
      <c r="IRY2" s="16"/>
      <c r="IRZ2" s="16"/>
      <c r="ISA2" s="16"/>
      <c r="ISB2" s="16"/>
      <c r="ISC2" s="16"/>
      <c r="ISD2" s="16"/>
      <c r="ISE2" s="16"/>
      <c r="ISF2" s="16"/>
      <c r="ISG2" s="16"/>
      <c r="ISH2" s="16"/>
      <c r="ISI2" s="16"/>
      <c r="ISJ2" s="16"/>
      <c r="ISK2" s="16"/>
      <c r="ISL2" s="16"/>
      <c r="ISM2" s="16"/>
      <c r="ISN2" s="16"/>
      <c r="ISO2" s="16"/>
      <c r="ISP2" s="16"/>
      <c r="ISQ2" s="16"/>
      <c r="ISR2" s="16"/>
      <c r="ISS2" s="16"/>
      <c r="IST2" s="16"/>
      <c r="ISU2" s="16"/>
      <c r="ISV2" s="16"/>
      <c r="ISW2" s="16"/>
      <c r="ISX2" s="16"/>
      <c r="ISY2" s="16"/>
      <c r="ISZ2" s="16"/>
      <c r="ITA2" s="16"/>
      <c r="ITB2" s="16"/>
      <c r="ITC2" s="16"/>
      <c r="ITD2" s="16"/>
      <c r="ITE2" s="16"/>
      <c r="ITF2" s="16"/>
      <c r="ITG2" s="16"/>
      <c r="ITH2" s="16"/>
      <c r="ITI2" s="16"/>
      <c r="ITJ2" s="16"/>
      <c r="ITK2" s="16"/>
      <c r="ITL2" s="16"/>
      <c r="ITM2" s="16"/>
      <c r="ITN2" s="16"/>
      <c r="ITO2" s="16"/>
      <c r="ITP2" s="16"/>
      <c r="ITQ2" s="16"/>
      <c r="ITR2" s="16"/>
      <c r="ITS2" s="16"/>
      <c r="ITT2" s="16"/>
      <c r="ITU2" s="16"/>
      <c r="ITV2" s="16"/>
      <c r="ITW2" s="16"/>
      <c r="ITX2" s="16"/>
      <c r="ITY2" s="16"/>
      <c r="ITZ2" s="16"/>
      <c r="IUA2" s="16"/>
      <c r="IUB2" s="16"/>
      <c r="IUC2" s="16"/>
      <c r="IUD2" s="16"/>
      <c r="IUE2" s="16"/>
      <c r="IUF2" s="16"/>
      <c r="IUG2" s="16"/>
      <c r="IUH2" s="16"/>
      <c r="IUI2" s="16"/>
      <c r="IUJ2" s="16"/>
      <c r="IUK2" s="16"/>
      <c r="IUL2" s="16"/>
      <c r="IUM2" s="16"/>
      <c r="IUN2" s="16"/>
      <c r="IUO2" s="16"/>
      <c r="IUP2" s="16"/>
      <c r="IUQ2" s="16"/>
      <c r="IUR2" s="16"/>
      <c r="IUS2" s="16"/>
      <c r="IUT2" s="16"/>
      <c r="IUU2" s="16"/>
      <c r="IUV2" s="16"/>
      <c r="IUW2" s="16"/>
      <c r="IUX2" s="16"/>
      <c r="IUY2" s="16"/>
      <c r="IUZ2" s="16"/>
      <c r="IVA2" s="16"/>
      <c r="IVB2" s="16"/>
      <c r="IVC2" s="16"/>
      <c r="IVD2" s="16"/>
      <c r="IVE2" s="16"/>
      <c r="IVF2" s="16"/>
      <c r="IVG2" s="16"/>
      <c r="IVH2" s="16"/>
      <c r="IVI2" s="16"/>
      <c r="IVJ2" s="16"/>
      <c r="IVK2" s="16"/>
      <c r="IVL2" s="16"/>
      <c r="IVM2" s="16"/>
      <c r="IVN2" s="16"/>
      <c r="IVO2" s="16"/>
      <c r="IVP2" s="16"/>
      <c r="IVQ2" s="16"/>
      <c r="IVR2" s="16"/>
      <c r="IVS2" s="16"/>
      <c r="IVT2" s="16"/>
      <c r="IVU2" s="16"/>
      <c r="IVV2" s="16"/>
      <c r="IVW2" s="16"/>
      <c r="IVX2" s="16"/>
      <c r="IVY2" s="16"/>
      <c r="IVZ2" s="16"/>
      <c r="IWA2" s="16"/>
      <c r="IWB2" s="16"/>
      <c r="IWC2" s="16"/>
      <c r="IWD2" s="16"/>
      <c r="IWE2" s="16"/>
      <c r="IWF2" s="16"/>
      <c r="IWG2" s="16"/>
      <c r="IWH2" s="16"/>
      <c r="IWI2" s="16"/>
      <c r="IWJ2" s="16"/>
      <c r="IWK2" s="16"/>
      <c r="IWL2" s="16"/>
      <c r="IWM2" s="16"/>
      <c r="IWN2" s="16"/>
      <c r="IWO2" s="16"/>
      <c r="IWP2" s="16"/>
      <c r="IWQ2" s="16"/>
      <c r="IWR2" s="16"/>
      <c r="IWS2" s="16"/>
      <c r="IWT2" s="16"/>
      <c r="IWU2" s="16"/>
      <c r="IWV2" s="16"/>
      <c r="IWW2" s="16"/>
      <c r="IWX2" s="16"/>
      <c r="IWY2" s="16"/>
      <c r="IWZ2" s="16"/>
      <c r="IXA2" s="16"/>
      <c r="IXB2" s="16"/>
      <c r="IXC2" s="16"/>
      <c r="IXD2" s="16"/>
      <c r="IXE2" s="16"/>
      <c r="IXF2" s="16"/>
      <c r="IXG2" s="16"/>
      <c r="IXH2" s="16"/>
      <c r="IXI2" s="16"/>
      <c r="IXJ2" s="16"/>
      <c r="IXK2" s="16"/>
      <c r="IXL2" s="16"/>
      <c r="IXM2" s="16"/>
      <c r="IXN2" s="16"/>
      <c r="IXO2" s="16"/>
      <c r="IXP2" s="16"/>
      <c r="IXQ2" s="16"/>
      <c r="IXR2" s="16"/>
      <c r="IXS2" s="16"/>
      <c r="IXT2" s="16"/>
      <c r="IXU2" s="16"/>
      <c r="IXV2" s="16"/>
      <c r="IXW2" s="16"/>
      <c r="IXX2" s="16"/>
      <c r="IXY2" s="16"/>
      <c r="IXZ2" s="16"/>
      <c r="IYA2" s="16"/>
      <c r="IYB2" s="16"/>
      <c r="IYC2" s="16"/>
      <c r="IYD2" s="16"/>
      <c r="IYE2" s="16"/>
      <c r="IYF2" s="16"/>
      <c r="IYG2" s="16"/>
      <c r="IYH2" s="16"/>
      <c r="IYI2" s="16"/>
      <c r="IYJ2" s="16"/>
      <c r="IYK2" s="16"/>
      <c r="IYL2" s="16"/>
      <c r="IYM2" s="16"/>
      <c r="IYN2" s="16"/>
      <c r="IYO2" s="16"/>
      <c r="IYP2" s="16"/>
      <c r="IYQ2" s="16"/>
      <c r="IYR2" s="16"/>
      <c r="IYS2" s="16"/>
      <c r="IYT2" s="16"/>
      <c r="IYU2" s="16"/>
      <c r="IYV2" s="16"/>
      <c r="IYW2" s="16"/>
      <c r="IYX2" s="16"/>
      <c r="IYY2" s="16"/>
      <c r="IYZ2" s="16"/>
      <c r="IZA2" s="16"/>
      <c r="IZB2" s="16"/>
      <c r="IZC2" s="16"/>
      <c r="IZD2" s="16"/>
      <c r="IZE2" s="16"/>
      <c r="IZF2" s="16"/>
      <c r="IZG2" s="16"/>
      <c r="IZH2" s="16"/>
      <c r="IZI2" s="16"/>
      <c r="IZJ2" s="16"/>
      <c r="IZK2" s="16"/>
      <c r="IZL2" s="16"/>
      <c r="IZM2" s="16"/>
      <c r="IZN2" s="16"/>
      <c r="IZO2" s="16"/>
      <c r="IZP2" s="16"/>
      <c r="IZQ2" s="16"/>
      <c r="IZR2" s="16"/>
      <c r="IZS2" s="16"/>
      <c r="IZT2" s="16"/>
      <c r="IZU2" s="16"/>
      <c r="IZV2" s="16"/>
      <c r="IZW2" s="16"/>
      <c r="IZX2" s="16"/>
      <c r="IZY2" s="16"/>
      <c r="IZZ2" s="16"/>
      <c r="JAA2" s="16"/>
      <c r="JAB2" s="16"/>
      <c r="JAC2" s="16"/>
      <c r="JAD2" s="16"/>
      <c r="JAE2" s="16"/>
      <c r="JAF2" s="16"/>
      <c r="JAG2" s="16"/>
      <c r="JAH2" s="16"/>
      <c r="JAI2" s="16"/>
      <c r="JAJ2" s="16"/>
      <c r="JAK2" s="16"/>
      <c r="JAL2" s="16"/>
      <c r="JAM2" s="16"/>
      <c r="JAN2" s="16"/>
      <c r="JAO2" s="16"/>
      <c r="JAP2" s="16"/>
      <c r="JAQ2" s="16"/>
      <c r="JAR2" s="16"/>
      <c r="JAS2" s="16"/>
      <c r="JAT2" s="16"/>
      <c r="JAU2" s="16"/>
      <c r="JAV2" s="16"/>
      <c r="JAW2" s="16"/>
      <c r="JAX2" s="16"/>
      <c r="JAY2" s="16"/>
      <c r="JAZ2" s="16"/>
      <c r="JBA2" s="16"/>
      <c r="JBB2" s="16"/>
      <c r="JBC2" s="16"/>
      <c r="JBD2" s="16"/>
      <c r="JBE2" s="16"/>
      <c r="JBF2" s="16"/>
      <c r="JBG2" s="16"/>
      <c r="JBH2" s="16"/>
      <c r="JBI2" s="16"/>
      <c r="JBJ2" s="16"/>
      <c r="JBK2" s="16"/>
      <c r="JBL2" s="16"/>
      <c r="JBM2" s="16"/>
      <c r="JBN2" s="16"/>
      <c r="JBO2" s="16"/>
      <c r="JBP2" s="16"/>
      <c r="JBQ2" s="16"/>
      <c r="JBR2" s="16"/>
      <c r="JBS2" s="16"/>
      <c r="JBT2" s="16"/>
      <c r="JBU2" s="16"/>
      <c r="JBV2" s="16"/>
      <c r="JBW2" s="16"/>
      <c r="JBX2" s="16"/>
      <c r="JBY2" s="16"/>
      <c r="JBZ2" s="16"/>
      <c r="JCA2" s="16"/>
      <c r="JCB2" s="16"/>
      <c r="JCC2" s="16"/>
      <c r="JCD2" s="16"/>
      <c r="JCE2" s="16"/>
      <c r="JCF2" s="16"/>
      <c r="JCG2" s="16"/>
      <c r="JCH2" s="16"/>
      <c r="JCI2" s="16"/>
      <c r="JCJ2" s="16"/>
      <c r="JCK2" s="16"/>
      <c r="JCL2" s="16"/>
      <c r="JCM2" s="16"/>
      <c r="JCN2" s="16"/>
      <c r="JCO2" s="16"/>
      <c r="JCP2" s="16"/>
      <c r="JCQ2" s="16"/>
      <c r="JCR2" s="16"/>
      <c r="JCS2" s="16"/>
      <c r="JCT2" s="16"/>
      <c r="JCU2" s="16"/>
      <c r="JCV2" s="16"/>
      <c r="JCW2" s="16"/>
      <c r="JCX2" s="16"/>
      <c r="JCY2" s="16"/>
      <c r="JCZ2" s="16"/>
      <c r="JDA2" s="16"/>
      <c r="JDB2" s="16"/>
      <c r="JDC2" s="16"/>
      <c r="JDD2" s="16"/>
      <c r="JDE2" s="16"/>
      <c r="JDF2" s="16"/>
      <c r="JDG2" s="16"/>
      <c r="JDH2" s="16"/>
      <c r="JDI2" s="16"/>
      <c r="JDJ2" s="16"/>
      <c r="JDK2" s="16"/>
      <c r="JDL2" s="16"/>
      <c r="JDM2" s="16"/>
      <c r="JDN2" s="16"/>
      <c r="JDO2" s="16"/>
      <c r="JDP2" s="16"/>
      <c r="JDQ2" s="16"/>
      <c r="JDR2" s="16"/>
      <c r="JDS2" s="16"/>
      <c r="JDT2" s="16"/>
      <c r="JDU2" s="16"/>
      <c r="JDV2" s="16"/>
      <c r="JDW2" s="16"/>
      <c r="JDX2" s="16"/>
      <c r="JDY2" s="16"/>
      <c r="JDZ2" s="16"/>
      <c r="JEA2" s="16"/>
      <c r="JEB2" s="16"/>
      <c r="JEC2" s="16"/>
      <c r="JED2" s="16"/>
      <c r="JEE2" s="16"/>
      <c r="JEF2" s="16"/>
      <c r="JEG2" s="16"/>
      <c r="JEH2" s="16"/>
      <c r="JEI2" s="16"/>
      <c r="JEJ2" s="16"/>
      <c r="JEK2" s="16"/>
      <c r="JEL2" s="16"/>
      <c r="JEM2" s="16"/>
      <c r="JEN2" s="16"/>
      <c r="JEO2" s="16"/>
      <c r="JEP2" s="16"/>
      <c r="JEQ2" s="16"/>
      <c r="JER2" s="16"/>
      <c r="JES2" s="16"/>
      <c r="JET2" s="16"/>
      <c r="JEU2" s="16"/>
      <c r="JEV2" s="16"/>
      <c r="JEW2" s="16"/>
      <c r="JEX2" s="16"/>
      <c r="JEY2" s="16"/>
      <c r="JEZ2" s="16"/>
      <c r="JFA2" s="16"/>
      <c r="JFB2" s="16"/>
      <c r="JFC2" s="16"/>
      <c r="JFD2" s="16"/>
      <c r="JFE2" s="16"/>
      <c r="JFF2" s="16"/>
      <c r="JFG2" s="16"/>
      <c r="JFH2" s="16"/>
      <c r="JFI2" s="16"/>
      <c r="JFJ2" s="16"/>
      <c r="JFK2" s="16"/>
      <c r="JFL2" s="16"/>
      <c r="JFM2" s="16"/>
      <c r="JFN2" s="16"/>
      <c r="JFO2" s="16"/>
      <c r="JFP2" s="16"/>
      <c r="JFQ2" s="16"/>
      <c r="JFR2" s="16"/>
      <c r="JFS2" s="16"/>
      <c r="JFT2" s="16"/>
      <c r="JFU2" s="16"/>
      <c r="JFV2" s="16"/>
      <c r="JFW2" s="16"/>
      <c r="JFX2" s="16"/>
      <c r="JFY2" s="16"/>
      <c r="JFZ2" s="16"/>
      <c r="JGA2" s="16"/>
      <c r="JGB2" s="16"/>
      <c r="JGC2" s="16"/>
      <c r="JGD2" s="16"/>
      <c r="JGE2" s="16"/>
      <c r="JGF2" s="16"/>
      <c r="JGG2" s="16"/>
      <c r="JGH2" s="16"/>
      <c r="JGI2" s="16"/>
      <c r="JGJ2" s="16"/>
      <c r="JGK2" s="16"/>
      <c r="JGL2" s="16"/>
      <c r="JGM2" s="16"/>
      <c r="JGN2" s="16"/>
      <c r="JGO2" s="16"/>
      <c r="JGP2" s="16"/>
      <c r="JGQ2" s="16"/>
      <c r="JGR2" s="16"/>
      <c r="JGS2" s="16"/>
      <c r="JGT2" s="16"/>
      <c r="JGU2" s="16"/>
      <c r="JGV2" s="16"/>
      <c r="JGW2" s="16"/>
      <c r="JGX2" s="16"/>
      <c r="JGY2" s="16"/>
      <c r="JGZ2" s="16"/>
      <c r="JHA2" s="16"/>
      <c r="JHB2" s="16"/>
      <c r="JHC2" s="16"/>
      <c r="JHD2" s="16"/>
      <c r="JHE2" s="16"/>
      <c r="JHF2" s="16"/>
      <c r="JHG2" s="16"/>
      <c r="JHH2" s="16"/>
      <c r="JHI2" s="16"/>
      <c r="JHJ2" s="16"/>
      <c r="JHK2" s="16"/>
      <c r="JHL2" s="16"/>
      <c r="JHM2" s="16"/>
      <c r="JHN2" s="16"/>
      <c r="JHO2" s="16"/>
      <c r="JHP2" s="16"/>
      <c r="JHQ2" s="16"/>
      <c r="JHR2" s="16"/>
      <c r="JHS2" s="16"/>
      <c r="JHT2" s="16"/>
      <c r="JHU2" s="16"/>
      <c r="JHV2" s="16"/>
      <c r="JHW2" s="16"/>
      <c r="JHX2" s="16"/>
      <c r="JHY2" s="16"/>
      <c r="JHZ2" s="16"/>
      <c r="JIA2" s="16"/>
      <c r="JIB2" s="16"/>
      <c r="JIC2" s="16"/>
      <c r="JID2" s="16"/>
      <c r="JIE2" s="16"/>
      <c r="JIF2" s="16"/>
      <c r="JIG2" s="16"/>
      <c r="JIH2" s="16"/>
      <c r="JII2" s="16"/>
      <c r="JIJ2" s="16"/>
      <c r="JIK2" s="16"/>
      <c r="JIL2" s="16"/>
      <c r="JIM2" s="16"/>
      <c r="JIN2" s="16"/>
      <c r="JIO2" s="16"/>
      <c r="JIP2" s="16"/>
      <c r="JIQ2" s="16"/>
      <c r="JIR2" s="16"/>
      <c r="JIS2" s="16"/>
      <c r="JIT2" s="16"/>
      <c r="JIU2" s="16"/>
      <c r="JIV2" s="16"/>
      <c r="JIW2" s="16"/>
      <c r="JIX2" s="16"/>
      <c r="JIY2" s="16"/>
      <c r="JIZ2" s="16"/>
      <c r="JJA2" s="16"/>
      <c r="JJB2" s="16"/>
      <c r="JJC2" s="16"/>
      <c r="JJD2" s="16"/>
      <c r="JJE2" s="16"/>
      <c r="JJF2" s="16"/>
      <c r="JJG2" s="16"/>
      <c r="JJH2" s="16"/>
      <c r="JJI2" s="16"/>
      <c r="JJJ2" s="16"/>
      <c r="JJK2" s="16"/>
      <c r="JJL2" s="16"/>
      <c r="JJM2" s="16"/>
      <c r="JJN2" s="16"/>
      <c r="JJO2" s="16"/>
      <c r="JJP2" s="16"/>
      <c r="JJQ2" s="16"/>
      <c r="JJR2" s="16"/>
      <c r="JJS2" s="16"/>
      <c r="JJT2" s="16"/>
      <c r="JJU2" s="16"/>
      <c r="JJV2" s="16"/>
      <c r="JJW2" s="16"/>
      <c r="JJX2" s="16"/>
      <c r="JJY2" s="16"/>
      <c r="JJZ2" s="16"/>
      <c r="JKA2" s="16"/>
      <c r="JKB2" s="16"/>
      <c r="JKC2" s="16"/>
      <c r="JKD2" s="16"/>
      <c r="JKE2" s="16"/>
      <c r="JKF2" s="16"/>
      <c r="JKG2" s="16"/>
      <c r="JKH2" s="16"/>
      <c r="JKI2" s="16"/>
      <c r="JKJ2" s="16"/>
      <c r="JKK2" s="16"/>
      <c r="JKL2" s="16"/>
      <c r="JKM2" s="16"/>
      <c r="JKN2" s="16"/>
      <c r="JKO2" s="16"/>
      <c r="JKP2" s="16"/>
      <c r="JKQ2" s="16"/>
      <c r="JKR2" s="16"/>
      <c r="JKS2" s="16"/>
      <c r="JKT2" s="16"/>
      <c r="JKU2" s="16"/>
      <c r="JKV2" s="16"/>
      <c r="JKW2" s="16"/>
      <c r="JKX2" s="16"/>
      <c r="JKY2" s="16"/>
      <c r="JKZ2" s="16"/>
      <c r="JLA2" s="16"/>
      <c r="JLB2" s="16"/>
      <c r="JLC2" s="16"/>
      <c r="JLD2" s="16"/>
      <c r="JLE2" s="16"/>
      <c r="JLF2" s="16"/>
      <c r="JLG2" s="16"/>
      <c r="JLH2" s="16"/>
      <c r="JLI2" s="16"/>
      <c r="JLJ2" s="16"/>
      <c r="JLK2" s="16"/>
      <c r="JLL2" s="16"/>
      <c r="JLM2" s="16"/>
      <c r="JLN2" s="16"/>
      <c r="JLO2" s="16"/>
      <c r="JLP2" s="16"/>
      <c r="JLQ2" s="16"/>
      <c r="JLR2" s="16"/>
      <c r="JLS2" s="16"/>
      <c r="JLT2" s="16"/>
      <c r="JLU2" s="16"/>
      <c r="JLV2" s="16"/>
      <c r="JLW2" s="16"/>
      <c r="JLX2" s="16"/>
      <c r="JLY2" s="16"/>
      <c r="JLZ2" s="16"/>
      <c r="JMA2" s="16"/>
      <c r="JMB2" s="16"/>
      <c r="JMC2" s="16"/>
      <c r="JMD2" s="16"/>
      <c r="JME2" s="16"/>
      <c r="JMF2" s="16"/>
      <c r="JMG2" s="16"/>
      <c r="JMH2" s="16"/>
      <c r="JMI2" s="16"/>
      <c r="JMJ2" s="16"/>
      <c r="JMK2" s="16"/>
      <c r="JML2" s="16"/>
      <c r="JMM2" s="16"/>
      <c r="JMN2" s="16"/>
      <c r="JMO2" s="16"/>
      <c r="JMP2" s="16"/>
      <c r="JMQ2" s="16"/>
      <c r="JMR2" s="16"/>
      <c r="JMS2" s="16"/>
      <c r="JMT2" s="16"/>
      <c r="JMU2" s="16"/>
      <c r="JMV2" s="16"/>
      <c r="JMW2" s="16"/>
      <c r="JMX2" s="16"/>
      <c r="JMY2" s="16"/>
      <c r="JMZ2" s="16"/>
      <c r="JNA2" s="16"/>
      <c r="JNB2" s="16"/>
      <c r="JNC2" s="16"/>
      <c r="JND2" s="16"/>
      <c r="JNE2" s="16"/>
      <c r="JNF2" s="16"/>
      <c r="JNG2" s="16"/>
      <c r="JNH2" s="16"/>
      <c r="JNI2" s="16"/>
      <c r="JNJ2" s="16"/>
      <c r="JNK2" s="16"/>
      <c r="JNL2" s="16"/>
      <c r="JNM2" s="16"/>
      <c r="JNN2" s="16"/>
      <c r="JNO2" s="16"/>
      <c r="JNP2" s="16"/>
      <c r="JNQ2" s="16"/>
      <c r="JNR2" s="16"/>
      <c r="JNS2" s="16"/>
      <c r="JNT2" s="16"/>
      <c r="JNU2" s="16"/>
      <c r="JNV2" s="16"/>
      <c r="JNW2" s="16"/>
      <c r="JNX2" s="16"/>
      <c r="JNY2" s="16"/>
      <c r="JNZ2" s="16"/>
      <c r="JOA2" s="16"/>
      <c r="JOB2" s="16"/>
      <c r="JOC2" s="16"/>
      <c r="JOD2" s="16"/>
      <c r="JOE2" s="16"/>
      <c r="JOF2" s="16"/>
      <c r="JOG2" s="16"/>
      <c r="JOH2" s="16"/>
      <c r="JOI2" s="16"/>
      <c r="JOJ2" s="16"/>
      <c r="JOK2" s="16"/>
      <c r="JOL2" s="16"/>
      <c r="JOM2" s="16"/>
      <c r="JON2" s="16"/>
      <c r="JOO2" s="16"/>
      <c r="JOP2" s="16"/>
      <c r="JOQ2" s="16"/>
      <c r="JOR2" s="16"/>
      <c r="JOS2" s="16"/>
      <c r="JOT2" s="16"/>
      <c r="JOU2" s="16"/>
      <c r="JOV2" s="16"/>
      <c r="JOW2" s="16"/>
      <c r="JOX2" s="16"/>
      <c r="JOY2" s="16"/>
      <c r="JOZ2" s="16"/>
      <c r="JPA2" s="16"/>
      <c r="JPB2" s="16"/>
      <c r="JPC2" s="16"/>
      <c r="JPD2" s="16"/>
      <c r="JPE2" s="16"/>
      <c r="JPF2" s="16"/>
      <c r="JPG2" s="16"/>
      <c r="JPH2" s="16"/>
      <c r="JPI2" s="16"/>
      <c r="JPJ2" s="16"/>
      <c r="JPK2" s="16"/>
      <c r="JPL2" s="16"/>
      <c r="JPM2" s="16"/>
      <c r="JPN2" s="16"/>
      <c r="JPO2" s="16"/>
      <c r="JPP2" s="16"/>
      <c r="JPQ2" s="16"/>
      <c r="JPR2" s="16"/>
      <c r="JPS2" s="16"/>
      <c r="JPT2" s="16"/>
      <c r="JPU2" s="16"/>
      <c r="JPV2" s="16"/>
      <c r="JPW2" s="16"/>
      <c r="JPX2" s="16"/>
      <c r="JPY2" s="16"/>
      <c r="JPZ2" s="16"/>
      <c r="JQA2" s="16"/>
      <c r="JQB2" s="16"/>
      <c r="JQC2" s="16"/>
      <c r="JQD2" s="16"/>
      <c r="JQE2" s="16"/>
      <c r="JQF2" s="16"/>
      <c r="JQG2" s="16"/>
      <c r="JQH2" s="16"/>
      <c r="JQI2" s="16"/>
      <c r="JQJ2" s="16"/>
      <c r="JQK2" s="16"/>
      <c r="JQL2" s="16"/>
      <c r="JQM2" s="16"/>
      <c r="JQN2" s="16"/>
      <c r="JQO2" s="16"/>
      <c r="JQP2" s="16"/>
      <c r="JQQ2" s="16"/>
      <c r="JQR2" s="16"/>
      <c r="JQS2" s="16"/>
      <c r="JQT2" s="16"/>
      <c r="JQU2" s="16"/>
      <c r="JQV2" s="16"/>
      <c r="JQW2" s="16"/>
      <c r="JQX2" s="16"/>
      <c r="JQY2" s="16"/>
      <c r="JQZ2" s="16"/>
      <c r="JRA2" s="16"/>
      <c r="JRB2" s="16"/>
      <c r="JRC2" s="16"/>
      <c r="JRD2" s="16"/>
      <c r="JRE2" s="16"/>
      <c r="JRF2" s="16"/>
      <c r="JRG2" s="16"/>
      <c r="JRH2" s="16"/>
      <c r="JRI2" s="16"/>
      <c r="JRJ2" s="16"/>
      <c r="JRK2" s="16"/>
      <c r="JRL2" s="16"/>
      <c r="JRM2" s="16"/>
      <c r="JRN2" s="16"/>
      <c r="JRO2" s="16"/>
      <c r="JRP2" s="16"/>
      <c r="JRQ2" s="16"/>
      <c r="JRR2" s="16"/>
      <c r="JRS2" s="16"/>
      <c r="JRT2" s="16"/>
      <c r="JRU2" s="16"/>
      <c r="JRV2" s="16"/>
      <c r="JRW2" s="16"/>
      <c r="JRX2" s="16"/>
      <c r="JRY2" s="16"/>
      <c r="JRZ2" s="16"/>
      <c r="JSA2" s="16"/>
      <c r="JSB2" s="16"/>
      <c r="JSC2" s="16"/>
      <c r="JSD2" s="16"/>
      <c r="JSE2" s="16"/>
      <c r="JSF2" s="16"/>
      <c r="JSG2" s="16"/>
      <c r="JSH2" s="16"/>
      <c r="JSI2" s="16"/>
      <c r="JSJ2" s="16"/>
      <c r="JSK2" s="16"/>
      <c r="JSL2" s="16"/>
      <c r="JSM2" s="16"/>
      <c r="JSN2" s="16"/>
      <c r="JSO2" s="16"/>
      <c r="JSP2" s="16"/>
      <c r="JSQ2" s="16"/>
      <c r="JSR2" s="16"/>
      <c r="JSS2" s="16"/>
      <c r="JST2" s="16"/>
      <c r="JSU2" s="16"/>
      <c r="JSV2" s="16"/>
      <c r="JSW2" s="16"/>
      <c r="JSX2" s="16"/>
      <c r="JSY2" s="16"/>
      <c r="JSZ2" s="16"/>
      <c r="JTA2" s="16"/>
      <c r="JTB2" s="16"/>
      <c r="JTC2" s="16"/>
      <c r="JTD2" s="16"/>
      <c r="JTE2" s="16"/>
      <c r="JTF2" s="16"/>
      <c r="JTG2" s="16"/>
      <c r="JTH2" s="16"/>
      <c r="JTI2" s="16"/>
      <c r="JTJ2" s="16"/>
      <c r="JTK2" s="16"/>
      <c r="JTL2" s="16"/>
      <c r="JTM2" s="16"/>
      <c r="JTN2" s="16"/>
      <c r="JTO2" s="16"/>
      <c r="JTP2" s="16"/>
      <c r="JTQ2" s="16"/>
      <c r="JTR2" s="16"/>
      <c r="JTS2" s="16"/>
      <c r="JTT2" s="16"/>
      <c r="JTU2" s="16"/>
      <c r="JTV2" s="16"/>
      <c r="JTW2" s="16"/>
      <c r="JTX2" s="16"/>
      <c r="JTY2" s="16"/>
      <c r="JTZ2" s="16"/>
      <c r="JUA2" s="16"/>
      <c r="JUB2" s="16"/>
      <c r="JUC2" s="16"/>
      <c r="JUD2" s="16"/>
      <c r="JUE2" s="16"/>
      <c r="JUF2" s="16"/>
      <c r="JUG2" s="16"/>
      <c r="JUH2" s="16"/>
      <c r="JUI2" s="16"/>
      <c r="JUJ2" s="16"/>
      <c r="JUK2" s="16"/>
      <c r="JUL2" s="16"/>
      <c r="JUM2" s="16"/>
      <c r="JUN2" s="16"/>
      <c r="JUO2" s="16"/>
      <c r="JUP2" s="16"/>
      <c r="JUQ2" s="16"/>
      <c r="JUR2" s="16"/>
      <c r="JUS2" s="16"/>
      <c r="JUT2" s="16"/>
      <c r="JUU2" s="16"/>
      <c r="JUV2" s="16"/>
      <c r="JUW2" s="16"/>
      <c r="JUX2" s="16"/>
      <c r="JUY2" s="16"/>
      <c r="JUZ2" s="16"/>
      <c r="JVA2" s="16"/>
      <c r="JVB2" s="16"/>
      <c r="JVC2" s="16"/>
      <c r="JVD2" s="16"/>
      <c r="JVE2" s="16"/>
      <c r="JVF2" s="16"/>
      <c r="JVG2" s="16"/>
      <c r="JVH2" s="16"/>
      <c r="JVI2" s="16"/>
      <c r="JVJ2" s="16"/>
      <c r="JVK2" s="16"/>
      <c r="JVL2" s="16"/>
      <c r="JVM2" s="16"/>
      <c r="JVN2" s="16"/>
      <c r="JVO2" s="16"/>
      <c r="JVP2" s="16"/>
      <c r="JVQ2" s="16"/>
      <c r="JVR2" s="16"/>
      <c r="JVS2" s="16"/>
      <c r="JVT2" s="16"/>
      <c r="JVU2" s="16"/>
      <c r="JVV2" s="16"/>
      <c r="JVW2" s="16"/>
      <c r="JVX2" s="16"/>
      <c r="JVY2" s="16"/>
      <c r="JVZ2" s="16"/>
      <c r="JWA2" s="16"/>
      <c r="JWB2" s="16"/>
      <c r="JWC2" s="16"/>
      <c r="JWD2" s="16"/>
      <c r="JWE2" s="16"/>
      <c r="JWF2" s="16"/>
      <c r="JWG2" s="16"/>
      <c r="JWH2" s="16"/>
      <c r="JWI2" s="16"/>
      <c r="JWJ2" s="16"/>
      <c r="JWK2" s="16"/>
      <c r="JWL2" s="16"/>
      <c r="JWM2" s="16"/>
      <c r="JWN2" s="16"/>
      <c r="JWO2" s="16"/>
      <c r="JWP2" s="16"/>
      <c r="JWQ2" s="16"/>
      <c r="JWR2" s="16"/>
      <c r="JWS2" s="16"/>
      <c r="JWT2" s="16"/>
      <c r="JWU2" s="16"/>
      <c r="JWV2" s="16"/>
      <c r="JWW2" s="16"/>
      <c r="JWX2" s="16"/>
      <c r="JWY2" s="16"/>
      <c r="JWZ2" s="16"/>
      <c r="JXA2" s="16"/>
      <c r="JXB2" s="16"/>
      <c r="JXC2" s="16"/>
      <c r="JXD2" s="16"/>
      <c r="JXE2" s="16"/>
      <c r="JXF2" s="16"/>
      <c r="JXG2" s="16"/>
      <c r="JXH2" s="16"/>
      <c r="JXI2" s="16"/>
      <c r="JXJ2" s="16"/>
      <c r="JXK2" s="16"/>
      <c r="JXL2" s="16"/>
      <c r="JXM2" s="16"/>
      <c r="JXN2" s="16"/>
      <c r="JXO2" s="16"/>
      <c r="JXP2" s="16"/>
      <c r="JXQ2" s="16"/>
      <c r="JXR2" s="16"/>
      <c r="JXS2" s="16"/>
      <c r="JXT2" s="16"/>
      <c r="JXU2" s="16"/>
      <c r="JXV2" s="16"/>
      <c r="JXW2" s="16"/>
      <c r="JXX2" s="16"/>
      <c r="JXY2" s="16"/>
      <c r="JXZ2" s="16"/>
      <c r="JYA2" s="16"/>
      <c r="JYB2" s="16"/>
      <c r="JYC2" s="16"/>
      <c r="JYD2" s="16"/>
      <c r="JYE2" s="16"/>
      <c r="JYF2" s="16"/>
      <c r="JYG2" s="16"/>
      <c r="JYH2" s="16"/>
      <c r="JYI2" s="16"/>
      <c r="JYJ2" s="16"/>
      <c r="JYK2" s="16"/>
      <c r="JYL2" s="16"/>
      <c r="JYM2" s="16"/>
      <c r="JYN2" s="16"/>
      <c r="JYO2" s="16"/>
      <c r="JYP2" s="16"/>
      <c r="JYQ2" s="16"/>
      <c r="JYR2" s="16"/>
      <c r="JYS2" s="16"/>
      <c r="JYT2" s="16"/>
      <c r="JYU2" s="16"/>
      <c r="JYV2" s="16"/>
      <c r="JYW2" s="16"/>
      <c r="JYX2" s="16"/>
      <c r="JYY2" s="16"/>
      <c r="JYZ2" s="16"/>
      <c r="JZA2" s="16"/>
      <c r="JZB2" s="16"/>
      <c r="JZC2" s="16"/>
      <c r="JZD2" s="16"/>
      <c r="JZE2" s="16"/>
      <c r="JZF2" s="16"/>
      <c r="JZG2" s="16"/>
      <c r="JZH2" s="16"/>
      <c r="JZI2" s="16"/>
      <c r="JZJ2" s="16"/>
      <c r="JZK2" s="16"/>
      <c r="JZL2" s="16"/>
      <c r="JZM2" s="16"/>
      <c r="JZN2" s="16"/>
      <c r="JZO2" s="16"/>
      <c r="JZP2" s="16"/>
      <c r="JZQ2" s="16"/>
      <c r="JZR2" s="16"/>
      <c r="JZS2" s="16"/>
      <c r="JZT2" s="16"/>
      <c r="JZU2" s="16"/>
      <c r="JZV2" s="16"/>
      <c r="JZW2" s="16"/>
      <c r="JZX2" s="16"/>
      <c r="JZY2" s="16"/>
      <c r="JZZ2" s="16"/>
      <c r="KAA2" s="16"/>
      <c r="KAB2" s="16"/>
      <c r="KAC2" s="16"/>
      <c r="KAD2" s="16"/>
      <c r="KAE2" s="16"/>
      <c r="KAF2" s="16"/>
      <c r="KAG2" s="16"/>
      <c r="KAH2" s="16"/>
      <c r="KAI2" s="16"/>
      <c r="KAJ2" s="16"/>
      <c r="KAK2" s="16"/>
      <c r="KAL2" s="16"/>
      <c r="KAM2" s="16"/>
      <c r="KAN2" s="16"/>
      <c r="KAO2" s="16"/>
      <c r="KAP2" s="16"/>
      <c r="KAQ2" s="16"/>
      <c r="KAR2" s="16"/>
      <c r="KAS2" s="16"/>
      <c r="KAT2" s="16"/>
      <c r="KAU2" s="16"/>
      <c r="KAV2" s="16"/>
      <c r="KAW2" s="16"/>
      <c r="KAX2" s="16"/>
      <c r="KAY2" s="16"/>
      <c r="KAZ2" s="16"/>
      <c r="KBA2" s="16"/>
      <c r="KBB2" s="16"/>
      <c r="KBC2" s="16"/>
      <c r="KBD2" s="16"/>
      <c r="KBE2" s="16"/>
      <c r="KBF2" s="16"/>
      <c r="KBG2" s="16"/>
      <c r="KBH2" s="16"/>
      <c r="KBI2" s="16"/>
      <c r="KBJ2" s="16"/>
      <c r="KBK2" s="16"/>
      <c r="KBL2" s="16"/>
      <c r="KBM2" s="16"/>
      <c r="KBN2" s="16"/>
      <c r="KBO2" s="16"/>
      <c r="KBP2" s="16"/>
      <c r="KBQ2" s="16"/>
      <c r="KBR2" s="16"/>
      <c r="KBS2" s="16"/>
      <c r="KBT2" s="16"/>
      <c r="KBU2" s="16"/>
      <c r="KBV2" s="16"/>
      <c r="KBW2" s="16"/>
      <c r="KBX2" s="16"/>
      <c r="KBY2" s="16"/>
      <c r="KBZ2" s="16"/>
      <c r="KCA2" s="16"/>
      <c r="KCB2" s="16"/>
      <c r="KCC2" s="16"/>
      <c r="KCD2" s="16"/>
      <c r="KCE2" s="16"/>
      <c r="KCF2" s="16"/>
      <c r="KCG2" s="16"/>
      <c r="KCH2" s="16"/>
      <c r="KCI2" s="16"/>
      <c r="KCJ2" s="16"/>
      <c r="KCK2" s="16"/>
      <c r="KCL2" s="16"/>
      <c r="KCM2" s="16"/>
      <c r="KCN2" s="16"/>
      <c r="KCO2" s="16"/>
      <c r="KCP2" s="16"/>
      <c r="KCQ2" s="16"/>
      <c r="KCR2" s="16"/>
      <c r="KCS2" s="16"/>
      <c r="KCT2" s="16"/>
      <c r="KCU2" s="16"/>
      <c r="KCV2" s="16"/>
      <c r="KCW2" s="16"/>
      <c r="KCX2" s="16"/>
      <c r="KCY2" s="16"/>
      <c r="KCZ2" s="16"/>
      <c r="KDA2" s="16"/>
      <c r="KDB2" s="16"/>
      <c r="KDC2" s="16"/>
      <c r="KDD2" s="16"/>
      <c r="KDE2" s="16"/>
      <c r="KDF2" s="16"/>
      <c r="KDG2" s="16"/>
      <c r="KDH2" s="16"/>
      <c r="KDI2" s="16"/>
      <c r="KDJ2" s="16"/>
      <c r="KDK2" s="16"/>
      <c r="KDL2" s="16"/>
      <c r="KDM2" s="16"/>
      <c r="KDN2" s="16"/>
      <c r="KDO2" s="16"/>
      <c r="KDP2" s="16"/>
      <c r="KDQ2" s="16"/>
      <c r="KDR2" s="16"/>
      <c r="KDS2" s="16"/>
      <c r="KDT2" s="16"/>
      <c r="KDU2" s="16"/>
      <c r="KDV2" s="16"/>
      <c r="KDW2" s="16"/>
      <c r="KDX2" s="16"/>
      <c r="KDY2" s="16"/>
      <c r="KDZ2" s="16"/>
      <c r="KEA2" s="16"/>
      <c r="KEB2" s="16"/>
      <c r="KEC2" s="16"/>
      <c r="KED2" s="16"/>
      <c r="KEE2" s="16"/>
      <c r="KEF2" s="16"/>
      <c r="KEG2" s="16"/>
      <c r="KEH2" s="16"/>
      <c r="KEI2" s="16"/>
      <c r="KEJ2" s="16"/>
      <c r="KEK2" s="16"/>
      <c r="KEL2" s="16"/>
      <c r="KEM2" s="16"/>
      <c r="KEN2" s="16"/>
      <c r="KEO2" s="16"/>
      <c r="KEP2" s="16"/>
      <c r="KEQ2" s="16"/>
      <c r="KER2" s="16"/>
      <c r="KES2" s="16"/>
      <c r="KET2" s="16"/>
      <c r="KEU2" s="16"/>
      <c r="KEV2" s="16"/>
      <c r="KEW2" s="16"/>
      <c r="KEX2" s="16"/>
      <c r="KEY2" s="16"/>
      <c r="KEZ2" s="16"/>
      <c r="KFA2" s="16"/>
      <c r="KFB2" s="16"/>
      <c r="KFC2" s="16"/>
      <c r="KFD2" s="16"/>
      <c r="KFE2" s="16"/>
      <c r="KFF2" s="16"/>
      <c r="KFG2" s="16"/>
      <c r="KFH2" s="16"/>
      <c r="KFI2" s="16"/>
      <c r="KFJ2" s="16"/>
      <c r="KFK2" s="16"/>
      <c r="KFL2" s="16"/>
      <c r="KFM2" s="16"/>
      <c r="KFN2" s="16"/>
      <c r="KFO2" s="16"/>
      <c r="KFP2" s="16"/>
      <c r="KFQ2" s="16"/>
      <c r="KFR2" s="16"/>
      <c r="KFS2" s="16"/>
      <c r="KFT2" s="16"/>
      <c r="KFU2" s="16"/>
      <c r="KFV2" s="16"/>
      <c r="KFW2" s="16"/>
      <c r="KFX2" s="16"/>
      <c r="KFY2" s="16"/>
      <c r="KFZ2" s="16"/>
      <c r="KGA2" s="16"/>
      <c r="KGB2" s="16"/>
      <c r="KGC2" s="16"/>
      <c r="KGD2" s="16"/>
      <c r="KGE2" s="16"/>
      <c r="KGF2" s="16"/>
      <c r="KGG2" s="16"/>
      <c r="KGH2" s="16"/>
      <c r="KGI2" s="16"/>
      <c r="KGJ2" s="16"/>
      <c r="KGK2" s="16"/>
      <c r="KGL2" s="16"/>
      <c r="KGM2" s="16"/>
      <c r="KGN2" s="16"/>
      <c r="KGO2" s="16"/>
      <c r="KGP2" s="16"/>
      <c r="KGQ2" s="16"/>
      <c r="KGR2" s="16"/>
      <c r="KGS2" s="16"/>
      <c r="KGT2" s="16"/>
      <c r="KGU2" s="16"/>
      <c r="KGV2" s="16"/>
      <c r="KGW2" s="16"/>
      <c r="KGX2" s="16"/>
      <c r="KGY2" s="16"/>
      <c r="KGZ2" s="16"/>
      <c r="KHA2" s="16"/>
      <c r="KHB2" s="16"/>
      <c r="KHC2" s="16"/>
      <c r="KHD2" s="16"/>
      <c r="KHE2" s="16"/>
      <c r="KHF2" s="16"/>
      <c r="KHG2" s="16"/>
      <c r="KHH2" s="16"/>
      <c r="KHI2" s="16"/>
      <c r="KHJ2" s="16"/>
      <c r="KHK2" s="16"/>
      <c r="KHL2" s="16"/>
      <c r="KHM2" s="16"/>
      <c r="KHN2" s="16"/>
      <c r="KHO2" s="16"/>
      <c r="KHP2" s="16"/>
      <c r="KHQ2" s="16"/>
      <c r="KHR2" s="16"/>
      <c r="KHS2" s="16"/>
      <c r="KHT2" s="16"/>
      <c r="KHU2" s="16"/>
      <c r="KHV2" s="16"/>
      <c r="KHW2" s="16"/>
      <c r="KHX2" s="16"/>
      <c r="KHY2" s="16"/>
      <c r="KHZ2" s="16"/>
      <c r="KIA2" s="16"/>
      <c r="KIB2" s="16"/>
      <c r="KIC2" s="16"/>
      <c r="KID2" s="16"/>
      <c r="KIE2" s="16"/>
      <c r="KIF2" s="16"/>
      <c r="KIG2" s="16"/>
      <c r="KIH2" s="16"/>
      <c r="KII2" s="16"/>
      <c r="KIJ2" s="16"/>
      <c r="KIK2" s="16"/>
      <c r="KIL2" s="16"/>
      <c r="KIM2" s="16"/>
      <c r="KIN2" s="16"/>
      <c r="KIO2" s="16"/>
      <c r="KIP2" s="16"/>
      <c r="KIQ2" s="16"/>
      <c r="KIR2" s="16"/>
      <c r="KIS2" s="16"/>
      <c r="KIT2" s="16"/>
      <c r="KIU2" s="16"/>
      <c r="KIV2" s="16"/>
      <c r="KIW2" s="16"/>
      <c r="KIX2" s="16"/>
      <c r="KIY2" s="16"/>
      <c r="KIZ2" s="16"/>
      <c r="KJA2" s="16"/>
      <c r="KJB2" s="16"/>
      <c r="KJC2" s="16"/>
      <c r="KJD2" s="16"/>
      <c r="KJE2" s="16"/>
      <c r="KJF2" s="16"/>
      <c r="KJG2" s="16"/>
      <c r="KJH2" s="16"/>
      <c r="KJI2" s="16"/>
      <c r="KJJ2" s="16"/>
      <c r="KJK2" s="16"/>
      <c r="KJL2" s="16"/>
      <c r="KJM2" s="16"/>
      <c r="KJN2" s="16"/>
      <c r="KJO2" s="16"/>
      <c r="KJP2" s="16"/>
      <c r="KJQ2" s="16"/>
      <c r="KJR2" s="16"/>
      <c r="KJS2" s="16"/>
      <c r="KJT2" s="16"/>
      <c r="KJU2" s="16"/>
      <c r="KJV2" s="16"/>
      <c r="KJW2" s="16"/>
      <c r="KJX2" s="16"/>
      <c r="KJY2" s="16"/>
      <c r="KJZ2" s="16"/>
      <c r="KKA2" s="16"/>
      <c r="KKB2" s="16"/>
      <c r="KKC2" s="16"/>
      <c r="KKD2" s="16"/>
      <c r="KKE2" s="16"/>
      <c r="KKF2" s="16"/>
      <c r="KKG2" s="16"/>
      <c r="KKH2" s="16"/>
      <c r="KKI2" s="16"/>
      <c r="KKJ2" s="16"/>
      <c r="KKK2" s="16"/>
      <c r="KKL2" s="16"/>
      <c r="KKM2" s="16"/>
      <c r="KKN2" s="16"/>
      <c r="KKO2" s="16"/>
      <c r="KKP2" s="16"/>
      <c r="KKQ2" s="16"/>
      <c r="KKR2" s="16"/>
      <c r="KKS2" s="16"/>
      <c r="KKT2" s="16"/>
      <c r="KKU2" s="16"/>
      <c r="KKV2" s="16"/>
      <c r="KKW2" s="16"/>
      <c r="KKX2" s="16"/>
      <c r="KKY2" s="16"/>
      <c r="KKZ2" s="16"/>
      <c r="KLA2" s="16"/>
      <c r="KLB2" s="16"/>
      <c r="KLC2" s="16"/>
      <c r="KLD2" s="16"/>
      <c r="KLE2" s="16"/>
      <c r="KLF2" s="16"/>
      <c r="KLG2" s="16"/>
      <c r="KLH2" s="16"/>
      <c r="KLI2" s="16"/>
      <c r="KLJ2" s="16"/>
      <c r="KLK2" s="16"/>
      <c r="KLL2" s="16"/>
      <c r="KLM2" s="16"/>
      <c r="KLN2" s="16"/>
      <c r="KLO2" s="16"/>
      <c r="KLP2" s="16"/>
      <c r="KLQ2" s="16"/>
      <c r="KLR2" s="16"/>
      <c r="KLS2" s="16"/>
      <c r="KLT2" s="16"/>
      <c r="KLU2" s="16"/>
      <c r="KLV2" s="16"/>
      <c r="KLW2" s="16"/>
      <c r="KLX2" s="16"/>
      <c r="KLY2" s="16"/>
      <c r="KLZ2" s="16"/>
      <c r="KMA2" s="16"/>
      <c r="KMB2" s="16"/>
      <c r="KMC2" s="16"/>
      <c r="KMD2" s="16"/>
      <c r="KME2" s="16"/>
      <c r="KMF2" s="16"/>
      <c r="KMG2" s="16"/>
      <c r="KMH2" s="16"/>
      <c r="KMI2" s="16"/>
      <c r="KMJ2" s="16"/>
      <c r="KMK2" s="16"/>
      <c r="KML2" s="16"/>
      <c r="KMM2" s="16"/>
      <c r="KMN2" s="16"/>
      <c r="KMO2" s="16"/>
      <c r="KMP2" s="16"/>
      <c r="KMQ2" s="16"/>
      <c r="KMR2" s="16"/>
      <c r="KMS2" s="16"/>
      <c r="KMT2" s="16"/>
      <c r="KMU2" s="16"/>
      <c r="KMV2" s="16"/>
      <c r="KMW2" s="16"/>
      <c r="KMX2" s="16"/>
      <c r="KMY2" s="16"/>
      <c r="KMZ2" s="16"/>
      <c r="KNA2" s="16"/>
      <c r="KNB2" s="16"/>
      <c r="KNC2" s="16"/>
      <c r="KND2" s="16"/>
      <c r="KNE2" s="16"/>
      <c r="KNF2" s="16"/>
      <c r="KNG2" s="16"/>
      <c r="KNH2" s="16"/>
      <c r="KNI2" s="16"/>
      <c r="KNJ2" s="16"/>
      <c r="KNK2" s="16"/>
      <c r="KNL2" s="16"/>
      <c r="KNM2" s="16"/>
      <c r="KNN2" s="16"/>
      <c r="KNO2" s="16"/>
      <c r="KNP2" s="16"/>
      <c r="KNQ2" s="16"/>
      <c r="KNR2" s="16"/>
      <c r="KNS2" s="16"/>
      <c r="KNT2" s="16"/>
      <c r="KNU2" s="16"/>
      <c r="KNV2" s="16"/>
      <c r="KNW2" s="16"/>
      <c r="KNX2" s="16"/>
      <c r="KNY2" s="16"/>
      <c r="KNZ2" s="16"/>
      <c r="KOA2" s="16"/>
      <c r="KOB2" s="16"/>
      <c r="KOC2" s="16"/>
      <c r="KOD2" s="16"/>
      <c r="KOE2" s="16"/>
      <c r="KOF2" s="16"/>
      <c r="KOG2" s="16"/>
      <c r="KOH2" s="16"/>
      <c r="KOI2" s="16"/>
      <c r="KOJ2" s="16"/>
      <c r="KOK2" s="16"/>
      <c r="KOL2" s="16"/>
      <c r="KOM2" s="16"/>
      <c r="KON2" s="16"/>
      <c r="KOO2" s="16"/>
      <c r="KOP2" s="16"/>
      <c r="KOQ2" s="16"/>
      <c r="KOR2" s="16"/>
      <c r="KOS2" s="16"/>
      <c r="KOT2" s="16"/>
      <c r="KOU2" s="16"/>
      <c r="KOV2" s="16"/>
      <c r="KOW2" s="16"/>
      <c r="KOX2" s="16"/>
      <c r="KOY2" s="16"/>
      <c r="KOZ2" s="16"/>
      <c r="KPA2" s="16"/>
      <c r="KPB2" s="16"/>
      <c r="KPC2" s="16"/>
      <c r="KPD2" s="16"/>
      <c r="KPE2" s="16"/>
      <c r="KPF2" s="16"/>
      <c r="KPG2" s="16"/>
      <c r="KPH2" s="16"/>
      <c r="KPI2" s="16"/>
      <c r="KPJ2" s="16"/>
      <c r="KPK2" s="16"/>
      <c r="KPL2" s="16"/>
      <c r="KPM2" s="16"/>
      <c r="KPN2" s="16"/>
      <c r="KPO2" s="16"/>
      <c r="KPP2" s="16"/>
      <c r="KPQ2" s="16"/>
      <c r="KPR2" s="16"/>
      <c r="KPS2" s="16"/>
      <c r="KPT2" s="16"/>
      <c r="KPU2" s="16"/>
      <c r="KPV2" s="16"/>
      <c r="KPW2" s="16"/>
      <c r="KPX2" s="16"/>
      <c r="KPY2" s="16"/>
      <c r="KPZ2" s="16"/>
      <c r="KQA2" s="16"/>
      <c r="KQB2" s="16"/>
      <c r="KQC2" s="16"/>
      <c r="KQD2" s="16"/>
      <c r="KQE2" s="16"/>
      <c r="KQF2" s="16"/>
      <c r="KQG2" s="16"/>
      <c r="KQH2" s="16"/>
      <c r="KQI2" s="16"/>
      <c r="KQJ2" s="16"/>
      <c r="KQK2" s="16"/>
      <c r="KQL2" s="16"/>
      <c r="KQM2" s="16"/>
      <c r="KQN2" s="16"/>
      <c r="KQO2" s="16"/>
      <c r="KQP2" s="16"/>
      <c r="KQQ2" s="16"/>
      <c r="KQR2" s="16"/>
      <c r="KQS2" s="16"/>
      <c r="KQT2" s="16"/>
      <c r="KQU2" s="16"/>
      <c r="KQV2" s="16"/>
      <c r="KQW2" s="16"/>
      <c r="KQX2" s="16"/>
      <c r="KQY2" s="16"/>
      <c r="KQZ2" s="16"/>
      <c r="KRA2" s="16"/>
      <c r="KRB2" s="16"/>
      <c r="KRC2" s="16"/>
      <c r="KRD2" s="16"/>
      <c r="KRE2" s="16"/>
      <c r="KRF2" s="16"/>
      <c r="KRG2" s="16"/>
      <c r="KRH2" s="16"/>
      <c r="KRI2" s="16"/>
      <c r="KRJ2" s="16"/>
      <c r="KRK2" s="16"/>
      <c r="KRL2" s="16"/>
      <c r="KRM2" s="16"/>
      <c r="KRN2" s="16"/>
      <c r="KRO2" s="16"/>
      <c r="KRP2" s="16"/>
      <c r="KRQ2" s="16"/>
      <c r="KRR2" s="16"/>
      <c r="KRS2" s="16"/>
      <c r="KRT2" s="16"/>
      <c r="KRU2" s="16"/>
      <c r="KRV2" s="16"/>
      <c r="KRW2" s="16"/>
      <c r="KRX2" s="16"/>
      <c r="KRY2" s="16"/>
      <c r="KRZ2" s="16"/>
      <c r="KSA2" s="16"/>
      <c r="KSB2" s="16"/>
      <c r="KSC2" s="16"/>
      <c r="KSD2" s="16"/>
      <c r="KSE2" s="16"/>
      <c r="KSF2" s="16"/>
      <c r="KSG2" s="16"/>
      <c r="KSH2" s="16"/>
      <c r="KSI2" s="16"/>
      <c r="KSJ2" s="16"/>
      <c r="KSK2" s="16"/>
      <c r="KSL2" s="16"/>
      <c r="KSM2" s="16"/>
      <c r="KSN2" s="16"/>
      <c r="KSO2" s="16"/>
      <c r="KSP2" s="16"/>
      <c r="KSQ2" s="16"/>
      <c r="KSR2" s="16"/>
      <c r="KSS2" s="16"/>
      <c r="KST2" s="16"/>
      <c r="KSU2" s="16"/>
      <c r="KSV2" s="16"/>
      <c r="KSW2" s="16"/>
      <c r="KSX2" s="16"/>
      <c r="KSY2" s="16"/>
      <c r="KSZ2" s="16"/>
      <c r="KTA2" s="16"/>
      <c r="KTB2" s="16"/>
      <c r="KTC2" s="16"/>
      <c r="KTD2" s="16"/>
      <c r="KTE2" s="16"/>
      <c r="KTF2" s="16"/>
      <c r="KTG2" s="16"/>
      <c r="KTH2" s="16"/>
      <c r="KTI2" s="16"/>
      <c r="KTJ2" s="16"/>
      <c r="KTK2" s="16"/>
      <c r="KTL2" s="16"/>
      <c r="KTM2" s="16"/>
      <c r="KTN2" s="16"/>
      <c r="KTO2" s="16"/>
      <c r="KTP2" s="16"/>
      <c r="KTQ2" s="16"/>
      <c r="KTR2" s="16"/>
      <c r="KTS2" s="16"/>
      <c r="KTT2" s="16"/>
      <c r="KTU2" s="16"/>
      <c r="KTV2" s="16"/>
      <c r="KTW2" s="16"/>
      <c r="KTX2" s="16"/>
      <c r="KTY2" s="16"/>
      <c r="KTZ2" s="16"/>
      <c r="KUA2" s="16"/>
      <c r="KUB2" s="16"/>
      <c r="KUC2" s="16"/>
      <c r="KUD2" s="16"/>
      <c r="KUE2" s="16"/>
      <c r="KUF2" s="16"/>
      <c r="KUG2" s="16"/>
      <c r="KUH2" s="16"/>
      <c r="KUI2" s="16"/>
      <c r="KUJ2" s="16"/>
      <c r="KUK2" s="16"/>
      <c r="KUL2" s="16"/>
      <c r="KUM2" s="16"/>
      <c r="KUN2" s="16"/>
      <c r="KUO2" s="16"/>
      <c r="KUP2" s="16"/>
      <c r="KUQ2" s="16"/>
      <c r="KUR2" s="16"/>
      <c r="KUS2" s="16"/>
      <c r="KUT2" s="16"/>
      <c r="KUU2" s="16"/>
      <c r="KUV2" s="16"/>
      <c r="KUW2" s="16"/>
      <c r="KUX2" s="16"/>
      <c r="KUY2" s="16"/>
      <c r="KUZ2" s="16"/>
      <c r="KVA2" s="16"/>
      <c r="KVB2" s="16"/>
      <c r="KVC2" s="16"/>
      <c r="KVD2" s="16"/>
      <c r="KVE2" s="16"/>
      <c r="KVF2" s="16"/>
      <c r="KVG2" s="16"/>
      <c r="KVH2" s="16"/>
      <c r="KVI2" s="16"/>
      <c r="KVJ2" s="16"/>
      <c r="KVK2" s="16"/>
      <c r="KVL2" s="16"/>
      <c r="KVM2" s="16"/>
      <c r="KVN2" s="16"/>
      <c r="KVO2" s="16"/>
      <c r="KVP2" s="16"/>
      <c r="KVQ2" s="16"/>
      <c r="KVR2" s="16"/>
      <c r="KVS2" s="16"/>
      <c r="KVT2" s="16"/>
      <c r="KVU2" s="16"/>
      <c r="KVV2" s="16"/>
      <c r="KVW2" s="16"/>
      <c r="KVX2" s="16"/>
      <c r="KVY2" s="16"/>
      <c r="KVZ2" s="16"/>
      <c r="KWA2" s="16"/>
      <c r="KWB2" s="16"/>
      <c r="KWC2" s="16"/>
      <c r="KWD2" s="16"/>
      <c r="KWE2" s="16"/>
      <c r="KWF2" s="16"/>
      <c r="KWG2" s="16"/>
      <c r="KWH2" s="16"/>
      <c r="KWI2" s="16"/>
      <c r="KWJ2" s="16"/>
      <c r="KWK2" s="16"/>
      <c r="KWL2" s="16"/>
      <c r="KWM2" s="16"/>
      <c r="KWN2" s="16"/>
      <c r="KWO2" s="16"/>
      <c r="KWP2" s="16"/>
      <c r="KWQ2" s="16"/>
      <c r="KWR2" s="16"/>
      <c r="KWS2" s="16"/>
      <c r="KWT2" s="16"/>
      <c r="KWU2" s="16"/>
      <c r="KWV2" s="16"/>
      <c r="KWW2" s="16"/>
      <c r="KWX2" s="16"/>
      <c r="KWY2" s="16"/>
      <c r="KWZ2" s="16"/>
      <c r="KXA2" s="16"/>
      <c r="KXB2" s="16"/>
      <c r="KXC2" s="16"/>
      <c r="KXD2" s="16"/>
      <c r="KXE2" s="16"/>
      <c r="KXF2" s="16"/>
      <c r="KXG2" s="16"/>
      <c r="KXH2" s="16"/>
      <c r="KXI2" s="16"/>
      <c r="KXJ2" s="16"/>
      <c r="KXK2" s="16"/>
      <c r="KXL2" s="16"/>
      <c r="KXM2" s="16"/>
      <c r="KXN2" s="16"/>
      <c r="KXO2" s="16"/>
      <c r="KXP2" s="16"/>
      <c r="KXQ2" s="16"/>
      <c r="KXR2" s="16"/>
      <c r="KXS2" s="16"/>
      <c r="KXT2" s="16"/>
      <c r="KXU2" s="16"/>
      <c r="KXV2" s="16"/>
      <c r="KXW2" s="16"/>
      <c r="KXX2" s="16"/>
      <c r="KXY2" s="16"/>
      <c r="KXZ2" s="16"/>
      <c r="KYA2" s="16"/>
      <c r="KYB2" s="16"/>
      <c r="KYC2" s="16"/>
      <c r="KYD2" s="16"/>
      <c r="KYE2" s="16"/>
      <c r="KYF2" s="16"/>
      <c r="KYG2" s="16"/>
      <c r="KYH2" s="16"/>
      <c r="KYI2" s="16"/>
      <c r="KYJ2" s="16"/>
      <c r="KYK2" s="16"/>
      <c r="KYL2" s="16"/>
      <c r="KYM2" s="16"/>
      <c r="KYN2" s="16"/>
      <c r="KYO2" s="16"/>
      <c r="KYP2" s="16"/>
      <c r="KYQ2" s="16"/>
      <c r="KYR2" s="16"/>
      <c r="KYS2" s="16"/>
      <c r="KYT2" s="16"/>
      <c r="KYU2" s="16"/>
      <c r="KYV2" s="16"/>
      <c r="KYW2" s="16"/>
      <c r="KYX2" s="16"/>
      <c r="KYY2" s="16"/>
      <c r="KYZ2" s="16"/>
      <c r="KZA2" s="16"/>
      <c r="KZB2" s="16"/>
      <c r="KZC2" s="16"/>
      <c r="KZD2" s="16"/>
      <c r="KZE2" s="16"/>
      <c r="KZF2" s="16"/>
      <c r="KZG2" s="16"/>
      <c r="KZH2" s="16"/>
      <c r="KZI2" s="16"/>
      <c r="KZJ2" s="16"/>
      <c r="KZK2" s="16"/>
      <c r="KZL2" s="16"/>
      <c r="KZM2" s="16"/>
      <c r="KZN2" s="16"/>
      <c r="KZO2" s="16"/>
      <c r="KZP2" s="16"/>
      <c r="KZQ2" s="16"/>
      <c r="KZR2" s="16"/>
      <c r="KZS2" s="16"/>
      <c r="KZT2" s="16"/>
      <c r="KZU2" s="16"/>
      <c r="KZV2" s="16"/>
      <c r="KZW2" s="16"/>
      <c r="KZX2" s="16"/>
      <c r="KZY2" s="16"/>
      <c r="KZZ2" s="16"/>
      <c r="LAA2" s="16"/>
      <c r="LAB2" s="16"/>
      <c r="LAC2" s="16"/>
      <c r="LAD2" s="16"/>
      <c r="LAE2" s="16"/>
      <c r="LAF2" s="16"/>
      <c r="LAG2" s="16"/>
      <c r="LAH2" s="16"/>
      <c r="LAI2" s="16"/>
      <c r="LAJ2" s="16"/>
      <c r="LAK2" s="16"/>
      <c r="LAL2" s="16"/>
      <c r="LAM2" s="16"/>
      <c r="LAN2" s="16"/>
      <c r="LAO2" s="16"/>
      <c r="LAP2" s="16"/>
      <c r="LAQ2" s="16"/>
      <c r="LAR2" s="16"/>
      <c r="LAS2" s="16"/>
      <c r="LAT2" s="16"/>
      <c r="LAU2" s="16"/>
      <c r="LAV2" s="16"/>
      <c r="LAW2" s="16"/>
      <c r="LAX2" s="16"/>
      <c r="LAY2" s="16"/>
      <c r="LAZ2" s="16"/>
      <c r="LBA2" s="16"/>
      <c r="LBB2" s="16"/>
      <c r="LBC2" s="16"/>
      <c r="LBD2" s="16"/>
      <c r="LBE2" s="16"/>
      <c r="LBF2" s="16"/>
      <c r="LBG2" s="16"/>
      <c r="LBH2" s="16"/>
      <c r="LBI2" s="16"/>
      <c r="LBJ2" s="16"/>
      <c r="LBK2" s="16"/>
      <c r="LBL2" s="16"/>
      <c r="LBM2" s="16"/>
      <c r="LBN2" s="16"/>
      <c r="LBO2" s="16"/>
      <c r="LBP2" s="16"/>
      <c r="LBQ2" s="16"/>
      <c r="LBR2" s="16"/>
      <c r="LBS2" s="16"/>
      <c r="LBT2" s="16"/>
      <c r="LBU2" s="16"/>
      <c r="LBV2" s="16"/>
      <c r="LBW2" s="16"/>
      <c r="LBX2" s="16"/>
      <c r="LBY2" s="16"/>
      <c r="LBZ2" s="16"/>
      <c r="LCA2" s="16"/>
      <c r="LCB2" s="16"/>
      <c r="LCC2" s="16"/>
      <c r="LCD2" s="16"/>
      <c r="LCE2" s="16"/>
      <c r="LCF2" s="16"/>
      <c r="LCG2" s="16"/>
      <c r="LCH2" s="16"/>
      <c r="LCI2" s="16"/>
      <c r="LCJ2" s="16"/>
      <c r="LCK2" s="16"/>
      <c r="LCL2" s="16"/>
      <c r="LCM2" s="16"/>
      <c r="LCN2" s="16"/>
      <c r="LCO2" s="16"/>
      <c r="LCP2" s="16"/>
      <c r="LCQ2" s="16"/>
      <c r="LCR2" s="16"/>
      <c r="LCS2" s="16"/>
      <c r="LCT2" s="16"/>
      <c r="LCU2" s="16"/>
      <c r="LCV2" s="16"/>
      <c r="LCW2" s="16"/>
      <c r="LCX2" s="16"/>
      <c r="LCY2" s="16"/>
      <c r="LCZ2" s="16"/>
      <c r="LDA2" s="16"/>
      <c r="LDB2" s="16"/>
      <c r="LDC2" s="16"/>
      <c r="LDD2" s="16"/>
      <c r="LDE2" s="16"/>
      <c r="LDF2" s="16"/>
      <c r="LDG2" s="16"/>
      <c r="LDH2" s="16"/>
      <c r="LDI2" s="16"/>
      <c r="LDJ2" s="16"/>
      <c r="LDK2" s="16"/>
      <c r="LDL2" s="16"/>
      <c r="LDM2" s="16"/>
      <c r="LDN2" s="16"/>
      <c r="LDO2" s="16"/>
      <c r="LDP2" s="16"/>
      <c r="LDQ2" s="16"/>
      <c r="LDR2" s="16"/>
      <c r="LDS2" s="16"/>
      <c r="LDT2" s="16"/>
      <c r="LDU2" s="16"/>
      <c r="LDV2" s="16"/>
      <c r="LDW2" s="16"/>
      <c r="LDX2" s="16"/>
      <c r="LDY2" s="16"/>
      <c r="LDZ2" s="16"/>
      <c r="LEA2" s="16"/>
      <c r="LEB2" s="16"/>
      <c r="LEC2" s="16"/>
      <c r="LED2" s="16"/>
      <c r="LEE2" s="16"/>
      <c r="LEF2" s="16"/>
      <c r="LEG2" s="16"/>
      <c r="LEH2" s="16"/>
      <c r="LEI2" s="16"/>
      <c r="LEJ2" s="16"/>
      <c r="LEK2" s="16"/>
      <c r="LEL2" s="16"/>
      <c r="LEM2" s="16"/>
      <c r="LEN2" s="16"/>
      <c r="LEO2" s="16"/>
      <c r="LEP2" s="16"/>
      <c r="LEQ2" s="16"/>
      <c r="LER2" s="16"/>
      <c r="LES2" s="16"/>
      <c r="LET2" s="16"/>
      <c r="LEU2" s="16"/>
      <c r="LEV2" s="16"/>
      <c r="LEW2" s="16"/>
      <c r="LEX2" s="16"/>
      <c r="LEY2" s="16"/>
      <c r="LEZ2" s="16"/>
      <c r="LFA2" s="16"/>
      <c r="LFB2" s="16"/>
      <c r="LFC2" s="16"/>
      <c r="LFD2" s="16"/>
      <c r="LFE2" s="16"/>
      <c r="LFF2" s="16"/>
      <c r="LFG2" s="16"/>
      <c r="LFH2" s="16"/>
      <c r="LFI2" s="16"/>
      <c r="LFJ2" s="16"/>
      <c r="LFK2" s="16"/>
      <c r="LFL2" s="16"/>
      <c r="LFM2" s="16"/>
      <c r="LFN2" s="16"/>
      <c r="LFO2" s="16"/>
      <c r="LFP2" s="16"/>
      <c r="LFQ2" s="16"/>
      <c r="LFR2" s="16"/>
      <c r="LFS2" s="16"/>
      <c r="LFT2" s="16"/>
      <c r="LFU2" s="16"/>
      <c r="LFV2" s="16"/>
      <c r="LFW2" s="16"/>
      <c r="LFX2" s="16"/>
      <c r="LFY2" s="16"/>
      <c r="LFZ2" s="16"/>
      <c r="LGA2" s="16"/>
      <c r="LGB2" s="16"/>
      <c r="LGC2" s="16"/>
      <c r="LGD2" s="16"/>
      <c r="LGE2" s="16"/>
      <c r="LGF2" s="16"/>
      <c r="LGG2" s="16"/>
      <c r="LGH2" s="16"/>
      <c r="LGI2" s="16"/>
      <c r="LGJ2" s="16"/>
      <c r="LGK2" s="16"/>
      <c r="LGL2" s="16"/>
      <c r="LGM2" s="16"/>
      <c r="LGN2" s="16"/>
      <c r="LGO2" s="16"/>
      <c r="LGP2" s="16"/>
      <c r="LGQ2" s="16"/>
      <c r="LGR2" s="16"/>
      <c r="LGS2" s="16"/>
      <c r="LGT2" s="16"/>
      <c r="LGU2" s="16"/>
      <c r="LGV2" s="16"/>
      <c r="LGW2" s="16"/>
      <c r="LGX2" s="16"/>
      <c r="LGY2" s="16"/>
      <c r="LGZ2" s="16"/>
      <c r="LHA2" s="16"/>
      <c r="LHB2" s="16"/>
      <c r="LHC2" s="16"/>
      <c r="LHD2" s="16"/>
      <c r="LHE2" s="16"/>
      <c r="LHF2" s="16"/>
      <c r="LHG2" s="16"/>
      <c r="LHH2" s="16"/>
      <c r="LHI2" s="16"/>
      <c r="LHJ2" s="16"/>
      <c r="LHK2" s="16"/>
      <c r="LHL2" s="16"/>
      <c r="LHM2" s="16"/>
      <c r="LHN2" s="16"/>
      <c r="LHO2" s="16"/>
      <c r="LHP2" s="16"/>
      <c r="LHQ2" s="16"/>
      <c r="LHR2" s="16"/>
      <c r="LHS2" s="16"/>
      <c r="LHT2" s="16"/>
      <c r="LHU2" s="16"/>
      <c r="LHV2" s="16"/>
      <c r="LHW2" s="16"/>
      <c r="LHX2" s="16"/>
      <c r="LHY2" s="16"/>
      <c r="LHZ2" s="16"/>
      <c r="LIA2" s="16"/>
      <c r="LIB2" s="16"/>
      <c r="LIC2" s="16"/>
      <c r="LID2" s="16"/>
      <c r="LIE2" s="16"/>
      <c r="LIF2" s="16"/>
      <c r="LIG2" s="16"/>
      <c r="LIH2" s="16"/>
      <c r="LII2" s="16"/>
      <c r="LIJ2" s="16"/>
      <c r="LIK2" s="16"/>
      <c r="LIL2" s="16"/>
      <c r="LIM2" s="16"/>
      <c r="LIN2" s="16"/>
      <c r="LIO2" s="16"/>
      <c r="LIP2" s="16"/>
      <c r="LIQ2" s="16"/>
      <c r="LIR2" s="16"/>
      <c r="LIS2" s="16"/>
      <c r="LIT2" s="16"/>
      <c r="LIU2" s="16"/>
      <c r="LIV2" s="16"/>
      <c r="LIW2" s="16"/>
      <c r="LIX2" s="16"/>
      <c r="LIY2" s="16"/>
      <c r="LIZ2" s="16"/>
      <c r="LJA2" s="16"/>
      <c r="LJB2" s="16"/>
      <c r="LJC2" s="16"/>
      <c r="LJD2" s="16"/>
      <c r="LJE2" s="16"/>
      <c r="LJF2" s="16"/>
      <c r="LJG2" s="16"/>
      <c r="LJH2" s="16"/>
      <c r="LJI2" s="16"/>
      <c r="LJJ2" s="16"/>
      <c r="LJK2" s="16"/>
      <c r="LJL2" s="16"/>
      <c r="LJM2" s="16"/>
      <c r="LJN2" s="16"/>
      <c r="LJO2" s="16"/>
      <c r="LJP2" s="16"/>
      <c r="LJQ2" s="16"/>
      <c r="LJR2" s="16"/>
      <c r="LJS2" s="16"/>
      <c r="LJT2" s="16"/>
      <c r="LJU2" s="16"/>
      <c r="LJV2" s="16"/>
      <c r="LJW2" s="16"/>
      <c r="LJX2" s="16"/>
      <c r="LJY2" s="16"/>
      <c r="LJZ2" s="16"/>
      <c r="LKA2" s="16"/>
      <c r="LKB2" s="16"/>
      <c r="LKC2" s="16"/>
      <c r="LKD2" s="16"/>
      <c r="LKE2" s="16"/>
      <c r="LKF2" s="16"/>
      <c r="LKG2" s="16"/>
      <c r="LKH2" s="16"/>
      <c r="LKI2" s="16"/>
      <c r="LKJ2" s="16"/>
      <c r="LKK2" s="16"/>
      <c r="LKL2" s="16"/>
      <c r="LKM2" s="16"/>
      <c r="LKN2" s="16"/>
      <c r="LKO2" s="16"/>
      <c r="LKP2" s="16"/>
      <c r="LKQ2" s="16"/>
      <c r="LKR2" s="16"/>
      <c r="LKS2" s="16"/>
      <c r="LKT2" s="16"/>
      <c r="LKU2" s="16"/>
      <c r="LKV2" s="16"/>
      <c r="LKW2" s="16"/>
      <c r="LKX2" s="16"/>
      <c r="LKY2" s="16"/>
      <c r="LKZ2" s="16"/>
      <c r="LLA2" s="16"/>
      <c r="LLB2" s="16"/>
      <c r="LLC2" s="16"/>
      <c r="LLD2" s="16"/>
      <c r="LLE2" s="16"/>
      <c r="LLF2" s="16"/>
      <c r="LLG2" s="16"/>
      <c r="LLH2" s="16"/>
      <c r="LLI2" s="16"/>
      <c r="LLJ2" s="16"/>
      <c r="LLK2" s="16"/>
      <c r="LLL2" s="16"/>
      <c r="LLM2" s="16"/>
      <c r="LLN2" s="16"/>
      <c r="LLO2" s="16"/>
      <c r="LLP2" s="16"/>
      <c r="LLQ2" s="16"/>
      <c r="LLR2" s="16"/>
      <c r="LLS2" s="16"/>
      <c r="LLT2" s="16"/>
      <c r="LLU2" s="16"/>
      <c r="LLV2" s="16"/>
      <c r="LLW2" s="16"/>
      <c r="LLX2" s="16"/>
      <c r="LLY2" s="16"/>
      <c r="LLZ2" s="16"/>
      <c r="LMA2" s="16"/>
      <c r="LMB2" s="16"/>
      <c r="LMC2" s="16"/>
      <c r="LMD2" s="16"/>
      <c r="LME2" s="16"/>
      <c r="LMF2" s="16"/>
      <c r="LMG2" s="16"/>
      <c r="LMH2" s="16"/>
      <c r="LMI2" s="16"/>
      <c r="LMJ2" s="16"/>
      <c r="LMK2" s="16"/>
      <c r="LML2" s="16"/>
      <c r="LMM2" s="16"/>
      <c r="LMN2" s="16"/>
      <c r="LMO2" s="16"/>
      <c r="LMP2" s="16"/>
      <c r="LMQ2" s="16"/>
      <c r="LMR2" s="16"/>
      <c r="LMS2" s="16"/>
      <c r="LMT2" s="16"/>
      <c r="LMU2" s="16"/>
      <c r="LMV2" s="16"/>
      <c r="LMW2" s="16"/>
      <c r="LMX2" s="16"/>
      <c r="LMY2" s="16"/>
      <c r="LMZ2" s="16"/>
      <c r="LNA2" s="16"/>
      <c r="LNB2" s="16"/>
      <c r="LNC2" s="16"/>
      <c r="LND2" s="16"/>
      <c r="LNE2" s="16"/>
      <c r="LNF2" s="16"/>
      <c r="LNG2" s="16"/>
      <c r="LNH2" s="16"/>
      <c r="LNI2" s="16"/>
      <c r="LNJ2" s="16"/>
      <c r="LNK2" s="16"/>
      <c r="LNL2" s="16"/>
      <c r="LNM2" s="16"/>
      <c r="LNN2" s="16"/>
      <c r="LNO2" s="16"/>
      <c r="LNP2" s="16"/>
      <c r="LNQ2" s="16"/>
      <c r="LNR2" s="16"/>
      <c r="LNS2" s="16"/>
      <c r="LNT2" s="16"/>
      <c r="LNU2" s="16"/>
      <c r="LNV2" s="16"/>
      <c r="LNW2" s="16"/>
      <c r="LNX2" s="16"/>
      <c r="LNY2" s="16"/>
      <c r="LNZ2" s="16"/>
      <c r="LOA2" s="16"/>
      <c r="LOB2" s="16"/>
      <c r="LOC2" s="16"/>
      <c r="LOD2" s="16"/>
      <c r="LOE2" s="16"/>
      <c r="LOF2" s="16"/>
      <c r="LOG2" s="16"/>
      <c r="LOH2" s="16"/>
      <c r="LOI2" s="16"/>
      <c r="LOJ2" s="16"/>
      <c r="LOK2" s="16"/>
      <c r="LOL2" s="16"/>
      <c r="LOM2" s="16"/>
      <c r="LON2" s="16"/>
      <c r="LOO2" s="16"/>
      <c r="LOP2" s="16"/>
      <c r="LOQ2" s="16"/>
      <c r="LOR2" s="16"/>
      <c r="LOS2" s="16"/>
      <c r="LOT2" s="16"/>
      <c r="LOU2" s="16"/>
      <c r="LOV2" s="16"/>
      <c r="LOW2" s="16"/>
      <c r="LOX2" s="16"/>
      <c r="LOY2" s="16"/>
      <c r="LOZ2" s="16"/>
      <c r="LPA2" s="16"/>
      <c r="LPB2" s="16"/>
      <c r="LPC2" s="16"/>
      <c r="LPD2" s="16"/>
      <c r="LPE2" s="16"/>
      <c r="LPF2" s="16"/>
      <c r="LPG2" s="16"/>
      <c r="LPH2" s="16"/>
      <c r="LPI2" s="16"/>
      <c r="LPJ2" s="16"/>
      <c r="LPK2" s="16"/>
      <c r="LPL2" s="16"/>
      <c r="LPM2" s="16"/>
      <c r="LPN2" s="16"/>
      <c r="LPO2" s="16"/>
      <c r="LPP2" s="16"/>
      <c r="LPQ2" s="16"/>
      <c r="LPR2" s="16"/>
      <c r="LPS2" s="16"/>
      <c r="LPT2" s="16"/>
      <c r="LPU2" s="16"/>
      <c r="LPV2" s="16"/>
      <c r="LPW2" s="16"/>
      <c r="LPX2" s="16"/>
      <c r="LPY2" s="16"/>
      <c r="LPZ2" s="16"/>
      <c r="LQA2" s="16"/>
      <c r="LQB2" s="16"/>
      <c r="LQC2" s="16"/>
      <c r="LQD2" s="16"/>
      <c r="LQE2" s="16"/>
      <c r="LQF2" s="16"/>
      <c r="LQG2" s="16"/>
      <c r="LQH2" s="16"/>
      <c r="LQI2" s="16"/>
      <c r="LQJ2" s="16"/>
      <c r="LQK2" s="16"/>
      <c r="LQL2" s="16"/>
      <c r="LQM2" s="16"/>
      <c r="LQN2" s="16"/>
      <c r="LQO2" s="16"/>
      <c r="LQP2" s="16"/>
      <c r="LQQ2" s="16"/>
      <c r="LQR2" s="16"/>
      <c r="LQS2" s="16"/>
      <c r="LQT2" s="16"/>
      <c r="LQU2" s="16"/>
      <c r="LQV2" s="16"/>
      <c r="LQW2" s="16"/>
      <c r="LQX2" s="16"/>
      <c r="LQY2" s="16"/>
      <c r="LQZ2" s="16"/>
      <c r="LRA2" s="16"/>
      <c r="LRB2" s="16"/>
      <c r="LRC2" s="16"/>
      <c r="LRD2" s="16"/>
      <c r="LRE2" s="16"/>
      <c r="LRF2" s="16"/>
      <c r="LRG2" s="16"/>
      <c r="LRH2" s="16"/>
      <c r="LRI2" s="16"/>
      <c r="LRJ2" s="16"/>
      <c r="LRK2" s="16"/>
      <c r="LRL2" s="16"/>
      <c r="LRM2" s="16"/>
      <c r="LRN2" s="16"/>
      <c r="LRO2" s="16"/>
      <c r="LRP2" s="16"/>
      <c r="LRQ2" s="16"/>
      <c r="LRR2" s="16"/>
      <c r="LRS2" s="16"/>
      <c r="LRT2" s="16"/>
      <c r="LRU2" s="16"/>
      <c r="LRV2" s="16"/>
      <c r="LRW2" s="16"/>
      <c r="LRX2" s="16"/>
      <c r="LRY2" s="16"/>
      <c r="LRZ2" s="16"/>
      <c r="LSA2" s="16"/>
      <c r="LSB2" s="16"/>
      <c r="LSC2" s="16"/>
      <c r="LSD2" s="16"/>
      <c r="LSE2" s="16"/>
      <c r="LSF2" s="16"/>
      <c r="LSG2" s="16"/>
      <c r="LSH2" s="16"/>
      <c r="LSI2" s="16"/>
      <c r="LSJ2" s="16"/>
      <c r="LSK2" s="16"/>
      <c r="LSL2" s="16"/>
      <c r="LSM2" s="16"/>
      <c r="LSN2" s="16"/>
      <c r="LSO2" s="16"/>
      <c r="LSP2" s="16"/>
      <c r="LSQ2" s="16"/>
      <c r="LSR2" s="16"/>
      <c r="LSS2" s="16"/>
      <c r="LST2" s="16"/>
      <c r="LSU2" s="16"/>
      <c r="LSV2" s="16"/>
      <c r="LSW2" s="16"/>
      <c r="LSX2" s="16"/>
      <c r="LSY2" s="16"/>
      <c r="LSZ2" s="16"/>
      <c r="LTA2" s="16"/>
      <c r="LTB2" s="16"/>
      <c r="LTC2" s="16"/>
      <c r="LTD2" s="16"/>
      <c r="LTE2" s="16"/>
      <c r="LTF2" s="16"/>
      <c r="LTG2" s="16"/>
      <c r="LTH2" s="16"/>
      <c r="LTI2" s="16"/>
      <c r="LTJ2" s="16"/>
      <c r="LTK2" s="16"/>
      <c r="LTL2" s="16"/>
      <c r="LTM2" s="16"/>
      <c r="LTN2" s="16"/>
      <c r="LTO2" s="16"/>
      <c r="LTP2" s="16"/>
      <c r="LTQ2" s="16"/>
      <c r="LTR2" s="16"/>
      <c r="LTS2" s="16"/>
      <c r="LTT2" s="16"/>
      <c r="LTU2" s="16"/>
      <c r="LTV2" s="16"/>
      <c r="LTW2" s="16"/>
      <c r="LTX2" s="16"/>
      <c r="LTY2" s="16"/>
      <c r="LTZ2" s="16"/>
      <c r="LUA2" s="16"/>
      <c r="LUB2" s="16"/>
      <c r="LUC2" s="16"/>
      <c r="LUD2" s="16"/>
      <c r="LUE2" s="16"/>
      <c r="LUF2" s="16"/>
      <c r="LUG2" s="16"/>
      <c r="LUH2" s="16"/>
      <c r="LUI2" s="16"/>
      <c r="LUJ2" s="16"/>
      <c r="LUK2" s="16"/>
      <c r="LUL2" s="16"/>
      <c r="LUM2" s="16"/>
      <c r="LUN2" s="16"/>
      <c r="LUO2" s="16"/>
      <c r="LUP2" s="16"/>
      <c r="LUQ2" s="16"/>
      <c r="LUR2" s="16"/>
      <c r="LUS2" s="16"/>
      <c r="LUT2" s="16"/>
      <c r="LUU2" s="16"/>
      <c r="LUV2" s="16"/>
      <c r="LUW2" s="16"/>
      <c r="LUX2" s="16"/>
      <c r="LUY2" s="16"/>
      <c r="LUZ2" s="16"/>
      <c r="LVA2" s="16"/>
      <c r="LVB2" s="16"/>
      <c r="LVC2" s="16"/>
      <c r="LVD2" s="16"/>
      <c r="LVE2" s="16"/>
      <c r="LVF2" s="16"/>
      <c r="LVG2" s="16"/>
      <c r="LVH2" s="16"/>
      <c r="LVI2" s="16"/>
      <c r="LVJ2" s="16"/>
      <c r="LVK2" s="16"/>
      <c r="LVL2" s="16"/>
      <c r="LVM2" s="16"/>
      <c r="LVN2" s="16"/>
      <c r="LVO2" s="16"/>
      <c r="LVP2" s="16"/>
      <c r="LVQ2" s="16"/>
      <c r="LVR2" s="16"/>
      <c r="LVS2" s="16"/>
      <c r="LVT2" s="16"/>
      <c r="LVU2" s="16"/>
      <c r="LVV2" s="16"/>
      <c r="LVW2" s="16"/>
      <c r="LVX2" s="16"/>
      <c r="LVY2" s="16"/>
      <c r="LVZ2" s="16"/>
      <c r="LWA2" s="16"/>
      <c r="LWB2" s="16"/>
      <c r="LWC2" s="16"/>
      <c r="LWD2" s="16"/>
      <c r="LWE2" s="16"/>
      <c r="LWF2" s="16"/>
      <c r="LWG2" s="16"/>
      <c r="LWH2" s="16"/>
      <c r="LWI2" s="16"/>
      <c r="LWJ2" s="16"/>
      <c r="LWK2" s="16"/>
      <c r="LWL2" s="16"/>
      <c r="LWM2" s="16"/>
      <c r="LWN2" s="16"/>
      <c r="LWO2" s="16"/>
      <c r="LWP2" s="16"/>
      <c r="LWQ2" s="16"/>
      <c r="LWR2" s="16"/>
      <c r="LWS2" s="16"/>
      <c r="LWT2" s="16"/>
      <c r="LWU2" s="16"/>
      <c r="LWV2" s="16"/>
      <c r="LWW2" s="16"/>
      <c r="LWX2" s="16"/>
      <c r="LWY2" s="16"/>
      <c r="LWZ2" s="16"/>
      <c r="LXA2" s="16"/>
      <c r="LXB2" s="16"/>
      <c r="LXC2" s="16"/>
      <c r="LXD2" s="16"/>
      <c r="LXE2" s="16"/>
      <c r="LXF2" s="16"/>
      <c r="LXG2" s="16"/>
      <c r="LXH2" s="16"/>
      <c r="LXI2" s="16"/>
      <c r="LXJ2" s="16"/>
      <c r="LXK2" s="16"/>
      <c r="LXL2" s="16"/>
      <c r="LXM2" s="16"/>
      <c r="LXN2" s="16"/>
      <c r="LXO2" s="16"/>
      <c r="LXP2" s="16"/>
      <c r="LXQ2" s="16"/>
      <c r="LXR2" s="16"/>
      <c r="LXS2" s="16"/>
      <c r="LXT2" s="16"/>
      <c r="LXU2" s="16"/>
      <c r="LXV2" s="16"/>
      <c r="LXW2" s="16"/>
      <c r="LXX2" s="16"/>
      <c r="LXY2" s="16"/>
      <c r="LXZ2" s="16"/>
      <c r="LYA2" s="16"/>
      <c r="LYB2" s="16"/>
      <c r="LYC2" s="16"/>
      <c r="LYD2" s="16"/>
      <c r="LYE2" s="16"/>
      <c r="LYF2" s="16"/>
      <c r="LYG2" s="16"/>
      <c r="LYH2" s="16"/>
      <c r="LYI2" s="16"/>
      <c r="LYJ2" s="16"/>
      <c r="LYK2" s="16"/>
      <c r="LYL2" s="16"/>
      <c r="LYM2" s="16"/>
      <c r="LYN2" s="16"/>
      <c r="LYO2" s="16"/>
      <c r="LYP2" s="16"/>
      <c r="LYQ2" s="16"/>
      <c r="LYR2" s="16"/>
      <c r="LYS2" s="16"/>
      <c r="LYT2" s="16"/>
      <c r="LYU2" s="16"/>
      <c r="LYV2" s="16"/>
      <c r="LYW2" s="16"/>
      <c r="LYX2" s="16"/>
      <c r="LYY2" s="16"/>
      <c r="LYZ2" s="16"/>
      <c r="LZA2" s="16"/>
      <c r="LZB2" s="16"/>
      <c r="LZC2" s="16"/>
      <c r="LZD2" s="16"/>
      <c r="LZE2" s="16"/>
      <c r="LZF2" s="16"/>
      <c r="LZG2" s="16"/>
      <c r="LZH2" s="16"/>
      <c r="LZI2" s="16"/>
      <c r="LZJ2" s="16"/>
      <c r="LZK2" s="16"/>
      <c r="LZL2" s="16"/>
      <c r="LZM2" s="16"/>
      <c r="LZN2" s="16"/>
      <c r="LZO2" s="16"/>
      <c r="LZP2" s="16"/>
      <c r="LZQ2" s="16"/>
      <c r="LZR2" s="16"/>
      <c r="LZS2" s="16"/>
      <c r="LZT2" s="16"/>
      <c r="LZU2" s="16"/>
      <c r="LZV2" s="16"/>
      <c r="LZW2" s="16"/>
      <c r="LZX2" s="16"/>
      <c r="LZY2" s="16"/>
      <c r="LZZ2" s="16"/>
      <c r="MAA2" s="16"/>
      <c r="MAB2" s="16"/>
      <c r="MAC2" s="16"/>
      <c r="MAD2" s="16"/>
      <c r="MAE2" s="16"/>
      <c r="MAF2" s="16"/>
      <c r="MAG2" s="16"/>
      <c r="MAH2" s="16"/>
      <c r="MAI2" s="16"/>
      <c r="MAJ2" s="16"/>
      <c r="MAK2" s="16"/>
      <c r="MAL2" s="16"/>
      <c r="MAM2" s="16"/>
      <c r="MAN2" s="16"/>
      <c r="MAO2" s="16"/>
      <c r="MAP2" s="16"/>
      <c r="MAQ2" s="16"/>
      <c r="MAR2" s="16"/>
      <c r="MAS2" s="16"/>
      <c r="MAT2" s="16"/>
      <c r="MAU2" s="16"/>
      <c r="MAV2" s="16"/>
      <c r="MAW2" s="16"/>
      <c r="MAX2" s="16"/>
      <c r="MAY2" s="16"/>
      <c r="MAZ2" s="16"/>
      <c r="MBA2" s="16"/>
      <c r="MBB2" s="16"/>
      <c r="MBC2" s="16"/>
      <c r="MBD2" s="16"/>
      <c r="MBE2" s="16"/>
      <c r="MBF2" s="16"/>
      <c r="MBG2" s="16"/>
      <c r="MBH2" s="16"/>
      <c r="MBI2" s="16"/>
      <c r="MBJ2" s="16"/>
      <c r="MBK2" s="16"/>
      <c r="MBL2" s="16"/>
      <c r="MBM2" s="16"/>
      <c r="MBN2" s="16"/>
      <c r="MBO2" s="16"/>
      <c r="MBP2" s="16"/>
      <c r="MBQ2" s="16"/>
      <c r="MBR2" s="16"/>
      <c r="MBS2" s="16"/>
      <c r="MBT2" s="16"/>
      <c r="MBU2" s="16"/>
      <c r="MBV2" s="16"/>
      <c r="MBW2" s="16"/>
      <c r="MBX2" s="16"/>
      <c r="MBY2" s="16"/>
      <c r="MBZ2" s="16"/>
      <c r="MCA2" s="16"/>
      <c r="MCB2" s="16"/>
      <c r="MCC2" s="16"/>
      <c r="MCD2" s="16"/>
      <c r="MCE2" s="16"/>
      <c r="MCF2" s="16"/>
      <c r="MCG2" s="16"/>
      <c r="MCH2" s="16"/>
      <c r="MCI2" s="16"/>
      <c r="MCJ2" s="16"/>
      <c r="MCK2" s="16"/>
      <c r="MCL2" s="16"/>
      <c r="MCM2" s="16"/>
      <c r="MCN2" s="16"/>
      <c r="MCO2" s="16"/>
      <c r="MCP2" s="16"/>
      <c r="MCQ2" s="16"/>
      <c r="MCR2" s="16"/>
      <c r="MCS2" s="16"/>
      <c r="MCT2" s="16"/>
      <c r="MCU2" s="16"/>
      <c r="MCV2" s="16"/>
      <c r="MCW2" s="16"/>
      <c r="MCX2" s="16"/>
      <c r="MCY2" s="16"/>
      <c r="MCZ2" s="16"/>
      <c r="MDA2" s="16"/>
      <c r="MDB2" s="16"/>
      <c r="MDC2" s="16"/>
      <c r="MDD2" s="16"/>
      <c r="MDE2" s="16"/>
      <c r="MDF2" s="16"/>
      <c r="MDG2" s="16"/>
      <c r="MDH2" s="16"/>
      <c r="MDI2" s="16"/>
      <c r="MDJ2" s="16"/>
      <c r="MDK2" s="16"/>
      <c r="MDL2" s="16"/>
      <c r="MDM2" s="16"/>
      <c r="MDN2" s="16"/>
      <c r="MDO2" s="16"/>
      <c r="MDP2" s="16"/>
      <c r="MDQ2" s="16"/>
      <c r="MDR2" s="16"/>
      <c r="MDS2" s="16"/>
      <c r="MDT2" s="16"/>
      <c r="MDU2" s="16"/>
      <c r="MDV2" s="16"/>
      <c r="MDW2" s="16"/>
      <c r="MDX2" s="16"/>
      <c r="MDY2" s="16"/>
      <c r="MDZ2" s="16"/>
      <c r="MEA2" s="16"/>
      <c r="MEB2" s="16"/>
      <c r="MEC2" s="16"/>
      <c r="MED2" s="16"/>
      <c r="MEE2" s="16"/>
      <c r="MEF2" s="16"/>
      <c r="MEG2" s="16"/>
      <c r="MEH2" s="16"/>
      <c r="MEI2" s="16"/>
      <c r="MEJ2" s="16"/>
      <c r="MEK2" s="16"/>
      <c r="MEL2" s="16"/>
      <c r="MEM2" s="16"/>
      <c r="MEN2" s="16"/>
      <c r="MEO2" s="16"/>
      <c r="MEP2" s="16"/>
      <c r="MEQ2" s="16"/>
      <c r="MER2" s="16"/>
      <c r="MES2" s="16"/>
      <c r="MET2" s="16"/>
      <c r="MEU2" s="16"/>
      <c r="MEV2" s="16"/>
      <c r="MEW2" s="16"/>
      <c r="MEX2" s="16"/>
      <c r="MEY2" s="16"/>
      <c r="MEZ2" s="16"/>
      <c r="MFA2" s="16"/>
      <c r="MFB2" s="16"/>
      <c r="MFC2" s="16"/>
      <c r="MFD2" s="16"/>
      <c r="MFE2" s="16"/>
      <c r="MFF2" s="16"/>
      <c r="MFG2" s="16"/>
      <c r="MFH2" s="16"/>
      <c r="MFI2" s="16"/>
      <c r="MFJ2" s="16"/>
      <c r="MFK2" s="16"/>
      <c r="MFL2" s="16"/>
      <c r="MFM2" s="16"/>
      <c r="MFN2" s="16"/>
      <c r="MFO2" s="16"/>
      <c r="MFP2" s="16"/>
      <c r="MFQ2" s="16"/>
      <c r="MFR2" s="16"/>
      <c r="MFS2" s="16"/>
      <c r="MFT2" s="16"/>
      <c r="MFU2" s="16"/>
      <c r="MFV2" s="16"/>
      <c r="MFW2" s="16"/>
      <c r="MFX2" s="16"/>
      <c r="MFY2" s="16"/>
      <c r="MFZ2" s="16"/>
      <c r="MGA2" s="16"/>
      <c r="MGB2" s="16"/>
      <c r="MGC2" s="16"/>
      <c r="MGD2" s="16"/>
      <c r="MGE2" s="16"/>
      <c r="MGF2" s="16"/>
      <c r="MGG2" s="16"/>
      <c r="MGH2" s="16"/>
      <c r="MGI2" s="16"/>
      <c r="MGJ2" s="16"/>
      <c r="MGK2" s="16"/>
      <c r="MGL2" s="16"/>
      <c r="MGM2" s="16"/>
      <c r="MGN2" s="16"/>
      <c r="MGO2" s="16"/>
      <c r="MGP2" s="16"/>
      <c r="MGQ2" s="16"/>
      <c r="MGR2" s="16"/>
      <c r="MGS2" s="16"/>
      <c r="MGT2" s="16"/>
      <c r="MGU2" s="16"/>
      <c r="MGV2" s="16"/>
      <c r="MGW2" s="16"/>
      <c r="MGX2" s="16"/>
      <c r="MGY2" s="16"/>
      <c r="MGZ2" s="16"/>
      <c r="MHA2" s="16"/>
      <c r="MHB2" s="16"/>
      <c r="MHC2" s="16"/>
      <c r="MHD2" s="16"/>
      <c r="MHE2" s="16"/>
      <c r="MHF2" s="16"/>
      <c r="MHG2" s="16"/>
      <c r="MHH2" s="16"/>
      <c r="MHI2" s="16"/>
      <c r="MHJ2" s="16"/>
      <c r="MHK2" s="16"/>
      <c r="MHL2" s="16"/>
      <c r="MHM2" s="16"/>
      <c r="MHN2" s="16"/>
      <c r="MHO2" s="16"/>
      <c r="MHP2" s="16"/>
      <c r="MHQ2" s="16"/>
      <c r="MHR2" s="16"/>
      <c r="MHS2" s="16"/>
      <c r="MHT2" s="16"/>
      <c r="MHU2" s="16"/>
      <c r="MHV2" s="16"/>
      <c r="MHW2" s="16"/>
      <c r="MHX2" s="16"/>
      <c r="MHY2" s="16"/>
      <c r="MHZ2" s="16"/>
      <c r="MIA2" s="16"/>
      <c r="MIB2" s="16"/>
      <c r="MIC2" s="16"/>
      <c r="MID2" s="16"/>
      <c r="MIE2" s="16"/>
      <c r="MIF2" s="16"/>
      <c r="MIG2" s="16"/>
      <c r="MIH2" s="16"/>
      <c r="MII2" s="16"/>
      <c r="MIJ2" s="16"/>
      <c r="MIK2" s="16"/>
      <c r="MIL2" s="16"/>
      <c r="MIM2" s="16"/>
      <c r="MIN2" s="16"/>
      <c r="MIO2" s="16"/>
      <c r="MIP2" s="16"/>
      <c r="MIQ2" s="16"/>
      <c r="MIR2" s="16"/>
      <c r="MIS2" s="16"/>
      <c r="MIT2" s="16"/>
      <c r="MIU2" s="16"/>
      <c r="MIV2" s="16"/>
      <c r="MIW2" s="16"/>
      <c r="MIX2" s="16"/>
      <c r="MIY2" s="16"/>
      <c r="MIZ2" s="16"/>
      <c r="MJA2" s="16"/>
      <c r="MJB2" s="16"/>
      <c r="MJC2" s="16"/>
      <c r="MJD2" s="16"/>
      <c r="MJE2" s="16"/>
      <c r="MJF2" s="16"/>
      <c r="MJG2" s="16"/>
      <c r="MJH2" s="16"/>
      <c r="MJI2" s="16"/>
      <c r="MJJ2" s="16"/>
      <c r="MJK2" s="16"/>
      <c r="MJL2" s="16"/>
      <c r="MJM2" s="16"/>
      <c r="MJN2" s="16"/>
      <c r="MJO2" s="16"/>
      <c r="MJP2" s="16"/>
      <c r="MJQ2" s="16"/>
      <c r="MJR2" s="16"/>
      <c r="MJS2" s="16"/>
      <c r="MJT2" s="16"/>
      <c r="MJU2" s="16"/>
      <c r="MJV2" s="16"/>
      <c r="MJW2" s="16"/>
      <c r="MJX2" s="16"/>
      <c r="MJY2" s="16"/>
      <c r="MJZ2" s="16"/>
      <c r="MKA2" s="16"/>
      <c r="MKB2" s="16"/>
      <c r="MKC2" s="16"/>
      <c r="MKD2" s="16"/>
      <c r="MKE2" s="16"/>
      <c r="MKF2" s="16"/>
      <c r="MKG2" s="16"/>
      <c r="MKH2" s="16"/>
      <c r="MKI2" s="16"/>
      <c r="MKJ2" s="16"/>
      <c r="MKK2" s="16"/>
      <c r="MKL2" s="16"/>
      <c r="MKM2" s="16"/>
      <c r="MKN2" s="16"/>
      <c r="MKO2" s="16"/>
      <c r="MKP2" s="16"/>
      <c r="MKQ2" s="16"/>
      <c r="MKR2" s="16"/>
      <c r="MKS2" s="16"/>
      <c r="MKT2" s="16"/>
      <c r="MKU2" s="16"/>
      <c r="MKV2" s="16"/>
      <c r="MKW2" s="16"/>
      <c r="MKX2" s="16"/>
      <c r="MKY2" s="16"/>
      <c r="MKZ2" s="16"/>
      <c r="MLA2" s="16"/>
      <c r="MLB2" s="16"/>
      <c r="MLC2" s="16"/>
      <c r="MLD2" s="16"/>
      <c r="MLE2" s="16"/>
      <c r="MLF2" s="16"/>
      <c r="MLG2" s="16"/>
      <c r="MLH2" s="16"/>
      <c r="MLI2" s="16"/>
      <c r="MLJ2" s="16"/>
      <c r="MLK2" s="16"/>
      <c r="MLL2" s="16"/>
      <c r="MLM2" s="16"/>
      <c r="MLN2" s="16"/>
      <c r="MLO2" s="16"/>
      <c r="MLP2" s="16"/>
      <c r="MLQ2" s="16"/>
      <c r="MLR2" s="16"/>
      <c r="MLS2" s="16"/>
      <c r="MLT2" s="16"/>
      <c r="MLU2" s="16"/>
      <c r="MLV2" s="16"/>
      <c r="MLW2" s="16"/>
      <c r="MLX2" s="16"/>
      <c r="MLY2" s="16"/>
      <c r="MLZ2" s="16"/>
      <c r="MMA2" s="16"/>
      <c r="MMB2" s="16"/>
      <c r="MMC2" s="16"/>
      <c r="MMD2" s="16"/>
      <c r="MME2" s="16"/>
      <c r="MMF2" s="16"/>
      <c r="MMG2" s="16"/>
      <c r="MMH2" s="16"/>
      <c r="MMI2" s="16"/>
      <c r="MMJ2" s="16"/>
      <c r="MMK2" s="16"/>
      <c r="MML2" s="16"/>
      <c r="MMM2" s="16"/>
      <c r="MMN2" s="16"/>
      <c r="MMO2" s="16"/>
      <c r="MMP2" s="16"/>
      <c r="MMQ2" s="16"/>
      <c r="MMR2" s="16"/>
      <c r="MMS2" s="16"/>
      <c r="MMT2" s="16"/>
      <c r="MMU2" s="16"/>
      <c r="MMV2" s="16"/>
      <c r="MMW2" s="16"/>
      <c r="MMX2" s="16"/>
      <c r="MMY2" s="16"/>
      <c r="MMZ2" s="16"/>
      <c r="MNA2" s="16"/>
      <c r="MNB2" s="16"/>
      <c r="MNC2" s="16"/>
      <c r="MND2" s="16"/>
      <c r="MNE2" s="16"/>
      <c r="MNF2" s="16"/>
      <c r="MNG2" s="16"/>
      <c r="MNH2" s="16"/>
      <c r="MNI2" s="16"/>
      <c r="MNJ2" s="16"/>
      <c r="MNK2" s="16"/>
      <c r="MNL2" s="16"/>
      <c r="MNM2" s="16"/>
      <c r="MNN2" s="16"/>
      <c r="MNO2" s="16"/>
      <c r="MNP2" s="16"/>
      <c r="MNQ2" s="16"/>
      <c r="MNR2" s="16"/>
      <c r="MNS2" s="16"/>
      <c r="MNT2" s="16"/>
      <c r="MNU2" s="16"/>
      <c r="MNV2" s="16"/>
      <c r="MNW2" s="16"/>
      <c r="MNX2" s="16"/>
      <c r="MNY2" s="16"/>
      <c r="MNZ2" s="16"/>
      <c r="MOA2" s="16"/>
      <c r="MOB2" s="16"/>
      <c r="MOC2" s="16"/>
      <c r="MOD2" s="16"/>
      <c r="MOE2" s="16"/>
      <c r="MOF2" s="16"/>
      <c r="MOG2" s="16"/>
      <c r="MOH2" s="16"/>
      <c r="MOI2" s="16"/>
      <c r="MOJ2" s="16"/>
      <c r="MOK2" s="16"/>
      <c r="MOL2" s="16"/>
      <c r="MOM2" s="16"/>
      <c r="MON2" s="16"/>
      <c r="MOO2" s="16"/>
      <c r="MOP2" s="16"/>
      <c r="MOQ2" s="16"/>
      <c r="MOR2" s="16"/>
      <c r="MOS2" s="16"/>
      <c r="MOT2" s="16"/>
      <c r="MOU2" s="16"/>
      <c r="MOV2" s="16"/>
      <c r="MOW2" s="16"/>
      <c r="MOX2" s="16"/>
      <c r="MOY2" s="16"/>
      <c r="MOZ2" s="16"/>
      <c r="MPA2" s="16"/>
      <c r="MPB2" s="16"/>
      <c r="MPC2" s="16"/>
      <c r="MPD2" s="16"/>
      <c r="MPE2" s="16"/>
      <c r="MPF2" s="16"/>
      <c r="MPG2" s="16"/>
      <c r="MPH2" s="16"/>
      <c r="MPI2" s="16"/>
      <c r="MPJ2" s="16"/>
      <c r="MPK2" s="16"/>
      <c r="MPL2" s="16"/>
      <c r="MPM2" s="16"/>
      <c r="MPN2" s="16"/>
      <c r="MPO2" s="16"/>
      <c r="MPP2" s="16"/>
      <c r="MPQ2" s="16"/>
      <c r="MPR2" s="16"/>
      <c r="MPS2" s="16"/>
      <c r="MPT2" s="16"/>
      <c r="MPU2" s="16"/>
      <c r="MPV2" s="16"/>
      <c r="MPW2" s="16"/>
      <c r="MPX2" s="16"/>
      <c r="MPY2" s="16"/>
      <c r="MPZ2" s="16"/>
      <c r="MQA2" s="16"/>
      <c r="MQB2" s="16"/>
      <c r="MQC2" s="16"/>
      <c r="MQD2" s="16"/>
      <c r="MQE2" s="16"/>
      <c r="MQF2" s="16"/>
      <c r="MQG2" s="16"/>
      <c r="MQH2" s="16"/>
      <c r="MQI2" s="16"/>
      <c r="MQJ2" s="16"/>
      <c r="MQK2" s="16"/>
      <c r="MQL2" s="16"/>
      <c r="MQM2" s="16"/>
      <c r="MQN2" s="16"/>
      <c r="MQO2" s="16"/>
      <c r="MQP2" s="16"/>
      <c r="MQQ2" s="16"/>
      <c r="MQR2" s="16"/>
      <c r="MQS2" s="16"/>
      <c r="MQT2" s="16"/>
      <c r="MQU2" s="16"/>
      <c r="MQV2" s="16"/>
      <c r="MQW2" s="16"/>
      <c r="MQX2" s="16"/>
      <c r="MQY2" s="16"/>
      <c r="MQZ2" s="16"/>
      <c r="MRA2" s="16"/>
      <c r="MRB2" s="16"/>
      <c r="MRC2" s="16"/>
      <c r="MRD2" s="16"/>
      <c r="MRE2" s="16"/>
      <c r="MRF2" s="16"/>
      <c r="MRG2" s="16"/>
      <c r="MRH2" s="16"/>
      <c r="MRI2" s="16"/>
      <c r="MRJ2" s="16"/>
      <c r="MRK2" s="16"/>
      <c r="MRL2" s="16"/>
      <c r="MRM2" s="16"/>
      <c r="MRN2" s="16"/>
      <c r="MRO2" s="16"/>
      <c r="MRP2" s="16"/>
      <c r="MRQ2" s="16"/>
      <c r="MRR2" s="16"/>
      <c r="MRS2" s="16"/>
      <c r="MRT2" s="16"/>
      <c r="MRU2" s="16"/>
      <c r="MRV2" s="16"/>
      <c r="MRW2" s="16"/>
      <c r="MRX2" s="16"/>
      <c r="MRY2" s="16"/>
      <c r="MRZ2" s="16"/>
      <c r="MSA2" s="16"/>
      <c r="MSB2" s="16"/>
      <c r="MSC2" s="16"/>
      <c r="MSD2" s="16"/>
      <c r="MSE2" s="16"/>
      <c r="MSF2" s="16"/>
      <c r="MSG2" s="16"/>
      <c r="MSH2" s="16"/>
      <c r="MSI2" s="16"/>
      <c r="MSJ2" s="16"/>
      <c r="MSK2" s="16"/>
      <c r="MSL2" s="16"/>
      <c r="MSM2" s="16"/>
      <c r="MSN2" s="16"/>
      <c r="MSO2" s="16"/>
      <c r="MSP2" s="16"/>
      <c r="MSQ2" s="16"/>
      <c r="MSR2" s="16"/>
      <c r="MSS2" s="16"/>
      <c r="MST2" s="16"/>
      <c r="MSU2" s="16"/>
      <c r="MSV2" s="16"/>
      <c r="MSW2" s="16"/>
      <c r="MSX2" s="16"/>
      <c r="MSY2" s="16"/>
      <c r="MSZ2" s="16"/>
      <c r="MTA2" s="16"/>
      <c r="MTB2" s="16"/>
      <c r="MTC2" s="16"/>
      <c r="MTD2" s="16"/>
      <c r="MTE2" s="16"/>
      <c r="MTF2" s="16"/>
      <c r="MTG2" s="16"/>
      <c r="MTH2" s="16"/>
      <c r="MTI2" s="16"/>
      <c r="MTJ2" s="16"/>
      <c r="MTK2" s="16"/>
      <c r="MTL2" s="16"/>
      <c r="MTM2" s="16"/>
      <c r="MTN2" s="16"/>
      <c r="MTO2" s="16"/>
      <c r="MTP2" s="16"/>
      <c r="MTQ2" s="16"/>
      <c r="MTR2" s="16"/>
      <c r="MTS2" s="16"/>
      <c r="MTT2" s="16"/>
      <c r="MTU2" s="16"/>
      <c r="MTV2" s="16"/>
      <c r="MTW2" s="16"/>
      <c r="MTX2" s="16"/>
      <c r="MTY2" s="16"/>
      <c r="MTZ2" s="16"/>
      <c r="MUA2" s="16"/>
      <c r="MUB2" s="16"/>
      <c r="MUC2" s="16"/>
      <c r="MUD2" s="16"/>
      <c r="MUE2" s="16"/>
      <c r="MUF2" s="16"/>
      <c r="MUG2" s="16"/>
      <c r="MUH2" s="16"/>
      <c r="MUI2" s="16"/>
      <c r="MUJ2" s="16"/>
      <c r="MUK2" s="16"/>
      <c r="MUL2" s="16"/>
      <c r="MUM2" s="16"/>
      <c r="MUN2" s="16"/>
      <c r="MUO2" s="16"/>
      <c r="MUP2" s="16"/>
      <c r="MUQ2" s="16"/>
      <c r="MUR2" s="16"/>
      <c r="MUS2" s="16"/>
      <c r="MUT2" s="16"/>
      <c r="MUU2" s="16"/>
      <c r="MUV2" s="16"/>
      <c r="MUW2" s="16"/>
      <c r="MUX2" s="16"/>
      <c r="MUY2" s="16"/>
      <c r="MUZ2" s="16"/>
      <c r="MVA2" s="16"/>
      <c r="MVB2" s="16"/>
      <c r="MVC2" s="16"/>
      <c r="MVD2" s="16"/>
      <c r="MVE2" s="16"/>
      <c r="MVF2" s="16"/>
      <c r="MVG2" s="16"/>
      <c r="MVH2" s="16"/>
      <c r="MVI2" s="16"/>
      <c r="MVJ2" s="16"/>
      <c r="MVK2" s="16"/>
      <c r="MVL2" s="16"/>
      <c r="MVM2" s="16"/>
      <c r="MVN2" s="16"/>
      <c r="MVO2" s="16"/>
      <c r="MVP2" s="16"/>
      <c r="MVQ2" s="16"/>
      <c r="MVR2" s="16"/>
      <c r="MVS2" s="16"/>
      <c r="MVT2" s="16"/>
      <c r="MVU2" s="16"/>
      <c r="MVV2" s="16"/>
      <c r="MVW2" s="16"/>
      <c r="MVX2" s="16"/>
      <c r="MVY2" s="16"/>
      <c r="MVZ2" s="16"/>
      <c r="MWA2" s="16"/>
      <c r="MWB2" s="16"/>
      <c r="MWC2" s="16"/>
      <c r="MWD2" s="16"/>
      <c r="MWE2" s="16"/>
      <c r="MWF2" s="16"/>
      <c r="MWG2" s="16"/>
      <c r="MWH2" s="16"/>
      <c r="MWI2" s="16"/>
      <c r="MWJ2" s="16"/>
      <c r="MWK2" s="16"/>
      <c r="MWL2" s="16"/>
      <c r="MWM2" s="16"/>
      <c r="MWN2" s="16"/>
      <c r="MWO2" s="16"/>
      <c r="MWP2" s="16"/>
      <c r="MWQ2" s="16"/>
      <c r="MWR2" s="16"/>
      <c r="MWS2" s="16"/>
      <c r="MWT2" s="16"/>
      <c r="MWU2" s="16"/>
      <c r="MWV2" s="16"/>
      <c r="MWW2" s="16"/>
      <c r="MWX2" s="16"/>
      <c r="MWY2" s="16"/>
      <c r="MWZ2" s="16"/>
      <c r="MXA2" s="16"/>
      <c r="MXB2" s="16"/>
      <c r="MXC2" s="16"/>
      <c r="MXD2" s="16"/>
      <c r="MXE2" s="16"/>
      <c r="MXF2" s="16"/>
      <c r="MXG2" s="16"/>
      <c r="MXH2" s="16"/>
      <c r="MXI2" s="16"/>
      <c r="MXJ2" s="16"/>
      <c r="MXK2" s="16"/>
      <c r="MXL2" s="16"/>
      <c r="MXM2" s="16"/>
      <c r="MXN2" s="16"/>
      <c r="MXO2" s="16"/>
      <c r="MXP2" s="16"/>
      <c r="MXQ2" s="16"/>
      <c r="MXR2" s="16"/>
      <c r="MXS2" s="16"/>
      <c r="MXT2" s="16"/>
      <c r="MXU2" s="16"/>
      <c r="MXV2" s="16"/>
      <c r="MXW2" s="16"/>
      <c r="MXX2" s="16"/>
      <c r="MXY2" s="16"/>
      <c r="MXZ2" s="16"/>
      <c r="MYA2" s="16"/>
      <c r="MYB2" s="16"/>
      <c r="MYC2" s="16"/>
      <c r="MYD2" s="16"/>
      <c r="MYE2" s="16"/>
      <c r="MYF2" s="16"/>
      <c r="MYG2" s="16"/>
      <c r="MYH2" s="16"/>
      <c r="MYI2" s="16"/>
      <c r="MYJ2" s="16"/>
      <c r="MYK2" s="16"/>
      <c r="MYL2" s="16"/>
      <c r="MYM2" s="16"/>
      <c r="MYN2" s="16"/>
      <c r="MYO2" s="16"/>
      <c r="MYP2" s="16"/>
      <c r="MYQ2" s="16"/>
      <c r="MYR2" s="16"/>
      <c r="MYS2" s="16"/>
      <c r="MYT2" s="16"/>
      <c r="MYU2" s="16"/>
      <c r="MYV2" s="16"/>
      <c r="MYW2" s="16"/>
      <c r="MYX2" s="16"/>
      <c r="MYY2" s="16"/>
      <c r="MYZ2" s="16"/>
      <c r="MZA2" s="16"/>
      <c r="MZB2" s="16"/>
      <c r="MZC2" s="16"/>
      <c r="MZD2" s="16"/>
      <c r="MZE2" s="16"/>
      <c r="MZF2" s="16"/>
      <c r="MZG2" s="16"/>
      <c r="MZH2" s="16"/>
      <c r="MZI2" s="16"/>
      <c r="MZJ2" s="16"/>
      <c r="MZK2" s="16"/>
      <c r="MZL2" s="16"/>
      <c r="MZM2" s="16"/>
      <c r="MZN2" s="16"/>
      <c r="MZO2" s="16"/>
      <c r="MZP2" s="16"/>
      <c r="MZQ2" s="16"/>
      <c r="MZR2" s="16"/>
      <c r="MZS2" s="16"/>
      <c r="MZT2" s="16"/>
      <c r="MZU2" s="16"/>
      <c r="MZV2" s="16"/>
      <c r="MZW2" s="16"/>
      <c r="MZX2" s="16"/>
      <c r="MZY2" s="16"/>
      <c r="MZZ2" s="16"/>
      <c r="NAA2" s="16"/>
      <c r="NAB2" s="16"/>
      <c r="NAC2" s="16"/>
      <c r="NAD2" s="16"/>
      <c r="NAE2" s="16"/>
      <c r="NAF2" s="16"/>
      <c r="NAG2" s="16"/>
      <c r="NAH2" s="16"/>
      <c r="NAI2" s="16"/>
      <c r="NAJ2" s="16"/>
      <c r="NAK2" s="16"/>
      <c r="NAL2" s="16"/>
      <c r="NAM2" s="16"/>
      <c r="NAN2" s="16"/>
      <c r="NAO2" s="16"/>
      <c r="NAP2" s="16"/>
      <c r="NAQ2" s="16"/>
      <c r="NAR2" s="16"/>
      <c r="NAS2" s="16"/>
      <c r="NAT2" s="16"/>
      <c r="NAU2" s="16"/>
      <c r="NAV2" s="16"/>
      <c r="NAW2" s="16"/>
      <c r="NAX2" s="16"/>
      <c r="NAY2" s="16"/>
      <c r="NAZ2" s="16"/>
      <c r="NBA2" s="16"/>
      <c r="NBB2" s="16"/>
      <c r="NBC2" s="16"/>
      <c r="NBD2" s="16"/>
      <c r="NBE2" s="16"/>
      <c r="NBF2" s="16"/>
      <c r="NBG2" s="16"/>
      <c r="NBH2" s="16"/>
      <c r="NBI2" s="16"/>
      <c r="NBJ2" s="16"/>
      <c r="NBK2" s="16"/>
      <c r="NBL2" s="16"/>
      <c r="NBM2" s="16"/>
      <c r="NBN2" s="16"/>
      <c r="NBO2" s="16"/>
      <c r="NBP2" s="16"/>
      <c r="NBQ2" s="16"/>
      <c r="NBR2" s="16"/>
      <c r="NBS2" s="16"/>
      <c r="NBT2" s="16"/>
      <c r="NBU2" s="16"/>
      <c r="NBV2" s="16"/>
      <c r="NBW2" s="16"/>
      <c r="NBX2" s="16"/>
      <c r="NBY2" s="16"/>
      <c r="NBZ2" s="16"/>
      <c r="NCA2" s="16"/>
      <c r="NCB2" s="16"/>
      <c r="NCC2" s="16"/>
      <c r="NCD2" s="16"/>
      <c r="NCE2" s="16"/>
      <c r="NCF2" s="16"/>
      <c r="NCG2" s="16"/>
      <c r="NCH2" s="16"/>
      <c r="NCI2" s="16"/>
      <c r="NCJ2" s="16"/>
      <c r="NCK2" s="16"/>
      <c r="NCL2" s="16"/>
      <c r="NCM2" s="16"/>
      <c r="NCN2" s="16"/>
      <c r="NCO2" s="16"/>
      <c r="NCP2" s="16"/>
      <c r="NCQ2" s="16"/>
      <c r="NCR2" s="16"/>
      <c r="NCS2" s="16"/>
      <c r="NCT2" s="16"/>
      <c r="NCU2" s="16"/>
      <c r="NCV2" s="16"/>
      <c r="NCW2" s="16"/>
      <c r="NCX2" s="16"/>
      <c r="NCY2" s="16"/>
      <c r="NCZ2" s="16"/>
      <c r="NDA2" s="16"/>
      <c r="NDB2" s="16"/>
      <c r="NDC2" s="16"/>
      <c r="NDD2" s="16"/>
      <c r="NDE2" s="16"/>
      <c r="NDF2" s="16"/>
      <c r="NDG2" s="16"/>
      <c r="NDH2" s="16"/>
      <c r="NDI2" s="16"/>
      <c r="NDJ2" s="16"/>
      <c r="NDK2" s="16"/>
      <c r="NDL2" s="16"/>
      <c r="NDM2" s="16"/>
      <c r="NDN2" s="16"/>
      <c r="NDO2" s="16"/>
      <c r="NDP2" s="16"/>
      <c r="NDQ2" s="16"/>
      <c r="NDR2" s="16"/>
      <c r="NDS2" s="16"/>
      <c r="NDT2" s="16"/>
      <c r="NDU2" s="16"/>
      <c r="NDV2" s="16"/>
      <c r="NDW2" s="16"/>
      <c r="NDX2" s="16"/>
      <c r="NDY2" s="16"/>
      <c r="NDZ2" s="16"/>
      <c r="NEA2" s="16"/>
      <c r="NEB2" s="16"/>
      <c r="NEC2" s="16"/>
      <c r="NED2" s="16"/>
      <c r="NEE2" s="16"/>
      <c r="NEF2" s="16"/>
      <c r="NEG2" s="16"/>
      <c r="NEH2" s="16"/>
      <c r="NEI2" s="16"/>
      <c r="NEJ2" s="16"/>
      <c r="NEK2" s="16"/>
      <c r="NEL2" s="16"/>
      <c r="NEM2" s="16"/>
      <c r="NEN2" s="16"/>
      <c r="NEO2" s="16"/>
      <c r="NEP2" s="16"/>
      <c r="NEQ2" s="16"/>
      <c r="NER2" s="16"/>
      <c r="NES2" s="16"/>
      <c r="NET2" s="16"/>
      <c r="NEU2" s="16"/>
      <c r="NEV2" s="16"/>
      <c r="NEW2" s="16"/>
      <c r="NEX2" s="16"/>
      <c r="NEY2" s="16"/>
      <c r="NEZ2" s="16"/>
      <c r="NFA2" s="16"/>
      <c r="NFB2" s="16"/>
      <c r="NFC2" s="16"/>
      <c r="NFD2" s="16"/>
      <c r="NFE2" s="16"/>
      <c r="NFF2" s="16"/>
      <c r="NFG2" s="16"/>
      <c r="NFH2" s="16"/>
      <c r="NFI2" s="16"/>
      <c r="NFJ2" s="16"/>
      <c r="NFK2" s="16"/>
      <c r="NFL2" s="16"/>
      <c r="NFM2" s="16"/>
      <c r="NFN2" s="16"/>
      <c r="NFO2" s="16"/>
      <c r="NFP2" s="16"/>
      <c r="NFQ2" s="16"/>
      <c r="NFR2" s="16"/>
      <c r="NFS2" s="16"/>
      <c r="NFT2" s="16"/>
      <c r="NFU2" s="16"/>
      <c r="NFV2" s="16"/>
      <c r="NFW2" s="16"/>
      <c r="NFX2" s="16"/>
      <c r="NFY2" s="16"/>
      <c r="NFZ2" s="16"/>
      <c r="NGA2" s="16"/>
      <c r="NGB2" s="16"/>
      <c r="NGC2" s="16"/>
      <c r="NGD2" s="16"/>
      <c r="NGE2" s="16"/>
      <c r="NGF2" s="16"/>
      <c r="NGG2" s="16"/>
      <c r="NGH2" s="16"/>
      <c r="NGI2" s="16"/>
      <c r="NGJ2" s="16"/>
      <c r="NGK2" s="16"/>
      <c r="NGL2" s="16"/>
      <c r="NGM2" s="16"/>
      <c r="NGN2" s="16"/>
      <c r="NGO2" s="16"/>
      <c r="NGP2" s="16"/>
      <c r="NGQ2" s="16"/>
      <c r="NGR2" s="16"/>
      <c r="NGS2" s="16"/>
      <c r="NGT2" s="16"/>
      <c r="NGU2" s="16"/>
      <c r="NGV2" s="16"/>
      <c r="NGW2" s="16"/>
      <c r="NGX2" s="16"/>
      <c r="NGY2" s="16"/>
      <c r="NGZ2" s="16"/>
      <c r="NHA2" s="16"/>
      <c r="NHB2" s="16"/>
      <c r="NHC2" s="16"/>
      <c r="NHD2" s="16"/>
      <c r="NHE2" s="16"/>
      <c r="NHF2" s="16"/>
      <c r="NHG2" s="16"/>
      <c r="NHH2" s="16"/>
      <c r="NHI2" s="16"/>
      <c r="NHJ2" s="16"/>
      <c r="NHK2" s="16"/>
      <c r="NHL2" s="16"/>
      <c r="NHM2" s="16"/>
      <c r="NHN2" s="16"/>
      <c r="NHO2" s="16"/>
      <c r="NHP2" s="16"/>
      <c r="NHQ2" s="16"/>
      <c r="NHR2" s="16"/>
      <c r="NHS2" s="16"/>
      <c r="NHT2" s="16"/>
      <c r="NHU2" s="16"/>
      <c r="NHV2" s="16"/>
      <c r="NHW2" s="16"/>
      <c r="NHX2" s="16"/>
      <c r="NHY2" s="16"/>
      <c r="NHZ2" s="16"/>
      <c r="NIA2" s="16"/>
      <c r="NIB2" s="16"/>
      <c r="NIC2" s="16"/>
      <c r="NID2" s="16"/>
      <c r="NIE2" s="16"/>
      <c r="NIF2" s="16"/>
      <c r="NIG2" s="16"/>
      <c r="NIH2" s="16"/>
      <c r="NII2" s="16"/>
      <c r="NIJ2" s="16"/>
      <c r="NIK2" s="16"/>
      <c r="NIL2" s="16"/>
      <c r="NIM2" s="16"/>
      <c r="NIN2" s="16"/>
      <c r="NIO2" s="16"/>
      <c r="NIP2" s="16"/>
      <c r="NIQ2" s="16"/>
      <c r="NIR2" s="16"/>
      <c r="NIS2" s="16"/>
      <c r="NIT2" s="16"/>
      <c r="NIU2" s="16"/>
      <c r="NIV2" s="16"/>
      <c r="NIW2" s="16"/>
      <c r="NIX2" s="16"/>
      <c r="NIY2" s="16"/>
      <c r="NIZ2" s="16"/>
      <c r="NJA2" s="16"/>
      <c r="NJB2" s="16"/>
      <c r="NJC2" s="16"/>
      <c r="NJD2" s="16"/>
      <c r="NJE2" s="16"/>
      <c r="NJF2" s="16"/>
      <c r="NJG2" s="16"/>
      <c r="NJH2" s="16"/>
      <c r="NJI2" s="16"/>
      <c r="NJJ2" s="16"/>
      <c r="NJK2" s="16"/>
      <c r="NJL2" s="16"/>
      <c r="NJM2" s="16"/>
      <c r="NJN2" s="16"/>
      <c r="NJO2" s="16"/>
      <c r="NJP2" s="16"/>
      <c r="NJQ2" s="16"/>
      <c r="NJR2" s="16"/>
      <c r="NJS2" s="16"/>
      <c r="NJT2" s="16"/>
      <c r="NJU2" s="16"/>
      <c r="NJV2" s="16"/>
      <c r="NJW2" s="16"/>
      <c r="NJX2" s="16"/>
      <c r="NJY2" s="16"/>
      <c r="NJZ2" s="16"/>
      <c r="NKA2" s="16"/>
      <c r="NKB2" s="16"/>
      <c r="NKC2" s="16"/>
      <c r="NKD2" s="16"/>
      <c r="NKE2" s="16"/>
      <c r="NKF2" s="16"/>
      <c r="NKG2" s="16"/>
      <c r="NKH2" s="16"/>
      <c r="NKI2" s="16"/>
      <c r="NKJ2" s="16"/>
      <c r="NKK2" s="16"/>
      <c r="NKL2" s="16"/>
      <c r="NKM2" s="16"/>
      <c r="NKN2" s="16"/>
      <c r="NKO2" s="16"/>
      <c r="NKP2" s="16"/>
      <c r="NKQ2" s="16"/>
      <c r="NKR2" s="16"/>
      <c r="NKS2" s="16"/>
      <c r="NKT2" s="16"/>
      <c r="NKU2" s="16"/>
      <c r="NKV2" s="16"/>
      <c r="NKW2" s="16"/>
      <c r="NKX2" s="16"/>
      <c r="NKY2" s="16"/>
      <c r="NKZ2" s="16"/>
      <c r="NLA2" s="16"/>
      <c r="NLB2" s="16"/>
      <c r="NLC2" s="16"/>
      <c r="NLD2" s="16"/>
      <c r="NLE2" s="16"/>
      <c r="NLF2" s="16"/>
      <c r="NLG2" s="16"/>
      <c r="NLH2" s="16"/>
      <c r="NLI2" s="16"/>
      <c r="NLJ2" s="16"/>
      <c r="NLK2" s="16"/>
      <c r="NLL2" s="16"/>
      <c r="NLM2" s="16"/>
      <c r="NLN2" s="16"/>
      <c r="NLO2" s="16"/>
      <c r="NLP2" s="16"/>
      <c r="NLQ2" s="16"/>
      <c r="NLR2" s="16"/>
      <c r="NLS2" s="16"/>
      <c r="NLT2" s="16"/>
      <c r="NLU2" s="16"/>
      <c r="NLV2" s="16"/>
      <c r="NLW2" s="16"/>
      <c r="NLX2" s="16"/>
      <c r="NLY2" s="16"/>
      <c r="NLZ2" s="16"/>
      <c r="NMA2" s="16"/>
      <c r="NMB2" s="16"/>
      <c r="NMC2" s="16"/>
      <c r="NMD2" s="16"/>
      <c r="NME2" s="16"/>
      <c r="NMF2" s="16"/>
      <c r="NMG2" s="16"/>
      <c r="NMH2" s="16"/>
      <c r="NMI2" s="16"/>
      <c r="NMJ2" s="16"/>
      <c r="NMK2" s="16"/>
      <c r="NML2" s="16"/>
      <c r="NMM2" s="16"/>
      <c r="NMN2" s="16"/>
      <c r="NMO2" s="16"/>
      <c r="NMP2" s="16"/>
      <c r="NMQ2" s="16"/>
      <c r="NMR2" s="16"/>
      <c r="NMS2" s="16"/>
      <c r="NMT2" s="16"/>
      <c r="NMU2" s="16"/>
      <c r="NMV2" s="16"/>
      <c r="NMW2" s="16"/>
      <c r="NMX2" s="16"/>
      <c r="NMY2" s="16"/>
      <c r="NMZ2" s="16"/>
      <c r="NNA2" s="16"/>
      <c r="NNB2" s="16"/>
      <c r="NNC2" s="16"/>
      <c r="NND2" s="16"/>
      <c r="NNE2" s="16"/>
      <c r="NNF2" s="16"/>
      <c r="NNG2" s="16"/>
      <c r="NNH2" s="16"/>
      <c r="NNI2" s="16"/>
      <c r="NNJ2" s="16"/>
      <c r="NNK2" s="16"/>
      <c r="NNL2" s="16"/>
      <c r="NNM2" s="16"/>
      <c r="NNN2" s="16"/>
      <c r="NNO2" s="16"/>
      <c r="NNP2" s="16"/>
      <c r="NNQ2" s="16"/>
      <c r="NNR2" s="16"/>
      <c r="NNS2" s="16"/>
      <c r="NNT2" s="16"/>
      <c r="NNU2" s="16"/>
      <c r="NNV2" s="16"/>
      <c r="NNW2" s="16"/>
      <c r="NNX2" s="16"/>
      <c r="NNY2" s="16"/>
      <c r="NNZ2" s="16"/>
      <c r="NOA2" s="16"/>
      <c r="NOB2" s="16"/>
      <c r="NOC2" s="16"/>
      <c r="NOD2" s="16"/>
      <c r="NOE2" s="16"/>
      <c r="NOF2" s="16"/>
      <c r="NOG2" s="16"/>
      <c r="NOH2" s="16"/>
      <c r="NOI2" s="16"/>
      <c r="NOJ2" s="16"/>
      <c r="NOK2" s="16"/>
      <c r="NOL2" s="16"/>
      <c r="NOM2" s="16"/>
      <c r="NON2" s="16"/>
      <c r="NOO2" s="16"/>
      <c r="NOP2" s="16"/>
      <c r="NOQ2" s="16"/>
      <c r="NOR2" s="16"/>
      <c r="NOS2" s="16"/>
      <c r="NOT2" s="16"/>
      <c r="NOU2" s="16"/>
      <c r="NOV2" s="16"/>
      <c r="NOW2" s="16"/>
      <c r="NOX2" s="16"/>
      <c r="NOY2" s="16"/>
      <c r="NOZ2" s="16"/>
      <c r="NPA2" s="16"/>
      <c r="NPB2" s="16"/>
      <c r="NPC2" s="16"/>
      <c r="NPD2" s="16"/>
      <c r="NPE2" s="16"/>
      <c r="NPF2" s="16"/>
      <c r="NPG2" s="16"/>
      <c r="NPH2" s="16"/>
      <c r="NPI2" s="16"/>
      <c r="NPJ2" s="16"/>
      <c r="NPK2" s="16"/>
      <c r="NPL2" s="16"/>
      <c r="NPM2" s="16"/>
      <c r="NPN2" s="16"/>
      <c r="NPO2" s="16"/>
      <c r="NPP2" s="16"/>
      <c r="NPQ2" s="16"/>
      <c r="NPR2" s="16"/>
      <c r="NPS2" s="16"/>
      <c r="NPT2" s="16"/>
      <c r="NPU2" s="16"/>
      <c r="NPV2" s="16"/>
      <c r="NPW2" s="16"/>
      <c r="NPX2" s="16"/>
      <c r="NPY2" s="16"/>
      <c r="NPZ2" s="16"/>
      <c r="NQA2" s="16"/>
      <c r="NQB2" s="16"/>
      <c r="NQC2" s="16"/>
      <c r="NQD2" s="16"/>
      <c r="NQE2" s="16"/>
      <c r="NQF2" s="16"/>
      <c r="NQG2" s="16"/>
      <c r="NQH2" s="16"/>
      <c r="NQI2" s="16"/>
      <c r="NQJ2" s="16"/>
      <c r="NQK2" s="16"/>
      <c r="NQL2" s="16"/>
      <c r="NQM2" s="16"/>
      <c r="NQN2" s="16"/>
      <c r="NQO2" s="16"/>
      <c r="NQP2" s="16"/>
      <c r="NQQ2" s="16"/>
      <c r="NQR2" s="16"/>
      <c r="NQS2" s="16"/>
      <c r="NQT2" s="16"/>
      <c r="NQU2" s="16"/>
      <c r="NQV2" s="16"/>
      <c r="NQW2" s="16"/>
      <c r="NQX2" s="16"/>
      <c r="NQY2" s="16"/>
      <c r="NQZ2" s="16"/>
      <c r="NRA2" s="16"/>
      <c r="NRB2" s="16"/>
      <c r="NRC2" s="16"/>
      <c r="NRD2" s="16"/>
      <c r="NRE2" s="16"/>
      <c r="NRF2" s="16"/>
      <c r="NRG2" s="16"/>
      <c r="NRH2" s="16"/>
      <c r="NRI2" s="16"/>
      <c r="NRJ2" s="16"/>
      <c r="NRK2" s="16"/>
      <c r="NRL2" s="16"/>
      <c r="NRM2" s="16"/>
      <c r="NRN2" s="16"/>
      <c r="NRO2" s="16"/>
      <c r="NRP2" s="16"/>
      <c r="NRQ2" s="16"/>
      <c r="NRR2" s="16"/>
      <c r="NRS2" s="16"/>
      <c r="NRT2" s="16"/>
      <c r="NRU2" s="16"/>
      <c r="NRV2" s="16"/>
      <c r="NRW2" s="16"/>
      <c r="NRX2" s="16"/>
      <c r="NRY2" s="16"/>
      <c r="NRZ2" s="16"/>
      <c r="NSA2" s="16"/>
      <c r="NSB2" s="16"/>
      <c r="NSC2" s="16"/>
      <c r="NSD2" s="16"/>
      <c r="NSE2" s="16"/>
      <c r="NSF2" s="16"/>
      <c r="NSG2" s="16"/>
      <c r="NSH2" s="16"/>
      <c r="NSI2" s="16"/>
      <c r="NSJ2" s="16"/>
      <c r="NSK2" s="16"/>
      <c r="NSL2" s="16"/>
      <c r="NSM2" s="16"/>
      <c r="NSN2" s="16"/>
      <c r="NSO2" s="16"/>
      <c r="NSP2" s="16"/>
      <c r="NSQ2" s="16"/>
      <c r="NSR2" s="16"/>
      <c r="NSS2" s="16"/>
      <c r="NST2" s="16"/>
      <c r="NSU2" s="16"/>
      <c r="NSV2" s="16"/>
      <c r="NSW2" s="16"/>
      <c r="NSX2" s="16"/>
      <c r="NSY2" s="16"/>
      <c r="NSZ2" s="16"/>
      <c r="NTA2" s="16"/>
      <c r="NTB2" s="16"/>
      <c r="NTC2" s="16"/>
      <c r="NTD2" s="16"/>
      <c r="NTE2" s="16"/>
      <c r="NTF2" s="16"/>
      <c r="NTG2" s="16"/>
      <c r="NTH2" s="16"/>
      <c r="NTI2" s="16"/>
      <c r="NTJ2" s="16"/>
      <c r="NTK2" s="16"/>
      <c r="NTL2" s="16"/>
      <c r="NTM2" s="16"/>
      <c r="NTN2" s="16"/>
      <c r="NTO2" s="16"/>
      <c r="NTP2" s="16"/>
      <c r="NTQ2" s="16"/>
      <c r="NTR2" s="16"/>
      <c r="NTS2" s="16"/>
      <c r="NTT2" s="16"/>
      <c r="NTU2" s="16"/>
      <c r="NTV2" s="16"/>
      <c r="NTW2" s="16"/>
      <c r="NTX2" s="16"/>
      <c r="NTY2" s="16"/>
      <c r="NTZ2" s="16"/>
      <c r="NUA2" s="16"/>
      <c r="NUB2" s="16"/>
      <c r="NUC2" s="16"/>
      <c r="NUD2" s="16"/>
      <c r="NUE2" s="16"/>
      <c r="NUF2" s="16"/>
      <c r="NUG2" s="16"/>
      <c r="NUH2" s="16"/>
      <c r="NUI2" s="16"/>
      <c r="NUJ2" s="16"/>
      <c r="NUK2" s="16"/>
      <c r="NUL2" s="16"/>
      <c r="NUM2" s="16"/>
      <c r="NUN2" s="16"/>
      <c r="NUO2" s="16"/>
      <c r="NUP2" s="16"/>
      <c r="NUQ2" s="16"/>
      <c r="NUR2" s="16"/>
      <c r="NUS2" s="16"/>
      <c r="NUT2" s="16"/>
      <c r="NUU2" s="16"/>
      <c r="NUV2" s="16"/>
      <c r="NUW2" s="16"/>
      <c r="NUX2" s="16"/>
      <c r="NUY2" s="16"/>
      <c r="NUZ2" s="16"/>
      <c r="NVA2" s="16"/>
      <c r="NVB2" s="16"/>
      <c r="NVC2" s="16"/>
      <c r="NVD2" s="16"/>
      <c r="NVE2" s="16"/>
      <c r="NVF2" s="16"/>
      <c r="NVG2" s="16"/>
      <c r="NVH2" s="16"/>
      <c r="NVI2" s="16"/>
      <c r="NVJ2" s="16"/>
      <c r="NVK2" s="16"/>
      <c r="NVL2" s="16"/>
      <c r="NVM2" s="16"/>
      <c r="NVN2" s="16"/>
      <c r="NVO2" s="16"/>
      <c r="NVP2" s="16"/>
      <c r="NVQ2" s="16"/>
      <c r="NVR2" s="16"/>
      <c r="NVS2" s="16"/>
      <c r="NVT2" s="16"/>
      <c r="NVU2" s="16"/>
      <c r="NVV2" s="16"/>
      <c r="NVW2" s="16"/>
      <c r="NVX2" s="16"/>
      <c r="NVY2" s="16"/>
      <c r="NVZ2" s="16"/>
      <c r="NWA2" s="16"/>
      <c r="NWB2" s="16"/>
      <c r="NWC2" s="16"/>
      <c r="NWD2" s="16"/>
      <c r="NWE2" s="16"/>
      <c r="NWF2" s="16"/>
      <c r="NWG2" s="16"/>
      <c r="NWH2" s="16"/>
      <c r="NWI2" s="16"/>
      <c r="NWJ2" s="16"/>
      <c r="NWK2" s="16"/>
      <c r="NWL2" s="16"/>
      <c r="NWM2" s="16"/>
      <c r="NWN2" s="16"/>
      <c r="NWO2" s="16"/>
      <c r="NWP2" s="16"/>
      <c r="NWQ2" s="16"/>
      <c r="NWR2" s="16"/>
      <c r="NWS2" s="16"/>
      <c r="NWT2" s="16"/>
      <c r="NWU2" s="16"/>
      <c r="NWV2" s="16"/>
      <c r="NWW2" s="16"/>
      <c r="NWX2" s="16"/>
      <c r="NWY2" s="16"/>
      <c r="NWZ2" s="16"/>
      <c r="NXA2" s="16"/>
      <c r="NXB2" s="16"/>
      <c r="NXC2" s="16"/>
      <c r="NXD2" s="16"/>
      <c r="NXE2" s="16"/>
      <c r="NXF2" s="16"/>
      <c r="NXG2" s="16"/>
      <c r="NXH2" s="16"/>
      <c r="NXI2" s="16"/>
      <c r="NXJ2" s="16"/>
      <c r="NXK2" s="16"/>
      <c r="NXL2" s="16"/>
      <c r="NXM2" s="16"/>
      <c r="NXN2" s="16"/>
      <c r="NXO2" s="16"/>
      <c r="NXP2" s="16"/>
      <c r="NXQ2" s="16"/>
      <c r="NXR2" s="16"/>
      <c r="NXS2" s="16"/>
      <c r="NXT2" s="16"/>
      <c r="NXU2" s="16"/>
      <c r="NXV2" s="16"/>
      <c r="NXW2" s="16"/>
      <c r="NXX2" s="16"/>
      <c r="NXY2" s="16"/>
      <c r="NXZ2" s="16"/>
      <c r="NYA2" s="16"/>
      <c r="NYB2" s="16"/>
      <c r="NYC2" s="16"/>
      <c r="NYD2" s="16"/>
      <c r="NYE2" s="16"/>
      <c r="NYF2" s="16"/>
      <c r="NYG2" s="16"/>
      <c r="NYH2" s="16"/>
      <c r="NYI2" s="16"/>
      <c r="NYJ2" s="16"/>
      <c r="NYK2" s="16"/>
      <c r="NYL2" s="16"/>
      <c r="NYM2" s="16"/>
      <c r="NYN2" s="16"/>
      <c r="NYO2" s="16"/>
      <c r="NYP2" s="16"/>
      <c r="NYQ2" s="16"/>
      <c r="NYR2" s="16"/>
      <c r="NYS2" s="16"/>
      <c r="NYT2" s="16"/>
      <c r="NYU2" s="16"/>
      <c r="NYV2" s="16"/>
      <c r="NYW2" s="16"/>
      <c r="NYX2" s="16"/>
      <c r="NYY2" s="16"/>
      <c r="NYZ2" s="16"/>
      <c r="NZA2" s="16"/>
      <c r="NZB2" s="16"/>
      <c r="NZC2" s="16"/>
      <c r="NZD2" s="16"/>
      <c r="NZE2" s="16"/>
      <c r="NZF2" s="16"/>
      <c r="NZG2" s="16"/>
      <c r="NZH2" s="16"/>
      <c r="NZI2" s="16"/>
      <c r="NZJ2" s="16"/>
      <c r="NZK2" s="16"/>
      <c r="NZL2" s="16"/>
      <c r="NZM2" s="16"/>
      <c r="NZN2" s="16"/>
      <c r="NZO2" s="16"/>
      <c r="NZP2" s="16"/>
      <c r="NZQ2" s="16"/>
      <c r="NZR2" s="16"/>
      <c r="NZS2" s="16"/>
      <c r="NZT2" s="16"/>
      <c r="NZU2" s="16"/>
      <c r="NZV2" s="16"/>
      <c r="NZW2" s="16"/>
      <c r="NZX2" s="16"/>
      <c r="NZY2" s="16"/>
      <c r="NZZ2" s="16"/>
      <c r="OAA2" s="16"/>
      <c r="OAB2" s="16"/>
      <c r="OAC2" s="16"/>
      <c r="OAD2" s="16"/>
      <c r="OAE2" s="16"/>
      <c r="OAF2" s="16"/>
      <c r="OAG2" s="16"/>
      <c r="OAH2" s="16"/>
      <c r="OAI2" s="16"/>
      <c r="OAJ2" s="16"/>
      <c r="OAK2" s="16"/>
      <c r="OAL2" s="16"/>
      <c r="OAM2" s="16"/>
      <c r="OAN2" s="16"/>
      <c r="OAO2" s="16"/>
      <c r="OAP2" s="16"/>
      <c r="OAQ2" s="16"/>
      <c r="OAR2" s="16"/>
      <c r="OAS2" s="16"/>
      <c r="OAT2" s="16"/>
      <c r="OAU2" s="16"/>
      <c r="OAV2" s="16"/>
      <c r="OAW2" s="16"/>
      <c r="OAX2" s="16"/>
      <c r="OAY2" s="16"/>
      <c r="OAZ2" s="16"/>
      <c r="OBA2" s="16"/>
      <c r="OBB2" s="16"/>
      <c r="OBC2" s="16"/>
      <c r="OBD2" s="16"/>
      <c r="OBE2" s="16"/>
      <c r="OBF2" s="16"/>
      <c r="OBG2" s="16"/>
      <c r="OBH2" s="16"/>
      <c r="OBI2" s="16"/>
      <c r="OBJ2" s="16"/>
      <c r="OBK2" s="16"/>
      <c r="OBL2" s="16"/>
      <c r="OBM2" s="16"/>
      <c r="OBN2" s="16"/>
      <c r="OBO2" s="16"/>
      <c r="OBP2" s="16"/>
      <c r="OBQ2" s="16"/>
      <c r="OBR2" s="16"/>
      <c r="OBS2" s="16"/>
      <c r="OBT2" s="16"/>
      <c r="OBU2" s="16"/>
      <c r="OBV2" s="16"/>
      <c r="OBW2" s="16"/>
      <c r="OBX2" s="16"/>
      <c r="OBY2" s="16"/>
      <c r="OBZ2" s="16"/>
      <c r="OCA2" s="16"/>
      <c r="OCB2" s="16"/>
      <c r="OCC2" s="16"/>
      <c r="OCD2" s="16"/>
      <c r="OCE2" s="16"/>
      <c r="OCF2" s="16"/>
      <c r="OCG2" s="16"/>
      <c r="OCH2" s="16"/>
      <c r="OCI2" s="16"/>
      <c r="OCJ2" s="16"/>
      <c r="OCK2" s="16"/>
      <c r="OCL2" s="16"/>
      <c r="OCM2" s="16"/>
      <c r="OCN2" s="16"/>
      <c r="OCO2" s="16"/>
      <c r="OCP2" s="16"/>
      <c r="OCQ2" s="16"/>
      <c r="OCR2" s="16"/>
      <c r="OCS2" s="16"/>
      <c r="OCT2" s="16"/>
      <c r="OCU2" s="16"/>
      <c r="OCV2" s="16"/>
      <c r="OCW2" s="16"/>
      <c r="OCX2" s="16"/>
      <c r="OCY2" s="16"/>
      <c r="OCZ2" s="16"/>
      <c r="ODA2" s="16"/>
      <c r="ODB2" s="16"/>
      <c r="ODC2" s="16"/>
      <c r="ODD2" s="16"/>
      <c r="ODE2" s="16"/>
      <c r="ODF2" s="16"/>
      <c r="ODG2" s="16"/>
      <c r="ODH2" s="16"/>
      <c r="ODI2" s="16"/>
      <c r="ODJ2" s="16"/>
      <c r="ODK2" s="16"/>
      <c r="ODL2" s="16"/>
      <c r="ODM2" s="16"/>
      <c r="ODN2" s="16"/>
      <c r="ODO2" s="16"/>
      <c r="ODP2" s="16"/>
      <c r="ODQ2" s="16"/>
      <c r="ODR2" s="16"/>
      <c r="ODS2" s="16"/>
      <c r="ODT2" s="16"/>
      <c r="ODU2" s="16"/>
      <c r="ODV2" s="16"/>
      <c r="ODW2" s="16"/>
      <c r="ODX2" s="16"/>
      <c r="ODY2" s="16"/>
      <c r="ODZ2" s="16"/>
      <c r="OEA2" s="16"/>
      <c r="OEB2" s="16"/>
      <c r="OEC2" s="16"/>
      <c r="OED2" s="16"/>
      <c r="OEE2" s="16"/>
      <c r="OEF2" s="16"/>
      <c r="OEG2" s="16"/>
      <c r="OEH2" s="16"/>
      <c r="OEI2" s="16"/>
      <c r="OEJ2" s="16"/>
      <c r="OEK2" s="16"/>
      <c r="OEL2" s="16"/>
      <c r="OEM2" s="16"/>
      <c r="OEN2" s="16"/>
      <c r="OEO2" s="16"/>
      <c r="OEP2" s="16"/>
      <c r="OEQ2" s="16"/>
      <c r="OER2" s="16"/>
      <c r="OES2" s="16"/>
      <c r="OET2" s="16"/>
      <c r="OEU2" s="16"/>
      <c r="OEV2" s="16"/>
      <c r="OEW2" s="16"/>
      <c r="OEX2" s="16"/>
      <c r="OEY2" s="16"/>
      <c r="OEZ2" s="16"/>
      <c r="OFA2" s="16"/>
      <c r="OFB2" s="16"/>
      <c r="OFC2" s="16"/>
      <c r="OFD2" s="16"/>
      <c r="OFE2" s="16"/>
      <c r="OFF2" s="16"/>
      <c r="OFG2" s="16"/>
      <c r="OFH2" s="16"/>
      <c r="OFI2" s="16"/>
      <c r="OFJ2" s="16"/>
      <c r="OFK2" s="16"/>
      <c r="OFL2" s="16"/>
      <c r="OFM2" s="16"/>
      <c r="OFN2" s="16"/>
      <c r="OFO2" s="16"/>
      <c r="OFP2" s="16"/>
      <c r="OFQ2" s="16"/>
      <c r="OFR2" s="16"/>
      <c r="OFS2" s="16"/>
      <c r="OFT2" s="16"/>
      <c r="OFU2" s="16"/>
      <c r="OFV2" s="16"/>
      <c r="OFW2" s="16"/>
      <c r="OFX2" s="16"/>
      <c r="OFY2" s="16"/>
      <c r="OFZ2" s="16"/>
      <c r="OGA2" s="16"/>
      <c r="OGB2" s="16"/>
      <c r="OGC2" s="16"/>
      <c r="OGD2" s="16"/>
      <c r="OGE2" s="16"/>
      <c r="OGF2" s="16"/>
      <c r="OGG2" s="16"/>
      <c r="OGH2" s="16"/>
      <c r="OGI2" s="16"/>
      <c r="OGJ2" s="16"/>
      <c r="OGK2" s="16"/>
      <c r="OGL2" s="16"/>
      <c r="OGM2" s="16"/>
      <c r="OGN2" s="16"/>
      <c r="OGO2" s="16"/>
      <c r="OGP2" s="16"/>
      <c r="OGQ2" s="16"/>
      <c r="OGR2" s="16"/>
      <c r="OGS2" s="16"/>
      <c r="OGT2" s="16"/>
      <c r="OGU2" s="16"/>
      <c r="OGV2" s="16"/>
      <c r="OGW2" s="16"/>
      <c r="OGX2" s="16"/>
      <c r="OGY2" s="16"/>
      <c r="OGZ2" s="16"/>
      <c r="OHA2" s="16"/>
      <c r="OHB2" s="16"/>
      <c r="OHC2" s="16"/>
      <c r="OHD2" s="16"/>
      <c r="OHE2" s="16"/>
      <c r="OHF2" s="16"/>
      <c r="OHG2" s="16"/>
      <c r="OHH2" s="16"/>
      <c r="OHI2" s="16"/>
      <c r="OHJ2" s="16"/>
      <c r="OHK2" s="16"/>
      <c r="OHL2" s="16"/>
      <c r="OHM2" s="16"/>
      <c r="OHN2" s="16"/>
      <c r="OHO2" s="16"/>
      <c r="OHP2" s="16"/>
      <c r="OHQ2" s="16"/>
      <c r="OHR2" s="16"/>
      <c r="OHS2" s="16"/>
      <c r="OHT2" s="16"/>
      <c r="OHU2" s="16"/>
      <c r="OHV2" s="16"/>
      <c r="OHW2" s="16"/>
      <c r="OHX2" s="16"/>
      <c r="OHY2" s="16"/>
      <c r="OHZ2" s="16"/>
      <c r="OIA2" s="16"/>
      <c r="OIB2" s="16"/>
      <c r="OIC2" s="16"/>
      <c r="OID2" s="16"/>
      <c r="OIE2" s="16"/>
      <c r="OIF2" s="16"/>
      <c r="OIG2" s="16"/>
      <c r="OIH2" s="16"/>
      <c r="OII2" s="16"/>
      <c r="OIJ2" s="16"/>
      <c r="OIK2" s="16"/>
      <c r="OIL2" s="16"/>
      <c r="OIM2" s="16"/>
      <c r="OIN2" s="16"/>
      <c r="OIO2" s="16"/>
      <c r="OIP2" s="16"/>
      <c r="OIQ2" s="16"/>
      <c r="OIR2" s="16"/>
      <c r="OIS2" s="16"/>
      <c r="OIT2" s="16"/>
      <c r="OIU2" s="16"/>
      <c r="OIV2" s="16"/>
      <c r="OIW2" s="16"/>
      <c r="OIX2" s="16"/>
      <c r="OIY2" s="16"/>
      <c r="OIZ2" s="16"/>
      <c r="OJA2" s="16"/>
      <c r="OJB2" s="16"/>
      <c r="OJC2" s="16"/>
      <c r="OJD2" s="16"/>
      <c r="OJE2" s="16"/>
      <c r="OJF2" s="16"/>
      <c r="OJG2" s="16"/>
      <c r="OJH2" s="16"/>
      <c r="OJI2" s="16"/>
      <c r="OJJ2" s="16"/>
      <c r="OJK2" s="16"/>
      <c r="OJL2" s="16"/>
      <c r="OJM2" s="16"/>
      <c r="OJN2" s="16"/>
      <c r="OJO2" s="16"/>
      <c r="OJP2" s="16"/>
      <c r="OJQ2" s="16"/>
      <c r="OJR2" s="16"/>
      <c r="OJS2" s="16"/>
      <c r="OJT2" s="16"/>
      <c r="OJU2" s="16"/>
      <c r="OJV2" s="16"/>
      <c r="OJW2" s="16"/>
      <c r="OJX2" s="16"/>
      <c r="OJY2" s="16"/>
      <c r="OJZ2" s="16"/>
      <c r="OKA2" s="16"/>
      <c r="OKB2" s="16"/>
      <c r="OKC2" s="16"/>
      <c r="OKD2" s="16"/>
      <c r="OKE2" s="16"/>
      <c r="OKF2" s="16"/>
      <c r="OKG2" s="16"/>
      <c r="OKH2" s="16"/>
      <c r="OKI2" s="16"/>
      <c r="OKJ2" s="16"/>
      <c r="OKK2" s="16"/>
      <c r="OKL2" s="16"/>
      <c r="OKM2" s="16"/>
      <c r="OKN2" s="16"/>
      <c r="OKO2" s="16"/>
      <c r="OKP2" s="16"/>
      <c r="OKQ2" s="16"/>
      <c r="OKR2" s="16"/>
      <c r="OKS2" s="16"/>
      <c r="OKT2" s="16"/>
      <c r="OKU2" s="16"/>
      <c r="OKV2" s="16"/>
      <c r="OKW2" s="16"/>
      <c r="OKX2" s="16"/>
      <c r="OKY2" s="16"/>
      <c r="OKZ2" s="16"/>
      <c r="OLA2" s="16"/>
      <c r="OLB2" s="16"/>
      <c r="OLC2" s="16"/>
      <c r="OLD2" s="16"/>
      <c r="OLE2" s="16"/>
      <c r="OLF2" s="16"/>
      <c r="OLG2" s="16"/>
      <c r="OLH2" s="16"/>
      <c r="OLI2" s="16"/>
      <c r="OLJ2" s="16"/>
      <c r="OLK2" s="16"/>
      <c r="OLL2" s="16"/>
      <c r="OLM2" s="16"/>
      <c r="OLN2" s="16"/>
      <c r="OLO2" s="16"/>
      <c r="OLP2" s="16"/>
      <c r="OLQ2" s="16"/>
      <c r="OLR2" s="16"/>
      <c r="OLS2" s="16"/>
      <c r="OLT2" s="16"/>
      <c r="OLU2" s="16"/>
      <c r="OLV2" s="16"/>
      <c r="OLW2" s="16"/>
      <c r="OLX2" s="16"/>
      <c r="OLY2" s="16"/>
      <c r="OLZ2" s="16"/>
      <c r="OMA2" s="16"/>
      <c r="OMB2" s="16"/>
      <c r="OMC2" s="16"/>
      <c r="OMD2" s="16"/>
      <c r="OME2" s="16"/>
      <c r="OMF2" s="16"/>
      <c r="OMG2" s="16"/>
      <c r="OMH2" s="16"/>
      <c r="OMI2" s="16"/>
      <c r="OMJ2" s="16"/>
      <c r="OMK2" s="16"/>
      <c r="OML2" s="16"/>
      <c r="OMM2" s="16"/>
      <c r="OMN2" s="16"/>
      <c r="OMO2" s="16"/>
      <c r="OMP2" s="16"/>
      <c r="OMQ2" s="16"/>
      <c r="OMR2" s="16"/>
      <c r="OMS2" s="16"/>
      <c r="OMT2" s="16"/>
      <c r="OMU2" s="16"/>
      <c r="OMV2" s="16"/>
      <c r="OMW2" s="16"/>
      <c r="OMX2" s="16"/>
      <c r="OMY2" s="16"/>
      <c r="OMZ2" s="16"/>
      <c r="ONA2" s="16"/>
      <c r="ONB2" s="16"/>
      <c r="ONC2" s="16"/>
      <c r="OND2" s="16"/>
      <c r="ONE2" s="16"/>
      <c r="ONF2" s="16"/>
      <c r="ONG2" s="16"/>
      <c r="ONH2" s="16"/>
      <c r="ONI2" s="16"/>
      <c r="ONJ2" s="16"/>
      <c r="ONK2" s="16"/>
      <c r="ONL2" s="16"/>
      <c r="ONM2" s="16"/>
      <c r="ONN2" s="16"/>
      <c r="ONO2" s="16"/>
      <c r="ONP2" s="16"/>
      <c r="ONQ2" s="16"/>
      <c r="ONR2" s="16"/>
      <c r="ONS2" s="16"/>
      <c r="ONT2" s="16"/>
      <c r="ONU2" s="16"/>
      <c r="ONV2" s="16"/>
      <c r="ONW2" s="16"/>
      <c r="ONX2" s="16"/>
      <c r="ONY2" s="16"/>
      <c r="ONZ2" s="16"/>
      <c r="OOA2" s="16"/>
      <c r="OOB2" s="16"/>
      <c r="OOC2" s="16"/>
      <c r="OOD2" s="16"/>
      <c r="OOE2" s="16"/>
      <c r="OOF2" s="16"/>
      <c r="OOG2" s="16"/>
      <c r="OOH2" s="16"/>
      <c r="OOI2" s="16"/>
      <c r="OOJ2" s="16"/>
      <c r="OOK2" s="16"/>
      <c r="OOL2" s="16"/>
      <c r="OOM2" s="16"/>
      <c r="OON2" s="16"/>
      <c r="OOO2" s="16"/>
      <c r="OOP2" s="16"/>
      <c r="OOQ2" s="16"/>
      <c r="OOR2" s="16"/>
      <c r="OOS2" s="16"/>
      <c r="OOT2" s="16"/>
      <c r="OOU2" s="16"/>
      <c r="OOV2" s="16"/>
      <c r="OOW2" s="16"/>
      <c r="OOX2" s="16"/>
      <c r="OOY2" s="16"/>
      <c r="OOZ2" s="16"/>
      <c r="OPA2" s="16"/>
      <c r="OPB2" s="16"/>
      <c r="OPC2" s="16"/>
      <c r="OPD2" s="16"/>
      <c r="OPE2" s="16"/>
      <c r="OPF2" s="16"/>
      <c r="OPG2" s="16"/>
      <c r="OPH2" s="16"/>
      <c r="OPI2" s="16"/>
      <c r="OPJ2" s="16"/>
      <c r="OPK2" s="16"/>
      <c r="OPL2" s="16"/>
      <c r="OPM2" s="16"/>
      <c r="OPN2" s="16"/>
      <c r="OPO2" s="16"/>
      <c r="OPP2" s="16"/>
      <c r="OPQ2" s="16"/>
      <c r="OPR2" s="16"/>
      <c r="OPS2" s="16"/>
      <c r="OPT2" s="16"/>
      <c r="OPU2" s="16"/>
      <c r="OPV2" s="16"/>
      <c r="OPW2" s="16"/>
      <c r="OPX2" s="16"/>
      <c r="OPY2" s="16"/>
      <c r="OPZ2" s="16"/>
      <c r="OQA2" s="16"/>
      <c r="OQB2" s="16"/>
      <c r="OQC2" s="16"/>
      <c r="OQD2" s="16"/>
      <c r="OQE2" s="16"/>
      <c r="OQF2" s="16"/>
      <c r="OQG2" s="16"/>
      <c r="OQH2" s="16"/>
      <c r="OQI2" s="16"/>
      <c r="OQJ2" s="16"/>
      <c r="OQK2" s="16"/>
      <c r="OQL2" s="16"/>
      <c r="OQM2" s="16"/>
      <c r="OQN2" s="16"/>
      <c r="OQO2" s="16"/>
      <c r="OQP2" s="16"/>
      <c r="OQQ2" s="16"/>
      <c r="OQR2" s="16"/>
      <c r="OQS2" s="16"/>
      <c r="OQT2" s="16"/>
      <c r="OQU2" s="16"/>
      <c r="OQV2" s="16"/>
      <c r="OQW2" s="16"/>
      <c r="OQX2" s="16"/>
      <c r="OQY2" s="16"/>
      <c r="OQZ2" s="16"/>
      <c r="ORA2" s="16"/>
      <c r="ORB2" s="16"/>
      <c r="ORC2" s="16"/>
      <c r="ORD2" s="16"/>
      <c r="ORE2" s="16"/>
      <c r="ORF2" s="16"/>
      <c r="ORG2" s="16"/>
      <c r="ORH2" s="16"/>
      <c r="ORI2" s="16"/>
      <c r="ORJ2" s="16"/>
      <c r="ORK2" s="16"/>
      <c r="ORL2" s="16"/>
      <c r="ORM2" s="16"/>
      <c r="ORN2" s="16"/>
      <c r="ORO2" s="16"/>
      <c r="ORP2" s="16"/>
      <c r="ORQ2" s="16"/>
      <c r="ORR2" s="16"/>
      <c r="ORS2" s="16"/>
      <c r="ORT2" s="16"/>
      <c r="ORU2" s="16"/>
      <c r="ORV2" s="16"/>
      <c r="ORW2" s="16"/>
      <c r="ORX2" s="16"/>
      <c r="ORY2" s="16"/>
      <c r="ORZ2" s="16"/>
      <c r="OSA2" s="16"/>
      <c r="OSB2" s="16"/>
      <c r="OSC2" s="16"/>
      <c r="OSD2" s="16"/>
      <c r="OSE2" s="16"/>
      <c r="OSF2" s="16"/>
      <c r="OSG2" s="16"/>
      <c r="OSH2" s="16"/>
      <c r="OSI2" s="16"/>
      <c r="OSJ2" s="16"/>
      <c r="OSK2" s="16"/>
      <c r="OSL2" s="16"/>
      <c r="OSM2" s="16"/>
      <c r="OSN2" s="16"/>
      <c r="OSO2" s="16"/>
      <c r="OSP2" s="16"/>
      <c r="OSQ2" s="16"/>
      <c r="OSR2" s="16"/>
      <c r="OSS2" s="16"/>
      <c r="OST2" s="16"/>
      <c r="OSU2" s="16"/>
      <c r="OSV2" s="16"/>
      <c r="OSW2" s="16"/>
      <c r="OSX2" s="16"/>
      <c r="OSY2" s="16"/>
      <c r="OSZ2" s="16"/>
      <c r="OTA2" s="16"/>
      <c r="OTB2" s="16"/>
      <c r="OTC2" s="16"/>
      <c r="OTD2" s="16"/>
      <c r="OTE2" s="16"/>
      <c r="OTF2" s="16"/>
      <c r="OTG2" s="16"/>
      <c r="OTH2" s="16"/>
      <c r="OTI2" s="16"/>
      <c r="OTJ2" s="16"/>
      <c r="OTK2" s="16"/>
      <c r="OTL2" s="16"/>
      <c r="OTM2" s="16"/>
      <c r="OTN2" s="16"/>
      <c r="OTO2" s="16"/>
      <c r="OTP2" s="16"/>
      <c r="OTQ2" s="16"/>
      <c r="OTR2" s="16"/>
      <c r="OTS2" s="16"/>
      <c r="OTT2" s="16"/>
      <c r="OTU2" s="16"/>
      <c r="OTV2" s="16"/>
      <c r="OTW2" s="16"/>
      <c r="OTX2" s="16"/>
      <c r="OTY2" s="16"/>
      <c r="OTZ2" s="16"/>
      <c r="OUA2" s="16"/>
      <c r="OUB2" s="16"/>
      <c r="OUC2" s="16"/>
      <c r="OUD2" s="16"/>
      <c r="OUE2" s="16"/>
      <c r="OUF2" s="16"/>
      <c r="OUG2" s="16"/>
      <c r="OUH2" s="16"/>
      <c r="OUI2" s="16"/>
      <c r="OUJ2" s="16"/>
      <c r="OUK2" s="16"/>
      <c r="OUL2" s="16"/>
      <c r="OUM2" s="16"/>
      <c r="OUN2" s="16"/>
      <c r="OUO2" s="16"/>
      <c r="OUP2" s="16"/>
      <c r="OUQ2" s="16"/>
      <c r="OUR2" s="16"/>
      <c r="OUS2" s="16"/>
      <c r="OUT2" s="16"/>
      <c r="OUU2" s="16"/>
      <c r="OUV2" s="16"/>
      <c r="OUW2" s="16"/>
      <c r="OUX2" s="16"/>
      <c r="OUY2" s="16"/>
      <c r="OUZ2" s="16"/>
      <c r="OVA2" s="16"/>
      <c r="OVB2" s="16"/>
      <c r="OVC2" s="16"/>
      <c r="OVD2" s="16"/>
      <c r="OVE2" s="16"/>
      <c r="OVF2" s="16"/>
      <c r="OVG2" s="16"/>
      <c r="OVH2" s="16"/>
      <c r="OVI2" s="16"/>
      <c r="OVJ2" s="16"/>
      <c r="OVK2" s="16"/>
      <c r="OVL2" s="16"/>
      <c r="OVM2" s="16"/>
      <c r="OVN2" s="16"/>
      <c r="OVO2" s="16"/>
      <c r="OVP2" s="16"/>
      <c r="OVQ2" s="16"/>
      <c r="OVR2" s="16"/>
      <c r="OVS2" s="16"/>
      <c r="OVT2" s="16"/>
      <c r="OVU2" s="16"/>
      <c r="OVV2" s="16"/>
      <c r="OVW2" s="16"/>
      <c r="OVX2" s="16"/>
      <c r="OVY2" s="16"/>
      <c r="OVZ2" s="16"/>
      <c r="OWA2" s="16"/>
      <c r="OWB2" s="16"/>
      <c r="OWC2" s="16"/>
      <c r="OWD2" s="16"/>
      <c r="OWE2" s="16"/>
      <c r="OWF2" s="16"/>
      <c r="OWG2" s="16"/>
      <c r="OWH2" s="16"/>
      <c r="OWI2" s="16"/>
      <c r="OWJ2" s="16"/>
      <c r="OWK2" s="16"/>
      <c r="OWL2" s="16"/>
      <c r="OWM2" s="16"/>
      <c r="OWN2" s="16"/>
      <c r="OWO2" s="16"/>
      <c r="OWP2" s="16"/>
      <c r="OWQ2" s="16"/>
      <c r="OWR2" s="16"/>
      <c r="OWS2" s="16"/>
      <c r="OWT2" s="16"/>
      <c r="OWU2" s="16"/>
      <c r="OWV2" s="16"/>
      <c r="OWW2" s="16"/>
      <c r="OWX2" s="16"/>
      <c r="OWY2" s="16"/>
      <c r="OWZ2" s="16"/>
      <c r="OXA2" s="16"/>
      <c r="OXB2" s="16"/>
      <c r="OXC2" s="16"/>
      <c r="OXD2" s="16"/>
      <c r="OXE2" s="16"/>
      <c r="OXF2" s="16"/>
      <c r="OXG2" s="16"/>
      <c r="OXH2" s="16"/>
      <c r="OXI2" s="16"/>
      <c r="OXJ2" s="16"/>
      <c r="OXK2" s="16"/>
      <c r="OXL2" s="16"/>
      <c r="OXM2" s="16"/>
      <c r="OXN2" s="16"/>
      <c r="OXO2" s="16"/>
      <c r="OXP2" s="16"/>
      <c r="OXQ2" s="16"/>
      <c r="OXR2" s="16"/>
      <c r="OXS2" s="16"/>
      <c r="OXT2" s="16"/>
      <c r="OXU2" s="16"/>
      <c r="OXV2" s="16"/>
      <c r="OXW2" s="16"/>
      <c r="OXX2" s="16"/>
      <c r="OXY2" s="16"/>
      <c r="OXZ2" s="16"/>
      <c r="OYA2" s="16"/>
      <c r="OYB2" s="16"/>
      <c r="OYC2" s="16"/>
      <c r="OYD2" s="16"/>
      <c r="OYE2" s="16"/>
      <c r="OYF2" s="16"/>
      <c r="OYG2" s="16"/>
      <c r="OYH2" s="16"/>
      <c r="OYI2" s="16"/>
      <c r="OYJ2" s="16"/>
      <c r="OYK2" s="16"/>
      <c r="OYL2" s="16"/>
      <c r="OYM2" s="16"/>
      <c r="OYN2" s="16"/>
      <c r="OYO2" s="16"/>
      <c r="OYP2" s="16"/>
      <c r="OYQ2" s="16"/>
      <c r="OYR2" s="16"/>
      <c r="OYS2" s="16"/>
      <c r="OYT2" s="16"/>
      <c r="OYU2" s="16"/>
      <c r="OYV2" s="16"/>
      <c r="OYW2" s="16"/>
      <c r="OYX2" s="16"/>
      <c r="OYY2" s="16"/>
      <c r="OYZ2" s="16"/>
      <c r="OZA2" s="16"/>
      <c r="OZB2" s="16"/>
      <c r="OZC2" s="16"/>
      <c r="OZD2" s="16"/>
      <c r="OZE2" s="16"/>
      <c r="OZF2" s="16"/>
      <c r="OZG2" s="16"/>
      <c r="OZH2" s="16"/>
      <c r="OZI2" s="16"/>
      <c r="OZJ2" s="16"/>
      <c r="OZK2" s="16"/>
      <c r="OZL2" s="16"/>
      <c r="OZM2" s="16"/>
      <c r="OZN2" s="16"/>
      <c r="OZO2" s="16"/>
      <c r="OZP2" s="16"/>
      <c r="OZQ2" s="16"/>
      <c r="OZR2" s="16"/>
      <c r="OZS2" s="16"/>
      <c r="OZT2" s="16"/>
      <c r="OZU2" s="16"/>
      <c r="OZV2" s="16"/>
      <c r="OZW2" s="16"/>
      <c r="OZX2" s="16"/>
      <c r="OZY2" s="16"/>
      <c r="OZZ2" s="16"/>
      <c r="PAA2" s="16"/>
      <c r="PAB2" s="16"/>
      <c r="PAC2" s="16"/>
      <c r="PAD2" s="16"/>
      <c r="PAE2" s="16"/>
      <c r="PAF2" s="16"/>
      <c r="PAG2" s="16"/>
      <c r="PAH2" s="16"/>
      <c r="PAI2" s="16"/>
      <c r="PAJ2" s="16"/>
      <c r="PAK2" s="16"/>
      <c r="PAL2" s="16"/>
      <c r="PAM2" s="16"/>
      <c r="PAN2" s="16"/>
      <c r="PAO2" s="16"/>
      <c r="PAP2" s="16"/>
      <c r="PAQ2" s="16"/>
      <c r="PAR2" s="16"/>
      <c r="PAS2" s="16"/>
      <c r="PAT2" s="16"/>
      <c r="PAU2" s="16"/>
      <c r="PAV2" s="16"/>
      <c r="PAW2" s="16"/>
      <c r="PAX2" s="16"/>
      <c r="PAY2" s="16"/>
      <c r="PAZ2" s="16"/>
      <c r="PBA2" s="16"/>
      <c r="PBB2" s="16"/>
      <c r="PBC2" s="16"/>
      <c r="PBD2" s="16"/>
      <c r="PBE2" s="16"/>
      <c r="PBF2" s="16"/>
      <c r="PBG2" s="16"/>
      <c r="PBH2" s="16"/>
      <c r="PBI2" s="16"/>
      <c r="PBJ2" s="16"/>
      <c r="PBK2" s="16"/>
      <c r="PBL2" s="16"/>
      <c r="PBM2" s="16"/>
      <c r="PBN2" s="16"/>
      <c r="PBO2" s="16"/>
      <c r="PBP2" s="16"/>
      <c r="PBQ2" s="16"/>
      <c r="PBR2" s="16"/>
      <c r="PBS2" s="16"/>
      <c r="PBT2" s="16"/>
      <c r="PBU2" s="16"/>
      <c r="PBV2" s="16"/>
      <c r="PBW2" s="16"/>
      <c r="PBX2" s="16"/>
      <c r="PBY2" s="16"/>
      <c r="PBZ2" s="16"/>
      <c r="PCA2" s="16"/>
      <c r="PCB2" s="16"/>
      <c r="PCC2" s="16"/>
      <c r="PCD2" s="16"/>
      <c r="PCE2" s="16"/>
      <c r="PCF2" s="16"/>
      <c r="PCG2" s="16"/>
      <c r="PCH2" s="16"/>
      <c r="PCI2" s="16"/>
      <c r="PCJ2" s="16"/>
      <c r="PCK2" s="16"/>
      <c r="PCL2" s="16"/>
      <c r="PCM2" s="16"/>
      <c r="PCN2" s="16"/>
      <c r="PCO2" s="16"/>
      <c r="PCP2" s="16"/>
      <c r="PCQ2" s="16"/>
      <c r="PCR2" s="16"/>
      <c r="PCS2" s="16"/>
      <c r="PCT2" s="16"/>
      <c r="PCU2" s="16"/>
      <c r="PCV2" s="16"/>
      <c r="PCW2" s="16"/>
      <c r="PCX2" s="16"/>
      <c r="PCY2" s="16"/>
      <c r="PCZ2" s="16"/>
      <c r="PDA2" s="16"/>
      <c r="PDB2" s="16"/>
      <c r="PDC2" s="16"/>
      <c r="PDD2" s="16"/>
      <c r="PDE2" s="16"/>
      <c r="PDF2" s="16"/>
      <c r="PDG2" s="16"/>
      <c r="PDH2" s="16"/>
      <c r="PDI2" s="16"/>
      <c r="PDJ2" s="16"/>
      <c r="PDK2" s="16"/>
      <c r="PDL2" s="16"/>
      <c r="PDM2" s="16"/>
      <c r="PDN2" s="16"/>
      <c r="PDO2" s="16"/>
      <c r="PDP2" s="16"/>
      <c r="PDQ2" s="16"/>
      <c r="PDR2" s="16"/>
      <c r="PDS2" s="16"/>
      <c r="PDT2" s="16"/>
      <c r="PDU2" s="16"/>
      <c r="PDV2" s="16"/>
      <c r="PDW2" s="16"/>
      <c r="PDX2" s="16"/>
      <c r="PDY2" s="16"/>
      <c r="PDZ2" s="16"/>
      <c r="PEA2" s="16"/>
      <c r="PEB2" s="16"/>
      <c r="PEC2" s="16"/>
      <c r="PED2" s="16"/>
      <c r="PEE2" s="16"/>
      <c r="PEF2" s="16"/>
      <c r="PEG2" s="16"/>
      <c r="PEH2" s="16"/>
      <c r="PEI2" s="16"/>
      <c r="PEJ2" s="16"/>
      <c r="PEK2" s="16"/>
      <c r="PEL2" s="16"/>
      <c r="PEM2" s="16"/>
      <c r="PEN2" s="16"/>
      <c r="PEO2" s="16"/>
      <c r="PEP2" s="16"/>
      <c r="PEQ2" s="16"/>
      <c r="PER2" s="16"/>
      <c r="PES2" s="16"/>
      <c r="PET2" s="16"/>
      <c r="PEU2" s="16"/>
      <c r="PEV2" s="16"/>
      <c r="PEW2" s="16"/>
      <c r="PEX2" s="16"/>
      <c r="PEY2" s="16"/>
      <c r="PEZ2" s="16"/>
      <c r="PFA2" s="16"/>
      <c r="PFB2" s="16"/>
      <c r="PFC2" s="16"/>
      <c r="PFD2" s="16"/>
      <c r="PFE2" s="16"/>
      <c r="PFF2" s="16"/>
      <c r="PFG2" s="16"/>
      <c r="PFH2" s="16"/>
      <c r="PFI2" s="16"/>
      <c r="PFJ2" s="16"/>
      <c r="PFK2" s="16"/>
      <c r="PFL2" s="16"/>
      <c r="PFM2" s="16"/>
      <c r="PFN2" s="16"/>
      <c r="PFO2" s="16"/>
      <c r="PFP2" s="16"/>
      <c r="PFQ2" s="16"/>
      <c r="PFR2" s="16"/>
      <c r="PFS2" s="16"/>
      <c r="PFT2" s="16"/>
      <c r="PFU2" s="16"/>
      <c r="PFV2" s="16"/>
      <c r="PFW2" s="16"/>
      <c r="PFX2" s="16"/>
      <c r="PFY2" s="16"/>
      <c r="PFZ2" s="16"/>
      <c r="PGA2" s="16"/>
      <c r="PGB2" s="16"/>
      <c r="PGC2" s="16"/>
      <c r="PGD2" s="16"/>
      <c r="PGE2" s="16"/>
      <c r="PGF2" s="16"/>
      <c r="PGG2" s="16"/>
      <c r="PGH2" s="16"/>
      <c r="PGI2" s="16"/>
      <c r="PGJ2" s="16"/>
      <c r="PGK2" s="16"/>
      <c r="PGL2" s="16"/>
      <c r="PGM2" s="16"/>
      <c r="PGN2" s="16"/>
      <c r="PGO2" s="16"/>
      <c r="PGP2" s="16"/>
      <c r="PGQ2" s="16"/>
      <c r="PGR2" s="16"/>
      <c r="PGS2" s="16"/>
      <c r="PGT2" s="16"/>
      <c r="PGU2" s="16"/>
      <c r="PGV2" s="16"/>
      <c r="PGW2" s="16"/>
      <c r="PGX2" s="16"/>
      <c r="PGY2" s="16"/>
      <c r="PGZ2" s="16"/>
      <c r="PHA2" s="16"/>
      <c r="PHB2" s="16"/>
      <c r="PHC2" s="16"/>
      <c r="PHD2" s="16"/>
      <c r="PHE2" s="16"/>
      <c r="PHF2" s="16"/>
      <c r="PHG2" s="16"/>
      <c r="PHH2" s="16"/>
      <c r="PHI2" s="16"/>
      <c r="PHJ2" s="16"/>
      <c r="PHK2" s="16"/>
      <c r="PHL2" s="16"/>
      <c r="PHM2" s="16"/>
      <c r="PHN2" s="16"/>
      <c r="PHO2" s="16"/>
      <c r="PHP2" s="16"/>
      <c r="PHQ2" s="16"/>
      <c r="PHR2" s="16"/>
      <c r="PHS2" s="16"/>
      <c r="PHT2" s="16"/>
      <c r="PHU2" s="16"/>
      <c r="PHV2" s="16"/>
      <c r="PHW2" s="16"/>
      <c r="PHX2" s="16"/>
      <c r="PHY2" s="16"/>
      <c r="PHZ2" s="16"/>
      <c r="PIA2" s="16"/>
      <c r="PIB2" s="16"/>
      <c r="PIC2" s="16"/>
      <c r="PID2" s="16"/>
      <c r="PIE2" s="16"/>
      <c r="PIF2" s="16"/>
      <c r="PIG2" s="16"/>
      <c r="PIH2" s="16"/>
      <c r="PII2" s="16"/>
      <c r="PIJ2" s="16"/>
      <c r="PIK2" s="16"/>
      <c r="PIL2" s="16"/>
      <c r="PIM2" s="16"/>
      <c r="PIN2" s="16"/>
      <c r="PIO2" s="16"/>
      <c r="PIP2" s="16"/>
      <c r="PIQ2" s="16"/>
      <c r="PIR2" s="16"/>
      <c r="PIS2" s="16"/>
      <c r="PIT2" s="16"/>
      <c r="PIU2" s="16"/>
      <c r="PIV2" s="16"/>
      <c r="PIW2" s="16"/>
      <c r="PIX2" s="16"/>
      <c r="PIY2" s="16"/>
      <c r="PIZ2" s="16"/>
      <c r="PJA2" s="16"/>
      <c r="PJB2" s="16"/>
      <c r="PJC2" s="16"/>
      <c r="PJD2" s="16"/>
      <c r="PJE2" s="16"/>
      <c r="PJF2" s="16"/>
      <c r="PJG2" s="16"/>
      <c r="PJH2" s="16"/>
      <c r="PJI2" s="16"/>
      <c r="PJJ2" s="16"/>
      <c r="PJK2" s="16"/>
      <c r="PJL2" s="16"/>
      <c r="PJM2" s="16"/>
      <c r="PJN2" s="16"/>
      <c r="PJO2" s="16"/>
      <c r="PJP2" s="16"/>
      <c r="PJQ2" s="16"/>
      <c r="PJR2" s="16"/>
      <c r="PJS2" s="16"/>
      <c r="PJT2" s="16"/>
      <c r="PJU2" s="16"/>
      <c r="PJV2" s="16"/>
      <c r="PJW2" s="16"/>
      <c r="PJX2" s="16"/>
      <c r="PJY2" s="16"/>
      <c r="PJZ2" s="16"/>
      <c r="PKA2" s="16"/>
      <c r="PKB2" s="16"/>
      <c r="PKC2" s="16"/>
      <c r="PKD2" s="16"/>
      <c r="PKE2" s="16"/>
      <c r="PKF2" s="16"/>
      <c r="PKG2" s="16"/>
      <c r="PKH2" s="16"/>
      <c r="PKI2" s="16"/>
      <c r="PKJ2" s="16"/>
      <c r="PKK2" s="16"/>
      <c r="PKL2" s="16"/>
      <c r="PKM2" s="16"/>
      <c r="PKN2" s="16"/>
      <c r="PKO2" s="16"/>
      <c r="PKP2" s="16"/>
      <c r="PKQ2" s="16"/>
      <c r="PKR2" s="16"/>
      <c r="PKS2" s="16"/>
      <c r="PKT2" s="16"/>
      <c r="PKU2" s="16"/>
      <c r="PKV2" s="16"/>
      <c r="PKW2" s="16"/>
      <c r="PKX2" s="16"/>
      <c r="PKY2" s="16"/>
      <c r="PKZ2" s="16"/>
      <c r="PLA2" s="16"/>
      <c r="PLB2" s="16"/>
      <c r="PLC2" s="16"/>
      <c r="PLD2" s="16"/>
      <c r="PLE2" s="16"/>
      <c r="PLF2" s="16"/>
      <c r="PLG2" s="16"/>
      <c r="PLH2" s="16"/>
      <c r="PLI2" s="16"/>
      <c r="PLJ2" s="16"/>
      <c r="PLK2" s="16"/>
      <c r="PLL2" s="16"/>
      <c r="PLM2" s="16"/>
      <c r="PLN2" s="16"/>
      <c r="PLO2" s="16"/>
      <c r="PLP2" s="16"/>
      <c r="PLQ2" s="16"/>
      <c r="PLR2" s="16"/>
      <c r="PLS2" s="16"/>
      <c r="PLT2" s="16"/>
      <c r="PLU2" s="16"/>
      <c r="PLV2" s="16"/>
      <c r="PLW2" s="16"/>
      <c r="PLX2" s="16"/>
      <c r="PLY2" s="16"/>
      <c r="PLZ2" s="16"/>
      <c r="PMA2" s="16"/>
      <c r="PMB2" s="16"/>
      <c r="PMC2" s="16"/>
      <c r="PMD2" s="16"/>
      <c r="PME2" s="16"/>
      <c r="PMF2" s="16"/>
      <c r="PMG2" s="16"/>
      <c r="PMH2" s="16"/>
      <c r="PMI2" s="16"/>
      <c r="PMJ2" s="16"/>
      <c r="PMK2" s="16"/>
      <c r="PML2" s="16"/>
      <c r="PMM2" s="16"/>
      <c r="PMN2" s="16"/>
      <c r="PMO2" s="16"/>
      <c r="PMP2" s="16"/>
      <c r="PMQ2" s="16"/>
      <c r="PMR2" s="16"/>
      <c r="PMS2" s="16"/>
      <c r="PMT2" s="16"/>
      <c r="PMU2" s="16"/>
      <c r="PMV2" s="16"/>
      <c r="PMW2" s="16"/>
      <c r="PMX2" s="16"/>
      <c r="PMY2" s="16"/>
      <c r="PMZ2" s="16"/>
      <c r="PNA2" s="16"/>
      <c r="PNB2" s="16"/>
      <c r="PNC2" s="16"/>
      <c r="PND2" s="16"/>
      <c r="PNE2" s="16"/>
      <c r="PNF2" s="16"/>
      <c r="PNG2" s="16"/>
      <c r="PNH2" s="16"/>
      <c r="PNI2" s="16"/>
      <c r="PNJ2" s="16"/>
      <c r="PNK2" s="16"/>
      <c r="PNL2" s="16"/>
      <c r="PNM2" s="16"/>
      <c r="PNN2" s="16"/>
      <c r="PNO2" s="16"/>
      <c r="PNP2" s="16"/>
      <c r="PNQ2" s="16"/>
      <c r="PNR2" s="16"/>
      <c r="PNS2" s="16"/>
      <c r="PNT2" s="16"/>
      <c r="PNU2" s="16"/>
      <c r="PNV2" s="16"/>
      <c r="PNW2" s="16"/>
      <c r="PNX2" s="16"/>
      <c r="PNY2" s="16"/>
      <c r="PNZ2" s="16"/>
      <c r="POA2" s="16"/>
      <c r="POB2" s="16"/>
      <c r="POC2" s="16"/>
      <c r="POD2" s="16"/>
      <c r="POE2" s="16"/>
      <c r="POF2" s="16"/>
      <c r="POG2" s="16"/>
      <c r="POH2" s="16"/>
      <c r="POI2" s="16"/>
      <c r="POJ2" s="16"/>
      <c r="POK2" s="16"/>
      <c r="POL2" s="16"/>
      <c r="POM2" s="16"/>
      <c r="PON2" s="16"/>
      <c r="POO2" s="16"/>
      <c r="POP2" s="16"/>
      <c r="POQ2" s="16"/>
      <c r="POR2" s="16"/>
      <c r="POS2" s="16"/>
      <c r="POT2" s="16"/>
      <c r="POU2" s="16"/>
      <c r="POV2" s="16"/>
      <c r="POW2" s="16"/>
      <c r="POX2" s="16"/>
      <c r="POY2" s="16"/>
      <c r="POZ2" s="16"/>
      <c r="PPA2" s="16"/>
      <c r="PPB2" s="16"/>
      <c r="PPC2" s="16"/>
      <c r="PPD2" s="16"/>
      <c r="PPE2" s="16"/>
      <c r="PPF2" s="16"/>
      <c r="PPG2" s="16"/>
      <c r="PPH2" s="16"/>
      <c r="PPI2" s="16"/>
      <c r="PPJ2" s="16"/>
      <c r="PPK2" s="16"/>
      <c r="PPL2" s="16"/>
      <c r="PPM2" s="16"/>
      <c r="PPN2" s="16"/>
      <c r="PPO2" s="16"/>
      <c r="PPP2" s="16"/>
      <c r="PPQ2" s="16"/>
      <c r="PPR2" s="16"/>
      <c r="PPS2" s="16"/>
      <c r="PPT2" s="16"/>
      <c r="PPU2" s="16"/>
      <c r="PPV2" s="16"/>
      <c r="PPW2" s="16"/>
      <c r="PPX2" s="16"/>
      <c r="PPY2" s="16"/>
      <c r="PPZ2" s="16"/>
      <c r="PQA2" s="16"/>
      <c r="PQB2" s="16"/>
      <c r="PQC2" s="16"/>
      <c r="PQD2" s="16"/>
      <c r="PQE2" s="16"/>
      <c r="PQF2" s="16"/>
      <c r="PQG2" s="16"/>
      <c r="PQH2" s="16"/>
      <c r="PQI2" s="16"/>
      <c r="PQJ2" s="16"/>
      <c r="PQK2" s="16"/>
      <c r="PQL2" s="16"/>
      <c r="PQM2" s="16"/>
      <c r="PQN2" s="16"/>
      <c r="PQO2" s="16"/>
      <c r="PQP2" s="16"/>
      <c r="PQQ2" s="16"/>
      <c r="PQR2" s="16"/>
      <c r="PQS2" s="16"/>
      <c r="PQT2" s="16"/>
      <c r="PQU2" s="16"/>
      <c r="PQV2" s="16"/>
      <c r="PQW2" s="16"/>
      <c r="PQX2" s="16"/>
      <c r="PQY2" s="16"/>
      <c r="PQZ2" s="16"/>
      <c r="PRA2" s="16"/>
      <c r="PRB2" s="16"/>
      <c r="PRC2" s="16"/>
      <c r="PRD2" s="16"/>
      <c r="PRE2" s="16"/>
      <c r="PRF2" s="16"/>
      <c r="PRG2" s="16"/>
      <c r="PRH2" s="16"/>
      <c r="PRI2" s="16"/>
      <c r="PRJ2" s="16"/>
      <c r="PRK2" s="16"/>
      <c r="PRL2" s="16"/>
      <c r="PRM2" s="16"/>
      <c r="PRN2" s="16"/>
      <c r="PRO2" s="16"/>
      <c r="PRP2" s="16"/>
      <c r="PRQ2" s="16"/>
      <c r="PRR2" s="16"/>
      <c r="PRS2" s="16"/>
      <c r="PRT2" s="16"/>
      <c r="PRU2" s="16"/>
      <c r="PRV2" s="16"/>
      <c r="PRW2" s="16"/>
      <c r="PRX2" s="16"/>
      <c r="PRY2" s="16"/>
      <c r="PRZ2" s="16"/>
      <c r="PSA2" s="16"/>
      <c r="PSB2" s="16"/>
      <c r="PSC2" s="16"/>
      <c r="PSD2" s="16"/>
      <c r="PSE2" s="16"/>
      <c r="PSF2" s="16"/>
      <c r="PSG2" s="16"/>
      <c r="PSH2" s="16"/>
      <c r="PSI2" s="16"/>
      <c r="PSJ2" s="16"/>
      <c r="PSK2" s="16"/>
      <c r="PSL2" s="16"/>
      <c r="PSM2" s="16"/>
      <c r="PSN2" s="16"/>
      <c r="PSO2" s="16"/>
      <c r="PSP2" s="16"/>
      <c r="PSQ2" s="16"/>
      <c r="PSR2" s="16"/>
      <c r="PSS2" s="16"/>
      <c r="PST2" s="16"/>
      <c r="PSU2" s="16"/>
      <c r="PSV2" s="16"/>
      <c r="PSW2" s="16"/>
      <c r="PSX2" s="16"/>
      <c r="PSY2" s="16"/>
      <c r="PSZ2" s="16"/>
      <c r="PTA2" s="16"/>
      <c r="PTB2" s="16"/>
      <c r="PTC2" s="16"/>
      <c r="PTD2" s="16"/>
      <c r="PTE2" s="16"/>
      <c r="PTF2" s="16"/>
      <c r="PTG2" s="16"/>
      <c r="PTH2" s="16"/>
      <c r="PTI2" s="16"/>
      <c r="PTJ2" s="16"/>
      <c r="PTK2" s="16"/>
      <c r="PTL2" s="16"/>
      <c r="PTM2" s="16"/>
      <c r="PTN2" s="16"/>
      <c r="PTO2" s="16"/>
      <c r="PTP2" s="16"/>
      <c r="PTQ2" s="16"/>
      <c r="PTR2" s="16"/>
      <c r="PTS2" s="16"/>
      <c r="PTT2" s="16"/>
      <c r="PTU2" s="16"/>
      <c r="PTV2" s="16"/>
      <c r="PTW2" s="16"/>
      <c r="PTX2" s="16"/>
      <c r="PTY2" s="16"/>
      <c r="PTZ2" s="16"/>
      <c r="PUA2" s="16"/>
      <c r="PUB2" s="16"/>
      <c r="PUC2" s="16"/>
      <c r="PUD2" s="16"/>
      <c r="PUE2" s="16"/>
      <c r="PUF2" s="16"/>
      <c r="PUG2" s="16"/>
      <c r="PUH2" s="16"/>
      <c r="PUI2" s="16"/>
      <c r="PUJ2" s="16"/>
      <c r="PUK2" s="16"/>
      <c r="PUL2" s="16"/>
      <c r="PUM2" s="16"/>
      <c r="PUN2" s="16"/>
      <c r="PUO2" s="16"/>
      <c r="PUP2" s="16"/>
      <c r="PUQ2" s="16"/>
      <c r="PUR2" s="16"/>
      <c r="PUS2" s="16"/>
      <c r="PUT2" s="16"/>
      <c r="PUU2" s="16"/>
      <c r="PUV2" s="16"/>
      <c r="PUW2" s="16"/>
      <c r="PUX2" s="16"/>
      <c r="PUY2" s="16"/>
      <c r="PUZ2" s="16"/>
      <c r="PVA2" s="16"/>
      <c r="PVB2" s="16"/>
      <c r="PVC2" s="16"/>
      <c r="PVD2" s="16"/>
      <c r="PVE2" s="16"/>
      <c r="PVF2" s="16"/>
      <c r="PVG2" s="16"/>
      <c r="PVH2" s="16"/>
      <c r="PVI2" s="16"/>
      <c r="PVJ2" s="16"/>
      <c r="PVK2" s="16"/>
      <c r="PVL2" s="16"/>
      <c r="PVM2" s="16"/>
      <c r="PVN2" s="16"/>
      <c r="PVO2" s="16"/>
      <c r="PVP2" s="16"/>
      <c r="PVQ2" s="16"/>
      <c r="PVR2" s="16"/>
      <c r="PVS2" s="16"/>
      <c r="PVT2" s="16"/>
      <c r="PVU2" s="16"/>
      <c r="PVV2" s="16"/>
      <c r="PVW2" s="16"/>
      <c r="PVX2" s="16"/>
      <c r="PVY2" s="16"/>
      <c r="PVZ2" s="16"/>
      <c r="PWA2" s="16"/>
      <c r="PWB2" s="16"/>
      <c r="PWC2" s="16"/>
      <c r="PWD2" s="16"/>
      <c r="PWE2" s="16"/>
      <c r="PWF2" s="16"/>
      <c r="PWG2" s="16"/>
      <c r="PWH2" s="16"/>
      <c r="PWI2" s="16"/>
      <c r="PWJ2" s="16"/>
      <c r="PWK2" s="16"/>
      <c r="PWL2" s="16"/>
      <c r="PWM2" s="16"/>
      <c r="PWN2" s="16"/>
      <c r="PWO2" s="16"/>
      <c r="PWP2" s="16"/>
      <c r="PWQ2" s="16"/>
      <c r="PWR2" s="16"/>
      <c r="PWS2" s="16"/>
      <c r="PWT2" s="16"/>
      <c r="PWU2" s="16"/>
      <c r="PWV2" s="16"/>
      <c r="PWW2" s="16"/>
      <c r="PWX2" s="16"/>
      <c r="PWY2" s="16"/>
      <c r="PWZ2" s="16"/>
      <c r="PXA2" s="16"/>
      <c r="PXB2" s="16"/>
      <c r="PXC2" s="16"/>
      <c r="PXD2" s="16"/>
      <c r="PXE2" s="16"/>
      <c r="PXF2" s="16"/>
      <c r="PXG2" s="16"/>
      <c r="PXH2" s="16"/>
      <c r="PXI2" s="16"/>
      <c r="PXJ2" s="16"/>
      <c r="PXK2" s="16"/>
      <c r="PXL2" s="16"/>
      <c r="PXM2" s="16"/>
      <c r="PXN2" s="16"/>
      <c r="PXO2" s="16"/>
      <c r="PXP2" s="16"/>
      <c r="PXQ2" s="16"/>
      <c r="PXR2" s="16"/>
      <c r="PXS2" s="16"/>
      <c r="PXT2" s="16"/>
      <c r="PXU2" s="16"/>
      <c r="PXV2" s="16"/>
      <c r="PXW2" s="16"/>
      <c r="PXX2" s="16"/>
      <c r="PXY2" s="16"/>
      <c r="PXZ2" s="16"/>
      <c r="PYA2" s="16"/>
      <c r="PYB2" s="16"/>
      <c r="PYC2" s="16"/>
      <c r="PYD2" s="16"/>
      <c r="PYE2" s="16"/>
      <c r="PYF2" s="16"/>
      <c r="PYG2" s="16"/>
      <c r="PYH2" s="16"/>
      <c r="PYI2" s="16"/>
      <c r="PYJ2" s="16"/>
      <c r="PYK2" s="16"/>
      <c r="PYL2" s="16"/>
      <c r="PYM2" s="16"/>
      <c r="PYN2" s="16"/>
      <c r="PYO2" s="16"/>
      <c r="PYP2" s="16"/>
      <c r="PYQ2" s="16"/>
      <c r="PYR2" s="16"/>
      <c r="PYS2" s="16"/>
      <c r="PYT2" s="16"/>
      <c r="PYU2" s="16"/>
      <c r="PYV2" s="16"/>
      <c r="PYW2" s="16"/>
      <c r="PYX2" s="16"/>
      <c r="PYY2" s="16"/>
      <c r="PYZ2" s="16"/>
      <c r="PZA2" s="16"/>
      <c r="PZB2" s="16"/>
      <c r="PZC2" s="16"/>
      <c r="PZD2" s="16"/>
      <c r="PZE2" s="16"/>
      <c r="PZF2" s="16"/>
      <c r="PZG2" s="16"/>
      <c r="PZH2" s="16"/>
      <c r="PZI2" s="16"/>
      <c r="PZJ2" s="16"/>
      <c r="PZK2" s="16"/>
      <c r="PZL2" s="16"/>
      <c r="PZM2" s="16"/>
      <c r="PZN2" s="16"/>
      <c r="PZO2" s="16"/>
      <c r="PZP2" s="16"/>
      <c r="PZQ2" s="16"/>
      <c r="PZR2" s="16"/>
      <c r="PZS2" s="16"/>
      <c r="PZT2" s="16"/>
      <c r="PZU2" s="16"/>
      <c r="PZV2" s="16"/>
      <c r="PZW2" s="16"/>
      <c r="PZX2" s="16"/>
      <c r="PZY2" s="16"/>
      <c r="PZZ2" s="16"/>
      <c r="QAA2" s="16"/>
      <c r="QAB2" s="16"/>
      <c r="QAC2" s="16"/>
      <c r="QAD2" s="16"/>
      <c r="QAE2" s="16"/>
      <c r="QAF2" s="16"/>
      <c r="QAG2" s="16"/>
      <c r="QAH2" s="16"/>
      <c r="QAI2" s="16"/>
      <c r="QAJ2" s="16"/>
      <c r="QAK2" s="16"/>
      <c r="QAL2" s="16"/>
      <c r="QAM2" s="16"/>
      <c r="QAN2" s="16"/>
      <c r="QAO2" s="16"/>
      <c r="QAP2" s="16"/>
      <c r="QAQ2" s="16"/>
      <c r="QAR2" s="16"/>
      <c r="QAS2" s="16"/>
      <c r="QAT2" s="16"/>
      <c r="QAU2" s="16"/>
      <c r="QAV2" s="16"/>
      <c r="QAW2" s="16"/>
      <c r="QAX2" s="16"/>
      <c r="QAY2" s="16"/>
      <c r="QAZ2" s="16"/>
      <c r="QBA2" s="16"/>
      <c r="QBB2" s="16"/>
      <c r="QBC2" s="16"/>
      <c r="QBD2" s="16"/>
      <c r="QBE2" s="16"/>
      <c r="QBF2" s="16"/>
      <c r="QBG2" s="16"/>
      <c r="QBH2" s="16"/>
      <c r="QBI2" s="16"/>
      <c r="QBJ2" s="16"/>
      <c r="QBK2" s="16"/>
      <c r="QBL2" s="16"/>
      <c r="QBM2" s="16"/>
      <c r="QBN2" s="16"/>
      <c r="QBO2" s="16"/>
      <c r="QBP2" s="16"/>
      <c r="QBQ2" s="16"/>
      <c r="QBR2" s="16"/>
      <c r="QBS2" s="16"/>
      <c r="QBT2" s="16"/>
      <c r="QBU2" s="16"/>
      <c r="QBV2" s="16"/>
      <c r="QBW2" s="16"/>
      <c r="QBX2" s="16"/>
      <c r="QBY2" s="16"/>
      <c r="QBZ2" s="16"/>
      <c r="QCA2" s="16"/>
      <c r="QCB2" s="16"/>
      <c r="QCC2" s="16"/>
      <c r="QCD2" s="16"/>
      <c r="QCE2" s="16"/>
      <c r="QCF2" s="16"/>
      <c r="QCG2" s="16"/>
      <c r="QCH2" s="16"/>
      <c r="QCI2" s="16"/>
      <c r="QCJ2" s="16"/>
      <c r="QCK2" s="16"/>
      <c r="QCL2" s="16"/>
      <c r="QCM2" s="16"/>
      <c r="QCN2" s="16"/>
      <c r="QCO2" s="16"/>
      <c r="QCP2" s="16"/>
      <c r="QCQ2" s="16"/>
      <c r="QCR2" s="16"/>
      <c r="QCS2" s="16"/>
      <c r="QCT2" s="16"/>
      <c r="QCU2" s="16"/>
      <c r="QCV2" s="16"/>
      <c r="QCW2" s="16"/>
      <c r="QCX2" s="16"/>
      <c r="QCY2" s="16"/>
      <c r="QCZ2" s="16"/>
      <c r="QDA2" s="16"/>
      <c r="QDB2" s="16"/>
      <c r="QDC2" s="16"/>
      <c r="QDD2" s="16"/>
      <c r="QDE2" s="16"/>
      <c r="QDF2" s="16"/>
      <c r="QDG2" s="16"/>
      <c r="QDH2" s="16"/>
      <c r="QDI2" s="16"/>
      <c r="QDJ2" s="16"/>
      <c r="QDK2" s="16"/>
      <c r="QDL2" s="16"/>
      <c r="QDM2" s="16"/>
      <c r="QDN2" s="16"/>
      <c r="QDO2" s="16"/>
      <c r="QDP2" s="16"/>
      <c r="QDQ2" s="16"/>
      <c r="QDR2" s="16"/>
      <c r="QDS2" s="16"/>
      <c r="QDT2" s="16"/>
      <c r="QDU2" s="16"/>
      <c r="QDV2" s="16"/>
      <c r="QDW2" s="16"/>
      <c r="QDX2" s="16"/>
      <c r="QDY2" s="16"/>
      <c r="QDZ2" s="16"/>
      <c r="QEA2" s="16"/>
      <c r="QEB2" s="16"/>
      <c r="QEC2" s="16"/>
      <c r="QED2" s="16"/>
      <c r="QEE2" s="16"/>
      <c r="QEF2" s="16"/>
      <c r="QEG2" s="16"/>
      <c r="QEH2" s="16"/>
      <c r="QEI2" s="16"/>
      <c r="QEJ2" s="16"/>
      <c r="QEK2" s="16"/>
      <c r="QEL2" s="16"/>
      <c r="QEM2" s="16"/>
      <c r="QEN2" s="16"/>
      <c r="QEO2" s="16"/>
      <c r="QEP2" s="16"/>
      <c r="QEQ2" s="16"/>
      <c r="QER2" s="16"/>
      <c r="QES2" s="16"/>
      <c r="QET2" s="16"/>
      <c r="QEU2" s="16"/>
      <c r="QEV2" s="16"/>
      <c r="QEW2" s="16"/>
      <c r="QEX2" s="16"/>
      <c r="QEY2" s="16"/>
      <c r="QEZ2" s="16"/>
      <c r="QFA2" s="16"/>
      <c r="QFB2" s="16"/>
      <c r="QFC2" s="16"/>
      <c r="QFD2" s="16"/>
      <c r="QFE2" s="16"/>
      <c r="QFF2" s="16"/>
      <c r="QFG2" s="16"/>
      <c r="QFH2" s="16"/>
      <c r="QFI2" s="16"/>
      <c r="QFJ2" s="16"/>
      <c r="QFK2" s="16"/>
      <c r="QFL2" s="16"/>
      <c r="QFM2" s="16"/>
      <c r="QFN2" s="16"/>
      <c r="QFO2" s="16"/>
      <c r="QFP2" s="16"/>
      <c r="QFQ2" s="16"/>
      <c r="QFR2" s="16"/>
      <c r="QFS2" s="16"/>
      <c r="QFT2" s="16"/>
      <c r="QFU2" s="16"/>
      <c r="QFV2" s="16"/>
      <c r="QFW2" s="16"/>
      <c r="QFX2" s="16"/>
      <c r="QFY2" s="16"/>
      <c r="QFZ2" s="16"/>
      <c r="QGA2" s="16"/>
      <c r="QGB2" s="16"/>
      <c r="QGC2" s="16"/>
      <c r="QGD2" s="16"/>
      <c r="QGE2" s="16"/>
      <c r="QGF2" s="16"/>
      <c r="QGG2" s="16"/>
      <c r="QGH2" s="16"/>
      <c r="QGI2" s="16"/>
      <c r="QGJ2" s="16"/>
      <c r="QGK2" s="16"/>
      <c r="QGL2" s="16"/>
      <c r="QGM2" s="16"/>
      <c r="QGN2" s="16"/>
      <c r="QGO2" s="16"/>
      <c r="QGP2" s="16"/>
      <c r="QGQ2" s="16"/>
      <c r="QGR2" s="16"/>
      <c r="QGS2" s="16"/>
      <c r="QGT2" s="16"/>
      <c r="QGU2" s="16"/>
      <c r="QGV2" s="16"/>
      <c r="QGW2" s="16"/>
      <c r="QGX2" s="16"/>
      <c r="QGY2" s="16"/>
      <c r="QGZ2" s="16"/>
      <c r="QHA2" s="16"/>
      <c r="QHB2" s="16"/>
      <c r="QHC2" s="16"/>
      <c r="QHD2" s="16"/>
      <c r="QHE2" s="16"/>
      <c r="QHF2" s="16"/>
      <c r="QHG2" s="16"/>
      <c r="QHH2" s="16"/>
      <c r="QHI2" s="16"/>
      <c r="QHJ2" s="16"/>
      <c r="QHK2" s="16"/>
      <c r="QHL2" s="16"/>
      <c r="QHM2" s="16"/>
      <c r="QHN2" s="16"/>
      <c r="QHO2" s="16"/>
      <c r="QHP2" s="16"/>
      <c r="QHQ2" s="16"/>
      <c r="QHR2" s="16"/>
      <c r="QHS2" s="16"/>
      <c r="QHT2" s="16"/>
      <c r="QHU2" s="16"/>
      <c r="QHV2" s="16"/>
      <c r="QHW2" s="16"/>
      <c r="QHX2" s="16"/>
      <c r="QHY2" s="16"/>
      <c r="QHZ2" s="16"/>
      <c r="QIA2" s="16"/>
      <c r="QIB2" s="16"/>
      <c r="QIC2" s="16"/>
      <c r="QID2" s="16"/>
      <c r="QIE2" s="16"/>
      <c r="QIF2" s="16"/>
      <c r="QIG2" s="16"/>
      <c r="QIH2" s="16"/>
      <c r="QII2" s="16"/>
      <c r="QIJ2" s="16"/>
      <c r="QIK2" s="16"/>
      <c r="QIL2" s="16"/>
      <c r="QIM2" s="16"/>
      <c r="QIN2" s="16"/>
      <c r="QIO2" s="16"/>
      <c r="QIP2" s="16"/>
      <c r="QIQ2" s="16"/>
      <c r="QIR2" s="16"/>
      <c r="QIS2" s="16"/>
      <c r="QIT2" s="16"/>
      <c r="QIU2" s="16"/>
      <c r="QIV2" s="16"/>
      <c r="QIW2" s="16"/>
      <c r="QIX2" s="16"/>
      <c r="QIY2" s="16"/>
      <c r="QIZ2" s="16"/>
      <c r="QJA2" s="16"/>
      <c r="QJB2" s="16"/>
      <c r="QJC2" s="16"/>
      <c r="QJD2" s="16"/>
      <c r="QJE2" s="16"/>
      <c r="QJF2" s="16"/>
      <c r="QJG2" s="16"/>
      <c r="QJH2" s="16"/>
      <c r="QJI2" s="16"/>
      <c r="QJJ2" s="16"/>
      <c r="QJK2" s="16"/>
      <c r="QJL2" s="16"/>
      <c r="QJM2" s="16"/>
      <c r="QJN2" s="16"/>
      <c r="QJO2" s="16"/>
      <c r="QJP2" s="16"/>
      <c r="QJQ2" s="16"/>
      <c r="QJR2" s="16"/>
      <c r="QJS2" s="16"/>
      <c r="QJT2" s="16"/>
      <c r="QJU2" s="16"/>
      <c r="QJV2" s="16"/>
      <c r="QJW2" s="16"/>
      <c r="QJX2" s="16"/>
      <c r="QJY2" s="16"/>
      <c r="QJZ2" s="16"/>
      <c r="QKA2" s="16"/>
      <c r="QKB2" s="16"/>
      <c r="QKC2" s="16"/>
      <c r="QKD2" s="16"/>
      <c r="QKE2" s="16"/>
      <c r="QKF2" s="16"/>
      <c r="QKG2" s="16"/>
      <c r="QKH2" s="16"/>
      <c r="QKI2" s="16"/>
      <c r="QKJ2" s="16"/>
      <c r="QKK2" s="16"/>
      <c r="QKL2" s="16"/>
      <c r="QKM2" s="16"/>
      <c r="QKN2" s="16"/>
      <c r="QKO2" s="16"/>
      <c r="QKP2" s="16"/>
      <c r="QKQ2" s="16"/>
      <c r="QKR2" s="16"/>
      <c r="QKS2" s="16"/>
      <c r="QKT2" s="16"/>
      <c r="QKU2" s="16"/>
      <c r="QKV2" s="16"/>
      <c r="QKW2" s="16"/>
      <c r="QKX2" s="16"/>
      <c r="QKY2" s="16"/>
      <c r="QKZ2" s="16"/>
      <c r="QLA2" s="16"/>
      <c r="QLB2" s="16"/>
      <c r="QLC2" s="16"/>
      <c r="QLD2" s="16"/>
      <c r="QLE2" s="16"/>
      <c r="QLF2" s="16"/>
      <c r="QLG2" s="16"/>
      <c r="QLH2" s="16"/>
      <c r="QLI2" s="16"/>
      <c r="QLJ2" s="16"/>
      <c r="QLK2" s="16"/>
      <c r="QLL2" s="16"/>
      <c r="QLM2" s="16"/>
      <c r="QLN2" s="16"/>
      <c r="QLO2" s="16"/>
      <c r="QLP2" s="16"/>
      <c r="QLQ2" s="16"/>
      <c r="QLR2" s="16"/>
      <c r="QLS2" s="16"/>
      <c r="QLT2" s="16"/>
      <c r="QLU2" s="16"/>
      <c r="QLV2" s="16"/>
      <c r="QLW2" s="16"/>
      <c r="QLX2" s="16"/>
      <c r="QLY2" s="16"/>
      <c r="QLZ2" s="16"/>
      <c r="QMA2" s="16"/>
      <c r="QMB2" s="16"/>
      <c r="QMC2" s="16"/>
      <c r="QMD2" s="16"/>
      <c r="QME2" s="16"/>
      <c r="QMF2" s="16"/>
      <c r="QMG2" s="16"/>
      <c r="QMH2" s="16"/>
      <c r="QMI2" s="16"/>
      <c r="QMJ2" s="16"/>
      <c r="QMK2" s="16"/>
      <c r="QML2" s="16"/>
      <c r="QMM2" s="16"/>
      <c r="QMN2" s="16"/>
      <c r="QMO2" s="16"/>
      <c r="QMP2" s="16"/>
      <c r="QMQ2" s="16"/>
      <c r="QMR2" s="16"/>
      <c r="QMS2" s="16"/>
      <c r="QMT2" s="16"/>
      <c r="QMU2" s="16"/>
      <c r="QMV2" s="16"/>
      <c r="QMW2" s="16"/>
      <c r="QMX2" s="16"/>
      <c r="QMY2" s="16"/>
      <c r="QMZ2" s="16"/>
      <c r="QNA2" s="16"/>
      <c r="QNB2" s="16"/>
      <c r="QNC2" s="16"/>
      <c r="QND2" s="16"/>
      <c r="QNE2" s="16"/>
      <c r="QNF2" s="16"/>
      <c r="QNG2" s="16"/>
      <c r="QNH2" s="16"/>
      <c r="QNI2" s="16"/>
      <c r="QNJ2" s="16"/>
      <c r="QNK2" s="16"/>
      <c r="QNL2" s="16"/>
      <c r="QNM2" s="16"/>
      <c r="QNN2" s="16"/>
      <c r="QNO2" s="16"/>
      <c r="QNP2" s="16"/>
      <c r="QNQ2" s="16"/>
      <c r="QNR2" s="16"/>
      <c r="QNS2" s="16"/>
      <c r="QNT2" s="16"/>
      <c r="QNU2" s="16"/>
      <c r="QNV2" s="16"/>
      <c r="QNW2" s="16"/>
      <c r="QNX2" s="16"/>
      <c r="QNY2" s="16"/>
      <c r="QNZ2" s="16"/>
      <c r="QOA2" s="16"/>
      <c r="QOB2" s="16"/>
      <c r="QOC2" s="16"/>
      <c r="QOD2" s="16"/>
      <c r="QOE2" s="16"/>
      <c r="QOF2" s="16"/>
      <c r="QOG2" s="16"/>
      <c r="QOH2" s="16"/>
      <c r="QOI2" s="16"/>
      <c r="QOJ2" s="16"/>
      <c r="QOK2" s="16"/>
      <c r="QOL2" s="16"/>
      <c r="QOM2" s="16"/>
      <c r="QON2" s="16"/>
      <c r="QOO2" s="16"/>
      <c r="QOP2" s="16"/>
      <c r="QOQ2" s="16"/>
      <c r="QOR2" s="16"/>
      <c r="QOS2" s="16"/>
      <c r="QOT2" s="16"/>
      <c r="QOU2" s="16"/>
      <c r="QOV2" s="16"/>
      <c r="QOW2" s="16"/>
      <c r="QOX2" s="16"/>
      <c r="QOY2" s="16"/>
      <c r="QOZ2" s="16"/>
      <c r="QPA2" s="16"/>
      <c r="QPB2" s="16"/>
      <c r="QPC2" s="16"/>
      <c r="QPD2" s="16"/>
      <c r="QPE2" s="16"/>
      <c r="QPF2" s="16"/>
      <c r="QPG2" s="16"/>
      <c r="QPH2" s="16"/>
      <c r="QPI2" s="16"/>
      <c r="QPJ2" s="16"/>
      <c r="QPK2" s="16"/>
      <c r="QPL2" s="16"/>
      <c r="QPM2" s="16"/>
      <c r="QPN2" s="16"/>
      <c r="QPO2" s="16"/>
      <c r="QPP2" s="16"/>
      <c r="QPQ2" s="16"/>
      <c r="QPR2" s="16"/>
      <c r="QPS2" s="16"/>
      <c r="QPT2" s="16"/>
      <c r="QPU2" s="16"/>
      <c r="QPV2" s="16"/>
      <c r="QPW2" s="16"/>
      <c r="QPX2" s="16"/>
      <c r="QPY2" s="16"/>
      <c r="QPZ2" s="16"/>
      <c r="QQA2" s="16"/>
      <c r="QQB2" s="16"/>
      <c r="QQC2" s="16"/>
      <c r="QQD2" s="16"/>
      <c r="QQE2" s="16"/>
      <c r="QQF2" s="16"/>
      <c r="QQG2" s="16"/>
      <c r="QQH2" s="16"/>
      <c r="QQI2" s="16"/>
      <c r="QQJ2" s="16"/>
      <c r="QQK2" s="16"/>
      <c r="QQL2" s="16"/>
      <c r="QQM2" s="16"/>
      <c r="QQN2" s="16"/>
      <c r="QQO2" s="16"/>
      <c r="QQP2" s="16"/>
      <c r="QQQ2" s="16"/>
      <c r="QQR2" s="16"/>
      <c r="QQS2" s="16"/>
      <c r="QQT2" s="16"/>
      <c r="QQU2" s="16"/>
      <c r="QQV2" s="16"/>
      <c r="QQW2" s="16"/>
      <c r="QQX2" s="16"/>
      <c r="QQY2" s="16"/>
      <c r="QQZ2" s="16"/>
      <c r="QRA2" s="16"/>
      <c r="QRB2" s="16"/>
      <c r="QRC2" s="16"/>
      <c r="QRD2" s="16"/>
      <c r="QRE2" s="16"/>
      <c r="QRF2" s="16"/>
      <c r="QRG2" s="16"/>
      <c r="QRH2" s="16"/>
      <c r="QRI2" s="16"/>
      <c r="QRJ2" s="16"/>
      <c r="QRK2" s="16"/>
      <c r="QRL2" s="16"/>
      <c r="QRM2" s="16"/>
      <c r="QRN2" s="16"/>
      <c r="QRO2" s="16"/>
      <c r="QRP2" s="16"/>
      <c r="QRQ2" s="16"/>
      <c r="QRR2" s="16"/>
      <c r="QRS2" s="16"/>
      <c r="QRT2" s="16"/>
      <c r="QRU2" s="16"/>
      <c r="QRV2" s="16"/>
      <c r="QRW2" s="16"/>
      <c r="QRX2" s="16"/>
      <c r="QRY2" s="16"/>
      <c r="QRZ2" s="16"/>
      <c r="QSA2" s="16"/>
      <c r="QSB2" s="16"/>
      <c r="QSC2" s="16"/>
      <c r="QSD2" s="16"/>
      <c r="QSE2" s="16"/>
      <c r="QSF2" s="16"/>
      <c r="QSG2" s="16"/>
      <c r="QSH2" s="16"/>
      <c r="QSI2" s="16"/>
      <c r="QSJ2" s="16"/>
      <c r="QSK2" s="16"/>
      <c r="QSL2" s="16"/>
      <c r="QSM2" s="16"/>
      <c r="QSN2" s="16"/>
      <c r="QSO2" s="16"/>
      <c r="QSP2" s="16"/>
      <c r="QSQ2" s="16"/>
      <c r="QSR2" s="16"/>
      <c r="QSS2" s="16"/>
      <c r="QST2" s="16"/>
      <c r="QSU2" s="16"/>
      <c r="QSV2" s="16"/>
      <c r="QSW2" s="16"/>
      <c r="QSX2" s="16"/>
      <c r="QSY2" s="16"/>
      <c r="QSZ2" s="16"/>
      <c r="QTA2" s="16"/>
      <c r="QTB2" s="16"/>
      <c r="QTC2" s="16"/>
      <c r="QTD2" s="16"/>
      <c r="QTE2" s="16"/>
      <c r="QTF2" s="16"/>
      <c r="QTG2" s="16"/>
      <c r="QTH2" s="16"/>
      <c r="QTI2" s="16"/>
      <c r="QTJ2" s="16"/>
      <c r="QTK2" s="16"/>
      <c r="QTL2" s="16"/>
      <c r="QTM2" s="16"/>
      <c r="QTN2" s="16"/>
      <c r="QTO2" s="16"/>
      <c r="QTP2" s="16"/>
      <c r="QTQ2" s="16"/>
      <c r="QTR2" s="16"/>
      <c r="QTS2" s="16"/>
      <c r="QTT2" s="16"/>
      <c r="QTU2" s="16"/>
      <c r="QTV2" s="16"/>
      <c r="QTW2" s="16"/>
      <c r="QTX2" s="16"/>
      <c r="QTY2" s="16"/>
      <c r="QTZ2" s="16"/>
      <c r="QUA2" s="16"/>
      <c r="QUB2" s="16"/>
      <c r="QUC2" s="16"/>
      <c r="QUD2" s="16"/>
      <c r="QUE2" s="16"/>
      <c r="QUF2" s="16"/>
      <c r="QUG2" s="16"/>
      <c r="QUH2" s="16"/>
      <c r="QUI2" s="16"/>
      <c r="QUJ2" s="16"/>
      <c r="QUK2" s="16"/>
      <c r="QUL2" s="16"/>
      <c r="QUM2" s="16"/>
      <c r="QUN2" s="16"/>
      <c r="QUO2" s="16"/>
      <c r="QUP2" s="16"/>
      <c r="QUQ2" s="16"/>
      <c r="QUR2" s="16"/>
      <c r="QUS2" s="16"/>
      <c r="QUT2" s="16"/>
      <c r="QUU2" s="16"/>
      <c r="QUV2" s="16"/>
      <c r="QUW2" s="16"/>
      <c r="QUX2" s="16"/>
      <c r="QUY2" s="16"/>
      <c r="QUZ2" s="16"/>
      <c r="QVA2" s="16"/>
      <c r="QVB2" s="16"/>
      <c r="QVC2" s="16"/>
      <c r="QVD2" s="16"/>
      <c r="QVE2" s="16"/>
      <c r="QVF2" s="16"/>
      <c r="QVG2" s="16"/>
      <c r="QVH2" s="16"/>
      <c r="QVI2" s="16"/>
      <c r="QVJ2" s="16"/>
      <c r="QVK2" s="16"/>
      <c r="QVL2" s="16"/>
      <c r="QVM2" s="16"/>
      <c r="QVN2" s="16"/>
      <c r="QVO2" s="16"/>
      <c r="QVP2" s="16"/>
      <c r="QVQ2" s="16"/>
      <c r="QVR2" s="16"/>
      <c r="QVS2" s="16"/>
      <c r="QVT2" s="16"/>
      <c r="QVU2" s="16"/>
      <c r="QVV2" s="16"/>
      <c r="QVW2" s="16"/>
      <c r="QVX2" s="16"/>
      <c r="QVY2" s="16"/>
      <c r="QVZ2" s="16"/>
      <c r="QWA2" s="16"/>
      <c r="QWB2" s="16"/>
      <c r="QWC2" s="16"/>
      <c r="QWD2" s="16"/>
      <c r="QWE2" s="16"/>
      <c r="QWF2" s="16"/>
      <c r="QWG2" s="16"/>
      <c r="QWH2" s="16"/>
      <c r="QWI2" s="16"/>
      <c r="QWJ2" s="16"/>
      <c r="QWK2" s="16"/>
      <c r="QWL2" s="16"/>
      <c r="QWM2" s="16"/>
      <c r="QWN2" s="16"/>
      <c r="QWO2" s="16"/>
      <c r="QWP2" s="16"/>
      <c r="QWQ2" s="16"/>
      <c r="QWR2" s="16"/>
      <c r="QWS2" s="16"/>
      <c r="QWT2" s="16"/>
      <c r="QWU2" s="16"/>
      <c r="QWV2" s="16"/>
      <c r="QWW2" s="16"/>
      <c r="QWX2" s="16"/>
      <c r="QWY2" s="16"/>
      <c r="QWZ2" s="16"/>
      <c r="QXA2" s="16"/>
      <c r="QXB2" s="16"/>
      <c r="QXC2" s="16"/>
      <c r="QXD2" s="16"/>
      <c r="QXE2" s="16"/>
      <c r="QXF2" s="16"/>
      <c r="QXG2" s="16"/>
      <c r="QXH2" s="16"/>
      <c r="QXI2" s="16"/>
      <c r="QXJ2" s="16"/>
      <c r="QXK2" s="16"/>
      <c r="QXL2" s="16"/>
      <c r="QXM2" s="16"/>
      <c r="QXN2" s="16"/>
      <c r="QXO2" s="16"/>
      <c r="QXP2" s="16"/>
      <c r="QXQ2" s="16"/>
      <c r="QXR2" s="16"/>
      <c r="QXS2" s="16"/>
      <c r="QXT2" s="16"/>
      <c r="QXU2" s="16"/>
      <c r="QXV2" s="16"/>
      <c r="QXW2" s="16"/>
      <c r="QXX2" s="16"/>
      <c r="QXY2" s="16"/>
      <c r="QXZ2" s="16"/>
      <c r="QYA2" s="16"/>
      <c r="QYB2" s="16"/>
      <c r="QYC2" s="16"/>
      <c r="QYD2" s="16"/>
      <c r="QYE2" s="16"/>
      <c r="QYF2" s="16"/>
      <c r="QYG2" s="16"/>
      <c r="QYH2" s="16"/>
      <c r="QYI2" s="16"/>
      <c r="QYJ2" s="16"/>
      <c r="QYK2" s="16"/>
      <c r="QYL2" s="16"/>
      <c r="QYM2" s="16"/>
      <c r="QYN2" s="16"/>
      <c r="QYO2" s="16"/>
      <c r="QYP2" s="16"/>
      <c r="QYQ2" s="16"/>
      <c r="QYR2" s="16"/>
      <c r="QYS2" s="16"/>
      <c r="QYT2" s="16"/>
      <c r="QYU2" s="16"/>
      <c r="QYV2" s="16"/>
      <c r="QYW2" s="16"/>
      <c r="QYX2" s="16"/>
      <c r="QYY2" s="16"/>
      <c r="QYZ2" s="16"/>
      <c r="QZA2" s="16"/>
      <c r="QZB2" s="16"/>
      <c r="QZC2" s="16"/>
      <c r="QZD2" s="16"/>
      <c r="QZE2" s="16"/>
      <c r="QZF2" s="16"/>
      <c r="QZG2" s="16"/>
      <c r="QZH2" s="16"/>
      <c r="QZI2" s="16"/>
      <c r="QZJ2" s="16"/>
      <c r="QZK2" s="16"/>
      <c r="QZL2" s="16"/>
      <c r="QZM2" s="16"/>
      <c r="QZN2" s="16"/>
      <c r="QZO2" s="16"/>
      <c r="QZP2" s="16"/>
      <c r="QZQ2" s="16"/>
      <c r="QZR2" s="16"/>
      <c r="QZS2" s="16"/>
      <c r="QZT2" s="16"/>
      <c r="QZU2" s="16"/>
      <c r="QZV2" s="16"/>
      <c r="QZW2" s="16"/>
      <c r="QZX2" s="16"/>
      <c r="QZY2" s="16"/>
      <c r="QZZ2" s="16"/>
      <c r="RAA2" s="16"/>
      <c r="RAB2" s="16"/>
      <c r="RAC2" s="16"/>
      <c r="RAD2" s="16"/>
      <c r="RAE2" s="16"/>
      <c r="RAF2" s="16"/>
      <c r="RAG2" s="16"/>
      <c r="RAH2" s="16"/>
      <c r="RAI2" s="16"/>
      <c r="RAJ2" s="16"/>
      <c r="RAK2" s="16"/>
      <c r="RAL2" s="16"/>
      <c r="RAM2" s="16"/>
      <c r="RAN2" s="16"/>
      <c r="RAO2" s="16"/>
      <c r="RAP2" s="16"/>
      <c r="RAQ2" s="16"/>
      <c r="RAR2" s="16"/>
      <c r="RAS2" s="16"/>
      <c r="RAT2" s="16"/>
      <c r="RAU2" s="16"/>
      <c r="RAV2" s="16"/>
      <c r="RAW2" s="16"/>
      <c r="RAX2" s="16"/>
      <c r="RAY2" s="16"/>
      <c r="RAZ2" s="16"/>
      <c r="RBA2" s="16"/>
      <c r="RBB2" s="16"/>
      <c r="RBC2" s="16"/>
      <c r="RBD2" s="16"/>
      <c r="RBE2" s="16"/>
      <c r="RBF2" s="16"/>
      <c r="RBG2" s="16"/>
      <c r="RBH2" s="16"/>
      <c r="RBI2" s="16"/>
      <c r="RBJ2" s="16"/>
      <c r="RBK2" s="16"/>
      <c r="RBL2" s="16"/>
      <c r="RBM2" s="16"/>
      <c r="RBN2" s="16"/>
      <c r="RBO2" s="16"/>
      <c r="RBP2" s="16"/>
      <c r="RBQ2" s="16"/>
      <c r="RBR2" s="16"/>
      <c r="RBS2" s="16"/>
      <c r="RBT2" s="16"/>
      <c r="RBU2" s="16"/>
      <c r="RBV2" s="16"/>
      <c r="RBW2" s="16"/>
      <c r="RBX2" s="16"/>
      <c r="RBY2" s="16"/>
      <c r="RBZ2" s="16"/>
      <c r="RCA2" s="16"/>
      <c r="RCB2" s="16"/>
      <c r="RCC2" s="16"/>
      <c r="RCD2" s="16"/>
      <c r="RCE2" s="16"/>
      <c r="RCF2" s="16"/>
      <c r="RCG2" s="16"/>
      <c r="RCH2" s="16"/>
      <c r="RCI2" s="16"/>
      <c r="RCJ2" s="16"/>
      <c r="RCK2" s="16"/>
      <c r="RCL2" s="16"/>
      <c r="RCM2" s="16"/>
      <c r="RCN2" s="16"/>
      <c r="RCO2" s="16"/>
      <c r="RCP2" s="16"/>
      <c r="RCQ2" s="16"/>
      <c r="RCR2" s="16"/>
      <c r="RCS2" s="16"/>
      <c r="RCT2" s="16"/>
      <c r="RCU2" s="16"/>
      <c r="RCV2" s="16"/>
      <c r="RCW2" s="16"/>
      <c r="RCX2" s="16"/>
      <c r="RCY2" s="16"/>
      <c r="RCZ2" s="16"/>
      <c r="RDA2" s="16"/>
      <c r="RDB2" s="16"/>
      <c r="RDC2" s="16"/>
      <c r="RDD2" s="16"/>
      <c r="RDE2" s="16"/>
      <c r="RDF2" s="16"/>
      <c r="RDG2" s="16"/>
      <c r="RDH2" s="16"/>
      <c r="RDI2" s="16"/>
      <c r="RDJ2" s="16"/>
      <c r="RDK2" s="16"/>
      <c r="RDL2" s="16"/>
      <c r="RDM2" s="16"/>
      <c r="RDN2" s="16"/>
      <c r="RDO2" s="16"/>
      <c r="RDP2" s="16"/>
      <c r="RDQ2" s="16"/>
      <c r="RDR2" s="16"/>
      <c r="RDS2" s="16"/>
      <c r="RDT2" s="16"/>
      <c r="RDU2" s="16"/>
      <c r="RDV2" s="16"/>
      <c r="RDW2" s="16"/>
      <c r="RDX2" s="16"/>
      <c r="RDY2" s="16"/>
      <c r="RDZ2" s="16"/>
      <c r="REA2" s="16"/>
      <c r="REB2" s="16"/>
      <c r="REC2" s="16"/>
      <c r="RED2" s="16"/>
      <c r="REE2" s="16"/>
      <c r="REF2" s="16"/>
      <c r="REG2" s="16"/>
      <c r="REH2" s="16"/>
      <c r="REI2" s="16"/>
      <c r="REJ2" s="16"/>
      <c r="REK2" s="16"/>
      <c r="REL2" s="16"/>
      <c r="REM2" s="16"/>
      <c r="REN2" s="16"/>
      <c r="REO2" s="16"/>
      <c r="REP2" s="16"/>
      <c r="REQ2" s="16"/>
      <c r="RER2" s="16"/>
      <c r="RES2" s="16"/>
      <c r="RET2" s="16"/>
      <c r="REU2" s="16"/>
      <c r="REV2" s="16"/>
      <c r="REW2" s="16"/>
      <c r="REX2" s="16"/>
      <c r="REY2" s="16"/>
      <c r="REZ2" s="16"/>
      <c r="RFA2" s="16"/>
      <c r="RFB2" s="16"/>
      <c r="RFC2" s="16"/>
      <c r="RFD2" s="16"/>
      <c r="RFE2" s="16"/>
      <c r="RFF2" s="16"/>
      <c r="RFG2" s="16"/>
      <c r="RFH2" s="16"/>
      <c r="RFI2" s="16"/>
      <c r="RFJ2" s="16"/>
      <c r="RFK2" s="16"/>
      <c r="RFL2" s="16"/>
      <c r="RFM2" s="16"/>
      <c r="RFN2" s="16"/>
      <c r="RFO2" s="16"/>
      <c r="RFP2" s="16"/>
      <c r="RFQ2" s="16"/>
      <c r="RFR2" s="16"/>
      <c r="RFS2" s="16"/>
      <c r="RFT2" s="16"/>
      <c r="RFU2" s="16"/>
      <c r="RFV2" s="16"/>
      <c r="RFW2" s="16"/>
      <c r="RFX2" s="16"/>
      <c r="RFY2" s="16"/>
      <c r="RFZ2" s="16"/>
      <c r="RGA2" s="16"/>
      <c r="RGB2" s="16"/>
      <c r="RGC2" s="16"/>
      <c r="RGD2" s="16"/>
      <c r="RGE2" s="16"/>
      <c r="RGF2" s="16"/>
      <c r="RGG2" s="16"/>
      <c r="RGH2" s="16"/>
      <c r="RGI2" s="16"/>
      <c r="RGJ2" s="16"/>
      <c r="RGK2" s="16"/>
      <c r="RGL2" s="16"/>
      <c r="RGM2" s="16"/>
      <c r="RGN2" s="16"/>
      <c r="RGO2" s="16"/>
      <c r="RGP2" s="16"/>
      <c r="RGQ2" s="16"/>
      <c r="RGR2" s="16"/>
      <c r="RGS2" s="16"/>
      <c r="RGT2" s="16"/>
      <c r="RGU2" s="16"/>
      <c r="RGV2" s="16"/>
      <c r="RGW2" s="16"/>
      <c r="RGX2" s="16"/>
      <c r="RGY2" s="16"/>
      <c r="RGZ2" s="16"/>
      <c r="RHA2" s="16"/>
      <c r="RHB2" s="16"/>
      <c r="RHC2" s="16"/>
      <c r="RHD2" s="16"/>
      <c r="RHE2" s="16"/>
      <c r="RHF2" s="16"/>
      <c r="RHG2" s="16"/>
      <c r="RHH2" s="16"/>
      <c r="RHI2" s="16"/>
      <c r="RHJ2" s="16"/>
      <c r="RHK2" s="16"/>
      <c r="RHL2" s="16"/>
      <c r="RHM2" s="16"/>
      <c r="RHN2" s="16"/>
      <c r="RHO2" s="16"/>
      <c r="RHP2" s="16"/>
      <c r="RHQ2" s="16"/>
      <c r="RHR2" s="16"/>
      <c r="RHS2" s="16"/>
      <c r="RHT2" s="16"/>
      <c r="RHU2" s="16"/>
      <c r="RHV2" s="16"/>
      <c r="RHW2" s="16"/>
      <c r="RHX2" s="16"/>
      <c r="RHY2" s="16"/>
      <c r="RHZ2" s="16"/>
      <c r="RIA2" s="16"/>
      <c r="RIB2" s="16"/>
      <c r="RIC2" s="16"/>
      <c r="RID2" s="16"/>
      <c r="RIE2" s="16"/>
      <c r="RIF2" s="16"/>
      <c r="RIG2" s="16"/>
      <c r="RIH2" s="16"/>
      <c r="RII2" s="16"/>
      <c r="RIJ2" s="16"/>
      <c r="RIK2" s="16"/>
      <c r="RIL2" s="16"/>
      <c r="RIM2" s="16"/>
      <c r="RIN2" s="16"/>
      <c r="RIO2" s="16"/>
      <c r="RIP2" s="16"/>
      <c r="RIQ2" s="16"/>
      <c r="RIR2" s="16"/>
      <c r="RIS2" s="16"/>
      <c r="RIT2" s="16"/>
      <c r="RIU2" s="16"/>
      <c r="RIV2" s="16"/>
      <c r="RIW2" s="16"/>
      <c r="RIX2" s="16"/>
      <c r="RIY2" s="16"/>
      <c r="RIZ2" s="16"/>
      <c r="RJA2" s="16"/>
      <c r="RJB2" s="16"/>
      <c r="RJC2" s="16"/>
      <c r="RJD2" s="16"/>
      <c r="RJE2" s="16"/>
      <c r="RJF2" s="16"/>
      <c r="RJG2" s="16"/>
      <c r="RJH2" s="16"/>
      <c r="RJI2" s="16"/>
      <c r="RJJ2" s="16"/>
      <c r="RJK2" s="16"/>
      <c r="RJL2" s="16"/>
      <c r="RJM2" s="16"/>
      <c r="RJN2" s="16"/>
      <c r="RJO2" s="16"/>
      <c r="RJP2" s="16"/>
      <c r="RJQ2" s="16"/>
      <c r="RJR2" s="16"/>
      <c r="RJS2" s="16"/>
      <c r="RJT2" s="16"/>
      <c r="RJU2" s="16"/>
      <c r="RJV2" s="16"/>
      <c r="RJW2" s="16"/>
      <c r="RJX2" s="16"/>
      <c r="RJY2" s="16"/>
      <c r="RJZ2" s="16"/>
      <c r="RKA2" s="16"/>
      <c r="RKB2" s="16"/>
      <c r="RKC2" s="16"/>
      <c r="RKD2" s="16"/>
      <c r="RKE2" s="16"/>
      <c r="RKF2" s="16"/>
      <c r="RKG2" s="16"/>
      <c r="RKH2" s="16"/>
      <c r="RKI2" s="16"/>
      <c r="RKJ2" s="16"/>
      <c r="RKK2" s="16"/>
      <c r="RKL2" s="16"/>
      <c r="RKM2" s="16"/>
      <c r="RKN2" s="16"/>
      <c r="RKO2" s="16"/>
      <c r="RKP2" s="16"/>
      <c r="RKQ2" s="16"/>
      <c r="RKR2" s="16"/>
      <c r="RKS2" s="16"/>
      <c r="RKT2" s="16"/>
      <c r="RKU2" s="16"/>
      <c r="RKV2" s="16"/>
      <c r="RKW2" s="16"/>
      <c r="RKX2" s="16"/>
      <c r="RKY2" s="16"/>
      <c r="RKZ2" s="16"/>
      <c r="RLA2" s="16"/>
      <c r="RLB2" s="16"/>
      <c r="RLC2" s="16"/>
      <c r="RLD2" s="16"/>
      <c r="RLE2" s="16"/>
      <c r="RLF2" s="16"/>
      <c r="RLG2" s="16"/>
      <c r="RLH2" s="16"/>
      <c r="RLI2" s="16"/>
      <c r="RLJ2" s="16"/>
      <c r="RLK2" s="16"/>
      <c r="RLL2" s="16"/>
      <c r="RLM2" s="16"/>
      <c r="RLN2" s="16"/>
      <c r="RLO2" s="16"/>
      <c r="RLP2" s="16"/>
      <c r="RLQ2" s="16"/>
      <c r="RLR2" s="16"/>
      <c r="RLS2" s="16"/>
      <c r="RLT2" s="16"/>
      <c r="RLU2" s="16"/>
      <c r="RLV2" s="16"/>
      <c r="RLW2" s="16"/>
      <c r="RLX2" s="16"/>
      <c r="RLY2" s="16"/>
      <c r="RLZ2" s="16"/>
      <c r="RMA2" s="16"/>
      <c r="RMB2" s="16"/>
      <c r="RMC2" s="16"/>
      <c r="RMD2" s="16"/>
      <c r="RME2" s="16"/>
      <c r="RMF2" s="16"/>
      <c r="RMG2" s="16"/>
      <c r="RMH2" s="16"/>
      <c r="RMI2" s="16"/>
      <c r="RMJ2" s="16"/>
      <c r="RMK2" s="16"/>
      <c r="RML2" s="16"/>
      <c r="RMM2" s="16"/>
      <c r="RMN2" s="16"/>
      <c r="RMO2" s="16"/>
      <c r="RMP2" s="16"/>
      <c r="RMQ2" s="16"/>
      <c r="RMR2" s="16"/>
      <c r="RMS2" s="16"/>
      <c r="RMT2" s="16"/>
      <c r="RMU2" s="16"/>
      <c r="RMV2" s="16"/>
      <c r="RMW2" s="16"/>
      <c r="RMX2" s="16"/>
      <c r="RMY2" s="16"/>
      <c r="RMZ2" s="16"/>
      <c r="RNA2" s="16"/>
      <c r="RNB2" s="16"/>
      <c r="RNC2" s="16"/>
      <c r="RND2" s="16"/>
      <c r="RNE2" s="16"/>
      <c r="RNF2" s="16"/>
      <c r="RNG2" s="16"/>
      <c r="RNH2" s="16"/>
      <c r="RNI2" s="16"/>
      <c r="RNJ2" s="16"/>
      <c r="RNK2" s="16"/>
      <c r="RNL2" s="16"/>
      <c r="RNM2" s="16"/>
      <c r="RNN2" s="16"/>
      <c r="RNO2" s="16"/>
      <c r="RNP2" s="16"/>
      <c r="RNQ2" s="16"/>
      <c r="RNR2" s="16"/>
      <c r="RNS2" s="16"/>
      <c r="RNT2" s="16"/>
      <c r="RNU2" s="16"/>
      <c r="RNV2" s="16"/>
      <c r="RNW2" s="16"/>
      <c r="RNX2" s="16"/>
      <c r="RNY2" s="16"/>
      <c r="RNZ2" s="16"/>
      <c r="ROA2" s="16"/>
      <c r="ROB2" s="16"/>
      <c r="ROC2" s="16"/>
      <c r="ROD2" s="16"/>
      <c r="ROE2" s="16"/>
      <c r="ROF2" s="16"/>
      <c r="ROG2" s="16"/>
      <c r="ROH2" s="16"/>
      <c r="ROI2" s="16"/>
      <c r="ROJ2" s="16"/>
      <c r="ROK2" s="16"/>
      <c r="ROL2" s="16"/>
      <c r="ROM2" s="16"/>
      <c r="RON2" s="16"/>
      <c r="ROO2" s="16"/>
      <c r="ROP2" s="16"/>
      <c r="ROQ2" s="16"/>
      <c r="ROR2" s="16"/>
      <c r="ROS2" s="16"/>
      <c r="ROT2" s="16"/>
      <c r="ROU2" s="16"/>
      <c r="ROV2" s="16"/>
      <c r="ROW2" s="16"/>
      <c r="ROX2" s="16"/>
      <c r="ROY2" s="16"/>
      <c r="ROZ2" s="16"/>
      <c r="RPA2" s="16"/>
      <c r="RPB2" s="16"/>
      <c r="RPC2" s="16"/>
      <c r="RPD2" s="16"/>
      <c r="RPE2" s="16"/>
      <c r="RPF2" s="16"/>
      <c r="RPG2" s="16"/>
      <c r="RPH2" s="16"/>
      <c r="RPI2" s="16"/>
      <c r="RPJ2" s="16"/>
      <c r="RPK2" s="16"/>
      <c r="RPL2" s="16"/>
      <c r="RPM2" s="16"/>
      <c r="RPN2" s="16"/>
      <c r="RPO2" s="16"/>
      <c r="RPP2" s="16"/>
      <c r="RPQ2" s="16"/>
      <c r="RPR2" s="16"/>
      <c r="RPS2" s="16"/>
      <c r="RPT2" s="16"/>
      <c r="RPU2" s="16"/>
      <c r="RPV2" s="16"/>
      <c r="RPW2" s="16"/>
      <c r="RPX2" s="16"/>
      <c r="RPY2" s="16"/>
      <c r="RPZ2" s="16"/>
      <c r="RQA2" s="16"/>
      <c r="RQB2" s="16"/>
      <c r="RQC2" s="16"/>
      <c r="RQD2" s="16"/>
      <c r="RQE2" s="16"/>
      <c r="RQF2" s="16"/>
      <c r="RQG2" s="16"/>
      <c r="RQH2" s="16"/>
      <c r="RQI2" s="16"/>
      <c r="RQJ2" s="16"/>
      <c r="RQK2" s="16"/>
      <c r="RQL2" s="16"/>
      <c r="RQM2" s="16"/>
      <c r="RQN2" s="16"/>
      <c r="RQO2" s="16"/>
      <c r="RQP2" s="16"/>
      <c r="RQQ2" s="16"/>
      <c r="RQR2" s="16"/>
      <c r="RQS2" s="16"/>
      <c r="RQT2" s="16"/>
      <c r="RQU2" s="16"/>
      <c r="RQV2" s="16"/>
      <c r="RQW2" s="16"/>
      <c r="RQX2" s="16"/>
      <c r="RQY2" s="16"/>
      <c r="RQZ2" s="16"/>
      <c r="RRA2" s="16"/>
      <c r="RRB2" s="16"/>
      <c r="RRC2" s="16"/>
      <c r="RRD2" s="16"/>
      <c r="RRE2" s="16"/>
      <c r="RRF2" s="16"/>
      <c r="RRG2" s="16"/>
      <c r="RRH2" s="16"/>
      <c r="RRI2" s="16"/>
      <c r="RRJ2" s="16"/>
      <c r="RRK2" s="16"/>
      <c r="RRL2" s="16"/>
      <c r="RRM2" s="16"/>
      <c r="RRN2" s="16"/>
      <c r="RRO2" s="16"/>
      <c r="RRP2" s="16"/>
      <c r="RRQ2" s="16"/>
      <c r="RRR2" s="16"/>
      <c r="RRS2" s="16"/>
      <c r="RRT2" s="16"/>
      <c r="RRU2" s="16"/>
      <c r="RRV2" s="16"/>
      <c r="RRW2" s="16"/>
      <c r="RRX2" s="16"/>
      <c r="RRY2" s="16"/>
      <c r="RRZ2" s="16"/>
      <c r="RSA2" s="16"/>
      <c r="RSB2" s="16"/>
      <c r="RSC2" s="16"/>
      <c r="RSD2" s="16"/>
      <c r="RSE2" s="16"/>
      <c r="RSF2" s="16"/>
      <c r="RSG2" s="16"/>
      <c r="RSH2" s="16"/>
      <c r="RSI2" s="16"/>
      <c r="RSJ2" s="16"/>
      <c r="RSK2" s="16"/>
      <c r="RSL2" s="16"/>
      <c r="RSM2" s="16"/>
      <c r="RSN2" s="16"/>
      <c r="RSO2" s="16"/>
      <c r="RSP2" s="16"/>
      <c r="RSQ2" s="16"/>
      <c r="RSR2" s="16"/>
      <c r="RSS2" s="16"/>
      <c r="RST2" s="16"/>
      <c r="RSU2" s="16"/>
      <c r="RSV2" s="16"/>
      <c r="RSW2" s="16"/>
      <c r="RSX2" s="16"/>
      <c r="RSY2" s="16"/>
      <c r="RSZ2" s="16"/>
      <c r="RTA2" s="16"/>
      <c r="RTB2" s="16"/>
      <c r="RTC2" s="16"/>
      <c r="RTD2" s="16"/>
      <c r="RTE2" s="16"/>
      <c r="RTF2" s="16"/>
      <c r="RTG2" s="16"/>
      <c r="RTH2" s="16"/>
      <c r="RTI2" s="16"/>
      <c r="RTJ2" s="16"/>
      <c r="RTK2" s="16"/>
      <c r="RTL2" s="16"/>
      <c r="RTM2" s="16"/>
      <c r="RTN2" s="16"/>
      <c r="RTO2" s="16"/>
      <c r="RTP2" s="16"/>
      <c r="RTQ2" s="16"/>
      <c r="RTR2" s="16"/>
      <c r="RTS2" s="16"/>
      <c r="RTT2" s="16"/>
      <c r="RTU2" s="16"/>
      <c r="RTV2" s="16"/>
      <c r="RTW2" s="16"/>
      <c r="RTX2" s="16"/>
      <c r="RTY2" s="16"/>
      <c r="RTZ2" s="16"/>
      <c r="RUA2" s="16"/>
      <c r="RUB2" s="16"/>
      <c r="RUC2" s="16"/>
      <c r="RUD2" s="16"/>
      <c r="RUE2" s="16"/>
      <c r="RUF2" s="16"/>
      <c r="RUG2" s="16"/>
      <c r="RUH2" s="16"/>
      <c r="RUI2" s="16"/>
      <c r="RUJ2" s="16"/>
      <c r="RUK2" s="16"/>
      <c r="RUL2" s="16"/>
      <c r="RUM2" s="16"/>
      <c r="RUN2" s="16"/>
      <c r="RUO2" s="16"/>
      <c r="RUP2" s="16"/>
      <c r="RUQ2" s="16"/>
      <c r="RUR2" s="16"/>
      <c r="RUS2" s="16"/>
      <c r="RUT2" s="16"/>
      <c r="RUU2" s="16"/>
      <c r="RUV2" s="16"/>
      <c r="RUW2" s="16"/>
      <c r="RUX2" s="16"/>
      <c r="RUY2" s="16"/>
      <c r="RUZ2" s="16"/>
      <c r="RVA2" s="16"/>
      <c r="RVB2" s="16"/>
      <c r="RVC2" s="16"/>
      <c r="RVD2" s="16"/>
      <c r="RVE2" s="16"/>
      <c r="RVF2" s="16"/>
      <c r="RVG2" s="16"/>
      <c r="RVH2" s="16"/>
      <c r="RVI2" s="16"/>
      <c r="RVJ2" s="16"/>
      <c r="RVK2" s="16"/>
      <c r="RVL2" s="16"/>
      <c r="RVM2" s="16"/>
      <c r="RVN2" s="16"/>
      <c r="RVO2" s="16"/>
      <c r="RVP2" s="16"/>
      <c r="RVQ2" s="16"/>
      <c r="RVR2" s="16"/>
      <c r="RVS2" s="16"/>
      <c r="RVT2" s="16"/>
      <c r="RVU2" s="16"/>
      <c r="RVV2" s="16"/>
      <c r="RVW2" s="16"/>
      <c r="RVX2" s="16"/>
      <c r="RVY2" s="16"/>
      <c r="RVZ2" s="16"/>
      <c r="RWA2" s="16"/>
      <c r="RWB2" s="16"/>
      <c r="RWC2" s="16"/>
      <c r="RWD2" s="16"/>
      <c r="RWE2" s="16"/>
      <c r="RWF2" s="16"/>
      <c r="RWG2" s="16"/>
      <c r="RWH2" s="16"/>
      <c r="RWI2" s="16"/>
      <c r="RWJ2" s="16"/>
      <c r="RWK2" s="16"/>
      <c r="RWL2" s="16"/>
      <c r="RWM2" s="16"/>
      <c r="RWN2" s="16"/>
      <c r="RWO2" s="16"/>
      <c r="RWP2" s="16"/>
      <c r="RWQ2" s="16"/>
      <c r="RWR2" s="16"/>
      <c r="RWS2" s="16"/>
      <c r="RWT2" s="16"/>
      <c r="RWU2" s="16"/>
      <c r="RWV2" s="16"/>
      <c r="RWW2" s="16"/>
      <c r="RWX2" s="16"/>
      <c r="RWY2" s="16"/>
      <c r="RWZ2" s="16"/>
      <c r="RXA2" s="16"/>
      <c r="RXB2" s="16"/>
      <c r="RXC2" s="16"/>
      <c r="RXD2" s="16"/>
      <c r="RXE2" s="16"/>
      <c r="RXF2" s="16"/>
      <c r="RXG2" s="16"/>
      <c r="RXH2" s="16"/>
      <c r="RXI2" s="16"/>
      <c r="RXJ2" s="16"/>
      <c r="RXK2" s="16"/>
      <c r="RXL2" s="16"/>
      <c r="RXM2" s="16"/>
      <c r="RXN2" s="16"/>
      <c r="RXO2" s="16"/>
      <c r="RXP2" s="16"/>
      <c r="RXQ2" s="16"/>
      <c r="RXR2" s="16"/>
      <c r="RXS2" s="16"/>
      <c r="RXT2" s="16"/>
      <c r="RXU2" s="16"/>
      <c r="RXV2" s="16"/>
      <c r="RXW2" s="16"/>
      <c r="RXX2" s="16"/>
      <c r="RXY2" s="16"/>
      <c r="RXZ2" s="16"/>
      <c r="RYA2" s="16"/>
      <c r="RYB2" s="16"/>
      <c r="RYC2" s="16"/>
      <c r="RYD2" s="16"/>
      <c r="RYE2" s="16"/>
      <c r="RYF2" s="16"/>
      <c r="RYG2" s="16"/>
      <c r="RYH2" s="16"/>
      <c r="RYI2" s="16"/>
      <c r="RYJ2" s="16"/>
      <c r="RYK2" s="16"/>
      <c r="RYL2" s="16"/>
      <c r="RYM2" s="16"/>
      <c r="RYN2" s="16"/>
      <c r="RYO2" s="16"/>
      <c r="RYP2" s="16"/>
      <c r="RYQ2" s="16"/>
      <c r="RYR2" s="16"/>
      <c r="RYS2" s="16"/>
      <c r="RYT2" s="16"/>
      <c r="RYU2" s="16"/>
      <c r="RYV2" s="16"/>
      <c r="RYW2" s="16"/>
      <c r="RYX2" s="16"/>
      <c r="RYY2" s="16"/>
      <c r="RYZ2" s="16"/>
      <c r="RZA2" s="16"/>
      <c r="RZB2" s="16"/>
      <c r="RZC2" s="16"/>
      <c r="RZD2" s="16"/>
      <c r="RZE2" s="16"/>
      <c r="RZF2" s="16"/>
      <c r="RZG2" s="16"/>
      <c r="RZH2" s="16"/>
      <c r="RZI2" s="16"/>
      <c r="RZJ2" s="16"/>
      <c r="RZK2" s="16"/>
      <c r="RZL2" s="16"/>
      <c r="RZM2" s="16"/>
      <c r="RZN2" s="16"/>
      <c r="RZO2" s="16"/>
      <c r="RZP2" s="16"/>
      <c r="RZQ2" s="16"/>
      <c r="RZR2" s="16"/>
      <c r="RZS2" s="16"/>
      <c r="RZT2" s="16"/>
      <c r="RZU2" s="16"/>
      <c r="RZV2" s="16"/>
      <c r="RZW2" s="16"/>
      <c r="RZX2" s="16"/>
      <c r="RZY2" s="16"/>
      <c r="RZZ2" s="16"/>
      <c r="SAA2" s="16"/>
      <c r="SAB2" s="16"/>
      <c r="SAC2" s="16"/>
      <c r="SAD2" s="16"/>
      <c r="SAE2" s="16"/>
      <c r="SAF2" s="16"/>
      <c r="SAG2" s="16"/>
      <c r="SAH2" s="16"/>
      <c r="SAI2" s="16"/>
      <c r="SAJ2" s="16"/>
      <c r="SAK2" s="16"/>
      <c r="SAL2" s="16"/>
      <c r="SAM2" s="16"/>
      <c r="SAN2" s="16"/>
      <c r="SAO2" s="16"/>
      <c r="SAP2" s="16"/>
      <c r="SAQ2" s="16"/>
      <c r="SAR2" s="16"/>
      <c r="SAS2" s="16"/>
      <c r="SAT2" s="16"/>
      <c r="SAU2" s="16"/>
      <c r="SAV2" s="16"/>
      <c r="SAW2" s="16"/>
      <c r="SAX2" s="16"/>
      <c r="SAY2" s="16"/>
      <c r="SAZ2" s="16"/>
      <c r="SBA2" s="16"/>
      <c r="SBB2" s="16"/>
      <c r="SBC2" s="16"/>
      <c r="SBD2" s="16"/>
      <c r="SBE2" s="16"/>
      <c r="SBF2" s="16"/>
      <c r="SBG2" s="16"/>
      <c r="SBH2" s="16"/>
      <c r="SBI2" s="16"/>
      <c r="SBJ2" s="16"/>
      <c r="SBK2" s="16"/>
      <c r="SBL2" s="16"/>
      <c r="SBM2" s="16"/>
      <c r="SBN2" s="16"/>
      <c r="SBO2" s="16"/>
      <c r="SBP2" s="16"/>
      <c r="SBQ2" s="16"/>
      <c r="SBR2" s="16"/>
      <c r="SBS2" s="16"/>
      <c r="SBT2" s="16"/>
      <c r="SBU2" s="16"/>
      <c r="SBV2" s="16"/>
      <c r="SBW2" s="16"/>
      <c r="SBX2" s="16"/>
      <c r="SBY2" s="16"/>
      <c r="SBZ2" s="16"/>
      <c r="SCA2" s="16"/>
      <c r="SCB2" s="16"/>
      <c r="SCC2" s="16"/>
      <c r="SCD2" s="16"/>
      <c r="SCE2" s="16"/>
      <c r="SCF2" s="16"/>
      <c r="SCG2" s="16"/>
      <c r="SCH2" s="16"/>
      <c r="SCI2" s="16"/>
      <c r="SCJ2" s="16"/>
      <c r="SCK2" s="16"/>
      <c r="SCL2" s="16"/>
      <c r="SCM2" s="16"/>
      <c r="SCN2" s="16"/>
      <c r="SCO2" s="16"/>
      <c r="SCP2" s="16"/>
      <c r="SCQ2" s="16"/>
      <c r="SCR2" s="16"/>
      <c r="SCS2" s="16"/>
      <c r="SCT2" s="16"/>
      <c r="SCU2" s="16"/>
      <c r="SCV2" s="16"/>
      <c r="SCW2" s="16"/>
      <c r="SCX2" s="16"/>
      <c r="SCY2" s="16"/>
      <c r="SCZ2" s="16"/>
      <c r="SDA2" s="16"/>
      <c r="SDB2" s="16"/>
      <c r="SDC2" s="16"/>
      <c r="SDD2" s="16"/>
      <c r="SDE2" s="16"/>
      <c r="SDF2" s="16"/>
      <c r="SDG2" s="16"/>
      <c r="SDH2" s="16"/>
      <c r="SDI2" s="16"/>
      <c r="SDJ2" s="16"/>
      <c r="SDK2" s="16"/>
      <c r="SDL2" s="16"/>
      <c r="SDM2" s="16"/>
      <c r="SDN2" s="16"/>
      <c r="SDO2" s="16"/>
      <c r="SDP2" s="16"/>
      <c r="SDQ2" s="16"/>
      <c r="SDR2" s="16"/>
      <c r="SDS2" s="16"/>
      <c r="SDT2" s="16"/>
      <c r="SDU2" s="16"/>
      <c r="SDV2" s="16"/>
      <c r="SDW2" s="16"/>
      <c r="SDX2" s="16"/>
      <c r="SDY2" s="16"/>
      <c r="SDZ2" s="16"/>
      <c r="SEA2" s="16"/>
      <c r="SEB2" s="16"/>
      <c r="SEC2" s="16"/>
      <c r="SED2" s="16"/>
      <c r="SEE2" s="16"/>
      <c r="SEF2" s="16"/>
      <c r="SEG2" s="16"/>
      <c r="SEH2" s="16"/>
      <c r="SEI2" s="16"/>
      <c r="SEJ2" s="16"/>
      <c r="SEK2" s="16"/>
      <c r="SEL2" s="16"/>
      <c r="SEM2" s="16"/>
      <c r="SEN2" s="16"/>
      <c r="SEO2" s="16"/>
      <c r="SEP2" s="16"/>
      <c r="SEQ2" s="16"/>
      <c r="SER2" s="16"/>
      <c r="SES2" s="16"/>
      <c r="SET2" s="16"/>
      <c r="SEU2" s="16"/>
      <c r="SEV2" s="16"/>
      <c r="SEW2" s="16"/>
      <c r="SEX2" s="16"/>
      <c r="SEY2" s="16"/>
      <c r="SEZ2" s="16"/>
      <c r="SFA2" s="16"/>
      <c r="SFB2" s="16"/>
      <c r="SFC2" s="16"/>
      <c r="SFD2" s="16"/>
      <c r="SFE2" s="16"/>
      <c r="SFF2" s="16"/>
      <c r="SFG2" s="16"/>
      <c r="SFH2" s="16"/>
      <c r="SFI2" s="16"/>
      <c r="SFJ2" s="16"/>
      <c r="SFK2" s="16"/>
      <c r="SFL2" s="16"/>
      <c r="SFM2" s="16"/>
      <c r="SFN2" s="16"/>
      <c r="SFO2" s="16"/>
      <c r="SFP2" s="16"/>
      <c r="SFQ2" s="16"/>
      <c r="SFR2" s="16"/>
      <c r="SFS2" s="16"/>
      <c r="SFT2" s="16"/>
      <c r="SFU2" s="16"/>
      <c r="SFV2" s="16"/>
      <c r="SFW2" s="16"/>
      <c r="SFX2" s="16"/>
      <c r="SFY2" s="16"/>
      <c r="SFZ2" s="16"/>
      <c r="SGA2" s="16"/>
      <c r="SGB2" s="16"/>
      <c r="SGC2" s="16"/>
      <c r="SGD2" s="16"/>
      <c r="SGE2" s="16"/>
      <c r="SGF2" s="16"/>
      <c r="SGG2" s="16"/>
      <c r="SGH2" s="16"/>
      <c r="SGI2" s="16"/>
      <c r="SGJ2" s="16"/>
      <c r="SGK2" s="16"/>
      <c r="SGL2" s="16"/>
      <c r="SGM2" s="16"/>
      <c r="SGN2" s="16"/>
      <c r="SGO2" s="16"/>
      <c r="SGP2" s="16"/>
      <c r="SGQ2" s="16"/>
      <c r="SGR2" s="16"/>
      <c r="SGS2" s="16"/>
      <c r="SGT2" s="16"/>
      <c r="SGU2" s="16"/>
      <c r="SGV2" s="16"/>
      <c r="SGW2" s="16"/>
      <c r="SGX2" s="16"/>
      <c r="SGY2" s="16"/>
      <c r="SGZ2" s="16"/>
      <c r="SHA2" s="16"/>
      <c r="SHB2" s="16"/>
      <c r="SHC2" s="16"/>
      <c r="SHD2" s="16"/>
      <c r="SHE2" s="16"/>
      <c r="SHF2" s="16"/>
      <c r="SHG2" s="16"/>
      <c r="SHH2" s="16"/>
      <c r="SHI2" s="16"/>
      <c r="SHJ2" s="16"/>
      <c r="SHK2" s="16"/>
      <c r="SHL2" s="16"/>
      <c r="SHM2" s="16"/>
      <c r="SHN2" s="16"/>
      <c r="SHO2" s="16"/>
      <c r="SHP2" s="16"/>
      <c r="SHQ2" s="16"/>
      <c r="SHR2" s="16"/>
      <c r="SHS2" s="16"/>
      <c r="SHT2" s="16"/>
      <c r="SHU2" s="16"/>
      <c r="SHV2" s="16"/>
      <c r="SHW2" s="16"/>
      <c r="SHX2" s="16"/>
      <c r="SHY2" s="16"/>
      <c r="SHZ2" s="16"/>
      <c r="SIA2" s="16"/>
      <c r="SIB2" s="16"/>
      <c r="SIC2" s="16"/>
      <c r="SID2" s="16"/>
      <c r="SIE2" s="16"/>
      <c r="SIF2" s="16"/>
      <c r="SIG2" s="16"/>
      <c r="SIH2" s="16"/>
      <c r="SII2" s="16"/>
      <c r="SIJ2" s="16"/>
      <c r="SIK2" s="16"/>
      <c r="SIL2" s="16"/>
      <c r="SIM2" s="16"/>
      <c r="SIN2" s="16"/>
      <c r="SIO2" s="16"/>
      <c r="SIP2" s="16"/>
      <c r="SIQ2" s="16"/>
      <c r="SIR2" s="16"/>
      <c r="SIS2" s="16"/>
      <c r="SIT2" s="16"/>
      <c r="SIU2" s="16"/>
      <c r="SIV2" s="16"/>
      <c r="SIW2" s="16"/>
      <c r="SIX2" s="16"/>
      <c r="SIY2" s="16"/>
      <c r="SIZ2" s="16"/>
      <c r="SJA2" s="16"/>
      <c r="SJB2" s="16"/>
      <c r="SJC2" s="16"/>
      <c r="SJD2" s="16"/>
      <c r="SJE2" s="16"/>
      <c r="SJF2" s="16"/>
      <c r="SJG2" s="16"/>
      <c r="SJH2" s="16"/>
      <c r="SJI2" s="16"/>
      <c r="SJJ2" s="16"/>
      <c r="SJK2" s="16"/>
      <c r="SJL2" s="16"/>
      <c r="SJM2" s="16"/>
      <c r="SJN2" s="16"/>
      <c r="SJO2" s="16"/>
      <c r="SJP2" s="16"/>
      <c r="SJQ2" s="16"/>
      <c r="SJR2" s="16"/>
      <c r="SJS2" s="16"/>
      <c r="SJT2" s="16"/>
      <c r="SJU2" s="16"/>
      <c r="SJV2" s="16"/>
      <c r="SJW2" s="16"/>
      <c r="SJX2" s="16"/>
      <c r="SJY2" s="16"/>
      <c r="SJZ2" s="16"/>
      <c r="SKA2" s="16"/>
      <c r="SKB2" s="16"/>
      <c r="SKC2" s="16"/>
      <c r="SKD2" s="16"/>
      <c r="SKE2" s="16"/>
      <c r="SKF2" s="16"/>
      <c r="SKG2" s="16"/>
      <c r="SKH2" s="16"/>
      <c r="SKI2" s="16"/>
      <c r="SKJ2" s="16"/>
      <c r="SKK2" s="16"/>
      <c r="SKL2" s="16"/>
      <c r="SKM2" s="16"/>
      <c r="SKN2" s="16"/>
      <c r="SKO2" s="16"/>
      <c r="SKP2" s="16"/>
      <c r="SKQ2" s="16"/>
      <c r="SKR2" s="16"/>
      <c r="SKS2" s="16"/>
      <c r="SKT2" s="16"/>
      <c r="SKU2" s="16"/>
      <c r="SKV2" s="16"/>
      <c r="SKW2" s="16"/>
      <c r="SKX2" s="16"/>
      <c r="SKY2" s="16"/>
      <c r="SKZ2" s="16"/>
      <c r="SLA2" s="16"/>
      <c r="SLB2" s="16"/>
      <c r="SLC2" s="16"/>
      <c r="SLD2" s="16"/>
      <c r="SLE2" s="16"/>
      <c r="SLF2" s="16"/>
      <c r="SLG2" s="16"/>
      <c r="SLH2" s="16"/>
      <c r="SLI2" s="16"/>
      <c r="SLJ2" s="16"/>
      <c r="SLK2" s="16"/>
      <c r="SLL2" s="16"/>
      <c r="SLM2" s="16"/>
      <c r="SLN2" s="16"/>
      <c r="SLO2" s="16"/>
      <c r="SLP2" s="16"/>
      <c r="SLQ2" s="16"/>
      <c r="SLR2" s="16"/>
      <c r="SLS2" s="16"/>
      <c r="SLT2" s="16"/>
      <c r="SLU2" s="16"/>
      <c r="SLV2" s="16"/>
      <c r="SLW2" s="16"/>
      <c r="SLX2" s="16"/>
      <c r="SLY2" s="16"/>
      <c r="SLZ2" s="16"/>
      <c r="SMA2" s="16"/>
      <c r="SMB2" s="16"/>
      <c r="SMC2" s="16"/>
      <c r="SMD2" s="16"/>
      <c r="SME2" s="16"/>
      <c r="SMF2" s="16"/>
      <c r="SMG2" s="16"/>
      <c r="SMH2" s="16"/>
      <c r="SMI2" s="16"/>
      <c r="SMJ2" s="16"/>
      <c r="SMK2" s="16"/>
      <c r="SML2" s="16"/>
      <c r="SMM2" s="16"/>
      <c r="SMN2" s="16"/>
      <c r="SMO2" s="16"/>
      <c r="SMP2" s="16"/>
      <c r="SMQ2" s="16"/>
      <c r="SMR2" s="16"/>
      <c r="SMS2" s="16"/>
      <c r="SMT2" s="16"/>
      <c r="SMU2" s="16"/>
      <c r="SMV2" s="16"/>
      <c r="SMW2" s="16"/>
      <c r="SMX2" s="16"/>
      <c r="SMY2" s="16"/>
      <c r="SMZ2" s="16"/>
      <c r="SNA2" s="16"/>
      <c r="SNB2" s="16"/>
      <c r="SNC2" s="16"/>
      <c r="SND2" s="16"/>
      <c r="SNE2" s="16"/>
      <c r="SNF2" s="16"/>
      <c r="SNG2" s="16"/>
      <c r="SNH2" s="16"/>
      <c r="SNI2" s="16"/>
      <c r="SNJ2" s="16"/>
      <c r="SNK2" s="16"/>
      <c r="SNL2" s="16"/>
      <c r="SNM2" s="16"/>
      <c r="SNN2" s="16"/>
      <c r="SNO2" s="16"/>
      <c r="SNP2" s="16"/>
      <c r="SNQ2" s="16"/>
      <c r="SNR2" s="16"/>
      <c r="SNS2" s="16"/>
      <c r="SNT2" s="16"/>
      <c r="SNU2" s="16"/>
      <c r="SNV2" s="16"/>
      <c r="SNW2" s="16"/>
      <c r="SNX2" s="16"/>
      <c r="SNY2" s="16"/>
      <c r="SNZ2" s="16"/>
      <c r="SOA2" s="16"/>
      <c r="SOB2" s="16"/>
      <c r="SOC2" s="16"/>
      <c r="SOD2" s="16"/>
      <c r="SOE2" s="16"/>
      <c r="SOF2" s="16"/>
      <c r="SOG2" s="16"/>
      <c r="SOH2" s="16"/>
      <c r="SOI2" s="16"/>
      <c r="SOJ2" s="16"/>
      <c r="SOK2" s="16"/>
      <c r="SOL2" s="16"/>
      <c r="SOM2" s="16"/>
      <c r="SON2" s="16"/>
      <c r="SOO2" s="16"/>
      <c r="SOP2" s="16"/>
      <c r="SOQ2" s="16"/>
      <c r="SOR2" s="16"/>
      <c r="SOS2" s="16"/>
      <c r="SOT2" s="16"/>
      <c r="SOU2" s="16"/>
      <c r="SOV2" s="16"/>
      <c r="SOW2" s="16"/>
      <c r="SOX2" s="16"/>
      <c r="SOY2" s="16"/>
      <c r="SOZ2" s="16"/>
      <c r="SPA2" s="16"/>
      <c r="SPB2" s="16"/>
      <c r="SPC2" s="16"/>
      <c r="SPD2" s="16"/>
      <c r="SPE2" s="16"/>
      <c r="SPF2" s="16"/>
      <c r="SPG2" s="16"/>
      <c r="SPH2" s="16"/>
      <c r="SPI2" s="16"/>
      <c r="SPJ2" s="16"/>
      <c r="SPK2" s="16"/>
      <c r="SPL2" s="16"/>
      <c r="SPM2" s="16"/>
      <c r="SPN2" s="16"/>
      <c r="SPO2" s="16"/>
      <c r="SPP2" s="16"/>
      <c r="SPQ2" s="16"/>
      <c r="SPR2" s="16"/>
      <c r="SPS2" s="16"/>
      <c r="SPT2" s="16"/>
      <c r="SPU2" s="16"/>
      <c r="SPV2" s="16"/>
      <c r="SPW2" s="16"/>
      <c r="SPX2" s="16"/>
      <c r="SPY2" s="16"/>
      <c r="SPZ2" s="16"/>
      <c r="SQA2" s="16"/>
      <c r="SQB2" s="16"/>
      <c r="SQC2" s="16"/>
      <c r="SQD2" s="16"/>
      <c r="SQE2" s="16"/>
      <c r="SQF2" s="16"/>
      <c r="SQG2" s="16"/>
      <c r="SQH2" s="16"/>
      <c r="SQI2" s="16"/>
      <c r="SQJ2" s="16"/>
      <c r="SQK2" s="16"/>
      <c r="SQL2" s="16"/>
      <c r="SQM2" s="16"/>
      <c r="SQN2" s="16"/>
      <c r="SQO2" s="16"/>
      <c r="SQP2" s="16"/>
      <c r="SQQ2" s="16"/>
      <c r="SQR2" s="16"/>
      <c r="SQS2" s="16"/>
      <c r="SQT2" s="16"/>
      <c r="SQU2" s="16"/>
      <c r="SQV2" s="16"/>
      <c r="SQW2" s="16"/>
      <c r="SQX2" s="16"/>
      <c r="SQY2" s="16"/>
      <c r="SQZ2" s="16"/>
      <c r="SRA2" s="16"/>
      <c r="SRB2" s="16"/>
      <c r="SRC2" s="16"/>
      <c r="SRD2" s="16"/>
      <c r="SRE2" s="16"/>
      <c r="SRF2" s="16"/>
      <c r="SRG2" s="16"/>
      <c r="SRH2" s="16"/>
      <c r="SRI2" s="16"/>
      <c r="SRJ2" s="16"/>
      <c r="SRK2" s="16"/>
      <c r="SRL2" s="16"/>
      <c r="SRM2" s="16"/>
      <c r="SRN2" s="16"/>
      <c r="SRO2" s="16"/>
      <c r="SRP2" s="16"/>
      <c r="SRQ2" s="16"/>
      <c r="SRR2" s="16"/>
      <c r="SRS2" s="16"/>
      <c r="SRT2" s="16"/>
      <c r="SRU2" s="16"/>
      <c r="SRV2" s="16"/>
      <c r="SRW2" s="16"/>
      <c r="SRX2" s="16"/>
      <c r="SRY2" s="16"/>
      <c r="SRZ2" s="16"/>
      <c r="SSA2" s="16"/>
      <c r="SSB2" s="16"/>
      <c r="SSC2" s="16"/>
      <c r="SSD2" s="16"/>
      <c r="SSE2" s="16"/>
      <c r="SSF2" s="16"/>
      <c r="SSG2" s="16"/>
      <c r="SSH2" s="16"/>
      <c r="SSI2" s="16"/>
      <c r="SSJ2" s="16"/>
      <c r="SSK2" s="16"/>
      <c r="SSL2" s="16"/>
      <c r="SSM2" s="16"/>
      <c r="SSN2" s="16"/>
      <c r="SSO2" s="16"/>
      <c r="SSP2" s="16"/>
      <c r="SSQ2" s="16"/>
      <c r="SSR2" s="16"/>
      <c r="SSS2" s="16"/>
      <c r="SST2" s="16"/>
      <c r="SSU2" s="16"/>
      <c r="SSV2" s="16"/>
      <c r="SSW2" s="16"/>
      <c r="SSX2" s="16"/>
      <c r="SSY2" s="16"/>
      <c r="SSZ2" s="16"/>
      <c r="STA2" s="16"/>
      <c r="STB2" s="16"/>
      <c r="STC2" s="16"/>
      <c r="STD2" s="16"/>
      <c r="STE2" s="16"/>
      <c r="STF2" s="16"/>
      <c r="STG2" s="16"/>
      <c r="STH2" s="16"/>
      <c r="STI2" s="16"/>
      <c r="STJ2" s="16"/>
      <c r="STK2" s="16"/>
      <c r="STL2" s="16"/>
      <c r="STM2" s="16"/>
      <c r="STN2" s="16"/>
      <c r="STO2" s="16"/>
      <c r="STP2" s="16"/>
      <c r="STQ2" s="16"/>
      <c r="STR2" s="16"/>
      <c r="STS2" s="16"/>
      <c r="STT2" s="16"/>
      <c r="STU2" s="16"/>
      <c r="STV2" s="16"/>
      <c r="STW2" s="16"/>
      <c r="STX2" s="16"/>
      <c r="STY2" s="16"/>
      <c r="STZ2" s="16"/>
      <c r="SUA2" s="16"/>
      <c r="SUB2" s="16"/>
      <c r="SUC2" s="16"/>
      <c r="SUD2" s="16"/>
      <c r="SUE2" s="16"/>
      <c r="SUF2" s="16"/>
      <c r="SUG2" s="16"/>
      <c r="SUH2" s="16"/>
      <c r="SUI2" s="16"/>
      <c r="SUJ2" s="16"/>
      <c r="SUK2" s="16"/>
      <c r="SUL2" s="16"/>
      <c r="SUM2" s="16"/>
      <c r="SUN2" s="16"/>
      <c r="SUO2" s="16"/>
      <c r="SUP2" s="16"/>
      <c r="SUQ2" s="16"/>
      <c r="SUR2" s="16"/>
      <c r="SUS2" s="16"/>
      <c r="SUT2" s="16"/>
      <c r="SUU2" s="16"/>
      <c r="SUV2" s="16"/>
      <c r="SUW2" s="16"/>
      <c r="SUX2" s="16"/>
      <c r="SUY2" s="16"/>
      <c r="SUZ2" s="16"/>
      <c r="SVA2" s="16"/>
      <c r="SVB2" s="16"/>
      <c r="SVC2" s="16"/>
      <c r="SVD2" s="16"/>
      <c r="SVE2" s="16"/>
      <c r="SVF2" s="16"/>
      <c r="SVG2" s="16"/>
      <c r="SVH2" s="16"/>
      <c r="SVI2" s="16"/>
      <c r="SVJ2" s="16"/>
      <c r="SVK2" s="16"/>
      <c r="SVL2" s="16"/>
      <c r="SVM2" s="16"/>
      <c r="SVN2" s="16"/>
      <c r="SVO2" s="16"/>
      <c r="SVP2" s="16"/>
      <c r="SVQ2" s="16"/>
      <c r="SVR2" s="16"/>
      <c r="SVS2" s="16"/>
      <c r="SVT2" s="16"/>
      <c r="SVU2" s="16"/>
      <c r="SVV2" s="16"/>
      <c r="SVW2" s="16"/>
      <c r="SVX2" s="16"/>
      <c r="SVY2" s="16"/>
      <c r="SVZ2" s="16"/>
      <c r="SWA2" s="16"/>
      <c r="SWB2" s="16"/>
      <c r="SWC2" s="16"/>
      <c r="SWD2" s="16"/>
      <c r="SWE2" s="16"/>
      <c r="SWF2" s="16"/>
      <c r="SWG2" s="16"/>
      <c r="SWH2" s="16"/>
      <c r="SWI2" s="16"/>
      <c r="SWJ2" s="16"/>
      <c r="SWK2" s="16"/>
      <c r="SWL2" s="16"/>
      <c r="SWM2" s="16"/>
      <c r="SWN2" s="16"/>
      <c r="SWO2" s="16"/>
      <c r="SWP2" s="16"/>
      <c r="SWQ2" s="16"/>
      <c r="SWR2" s="16"/>
      <c r="SWS2" s="16"/>
      <c r="SWT2" s="16"/>
      <c r="SWU2" s="16"/>
      <c r="SWV2" s="16"/>
      <c r="SWW2" s="16"/>
      <c r="SWX2" s="16"/>
      <c r="SWY2" s="16"/>
      <c r="SWZ2" s="16"/>
      <c r="SXA2" s="16"/>
      <c r="SXB2" s="16"/>
      <c r="SXC2" s="16"/>
      <c r="SXD2" s="16"/>
      <c r="SXE2" s="16"/>
      <c r="SXF2" s="16"/>
      <c r="SXG2" s="16"/>
      <c r="SXH2" s="16"/>
      <c r="SXI2" s="16"/>
      <c r="SXJ2" s="16"/>
      <c r="SXK2" s="16"/>
      <c r="SXL2" s="16"/>
      <c r="SXM2" s="16"/>
      <c r="SXN2" s="16"/>
      <c r="SXO2" s="16"/>
      <c r="SXP2" s="16"/>
      <c r="SXQ2" s="16"/>
      <c r="SXR2" s="16"/>
      <c r="SXS2" s="16"/>
      <c r="SXT2" s="16"/>
      <c r="SXU2" s="16"/>
      <c r="SXV2" s="16"/>
      <c r="SXW2" s="16"/>
      <c r="SXX2" s="16"/>
      <c r="SXY2" s="16"/>
      <c r="SXZ2" s="16"/>
      <c r="SYA2" s="16"/>
      <c r="SYB2" s="16"/>
      <c r="SYC2" s="16"/>
      <c r="SYD2" s="16"/>
      <c r="SYE2" s="16"/>
      <c r="SYF2" s="16"/>
      <c r="SYG2" s="16"/>
      <c r="SYH2" s="16"/>
      <c r="SYI2" s="16"/>
      <c r="SYJ2" s="16"/>
      <c r="SYK2" s="16"/>
      <c r="SYL2" s="16"/>
      <c r="SYM2" s="16"/>
      <c r="SYN2" s="16"/>
      <c r="SYO2" s="16"/>
      <c r="SYP2" s="16"/>
      <c r="SYQ2" s="16"/>
      <c r="SYR2" s="16"/>
      <c r="SYS2" s="16"/>
      <c r="SYT2" s="16"/>
      <c r="SYU2" s="16"/>
      <c r="SYV2" s="16"/>
      <c r="SYW2" s="16"/>
      <c r="SYX2" s="16"/>
      <c r="SYY2" s="16"/>
      <c r="SYZ2" s="16"/>
      <c r="SZA2" s="16"/>
      <c r="SZB2" s="16"/>
      <c r="SZC2" s="16"/>
      <c r="SZD2" s="16"/>
      <c r="SZE2" s="16"/>
      <c r="SZF2" s="16"/>
      <c r="SZG2" s="16"/>
      <c r="SZH2" s="16"/>
      <c r="SZI2" s="16"/>
      <c r="SZJ2" s="16"/>
      <c r="SZK2" s="16"/>
      <c r="SZL2" s="16"/>
      <c r="SZM2" s="16"/>
      <c r="SZN2" s="16"/>
      <c r="SZO2" s="16"/>
      <c r="SZP2" s="16"/>
      <c r="SZQ2" s="16"/>
      <c r="SZR2" s="16"/>
      <c r="SZS2" s="16"/>
      <c r="SZT2" s="16"/>
      <c r="SZU2" s="16"/>
      <c r="SZV2" s="16"/>
      <c r="SZW2" s="16"/>
      <c r="SZX2" s="16"/>
      <c r="SZY2" s="16"/>
      <c r="SZZ2" s="16"/>
      <c r="TAA2" s="16"/>
      <c r="TAB2" s="16"/>
      <c r="TAC2" s="16"/>
      <c r="TAD2" s="16"/>
      <c r="TAE2" s="16"/>
      <c r="TAF2" s="16"/>
      <c r="TAG2" s="16"/>
      <c r="TAH2" s="16"/>
      <c r="TAI2" s="16"/>
      <c r="TAJ2" s="16"/>
      <c r="TAK2" s="16"/>
      <c r="TAL2" s="16"/>
      <c r="TAM2" s="16"/>
      <c r="TAN2" s="16"/>
      <c r="TAO2" s="16"/>
      <c r="TAP2" s="16"/>
      <c r="TAQ2" s="16"/>
      <c r="TAR2" s="16"/>
      <c r="TAS2" s="16"/>
      <c r="TAT2" s="16"/>
      <c r="TAU2" s="16"/>
      <c r="TAV2" s="16"/>
      <c r="TAW2" s="16"/>
      <c r="TAX2" s="16"/>
      <c r="TAY2" s="16"/>
      <c r="TAZ2" s="16"/>
      <c r="TBA2" s="16"/>
      <c r="TBB2" s="16"/>
      <c r="TBC2" s="16"/>
      <c r="TBD2" s="16"/>
      <c r="TBE2" s="16"/>
      <c r="TBF2" s="16"/>
      <c r="TBG2" s="16"/>
      <c r="TBH2" s="16"/>
      <c r="TBI2" s="16"/>
      <c r="TBJ2" s="16"/>
      <c r="TBK2" s="16"/>
      <c r="TBL2" s="16"/>
      <c r="TBM2" s="16"/>
      <c r="TBN2" s="16"/>
      <c r="TBO2" s="16"/>
      <c r="TBP2" s="16"/>
      <c r="TBQ2" s="16"/>
      <c r="TBR2" s="16"/>
      <c r="TBS2" s="16"/>
      <c r="TBT2" s="16"/>
      <c r="TBU2" s="16"/>
      <c r="TBV2" s="16"/>
      <c r="TBW2" s="16"/>
      <c r="TBX2" s="16"/>
      <c r="TBY2" s="16"/>
      <c r="TBZ2" s="16"/>
      <c r="TCA2" s="16"/>
      <c r="TCB2" s="16"/>
      <c r="TCC2" s="16"/>
      <c r="TCD2" s="16"/>
      <c r="TCE2" s="16"/>
      <c r="TCF2" s="16"/>
      <c r="TCG2" s="16"/>
      <c r="TCH2" s="16"/>
      <c r="TCI2" s="16"/>
      <c r="TCJ2" s="16"/>
      <c r="TCK2" s="16"/>
      <c r="TCL2" s="16"/>
      <c r="TCM2" s="16"/>
      <c r="TCN2" s="16"/>
      <c r="TCO2" s="16"/>
      <c r="TCP2" s="16"/>
      <c r="TCQ2" s="16"/>
      <c r="TCR2" s="16"/>
      <c r="TCS2" s="16"/>
      <c r="TCT2" s="16"/>
      <c r="TCU2" s="16"/>
      <c r="TCV2" s="16"/>
      <c r="TCW2" s="16"/>
      <c r="TCX2" s="16"/>
      <c r="TCY2" s="16"/>
      <c r="TCZ2" s="16"/>
      <c r="TDA2" s="16"/>
      <c r="TDB2" s="16"/>
      <c r="TDC2" s="16"/>
      <c r="TDD2" s="16"/>
      <c r="TDE2" s="16"/>
      <c r="TDF2" s="16"/>
      <c r="TDG2" s="16"/>
      <c r="TDH2" s="16"/>
      <c r="TDI2" s="16"/>
      <c r="TDJ2" s="16"/>
      <c r="TDK2" s="16"/>
      <c r="TDL2" s="16"/>
      <c r="TDM2" s="16"/>
      <c r="TDN2" s="16"/>
      <c r="TDO2" s="16"/>
      <c r="TDP2" s="16"/>
      <c r="TDQ2" s="16"/>
      <c r="TDR2" s="16"/>
      <c r="TDS2" s="16"/>
      <c r="TDT2" s="16"/>
      <c r="TDU2" s="16"/>
      <c r="TDV2" s="16"/>
      <c r="TDW2" s="16"/>
      <c r="TDX2" s="16"/>
      <c r="TDY2" s="16"/>
      <c r="TDZ2" s="16"/>
      <c r="TEA2" s="16"/>
      <c r="TEB2" s="16"/>
      <c r="TEC2" s="16"/>
      <c r="TED2" s="16"/>
      <c r="TEE2" s="16"/>
      <c r="TEF2" s="16"/>
      <c r="TEG2" s="16"/>
      <c r="TEH2" s="16"/>
      <c r="TEI2" s="16"/>
      <c r="TEJ2" s="16"/>
      <c r="TEK2" s="16"/>
      <c r="TEL2" s="16"/>
      <c r="TEM2" s="16"/>
      <c r="TEN2" s="16"/>
      <c r="TEO2" s="16"/>
      <c r="TEP2" s="16"/>
      <c r="TEQ2" s="16"/>
      <c r="TER2" s="16"/>
      <c r="TES2" s="16"/>
      <c r="TET2" s="16"/>
      <c r="TEU2" s="16"/>
      <c r="TEV2" s="16"/>
      <c r="TEW2" s="16"/>
      <c r="TEX2" s="16"/>
      <c r="TEY2" s="16"/>
      <c r="TEZ2" s="16"/>
      <c r="TFA2" s="16"/>
      <c r="TFB2" s="16"/>
      <c r="TFC2" s="16"/>
      <c r="TFD2" s="16"/>
      <c r="TFE2" s="16"/>
      <c r="TFF2" s="16"/>
      <c r="TFG2" s="16"/>
      <c r="TFH2" s="16"/>
      <c r="TFI2" s="16"/>
      <c r="TFJ2" s="16"/>
      <c r="TFK2" s="16"/>
      <c r="TFL2" s="16"/>
      <c r="TFM2" s="16"/>
      <c r="TFN2" s="16"/>
      <c r="TFO2" s="16"/>
      <c r="TFP2" s="16"/>
      <c r="TFQ2" s="16"/>
      <c r="TFR2" s="16"/>
      <c r="TFS2" s="16"/>
      <c r="TFT2" s="16"/>
      <c r="TFU2" s="16"/>
      <c r="TFV2" s="16"/>
      <c r="TFW2" s="16"/>
      <c r="TFX2" s="16"/>
      <c r="TFY2" s="16"/>
      <c r="TFZ2" s="16"/>
      <c r="TGA2" s="16"/>
      <c r="TGB2" s="16"/>
      <c r="TGC2" s="16"/>
      <c r="TGD2" s="16"/>
      <c r="TGE2" s="16"/>
      <c r="TGF2" s="16"/>
      <c r="TGG2" s="16"/>
      <c r="TGH2" s="16"/>
      <c r="TGI2" s="16"/>
      <c r="TGJ2" s="16"/>
      <c r="TGK2" s="16"/>
      <c r="TGL2" s="16"/>
      <c r="TGM2" s="16"/>
      <c r="TGN2" s="16"/>
      <c r="TGO2" s="16"/>
      <c r="TGP2" s="16"/>
      <c r="TGQ2" s="16"/>
      <c r="TGR2" s="16"/>
      <c r="TGS2" s="16"/>
      <c r="TGT2" s="16"/>
      <c r="TGU2" s="16"/>
      <c r="TGV2" s="16"/>
      <c r="TGW2" s="16"/>
      <c r="TGX2" s="16"/>
      <c r="TGY2" s="16"/>
      <c r="TGZ2" s="16"/>
      <c r="THA2" s="16"/>
      <c r="THB2" s="16"/>
      <c r="THC2" s="16"/>
      <c r="THD2" s="16"/>
      <c r="THE2" s="16"/>
      <c r="THF2" s="16"/>
      <c r="THG2" s="16"/>
      <c r="THH2" s="16"/>
      <c r="THI2" s="16"/>
      <c r="THJ2" s="16"/>
      <c r="THK2" s="16"/>
      <c r="THL2" s="16"/>
      <c r="THM2" s="16"/>
      <c r="THN2" s="16"/>
      <c r="THO2" s="16"/>
      <c r="THP2" s="16"/>
      <c r="THQ2" s="16"/>
      <c r="THR2" s="16"/>
      <c r="THS2" s="16"/>
      <c r="THT2" s="16"/>
      <c r="THU2" s="16"/>
      <c r="THV2" s="16"/>
      <c r="THW2" s="16"/>
      <c r="THX2" s="16"/>
      <c r="THY2" s="16"/>
      <c r="THZ2" s="16"/>
      <c r="TIA2" s="16"/>
      <c r="TIB2" s="16"/>
      <c r="TIC2" s="16"/>
      <c r="TID2" s="16"/>
      <c r="TIE2" s="16"/>
      <c r="TIF2" s="16"/>
      <c r="TIG2" s="16"/>
      <c r="TIH2" s="16"/>
      <c r="TII2" s="16"/>
      <c r="TIJ2" s="16"/>
      <c r="TIK2" s="16"/>
      <c r="TIL2" s="16"/>
      <c r="TIM2" s="16"/>
      <c r="TIN2" s="16"/>
      <c r="TIO2" s="16"/>
      <c r="TIP2" s="16"/>
      <c r="TIQ2" s="16"/>
      <c r="TIR2" s="16"/>
      <c r="TIS2" s="16"/>
      <c r="TIT2" s="16"/>
      <c r="TIU2" s="16"/>
      <c r="TIV2" s="16"/>
      <c r="TIW2" s="16"/>
      <c r="TIX2" s="16"/>
      <c r="TIY2" s="16"/>
      <c r="TIZ2" s="16"/>
      <c r="TJA2" s="16"/>
      <c r="TJB2" s="16"/>
      <c r="TJC2" s="16"/>
      <c r="TJD2" s="16"/>
      <c r="TJE2" s="16"/>
      <c r="TJF2" s="16"/>
      <c r="TJG2" s="16"/>
      <c r="TJH2" s="16"/>
      <c r="TJI2" s="16"/>
      <c r="TJJ2" s="16"/>
      <c r="TJK2" s="16"/>
      <c r="TJL2" s="16"/>
      <c r="TJM2" s="16"/>
      <c r="TJN2" s="16"/>
      <c r="TJO2" s="16"/>
      <c r="TJP2" s="16"/>
      <c r="TJQ2" s="16"/>
      <c r="TJR2" s="16"/>
      <c r="TJS2" s="16"/>
      <c r="TJT2" s="16"/>
      <c r="TJU2" s="16"/>
      <c r="TJV2" s="16"/>
      <c r="TJW2" s="16"/>
      <c r="TJX2" s="16"/>
      <c r="TJY2" s="16"/>
      <c r="TJZ2" s="16"/>
      <c r="TKA2" s="16"/>
      <c r="TKB2" s="16"/>
      <c r="TKC2" s="16"/>
      <c r="TKD2" s="16"/>
      <c r="TKE2" s="16"/>
      <c r="TKF2" s="16"/>
      <c r="TKG2" s="16"/>
      <c r="TKH2" s="16"/>
      <c r="TKI2" s="16"/>
      <c r="TKJ2" s="16"/>
      <c r="TKK2" s="16"/>
      <c r="TKL2" s="16"/>
      <c r="TKM2" s="16"/>
      <c r="TKN2" s="16"/>
      <c r="TKO2" s="16"/>
      <c r="TKP2" s="16"/>
      <c r="TKQ2" s="16"/>
      <c r="TKR2" s="16"/>
      <c r="TKS2" s="16"/>
      <c r="TKT2" s="16"/>
      <c r="TKU2" s="16"/>
      <c r="TKV2" s="16"/>
      <c r="TKW2" s="16"/>
      <c r="TKX2" s="16"/>
      <c r="TKY2" s="16"/>
      <c r="TKZ2" s="16"/>
      <c r="TLA2" s="16"/>
      <c r="TLB2" s="16"/>
      <c r="TLC2" s="16"/>
      <c r="TLD2" s="16"/>
      <c r="TLE2" s="16"/>
      <c r="TLF2" s="16"/>
      <c r="TLG2" s="16"/>
      <c r="TLH2" s="16"/>
      <c r="TLI2" s="16"/>
      <c r="TLJ2" s="16"/>
      <c r="TLK2" s="16"/>
      <c r="TLL2" s="16"/>
      <c r="TLM2" s="16"/>
      <c r="TLN2" s="16"/>
      <c r="TLO2" s="16"/>
      <c r="TLP2" s="16"/>
      <c r="TLQ2" s="16"/>
      <c r="TLR2" s="16"/>
      <c r="TLS2" s="16"/>
      <c r="TLT2" s="16"/>
      <c r="TLU2" s="16"/>
      <c r="TLV2" s="16"/>
      <c r="TLW2" s="16"/>
      <c r="TLX2" s="16"/>
      <c r="TLY2" s="16"/>
      <c r="TLZ2" s="16"/>
      <c r="TMA2" s="16"/>
      <c r="TMB2" s="16"/>
      <c r="TMC2" s="16"/>
      <c r="TMD2" s="16"/>
      <c r="TME2" s="16"/>
      <c r="TMF2" s="16"/>
      <c r="TMG2" s="16"/>
      <c r="TMH2" s="16"/>
      <c r="TMI2" s="16"/>
      <c r="TMJ2" s="16"/>
      <c r="TMK2" s="16"/>
      <c r="TML2" s="16"/>
      <c r="TMM2" s="16"/>
      <c r="TMN2" s="16"/>
      <c r="TMO2" s="16"/>
      <c r="TMP2" s="16"/>
      <c r="TMQ2" s="16"/>
      <c r="TMR2" s="16"/>
      <c r="TMS2" s="16"/>
      <c r="TMT2" s="16"/>
      <c r="TMU2" s="16"/>
      <c r="TMV2" s="16"/>
      <c r="TMW2" s="16"/>
      <c r="TMX2" s="16"/>
      <c r="TMY2" s="16"/>
      <c r="TMZ2" s="16"/>
      <c r="TNA2" s="16"/>
      <c r="TNB2" s="16"/>
      <c r="TNC2" s="16"/>
      <c r="TND2" s="16"/>
      <c r="TNE2" s="16"/>
      <c r="TNF2" s="16"/>
      <c r="TNG2" s="16"/>
      <c r="TNH2" s="16"/>
      <c r="TNI2" s="16"/>
      <c r="TNJ2" s="16"/>
      <c r="TNK2" s="16"/>
      <c r="TNL2" s="16"/>
      <c r="TNM2" s="16"/>
      <c r="TNN2" s="16"/>
      <c r="TNO2" s="16"/>
      <c r="TNP2" s="16"/>
      <c r="TNQ2" s="16"/>
      <c r="TNR2" s="16"/>
      <c r="TNS2" s="16"/>
      <c r="TNT2" s="16"/>
      <c r="TNU2" s="16"/>
      <c r="TNV2" s="16"/>
      <c r="TNW2" s="16"/>
      <c r="TNX2" s="16"/>
      <c r="TNY2" s="16"/>
      <c r="TNZ2" s="16"/>
      <c r="TOA2" s="16"/>
      <c r="TOB2" s="16"/>
      <c r="TOC2" s="16"/>
      <c r="TOD2" s="16"/>
      <c r="TOE2" s="16"/>
      <c r="TOF2" s="16"/>
      <c r="TOG2" s="16"/>
      <c r="TOH2" s="16"/>
      <c r="TOI2" s="16"/>
      <c r="TOJ2" s="16"/>
      <c r="TOK2" s="16"/>
      <c r="TOL2" s="16"/>
      <c r="TOM2" s="16"/>
      <c r="TON2" s="16"/>
      <c r="TOO2" s="16"/>
      <c r="TOP2" s="16"/>
      <c r="TOQ2" s="16"/>
      <c r="TOR2" s="16"/>
      <c r="TOS2" s="16"/>
      <c r="TOT2" s="16"/>
      <c r="TOU2" s="16"/>
      <c r="TOV2" s="16"/>
      <c r="TOW2" s="16"/>
      <c r="TOX2" s="16"/>
      <c r="TOY2" s="16"/>
      <c r="TOZ2" s="16"/>
      <c r="TPA2" s="16"/>
      <c r="TPB2" s="16"/>
      <c r="TPC2" s="16"/>
      <c r="TPD2" s="16"/>
      <c r="TPE2" s="16"/>
      <c r="TPF2" s="16"/>
      <c r="TPG2" s="16"/>
      <c r="TPH2" s="16"/>
      <c r="TPI2" s="16"/>
      <c r="TPJ2" s="16"/>
      <c r="TPK2" s="16"/>
      <c r="TPL2" s="16"/>
      <c r="TPM2" s="16"/>
      <c r="TPN2" s="16"/>
      <c r="TPO2" s="16"/>
      <c r="TPP2" s="16"/>
      <c r="TPQ2" s="16"/>
      <c r="TPR2" s="16"/>
      <c r="TPS2" s="16"/>
      <c r="TPT2" s="16"/>
      <c r="TPU2" s="16"/>
      <c r="TPV2" s="16"/>
      <c r="TPW2" s="16"/>
      <c r="TPX2" s="16"/>
      <c r="TPY2" s="16"/>
      <c r="TPZ2" s="16"/>
      <c r="TQA2" s="16"/>
      <c r="TQB2" s="16"/>
      <c r="TQC2" s="16"/>
      <c r="TQD2" s="16"/>
      <c r="TQE2" s="16"/>
      <c r="TQF2" s="16"/>
      <c r="TQG2" s="16"/>
      <c r="TQH2" s="16"/>
      <c r="TQI2" s="16"/>
      <c r="TQJ2" s="16"/>
      <c r="TQK2" s="16"/>
      <c r="TQL2" s="16"/>
      <c r="TQM2" s="16"/>
      <c r="TQN2" s="16"/>
      <c r="TQO2" s="16"/>
      <c r="TQP2" s="16"/>
      <c r="TQQ2" s="16"/>
      <c r="TQR2" s="16"/>
      <c r="TQS2" s="16"/>
      <c r="TQT2" s="16"/>
      <c r="TQU2" s="16"/>
      <c r="TQV2" s="16"/>
      <c r="TQW2" s="16"/>
      <c r="TQX2" s="16"/>
      <c r="TQY2" s="16"/>
      <c r="TQZ2" s="16"/>
      <c r="TRA2" s="16"/>
      <c r="TRB2" s="16"/>
      <c r="TRC2" s="16"/>
      <c r="TRD2" s="16"/>
      <c r="TRE2" s="16"/>
      <c r="TRF2" s="16"/>
      <c r="TRG2" s="16"/>
      <c r="TRH2" s="16"/>
      <c r="TRI2" s="16"/>
      <c r="TRJ2" s="16"/>
      <c r="TRK2" s="16"/>
      <c r="TRL2" s="16"/>
      <c r="TRM2" s="16"/>
      <c r="TRN2" s="16"/>
      <c r="TRO2" s="16"/>
      <c r="TRP2" s="16"/>
      <c r="TRQ2" s="16"/>
      <c r="TRR2" s="16"/>
      <c r="TRS2" s="16"/>
      <c r="TRT2" s="16"/>
      <c r="TRU2" s="16"/>
      <c r="TRV2" s="16"/>
      <c r="TRW2" s="16"/>
      <c r="TRX2" s="16"/>
      <c r="TRY2" s="16"/>
      <c r="TRZ2" s="16"/>
      <c r="TSA2" s="16"/>
      <c r="TSB2" s="16"/>
      <c r="TSC2" s="16"/>
      <c r="TSD2" s="16"/>
      <c r="TSE2" s="16"/>
      <c r="TSF2" s="16"/>
      <c r="TSG2" s="16"/>
      <c r="TSH2" s="16"/>
      <c r="TSI2" s="16"/>
      <c r="TSJ2" s="16"/>
      <c r="TSK2" s="16"/>
      <c r="TSL2" s="16"/>
      <c r="TSM2" s="16"/>
      <c r="TSN2" s="16"/>
      <c r="TSO2" s="16"/>
      <c r="TSP2" s="16"/>
      <c r="TSQ2" s="16"/>
      <c r="TSR2" s="16"/>
      <c r="TSS2" s="16"/>
      <c r="TST2" s="16"/>
      <c r="TSU2" s="16"/>
      <c r="TSV2" s="16"/>
      <c r="TSW2" s="16"/>
      <c r="TSX2" s="16"/>
      <c r="TSY2" s="16"/>
      <c r="TSZ2" s="16"/>
      <c r="TTA2" s="16"/>
      <c r="TTB2" s="16"/>
      <c r="TTC2" s="16"/>
      <c r="TTD2" s="16"/>
      <c r="TTE2" s="16"/>
      <c r="TTF2" s="16"/>
      <c r="TTG2" s="16"/>
      <c r="TTH2" s="16"/>
      <c r="TTI2" s="16"/>
      <c r="TTJ2" s="16"/>
      <c r="TTK2" s="16"/>
      <c r="TTL2" s="16"/>
      <c r="TTM2" s="16"/>
      <c r="TTN2" s="16"/>
      <c r="TTO2" s="16"/>
      <c r="TTP2" s="16"/>
      <c r="TTQ2" s="16"/>
      <c r="TTR2" s="16"/>
      <c r="TTS2" s="16"/>
      <c r="TTT2" s="16"/>
      <c r="TTU2" s="16"/>
      <c r="TTV2" s="16"/>
      <c r="TTW2" s="16"/>
      <c r="TTX2" s="16"/>
      <c r="TTY2" s="16"/>
      <c r="TTZ2" s="16"/>
      <c r="TUA2" s="16"/>
      <c r="TUB2" s="16"/>
      <c r="TUC2" s="16"/>
      <c r="TUD2" s="16"/>
      <c r="TUE2" s="16"/>
      <c r="TUF2" s="16"/>
      <c r="TUG2" s="16"/>
      <c r="TUH2" s="16"/>
      <c r="TUI2" s="16"/>
      <c r="TUJ2" s="16"/>
      <c r="TUK2" s="16"/>
      <c r="TUL2" s="16"/>
      <c r="TUM2" s="16"/>
      <c r="TUN2" s="16"/>
      <c r="TUO2" s="16"/>
      <c r="TUP2" s="16"/>
      <c r="TUQ2" s="16"/>
      <c r="TUR2" s="16"/>
      <c r="TUS2" s="16"/>
      <c r="TUT2" s="16"/>
      <c r="TUU2" s="16"/>
      <c r="TUV2" s="16"/>
      <c r="TUW2" s="16"/>
      <c r="TUX2" s="16"/>
      <c r="TUY2" s="16"/>
      <c r="TUZ2" s="16"/>
      <c r="TVA2" s="16"/>
      <c r="TVB2" s="16"/>
      <c r="TVC2" s="16"/>
      <c r="TVD2" s="16"/>
      <c r="TVE2" s="16"/>
      <c r="TVF2" s="16"/>
      <c r="TVG2" s="16"/>
      <c r="TVH2" s="16"/>
      <c r="TVI2" s="16"/>
      <c r="TVJ2" s="16"/>
      <c r="TVK2" s="16"/>
      <c r="TVL2" s="16"/>
      <c r="TVM2" s="16"/>
      <c r="TVN2" s="16"/>
      <c r="TVO2" s="16"/>
      <c r="TVP2" s="16"/>
      <c r="TVQ2" s="16"/>
      <c r="TVR2" s="16"/>
      <c r="TVS2" s="16"/>
      <c r="TVT2" s="16"/>
      <c r="TVU2" s="16"/>
      <c r="TVV2" s="16"/>
      <c r="TVW2" s="16"/>
      <c r="TVX2" s="16"/>
      <c r="TVY2" s="16"/>
      <c r="TVZ2" s="16"/>
      <c r="TWA2" s="16"/>
      <c r="TWB2" s="16"/>
      <c r="TWC2" s="16"/>
      <c r="TWD2" s="16"/>
      <c r="TWE2" s="16"/>
      <c r="TWF2" s="16"/>
      <c r="TWG2" s="16"/>
      <c r="TWH2" s="16"/>
      <c r="TWI2" s="16"/>
      <c r="TWJ2" s="16"/>
      <c r="TWK2" s="16"/>
      <c r="TWL2" s="16"/>
      <c r="TWM2" s="16"/>
      <c r="TWN2" s="16"/>
      <c r="TWO2" s="16"/>
      <c r="TWP2" s="16"/>
      <c r="TWQ2" s="16"/>
      <c r="TWR2" s="16"/>
      <c r="TWS2" s="16"/>
      <c r="TWT2" s="16"/>
      <c r="TWU2" s="16"/>
      <c r="TWV2" s="16"/>
      <c r="TWW2" s="16"/>
      <c r="TWX2" s="16"/>
      <c r="TWY2" s="16"/>
      <c r="TWZ2" s="16"/>
      <c r="TXA2" s="16"/>
      <c r="TXB2" s="16"/>
      <c r="TXC2" s="16"/>
      <c r="TXD2" s="16"/>
      <c r="TXE2" s="16"/>
      <c r="TXF2" s="16"/>
      <c r="TXG2" s="16"/>
      <c r="TXH2" s="16"/>
      <c r="TXI2" s="16"/>
      <c r="TXJ2" s="16"/>
      <c r="TXK2" s="16"/>
      <c r="TXL2" s="16"/>
      <c r="TXM2" s="16"/>
      <c r="TXN2" s="16"/>
      <c r="TXO2" s="16"/>
      <c r="TXP2" s="16"/>
      <c r="TXQ2" s="16"/>
      <c r="TXR2" s="16"/>
      <c r="TXS2" s="16"/>
      <c r="TXT2" s="16"/>
      <c r="TXU2" s="16"/>
      <c r="TXV2" s="16"/>
      <c r="TXW2" s="16"/>
      <c r="TXX2" s="16"/>
      <c r="TXY2" s="16"/>
      <c r="TXZ2" s="16"/>
      <c r="TYA2" s="16"/>
      <c r="TYB2" s="16"/>
      <c r="TYC2" s="16"/>
      <c r="TYD2" s="16"/>
      <c r="TYE2" s="16"/>
      <c r="TYF2" s="16"/>
      <c r="TYG2" s="16"/>
      <c r="TYH2" s="16"/>
      <c r="TYI2" s="16"/>
      <c r="TYJ2" s="16"/>
      <c r="TYK2" s="16"/>
      <c r="TYL2" s="16"/>
      <c r="TYM2" s="16"/>
      <c r="TYN2" s="16"/>
      <c r="TYO2" s="16"/>
      <c r="TYP2" s="16"/>
      <c r="TYQ2" s="16"/>
      <c r="TYR2" s="16"/>
      <c r="TYS2" s="16"/>
      <c r="TYT2" s="16"/>
      <c r="TYU2" s="16"/>
      <c r="TYV2" s="16"/>
      <c r="TYW2" s="16"/>
      <c r="TYX2" s="16"/>
      <c r="TYY2" s="16"/>
      <c r="TYZ2" s="16"/>
      <c r="TZA2" s="16"/>
      <c r="TZB2" s="16"/>
      <c r="TZC2" s="16"/>
      <c r="TZD2" s="16"/>
      <c r="TZE2" s="16"/>
      <c r="TZF2" s="16"/>
      <c r="TZG2" s="16"/>
      <c r="TZH2" s="16"/>
      <c r="TZI2" s="16"/>
      <c r="TZJ2" s="16"/>
      <c r="TZK2" s="16"/>
      <c r="TZL2" s="16"/>
      <c r="TZM2" s="16"/>
      <c r="TZN2" s="16"/>
      <c r="TZO2" s="16"/>
      <c r="TZP2" s="16"/>
      <c r="TZQ2" s="16"/>
      <c r="TZR2" s="16"/>
      <c r="TZS2" s="16"/>
      <c r="TZT2" s="16"/>
      <c r="TZU2" s="16"/>
      <c r="TZV2" s="16"/>
      <c r="TZW2" s="16"/>
      <c r="TZX2" s="16"/>
      <c r="TZY2" s="16"/>
      <c r="TZZ2" s="16"/>
      <c r="UAA2" s="16"/>
      <c r="UAB2" s="16"/>
      <c r="UAC2" s="16"/>
      <c r="UAD2" s="16"/>
      <c r="UAE2" s="16"/>
      <c r="UAF2" s="16"/>
      <c r="UAG2" s="16"/>
      <c r="UAH2" s="16"/>
      <c r="UAI2" s="16"/>
      <c r="UAJ2" s="16"/>
      <c r="UAK2" s="16"/>
      <c r="UAL2" s="16"/>
      <c r="UAM2" s="16"/>
      <c r="UAN2" s="16"/>
      <c r="UAO2" s="16"/>
      <c r="UAP2" s="16"/>
      <c r="UAQ2" s="16"/>
      <c r="UAR2" s="16"/>
      <c r="UAS2" s="16"/>
      <c r="UAT2" s="16"/>
      <c r="UAU2" s="16"/>
      <c r="UAV2" s="16"/>
      <c r="UAW2" s="16"/>
      <c r="UAX2" s="16"/>
      <c r="UAY2" s="16"/>
      <c r="UAZ2" s="16"/>
      <c r="UBA2" s="16"/>
      <c r="UBB2" s="16"/>
      <c r="UBC2" s="16"/>
      <c r="UBD2" s="16"/>
      <c r="UBE2" s="16"/>
      <c r="UBF2" s="16"/>
      <c r="UBG2" s="16"/>
      <c r="UBH2" s="16"/>
      <c r="UBI2" s="16"/>
      <c r="UBJ2" s="16"/>
      <c r="UBK2" s="16"/>
      <c r="UBL2" s="16"/>
      <c r="UBM2" s="16"/>
      <c r="UBN2" s="16"/>
      <c r="UBO2" s="16"/>
      <c r="UBP2" s="16"/>
      <c r="UBQ2" s="16"/>
      <c r="UBR2" s="16"/>
      <c r="UBS2" s="16"/>
      <c r="UBT2" s="16"/>
      <c r="UBU2" s="16"/>
      <c r="UBV2" s="16"/>
      <c r="UBW2" s="16"/>
      <c r="UBX2" s="16"/>
      <c r="UBY2" s="16"/>
      <c r="UBZ2" s="16"/>
      <c r="UCA2" s="16"/>
      <c r="UCB2" s="16"/>
      <c r="UCC2" s="16"/>
      <c r="UCD2" s="16"/>
      <c r="UCE2" s="16"/>
      <c r="UCF2" s="16"/>
      <c r="UCG2" s="16"/>
      <c r="UCH2" s="16"/>
      <c r="UCI2" s="16"/>
      <c r="UCJ2" s="16"/>
      <c r="UCK2" s="16"/>
      <c r="UCL2" s="16"/>
      <c r="UCM2" s="16"/>
      <c r="UCN2" s="16"/>
      <c r="UCO2" s="16"/>
      <c r="UCP2" s="16"/>
      <c r="UCQ2" s="16"/>
      <c r="UCR2" s="16"/>
      <c r="UCS2" s="16"/>
      <c r="UCT2" s="16"/>
      <c r="UCU2" s="16"/>
      <c r="UCV2" s="16"/>
      <c r="UCW2" s="16"/>
      <c r="UCX2" s="16"/>
      <c r="UCY2" s="16"/>
      <c r="UCZ2" s="16"/>
      <c r="UDA2" s="16"/>
      <c r="UDB2" s="16"/>
      <c r="UDC2" s="16"/>
      <c r="UDD2" s="16"/>
      <c r="UDE2" s="16"/>
      <c r="UDF2" s="16"/>
      <c r="UDG2" s="16"/>
      <c r="UDH2" s="16"/>
      <c r="UDI2" s="16"/>
      <c r="UDJ2" s="16"/>
      <c r="UDK2" s="16"/>
      <c r="UDL2" s="16"/>
      <c r="UDM2" s="16"/>
      <c r="UDN2" s="16"/>
      <c r="UDO2" s="16"/>
      <c r="UDP2" s="16"/>
      <c r="UDQ2" s="16"/>
      <c r="UDR2" s="16"/>
      <c r="UDS2" s="16"/>
      <c r="UDT2" s="16"/>
      <c r="UDU2" s="16"/>
      <c r="UDV2" s="16"/>
      <c r="UDW2" s="16"/>
      <c r="UDX2" s="16"/>
      <c r="UDY2" s="16"/>
      <c r="UDZ2" s="16"/>
      <c r="UEA2" s="16"/>
      <c r="UEB2" s="16"/>
      <c r="UEC2" s="16"/>
      <c r="UED2" s="16"/>
      <c r="UEE2" s="16"/>
      <c r="UEF2" s="16"/>
      <c r="UEG2" s="16"/>
      <c r="UEH2" s="16"/>
      <c r="UEI2" s="16"/>
      <c r="UEJ2" s="16"/>
      <c r="UEK2" s="16"/>
      <c r="UEL2" s="16"/>
      <c r="UEM2" s="16"/>
      <c r="UEN2" s="16"/>
      <c r="UEO2" s="16"/>
      <c r="UEP2" s="16"/>
      <c r="UEQ2" s="16"/>
      <c r="UER2" s="16"/>
      <c r="UES2" s="16"/>
      <c r="UET2" s="16"/>
      <c r="UEU2" s="16"/>
      <c r="UEV2" s="16"/>
      <c r="UEW2" s="16"/>
      <c r="UEX2" s="16"/>
      <c r="UEY2" s="16"/>
      <c r="UEZ2" s="16"/>
      <c r="UFA2" s="16"/>
      <c r="UFB2" s="16"/>
      <c r="UFC2" s="16"/>
      <c r="UFD2" s="16"/>
      <c r="UFE2" s="16"/>
      <c r="UFF2" s="16"/>
      <c r="UFG2" s="16"/>
      <c r="UFH2" s="16"/>
      <c r="UFI2" s="16"/>
      <c r="UFJ2" s="16"/>
      <c r="UFK2" s="16"/>
      <c r="UFL2" s="16"/>
      <c r="UFM2" s="16"/>
      <c r="UFN2" s="16"/>
      <c r="UFO2" s="16"/>
      <c r="UFP2" s="16"/>
      <c r="UFQ2" s="16"/>
      <c r="UFR2" s="16"/>
      <c r="UFS2" s="16"/>
      <c r="UFT2" s="16"/>
      <c r="UFU2" s="16"/>
      <c r="UFV2" s="16"/>
      <c r="UFW2" s="16"/>
      <c r="UFX2" s="16"/>
      <c r="UFY2" s="16"/>
      <c r="UFZ2" s="16"/>
      <c r="UGA2" s="16"/>
      <c r="UGB2" s="16"/>
      <c r="UGC2" s="16"/>
      <c r="UGD2" s="16"/>
      <c r="UGE2" s="16"/>
      <c r="UGF2" s="16"/>
      <c r="UGG2" s="16"/>
      <c r="UGH2" s="16"/>
      <c r="UGI2" s="16"/>
      <c r="UGJ2" s="16"/>
      <c r="UGK2" s="16"/>
      <c r="UGL2" s="16"/>
      <c r="UGM2" s="16"/>
      <c r="UGN2" s="16"/>
      <c r="UGO2" s="16"/>
      <c r="UGP2" s="16"/>
      <c r="UGQ2" s="16"/>
      <c r="UGR2" s="16"/>
      <c r="UGS2" s="16"/>
      <c r="UGT2" s="16"/>
      <c r="UGU2" s="16"/>
      <c r="UGV2" s="16"/>
      <c r="UGW2" s="16"/>
      <c r="UGX2" s="16"/>
      <c r="UGY2" s="16"/>
      <c r="UGZ2" s="16"/>
      <c r="UHA2" s="16"/>
      <c r="UHB2" s="16"/>
      <c r="UHC2" s="16"/>
      <c r="UHD2" s="16"/>
      <c r="UHE2" s="16"/>
      <c r="UHF2" s="16"/>
      <c r="UHG2" s="16"/>
      <c r="UHH2" s="16"/>
      <c r="UHI2" s="16"/>
      <c r="UHJ2" s="16"/>
      <c r="UHK2" s="16"/>
      <c r="UHL2" s="16"/>
      <c r="UHM2" s="16"/>
      <c r="UHN2" s="16"/>
      <c r="UHO2" s="16"/>
      <c r="UHP2" s="16"/>
      <c r="UHQ2" s="16"/>
      <c r="UHR2" s="16"/>
      <c r="UHS2" s="16"/>
      <c r="UHT2" s="16"/>
      <c r="UHU2" s="16"/>
      <c r="UHV2" s="16"/>
      <c r="UHW2" s="16"/>
      <c r="UHX2" s="16"/>
      <c r="UHY2" s="16"/>
      <c r="UHZ2" s="16"/>
      <c r="UIA2" s="16"/>
      <c r="UIB2" s="16"/>
      <c r="UIC2" s="16"/>
      <c r="UID2" s="16"/>
      <c r="UIE2" s="16"/>
      <c r="UIF2" s="16"/>
      <c r="UIG2" s="16"/>
      <c r="UIH2" s="16"/>
      <c r="UII2" s="16"/>
      <c r="UIJ2" s="16"/>
      <c r="UIK2" s="16"/>
      <c r="UIL2" s="16"/>
      <c r="UIM2" s="16"/>
      <c r="UIN2" s="16"/>
      <c r="UIO2" s="16"/>
      <c r="UIP2" s="16"/>
      <c r="UIQ2" s="16"/>
      <c r="UIR2" s="16"/>
      <c r="UIS2" s="16"/>
      <c r="UIT2" s="16"/>
      <c r="UIU2" s="16"/>
      <c r="UIV2" s="16"/>
      <c r="UIW2" s="16"/>
      <c r="UIX2" s="16"/>
      <c r="UIY2" s="16"/>
      <c r="UIZ2" s="16"/>
      <c r="UJA2" s="16"/>
      <c r="UJB2" s="16"/>
      <c r="UJC2" s="16"/>
      <c r="UJD2" s="16"/>
      <c r="UJE2" s="16"/>
      <c r="UJF2" s="16"/>
      <c r="UJG2" s="16"/>
      <c r="UJH2" s="16"/>
      <c r="UJI2" s="16"/>
      <c r="UJJ2" s="16"/>
      <c r="UJK2" s="16"/>
      <c r="UJL2" s="16"/>
      <c r="UJM2" s="16"/>
      <c r="UJN2" s="16"/>
      <c r="UJO2" s="16"/>
      <c r="UJP2" s="16"/>
      <c r="UJQ2" s="16"/>
      <c r="UJR2" s="16"/>
      <c r="UJS2" s="16"/>
      <c r="UJT2" s="16"/>
      <c r="UJU2" s="16"/>
      <c r="UJV2" s="16"/>
      <c r="UJW2" s="16"/>
      <c r="UJX2" s="16"/>
      <c r="UJY2" s="16"/>
      <c r="UJZ2" s="16"/>
      <c r="UKA2" s="16"/>
      <c r="UKB2" s="16"/>
      <c r="UKC2" s="16"/>
      <c r="UKD2" s="16"/>
      <c r="UKE2" s="16"/>
      <c r="UKF2" s="16"/>
      <c r="UKG2" s="16"/>
      <c r="UKH2" s="16"/>
      <c r="UKI2" s="16"/>
      <c r="UKJ2" s="16"/>
      <c r="UKK2" s="16"/>
      <c r="UKL2" s="16"/>
      <c r="UKM2" s="16"/>
      <c r="UKN2" s="16"/>
      <c r="UKO2" s="16"/>
      <c r="UKP2" s="16"/>
      <c r="UKQ2" s="16"/>
      <c r="UKR2" s="16"/>
      <c r="UKS2" s="16"/>
      <c r="UKT2" s="16"/>
      <c r="UKU2" s="16"/>
      <c r="UKV2" s="16"/>
      <c r="UKW2" s="16"/>
      <c r="UKX2" s="16"/>
      <c r="UKY2" s="16"/>
      <c r="UKZ2" s="16"/>
      <c r="ULA2" s="16"/>
      <c r="ULB2" s="16"/>
      <c r="ULC2" s="16"/>
      <c r="ULD2" s="16"/>
      <c r="ULE2" s="16"/>
      <c r="ULF2" s="16"/>
      <c r="ULG2" s="16"/>
      <c r="ULH2" s="16"/>
      <c r="ULI2" s="16"/>
      <c r="ULJ2" s="16"/>
      <c r="ULK2" s="16"/>
      <c r="ULL2" s="16"/>
      <c r="ULM2" s="16"/>
      <c r="ULN2" s="16"/>
      <c r="ULO2" s="16"/>
      <c r="ULP2" s="16"/>
      <c r="ULQ2" s="16"/>
      <c r="ULR2" s="16"/>
      <c r="ULS2" s="16"/>
      <c r="ULT2" s="16"/>
      <c r="ULU2" s="16"/>
      <c r="ULV2" s="16"/>
      <c r="ULW2" s="16"/>
      <c r="ULX2" s="16"/>
      <c r="ULY2" s="16"/>
      <c r="ULZ2" s="16"/>
      <c r="UMA2" s="16"/>
      <c r="UMB2" s="16"/>
      <c r="UMC2" s="16"/>
      <c r="UMD2" s="16"/>
      <c r="UME2" s="16"/>
      <c r="UMF2" s="16"/>
      <c r="UMG2" s="16"/>
      <c r="UMH2" s="16"/>
      <c r="UMI2" s="16"/>
      <c r="UMJ2" s="16"/>
      <c r="UMK2" s="16"/>
      <c r="UML2" s="16"/>
      <c r="UMM2" s="16"/>
      <c r="UMN2" s="16"/>
      <c r="UMO2" s="16"/>
      <c r="UMP2" s="16"/>
      <c r="UMQ2" s="16"/>
      <c r="UMR2" s="16"/>
      <c r="UMS2" s="16"/>
      <c r="UMT2" s="16"/>
      <c r="UMU2" s="16"/>
      <c r="UMV2" s="16"/>
      <c r="UMW2" s="16"/>
      <c r="UMX2" s="16"/>
      <c r="UMY2" s="16"/>
      <c r="UMZ2" s="16"/>
      <c r="UNA2" s="16"/>
      <c r="UNB2" s="16"/>
      <c r="UNC2" s="16"/>
      <c r="UND2" s="16"/>
      <c r="UNE2" s="16"/>
      <c r="UNF2" s="16"/>
      <c r="UNG2" s="16"/>
      <c r="UNH2" s="16"/>
      <c r="UNI2" s="16"/>
      <c r="UNJ2" s="16"/>
      <c r="UNK2" s="16"/>
      <c r="UNL2" s="16"/>
      <c r="UNM2" s="16"/>
      <c r="UNN2" s="16"/>
      <c r="UNO2" s="16"/>
      <c r="UNP2" s="16"/>
      <c r="UNQ2" s="16"/>
      <c r="UNR2" s="16"/>
      <c r="UNS2" s="16"/>
      <c r="UNT2" s="16"/>
      <c r="UNU2" s="16"/>
      <c r="UNV2" s="16"/>
      <c r="UNW2" s="16"/>
      <c r="UNX2" s="16"/>
      <c r="UNY2" s="16"/>
      <c r="UNZ2" s="16"/>
      <c r="UOA2" s="16"/>
      <c r="UOB2" s="16"/>
      <c r="UOC2" s="16"/>
      <c r="UOD2" s="16"/>
      <c r="UOE2" s="16"/>
      <c r="UOF2" s="16"/>
      <c r="UOG2" s="16"/>
      <c r="UOH2" s="16"/>
      <c r="UOI2" s="16"/>
      <c r="UOJ2" s="16"/>
      <c r="UOK2" s="16"/>
      <c r="UOL2" s="16"/>
      <c r="UOM2" s="16"/>
      <c r="UON2" s="16"/>
      <c r="UOO2" s="16"/>
      <c r="UOP2" s="16"/>
      <c r="UOQ2" s="16"/>
      <c r="UOR2" s="16"/>
      <c r="UOS2" s="16"/>
      <c r="UOT2" s="16"/>
      <c r="UOU2" s="16"/>
      <c r="UOV2" s="16"/>
      <c r="UOW2" s="16"/>
      <c r="UOX2" s="16"/>
      <c r="UOY2" s="16"/>
      <c r="UOZ2" s="16"/>
      <c r="UPA2" s="16"/>
      <c r="UPB2" s="16"/>
      <c r="UPC2" s="16"/>
      <c r="UPD2" s="16"/>
      <c r="UPE2" s="16"/>
      <c r="UPF2" s="16"/>
      <c r="UPG2" s="16"/>
      <c r="UPH2" s="16"/>
      <c r="UPI2" s="16"/>
      <c r="UPJ2" s="16"/>
      <c r="UPK2" s="16"/>
      <c r="UPL2" s="16"/>
      <c r="UPM2" s="16"/>
      <c r="UPN2" s="16"/>
      <c r="UPO2" s="16"/>
      <c r="UPP2" s="16"/>
      <c r="UPQ2" s="16"/>
      <c r="UPR2" s="16"/>
      <c r="UPS2" s="16"/>
      <c r="UPT2" s="16"/>
      <c r="UPU2" s="16"/>
      <c r="UPV2" s="16"/>
      <c r="UPW2" s="16"/>
      <c r="UPX2" s="16"/>
      <c r="UPY2" s="16"/>
      <c r="UPZ2" s="16"/>
      <c r="UQA2" s="16"/>
      <c r="UQB2" s="16"/>
      <c r="UQC2" s="16"/>
      <c r="UQD2" s="16"/>
      <c r="UQE2" s="16"/>
      <c r="UQF2" s="16"/>
      <c r="UQG2" s="16"/>
      <c r="UQH2" s="16"/>
      <c r="UQI2" s="16"/>
      <c r="UQJ2" s="16"/>
      <c r="UQK2" s="16"/>
      <c r="UQL2" s="16"/>
      <c r="UQM2" s="16"/>
      <c r="UQN2" s="16"/>
      <c r="UQO2" s="16"/>
      <c r="UQP2" s="16"/>
      <c r="UQQ2" s="16"/>
      <c r="UQR2" s="16"/>
      <c r="UQS2" s="16"/>
      <c r="UQT2" s="16"/>
      <c r="UQU2" s="16"/>
      <c r="UQV2" s="16"/>
      <c r="UQW2" s="16"/>
      <c r="UQX2" s="16"/>
      <c r="UQY2" s="16"/>
      <c r="UQZ2" s="16"/>
      <c r="URA2" s="16"/>
      <c r="URB2" s="16"/>
      <c r="URC2" s="16"/>
      <c r="URD2" s="16"/>
      <c r="URE2" s="16"/>
      <c r="URF2" s="16"/>
      <c r="URG2" s="16"/>
      <c r="URH2" s="16"/>
      <c r="URI2" s="16"/>
      <c r="URJ2" s="16"/>
      <c r="URK2" s="16"/>
      <c r="URL2" s="16"/>
      <c r="URM2" s="16"/>
      <c r="URN2" s="16"/>
      <c r="URO2" s="16"/>
      <c r="URP2" s="16"/>
      <c r="URQ2" s="16"/>
      <c r="URR2" s="16"/>
      <c r="URS2" s="16"/>
      <c r="URT2" s="16"/>
      <c r="URU2" s="16"/>
      <c r="URV2" s="16"/>
      <c r="URW2" s="16"/>
      <c r="URX2" s="16"/>
      <c r="URY2" s="16"/>
      <c r="URZ2" s="16"/>
      <c r="USA2" s="16"/>
      <c r="USB2" s="16"/>
      <c r="USC2" s="16"/>
      <c r="USD2" s="16"/>
      <c r="USE2" s="16"/>
      <c r="USF2" s="16"/>
      <c r="USG2" s="16"/>
      <c r="USH2" s="16"/>
      <c r="USI2" s="16"/>
      <c r="USJ2" s="16"/>
      <c r="USK2" s="16"/>
      <c r="USL2" s="16"/>
      <c r="USM2" s="16"/>
      <c r="USN2" s="16"/>
      <c r="USO2" s="16"/>
      <c r="USP2" s="16"/>
      <c r="USQ2" s="16"/>
      <c r="USR2" s="16"/>
      <c r="USS2" s="16"/>
      <c r="UST2" s="16"/>
      <c r="USU2" s="16"/>
      <c r="USV2" s="16"/>
      <c r="USW2" s="16"/>
      <c r="USX2" s="16"/>
      <c r="USY2" s="16"/>
      <c r="USZ2" s="16"/>
      <c r="UTA2" s="16"/>
      <c r="UTB2" s="16"/>
      <c r="UTC2" s="16"/>
      <c r="UTD2" s="16"/>
      <c r="UTE2" s="16"/>
      <c r="UTF2" s="16"/>
      <c r="UTG2" s="16"/>
      <c r="UTH2" s="16"/>
      <c r="UTI2" s="16"/>
      <c r="UTJ2" s="16"/>
      <c r="UTK2" s="16"/>
      <c r="UTL2" s="16"/>
      <c r="UTM2" s="16"/>
      <c r="UTN2" s="16"/>
      <c r="UTO2" s="16"/>
      <c r="UTP2" s="16"/>
      <c r="UTQ2" s="16"/>
      <c r="UTR2" s="16"/>
      <c r="UTS2" s="16"/>
      <c r="UTT2" s="16"/>
      <c r="UTU2" s="16"/>
      <c r="UTV2" s="16"/>
      <c r="UTW2" s="16"/>
      <c r="UTX2" s="16"/>
      <c r="UTY2" s="16"/>
      <c r="UTZ2" s="16"/>
      <c r="UUA2" s="16"/>
      <c r="UUB2" s="16"/>
      <c r="UUC2" s="16"/>
      <c r="UUD2" s="16"/>
      <c r="UUE2" s="16"/>
      <c r="UUF2" s="16"/>
      <c r="UUG2" s="16"/>
      <c r="UUH2" s="16"/>
      <c r="UUI2" s="16"/>
      <c r="UUJ2" s="16"/>
      <c r="UUK2" s="16"/>
      <c r="UUL2" s="16"/>
      <c r="UUM2" s="16"/>
      <c r="UUN2" s="16"/>
      <c r="UUO2" s="16"/>
      <c r="UUP2" s="16"/>
      <c r="UUQ2" s="16"/>
      <c r="UUR2" s="16"/>
      <c r="UUS2" s="16"/>
      <c r="UUT2" s="16"/>
      <c r="UUU2" s="16"/>
      <c r="UUV2" s="16"/>
      <c r="UUW2" s="16"/>
      <c r="UUX2" s="16"/>
      <c r="UUY2" s="16"/>
      <c r="UUZ2" s="16"/>
      <c r="UVA2" s="16"/>
      <c r="UVB2" s="16"/>
      <c r="UVC2" s="16"/>
      <c r="UVD2" s="16"/>
      <c r="UVE2" s="16"/>
      <c r="UVF2" s="16"/>
      <c r="UVG2" s="16"/>
      <c r="UVH2" s="16"/>
      <c r="UVI2" s="16"/>
      <c r="UVJ2" s="16"/>
      <c r="UVK2" s="16"/>
      <c r="UVL2" s="16"/>
      <c r="UVM2" s="16"/>
      <c r="UVN2" s="16"/>
      <c r="UVO2" s="16"/>
      <c r="UVP2" s="16"/>
      <c r="UVQ2" s="16"/>
      <c r="UVR2" s="16"/>
      <c r="UVS2" s="16"/>
      <c r="UVT2" s="16"/>
      <c r="UVU2" s="16"/>
      <c r="UVV2" s="16"/>
      <c r="UVW2" s="16"/>
      <c r="UVX2" s="16"/>
      <c r="UVY2" s="16"/>
      <c r="UVZ2" s="16"/>
      <c r="UWA2" s="16"/>
      <c r="UWB2" s="16"/>
      <c r="UWC2" s="16"/>
      <c r="UWD2" s="16"/>
      <c r="UWE2" s="16"/>
      <c r="UWF2" s="16"/>
      <c r="UWG2" s="16"/>
      <c r="UWH2" s="16"/>
      <c r="UWI2" s="16"/>
      <c r="UWJ2" s="16"/>
      <c r="UWK2" s="16"/>
      <c r="UWL2" s="16"/>
      <c r="UWM2" s="16"/>
      <c r="UWN2" s="16"/>
      <c r="UWO2" s="16"/>
      <c r="UWP2" s="16"/>
      <c r="UWQ2" s="16"/>
      <c r="UWR2" s="16"/>
      <c r="UWS2" s="16"/>
      <c r="UWT2" s="16"/>
      <c r="UWU2" s="16"/>
      <c r="UWV2" s="16"/>
      <c r="UWW2" s="16"/>
      <c r="UWX2" s="16"/>
      <c r="UWY2" s="16"/>
      <c r="UWZ2" s="16"/>
      <c r="UXA2" s="16"/>
      <c r="UXB2" s="16"/>
      <c r="UXC2" s="16"/>
      <c r="UXD2" s="16"/>
      <c r="UXE2" s="16"/>
      <c r="UXF2" s="16"/>
      <c r="UXG2" s="16"/>
      <c r="UXH2" s="16"/>
      <c r="UXI2" s="16"/>
      <c r="UXJ2" s="16"/>
      <c r="UXK2" s="16"/>
      <c r="UXL2" s="16"/>
      <c r="UXM2" s="16"/>
      <c r="UXN2" s="16"/>
      <c r="UXO2" s="16"/>
      <c r="UXP2" s="16"/>
      <c r="UXQ2" s="16"/>
      <c r="UXR2" s="16"/>
      <c r="UXS2" s="16"/>
      <c r="UXT2" s="16"/>
      <c r="UXU2" s="16"/>
      <c r="UXV2" s="16"/>
      <c r="UXW2" s="16"/>
      <c r="UXX2" s="16"/>
      <c r="UXY2" s="16"/>
      <c r="UXZ2" s="16"/>
      <c r="UYA2" s="16"/>
      <c r="UYB2" s="16"/>
      <c r="UYC2" s="16"/>
      <c r="UYD2" s="16"/>
      <c r="UYE2" s="16"/>
      <c r="UYF2" s="16"/>
      <c r="UYG2" s="16"/>
      <c r="UYH2" s="16"/>
      <c r="UYI2" s="16"/>
      <c r="UYJ2" s="16"/>
      <c r="UYK2" s="16"/>
      <c r="UYL2" s="16"/>
      <c r="UYM2" s="16"/>
      <c r="UYN2" s="16"/>
      <c r="UYO2" s="16"/>
      <c r="UYP2" s="16"/>
      <c r="UYQ2" s="16"/>
      <c r="UYR2" s="16"/>
      <c r="UYS2" s="16"/>
      <c r="UYT2" s="16"/>
      <c r="UYU2" s="16"/>
      <c r="UYV2" s="16"/>
      <c r="UYW2" s="16"/>
      <c r="UYX2" s="16"/>
      <c r="UYY2" s="16"/>
      <c r="UYZ2" s="16"/>
      <c r="UZA2" s="16"/>
      <c r="UZB2" s="16"/>
      <c r="UZC2" s="16"/>
      <c r="UZD2" s="16"/>
      <c r="UZE2" s="16"/>
      <c r="UZF2" s="16"/>
      <c r="UZG2" s="16"/>
      <c r="UZH2" s="16"/>
      <c r="UZI2" s="16"/>
      <c r="UZJ2" s="16"/>
      <c r="UZK2" s="16"/>
      <c r="UZL2" s="16"/>
      <c r="UZM2" s="16"/>
      <c r="UZN2" s="16"/>
      <c r="UZO2" s="16"/>
      <c r="UZP2" s="16"/>
      <c r="UZQ2" s="16"/>
      <c r="UZR2" s="16"/>
      <c r="UZS2" s="16"/>
      <c r="UZT2" s="16"/>
      <c r="UZU2" s="16"/>
      <c r="UZV2" s="16"/>
      <c r="UZW2" s="16"/>
      <c r="UZX2" s="16"/>
      <c r="UZY2" s="16"/>
      <c r="UZZ2" s="16"/>
      <c r="VAA2" s="16"/>
      <c r="VAB2" s="16"/>
      <c r="VAC2" s="16"/>
      <c r="VAD2" s="16"/>
      <c r="VAE2" s="16"/>
      <c r="VAF2" s="16"/>
      <c r="VAG2" s="16"/>
      <c r="VAH2" s="16"/>
      <c r="VAI2" s="16"/>
      <c r="VAJ2" s="16"/>
      <c r="VAK2" s="16"/>
      <c r="VAL2" s="16"/>
      <c r="VAM2" s="16"/>
      <c r="VAN2" s="16"/>
      <c r="VAO2" s="16"/>
      <c r="VAP2" s="16"/>
      <c r="VAQ2" s="16"/>
      <c r="VAR2" s="16"/>
      <c r="VAS2" s="16"/>
      <c r="VAT2" s="16"/>
      <c r="VAU2" s="16"/>
      <c r="VAV2" s="16"/>
      <c r="VAW2" s="16"/>
      <c r="VAX2" s="16"/>
      <c r="VAY2" s="16"/>
      <c r="VAZ2" s="16"/>
      <c r="VBA2" s="16"/>
      <c r="VBB2" s="16"/>
      <c r="VBC2" s="16"/>
      <c r="VBD2" s="16"/>
      <c r="VBE2" s="16"/>
      <c r="VBF2" s="16"/>
      <c r="VBG2" s="16"/>
      <c r="VBH2" s="16"/>
      <c r="VBI2" s="16"/>
      <c r="VBJ2" s="16"/>
      <c r="VBK2" s="16"/>
      <c r="VBL2" s="16"/>
      <c r="VBM2" s="16"/>
      <c r="VBN2" s="16"/>
      <c r="VBO2" s="16"/>
      <c r="VBP2" s="16"/>
      <c r="VBQ2" s="16"/>
      <c r="VBR2" s="16"/>
      <c r="VBS2" s="16"/>
      <c r="VBT2" s="16"/>
      <c r="VBU2" s="16"/>
      <c r="VBV2" s="16"/>
      <c r="VBW2" s="16"/>
      <c r="VBX2" s="16"/>
      <c r="VBY2" s="16"/>
      <c r="VBZ2" s="16"/>
      <c r="VCA2" s="16"/>
      <c r="VCB2" s="16"/>
      <c r="VCC2" s="16"/>
      <c r="VCD2" s="16"/>
      <c r="VCE2" s="16"/>
      <c r="VCF2" s="16"/>
      <c r="VCG2" s="16"/>
      <c r="VCH2" s="16"/>
      <c r="VCI2" s="16"/>
      <c r="VCJ2" s="16"/>
      <c r="VCK2" s="16"/>
      <c r="VCL2" s="16"/>
      <c r="VCM2" s="16"/>
      <c r="VCN2" s="16"/>
      <c r="VCO2" s="16"/>
      <c r="VCP2" s="16"/>
      <c r="VCQ2" s="16"/>
      <c r="VCR2" s="16"/>
      <c r="VCS2" s="16"/>
      <c r="VCT2" s="16"/>
      <c r="VCU2" s="16"/>
      <c r="VCV2" s="16"/>
      <c r="VCW2" s="16"/>
      <c r="VCX2" s="16"/>
      <c r="VCY2" s="16"/>
      <c r="VCZ2" s="16"/>
      <c r="VDA2" s="16"/>
      <c r="VDB2" s="16"/>
      <c r="VDC2" s="16"/>
      <c r="VDD2" s="16"/>
      <c r="VDE2" s="16"/>
      <c r="VDF2" s="16"/>
      <c r="VDG2" s="16"/>
      <c r="VDH2" s="16"/>
      <c r="VDI2" s="16"/>
      <c r="VDJ2" s="16"/>
      <c r="VDK2" s="16"/>
      <c r="VDL2" s="16"/>
      <c r="VDM2" s="16"/>
      <c r="VDN2" s="16"/>
      <c r="VDO2" s="16"/>
      <c r="VDP2" s="16"/>
      <c r="VDQ2" s="16"/>
      <c r="VDR2" s="16"/>
      <c r="VDS2" s="16"/>
      <c r="VDT2" s="16"/>
      <c r="VDU2" s="16"/>
      <c r="VDV2" s="16"/>
      <c r="VDW2" s="16"/>
      <c r="VDX2" s="16"/>
      <c r="VDY2" s="16"/>
      <c r="VDZ2" s="16"/>
      <c r="VEA2" s="16"/>
      <c r="VEB2" s="16"/>
      <c r="VEC2" s="16"/>
      <c r="VED2" s="16"/>
      <c r="VEE2" s="16"/>
      <c r="VEF2" s="16"/>
      <c r="VEG2" s="16"/>
      <c r="VEH2" s="16"/>
      <c r="VEI2" s="16"/>
      <c r="VEJ2" s="16"/>
      <c r="VEK2" s="16"/>
      <c r="VEL2" s="16"/>
      <c r="VEM2" s="16"/>
      <c r="VEN2" s="16"/>
      <c r="VEO2" s="16"/>
      <c r="VEP2" s="16"/>
      <c r="VEQ2" s="16"/>
      <c r="VER2" s="16"/>
      <c r="VES2" s="16"/>
      <c r="VET2" s="16"/>
      <c r="VEU2" s="16"/>
      <c r="VEV2" s="16"/>
      <c r="VEW2" s="16"/>
      <c r="VEX2" s="16"/>
      <c r="VEY2" s="16"/>
      <c r="VEZ2" s="16"/>
      <c r="VFA2" s="16"/>
      <c r="VFB2" s="16"/>
      <c r="VFC2" s="16"/>
      <c r="VFD2" s="16"/>
      <c r="VFE2" s="16"/>
      <c r="VFF2" s="16"/>
      <c r="VFG2" s="16"/>
      <c r="VFH2" s="16"/>
      <c r="VFI2" s="16"/>
      <c r="VFJ2" s="16"/>
      <c r="VFK2" s="16"/>
      <c r="VFL2" s="16"/>
      <c r="VFM2" s="16"/>
      <c r="VFN2" s="16"/>
      <c r="VFO2" s="16"/>
      <c r="VFP2" s="16"/>
      <c r="VFQ2" s="16"/>
      <c r="VFR2" s="16"/>
      <c r="VFS2" s="16"/>
      <c r="VFT2" s="16"/>
      <c r="VFU2" s="16"/>
      <c r="VFV2" s="16"/>
      <c r="VFW2" s="16"/>
      <c r="VFX2" s="16"/>
      <c r="VFY2" s="16"/>
      <c r="VFZ2" s="16"/>
      <c r="VGA2" s="16"/>
      <c r="VGB2" s="16"/>
      <c r="VGC2" s="16"/>
      <c r="VGD2" s="16"/>
      <c r="VGE2" s="16"/>
      <c r="VGF2" s="16"/>
      <c r="VGG2" s="16"/>
      <c r="VGH2" s="16"/>
      <c r="VGI2" s="16"/>
      <c r="VGJ2" s="16"/>
      <c r="VGK2" s="16"/>
      <c r="VGL2" s="16"/>
      <c r="VGM2" s="16"/>
      <c r="VGN2" s="16"/>
      <c r="VGO2" s="16"/>
      <c r="VGP2" s="16"/>
      <c r="VGQ2" s="16"/>
      <c r="VGR2" s="16"/>
      <c r="VGS2" s="16"/>
      <c r="VGT2" s="16"/>
      <c r="VGU2" s="16"/>
      <c r="VGV2" s="16"/>
      <c r="VGW2" s="16"/>
      <c r="VGX2" s="16"/>
      <c r="VGY2" s="16"/>
      <c r="VGZ2" s="16"/>
      <c r="VHA2" s="16"/>
      <c r="VHB2" s="16"/>
      <c r="VHC2" s="16"/>
      <c r="VHD2" s="16"/>
      <c r="VHE2" s="16"/>
      <c r="VHF2" s="16"/>
      <c r="VHG2" s="16"/>
      <c r="VHH2" s="16"/>
      <c r="VHI2" s="16"/>
      <c r="VHJ2" s="16"/>
      <c r="VHK2" s="16"/>
      <c r="VHL2" s="16"/>
      <c r="VHM2" s="16"/>
      <c r="VHN2" s="16"/>
      <c r="VHO2" s="16"/>
      <c r="VHP2" s="16"/>
      <c r="VHQ2" s="16"/>
      <c r="VHR2" s="16"/>
      <c r="VHS2" s="16"/>
      <c r="VHT2" s="16"/>
      <c r="VHU2" s="16"/>
      <c r="VHV2" s="16"/>
      <c r="VHW2" s="16"/>
      <c r="VHX2" s="16"/>
      <c r="VHY2" s="16"/>
      <c r="VHZ2" s="16"/>
      <c r="VIA2" s="16"/>
      <c r="VIB2" s="16"/>
      <c r="VIC2" s="16"/>
      <c r="VID2" s="16"/>
      <c r="VIE2" s="16"/>
      <c r="VIF2" s="16"/>
      <c r="VIG2" s="16"/>
      <c r="VIH2" s="16"/>
      <c r="VII2" s="16"/>
      <c r="VIJ2" s="16"/>
      <c r="VIK2" s="16"/>
      <c r="VIL2" s="16"/>
      <c r="VIM2" s="16"/>
      <c r="VIN2" s="16"/>
      <c r="VIO2" s="16"/>
      <c r="VIP2" s="16"/>
      <c r="VIQ2" s="16"/>
      <c r="VIR2" s="16"/>
      <c r="VIS2" s="16"/>
      <c r="VIT2" s="16"/>
      <c r="VIU2" s="16"/>
      <c r="VIV2" s="16"/>
      <c r="VIW2" s="16"/>
      <c r="VIX2" s="16"/>
      <c r="VIY2" s="16"/>
      <c r="VIZ2" s="16"/>
      <c r="VJA2" s="16"/>
      <c r="VJB2" s="16"/>
      <c r="VJC2" s="16"/>
      <c r="VJD2" s="16"/>
      <c r="VJE2" s="16"/>
      <c r="VJF2" s="16"/>
      <c r="VJG2" s="16"/>
      <c r="VJH2" s="16"/>
      <c r="VJI2" s="16"/>
      <c r="VJJ2" s="16"/>
      <c r="VJK2" s="16"/>
      <c r="VJL2" s="16"/>
      <c r="VJM2" s="16"/>
      <c r="VJN2" s="16"/>
      <c r="VJO2" s="16"/>
      <c r="VJP2" s="16"/>
      <c r="VJQ2" s="16"/>
      <c r="VJR2" s="16"/>
      <c r="VJS2" s="16"/>
      <c r="VJT2" s="16"/>
      <c r="VJU2" s="16"/>
      <c r="VJV2" s="16"/>
      <c r="VJW2" s="16"/>
      <c r="VJX2" s="16"/>
      <c r="VJY2" s="16"/>
      <c r="VJZ2" s="16"/>
      <c r="VKA2" s="16"/>
      <c r="VKB2" s="16"/>
      <c r="VKC2" s="16"/>
      <c r="VKD2" s="16"/>
      <c r="VKE2" s="16"/>
      <c r="VKF2" s="16"/>
      <c r="VKG2" s="16"/>
      <c r="VKH2" s="16"/>
      <c r="VKI2" s="16"/>
      <c r="VKJ2" s="16"/>
      <c r="VKK2" s="16"/>
      <c r="VKL2" s="16"/>
      <c r="VKM2" s="16"/>
      <c r="VKN2" s="16"/>
      <c r="VKO2" s="16"/>
      <c r="VKP2" s="16"/>
      <c r="VKQ2" s="16"/>
      <c r="VKR2" s="16"/>
      <c r="VKS2" s="16"/>
      <c r="VKT2" s="16"/>
      <c r="VKU2" s="16"/>
      <c r="VKV2" s="16"/>
      <c r="VKW2" s="16"/>
      <c r="VKX2" s="16"/>
      <c r="VKY2" s="16"/>
      <c r="VKZ2" s="16"/>
      <c r="VLA2" s="16"/>
      <c r="VLB2" s="16"/>
      <c r="VLC2" s="16"/>
      <c r="VLD2" s="16"/>
      <c r="VLE2" s="16"/>
      <c r="VLF2" s="16"/>
      <c r="VLG2" s="16"/>
      <c r="VLH2" s="16"/>
      <c r="VLI2" s="16"/>
      <c r="VLJ2" s="16"/>
      <c r="VLK2" s="16"/>
      <c r="VLL2" s="16"/>
      <c r="VLM2" s="16"/>
      <c r="VLN2" s="16"/>
      <c r="VLO2" s="16"/>
      <c r="VLP2" s="16"/>
      <c r="VLQ2" s="16"/>
      <c r="VLR2" s="16"/>
      <c r="VLS2" s="16"/>
      <c r="VLT2" s="16"/>
      <c r="VLU2" s="16"/>
      <c r="VLV2" s="16"/>
      <c r="VLW2" s="16"/>
      <c r="VLX2" s="16"/>
      <c r="VLY2" s="16"/>
      <c r="VLZ2" s="16"/>
      <c r="VMA2" s="16"/>
      <c r="VMB2" s="16"/>
      <c r="VMC2" s="16"/>
      <c r="VMD2" s="16"/>
      <c r="VME2" s="16"/>
      <c r="VMF2" s="16"/>
      <c r="VMG2" s="16"/>
      <c r="VMH2" s="16"/>
      <c r="VMI2" s="16"/>
      <c r="VMJ2" s="16"/>
      <c r="VMK2" s="16"/>
      <c r="VML2" s="16"/>
      <c r="VMM2" s="16"/>
      <c r="VMN2" s="16"/>
      <c r="VMO2" s="16"/>
      <c r="VMP2" s="16"/>
      <c r="VMQ2" s="16"/>
      <c r="VMR2" s="16"/>
      <c r="VMS2" s="16"/>
      <c r="VMT2" s="16"/>
      <c r="VMU2" s="16"/>
      <c r="VMV2" s="16"/>
      <c r="VMW2" s="16"/>
      <c r="VMX2" s="16"/>
      <c r="VMY2" s="16"/>
      <c r="VMZ2" s="16"/>
      <c r="VNA2" s="16"/>
      <c r="VNB2" s="16"/>
      <c r="VNC2" s="16"/>
      <c r="VND2" s="16"/>
      <c r="VNE2" s="16"/>
      <c r="VNF2" s="16"/>
      <c r="VNG2" s="16"/>
      <c r="VNH2" s="16"/>
      <c r="VNI2" s="16"/>
      <c r="VNJ2" s="16"/>
      <c r="VNK2" s="16"/>
      <c r="VNL2" s="16"/>
      <c r="VNM2" s="16"/>
      <c r="VNN2" s="16"/>
      <c r="VNO2" s="16"/>
      <c r="VNP2" s="16"/>
      <c r="VNQ2" s="16"/>
      <c r="VNR2" s="16"/>
      <c r="VNS2" s="16"/>
      <c r="VNT2" s="16"/>
      <c r="VNU2" s="16"/>
      <c r="VNV2" s="16"/>
      <c r="VNW2" s="16"/>
      <c r="VNX2" s="16"/>
      <c r="VNY2" s="16"/>
      <c r="VNZ2" s="16"/>
      <c r="VOA2" s="16"/>
      <c r="VOB2" s="16"/>
      <c r="VOC2" s="16"/>
      <c r="VOD2" s="16"/>
      <c r="VOE2" s="16"/>
      <c r="VOF2" s="16"/>
      <c r="VOG2" s="16"/>
      <c r="VOH2" s="16"/>
      <c r="VOI2" s="16"/>
      <c r="VOJ2" s="16"/>
      <c r="VOK2" s="16"/>
      <c r="VOL2" s="16"/>
      <c r="VOM2" s="16"/>
      <c r="VON2" s="16"/>
      <c r="VOO2" s="16"/>
      <c r="VOP2" s="16"/>
      <c r="VOQ2" s="16"/>
      <c r="VOR2" s="16"/>
      <c r="VOS2" s="16"/>
      <c r="VOT2" s="16"/>
      <c r="VOU2" s="16"/>
      <c r="VOV2" s="16"/>
      <c r="VOW2" s="16"/>
      <c r="VOX2" s="16"/>
      <c r="VOY2" s="16"/>
      <c r="VOZ2" s="16"/>
      <c r="VPA2" s="16"/>
      <c r="VPB2" s="16"/>
      <c r="VPC2" s="16"/>
      <c r="VPD2" s="16"/>
      <c r="VPE2" s="16"/>
      <c r="VPF2" s="16"/>
      <c r="VPG2" s="16"/>
      <c r="VPH2" s="16"/>
      <c r="VPI2" s="16"/>
      <c r="VPJ2" s="16"/>
      <c r="VPK2" s="16"/>
      <c r="VPL2" s="16"/>
      <c r="VPM2" s="16"/>
      <c r="VPN2" s="16"/>
      <c r="VPO2" s="16"/>
      <c r="VPP2" s="16"/>
      <c r="VPQ2" s="16"/>
      <c r="VPR2" s="16"/>
      <c r="VPS2" s="16"/>
      <c r="VPT2" s="16"/>
      <c r="VPU2" s="16"/>
      <c r="VPV2" s="16"/>
      <c r="VPW2" s="16"/>
      <c r="VPX2" s="16"/>
      <c r="VPY2" s="16"/>
      <c r="VPZ2" s="16"/>
      <c r="VQA2" s="16"/>
      <c r="VQB2" s="16"/>
      <c r="VQC2" s="16"/>
      <c r="VQD2" s="16"/>
      <c r="VQE2" s="16"/>
      <c r="VQF2" s="16"/>
      <c r="VQG2" s="16"/>
      <c r="VQH2" s="16"/>
      <c r="VQI2" s="16"/>
      <c r="VQJ2" s="16"/>
      <c r="VQK2" s="16"/>
      <c r="VQL2" s="16"/>
      <c r="VQM2" s="16"/>
      <c r="VQN2" s="16"/>
      <c r="VQO2" s="16"/>
      <c r="VQP2" s="16"/>
      <c r="VQQ2" s="16"/>
      <c r="VQR2" s="16"/>
      <c r="VQS2" s="16"/>
      <c r="VQT2" s="16"/>
      <c r="VQU2" s="16"/>
      <c r="VQV2" s="16"/>
      <c r="VQW2" s="16"/>
      <c r="VQX2" s="16"/>
      <c r="VQY2" s="16"/>
      <c r="VQZ2" s="16"/>
      <c r="VRA2" s="16"/>
      <c r="VRB2" s="16"/>
      <c r="VRC2" s="16"/>
      <c r="VRD2" s="16"/>
      <c r="VRE2" s="16"/>
      <c r="VRF2" s="16"/>
      <c r="VRG2" s="16"/>
      <c r="VRH2" s="16"/>
      <c r="VRI2" s="16"/>
      <c r="VRJ2" s="16"/>
      <c r="VRK2" s="16"/>
      <c r="VRL2" s="16"/>
      <c r="VRM2" s="16"/>
      <c r="VRN2" s="16"/>
      <c r="VRO2" s="16"/>
      <c r="VRP2" s="16"/>
      <c r="VRQ2" s="16"/>
      <c r="VRR2" s="16"/>
      <c r="VRS2" s="16"/>
      <c r="VRT2" s="16"/>
      <c r="VRU2" s="16"/>
      <c r="VRV2" s="16"/>
      <c r="VRW2" s="16"/>
      <c r="VRX2" s="16"/>
      <c r="VRY2" s="16"/>
      <c r="VRZ2" s="16"/>
      <c r="VSA2" s="16"/>
      <c r="VSB2" s="16"/>
      <c r="VSC2" s="16"/>
      <c r="VSD2" s="16"/>
      <c r="VSE2" s="16"/>
      <c r="VSF2" s="16"/>
      <c r="VSG2" s="16"/>
      <c r="VSH2" s="16"/>
      <c r="VSI2" s="16"/>
      <c r="VSJ2" s="16"/>
      <c r="VSK2" s="16"/>
      <c r="VSL2" s="16"/>
      <c r="VSM2" s="16"/>
      <c r="VSN2" s="16"/>
      <c r="VSO2" s="16"/>
      <c r="VSP2" s="16"/>
      <c r="VSQ2" s="16"/>
      <c r="VSR2" s="16"/>
      <c r="VSS2" s="16"/>
      <c r="VST2" s="16"/>
      <c r="VSU2" s="16"/>
      <c r="VSV2" s="16"/>
      <c r="VSW2" s="16"/>
      <c r="VSX2" s="16"/>
      <c r="VSY2" s="16"/>
      <c r="VSZ2" s="16"/>
      <c r="VTA2" s="16"/>
      <c r="VTB2" s="16"/>
      <c r="VTC2" s="16"/>
      <c r="VTD2" s="16"/>
      <c r="VTE2" s="16"/>
      <c r="VTF2" s="16"/>
      <c r="VTG2" s="16"/>
      <c r="VTH2" s="16"/>
      <c r="VTI2" s="16"/>
      <c r="VTJ2" s="16"/>
      <c r="VTK2" s="16"/>
      <c r="VTL2" s="16"/>
      <c r="VTM2" s="16"/>
      <c r="VTN2" s="16"/>
      <c r="VTO2" s="16"/>
      <c r="VTP2" s="16"/>
      <c r="VTQ2" s="16"/>
      <c r="VTR2" s="16"/>
      <c r="VTS2" s="16"/>
      <c r="VTT2" s="16"/>
      <c r="VTU2" s="16"/>
      <c r="VTV2" s="16"/>
      <c r="VTW2" s="16"/>
      <c r="VTX2" s="16"/>
      <c r="VTY2" s="16"/>
      <c r="VTZ2" s="16"/>
      <c r="VUA2" s="16"/>
      <c r="VUB2" s="16"/>
      <c r="VUC2" s="16"/>
      <c r="VUD2" s="16"/>
      <c r="VUE2" s="16"/>
      <c r="VUF2" s="16"/>
      <c r="VUG2" s="16"/>
      <c r="VUH2" s="16"/>
      <c r="VUI2" s="16"/>
      <c r="VUJ2" s="16"/>
      <c r="VUK2" s="16"/>
      <c r="VUL2" s="16"/>
      <c r="VUM2" s="16"/>
      <c r="VUN2" s="16"/>
      <c r="VUO2" s="16"/>
      <c r="VUP2" s="16"/>
      <c r="VUQ2" s="16"/>
      <c r="VUR2" s="16"/>
      <c r="VUS2" s="16"/>
      <c r="VUT2" s="16"/>
      <c r="VUU2" s="16"/>
      <c r="VUV2" s="16"/>
      <c r="VUW2" s="16"/>
      <c r="VUX2" s="16"/>
      <c r="VUY2" s="16"/>
      <c r="VUZ2" s="16"/>
      <c r="VVA2" s="16"/>
      <c r="VVB2" s="16"/>
      <c r="VVC2" s="16"/>
      <c r="VVD2" s="16"/>
      <c r="VVE2" s="16"/>
      <c r="VVF2" s="16"/>
      <c r="VVG2" s="16"/>
      <c r="VVH2" s="16"/>
      <c r="VVI2" s="16"/>
      <c r="VVJ2" s="16"/>
      <c r="VVK2" s="16"/>
      <c r="VVL2" s="16"/>
      <c r="VVM2" s="16"/>
      <c r="VVN2" s="16"/>
      <c r="VVO2" s="16"/>
      <c r="VVP2" s="16"/>
      <c r="VVQ2" s="16"/>
      <c r="VVR2" s="16"/>
      <c r="VVS2" s="16"/>
      <c r="VVT2" s="16"/>
      <c r="VVU2" s="16"/>
      <c r="VVV2" s="16"/>
      <c r="VVW2" s="16"/>
      <c r="VVX2" s="16"/>
      <c r="VVY2" s="16"/>
      <c r="VVZ2" s="16"/>
      <c r="VWA2" s="16"/>
      <c r="VWB2" s="16"/>
      <c r="VWC2" s="16"/>
      <c r="VWD2" s="16"/>
      <c r="VWE2" s="16"/>
      <c r="VWF2" s="16"/>
      <c r="VWG2" s="16"/>
      <c r="VWH2" s="16"/>
      <c r="VWI2" s="16"/>
      <c r="VWJ2" s="16"/>
      <c r="VWK2" s="16"/>
      <c r="VWL2" s="16"/>
      <c r="VWM2" s="16"/>
      <c r="VWN2" s="16"/>
      <c r="VWO2" s="16"/>
      <c r="VWP2" s="16"/>
      <c r="VWQ2" s="16"/>
      <c r="VWR2" s="16"/>
      <c r="VWS2" s="16"/>
      <c r="VWT2" s="16"/>
      <c r="VWU2" s="16"/>
      <c r="VWV2" s="16"/>
      <c r="VWW2" s="16"/>
      <c r="VWX2" s="16"/>
      <c r="VWY2" s="16"/>
      <c r="VWZ2" s="16"/>
      <c r="VXA2" s="16"/>
      <c r="VXB2" s="16"/>
      <c r="VXC2" s="16"/>
      <c r="VXD2" s="16"/>
      <c r="VXE2" s="16"/>
      <c r="VXF2" s="16"/>
      <c r="VXG2" s="16"/>
      <c r="VXH2" s="16"/>
      <c r="VXI2" s="16"/>
      <c r="VXJ2" s="16"/>
      <c r="VXK2" s="16"/>
      <c r="VXL2" s="16"/>
      <c r="VXM2" s="16"/>
      <c r="VXN2" s="16"/>
      <c r="VXO2" s="16"/>
      <c r="VXP2" s="16"/>
      <c r="VXQ2" s="16"/>
      <c r="VXR2" s="16"/>
      <c r="VXS2" s="16"/>
      <c r="VXT2" s="16"/>
      <c r="VXU2" s="16"/>
      <c r="VXV2" s="16"/>
      <c r="VXW2" s="16"/>
      <c r="VXX2" s="16"/>
      <c r="VXY2" s="16"/>
      <c r="VXZ2" s="16"/>
      <c r="VYA2" s="16"/>
      <c r="VYB2" s="16"/>
      <c r="VYC2" s="16"/>
      <c r="VYD2" s="16"/>
      <c r="VYE2" s="16"/>
      <c r="VYF2" s="16"/>
      <c r="VYG2" s="16"/>
      <c r="VYH2" s="16"/>
      <c r="VYI2" s="16"/>
      <c r="VYJ2" s="16"/>
      <c r="VYK2" s="16"/>
      <c r="VYL2" s="16"/>
      <c r="VYM2" s="16"/>
      <c r="VYN2" s="16"/>
      <c r="VYO2" s="16"/>
      <c r="VYP2" s="16"/>
      <c r="VYQ2" s="16"/>
      <c r="VYR2" s="16"/>
      <c r="VYS2" s="16"/>
      <c r="VYT2" s="16"/>
      <c r="VYU2" s="16"/>
      <c r="VYV2" s="16"/>
      <c r="VYW2" s="16"/>
      <c r="VYX2" s="16"/>
      <c r="VYY2" s="16"/>
      <c r="VYZ2" s="16"/>
      <c r="VZA2" s="16"/>
      <c r="VZB2" s="16"/>
      <c r="VZC2" s="16"/>
      <c r="VZD2" s="16"/>
      <c r="VZE2" s="16"/>
      <c r="VZF2" s="16"/>
      <c r="VZG2" s="16"/>
      <c r="VZH2" s="16"/>
      <c r="VZI2" s="16"/>
      <c r="VZJ2" s="16"/>
      <c r="VZK2" s="16"/>
      <c r="VZL2" s="16"/>
      <c r="VZM2" s="16"/>
      <c r="VZN2" s="16"/>
      <c r="VZO2" s="16"/>
      <c r="VZP2" s="16"/>
      <c r="VZQ2" s="16"/>
      <c r="VZR2" s="16"/>
      <c r="VZS2" s="16"/>
      <c r="VZT2" s="16"/>
      <c r="VZU2" s="16"/>
      <c r="VZV2" s="16"/>
      <c r="VZW2" s="16"/>
      <c r="VZX2" s="16"/>
      <c r="VZY2" s="16"/>
      <c r="VZZ2" s="16"/>
      <c r="WAA2" s="16"/>
      <c r="WAB2" s="16"/>
      <c r="WAC2" s="16"/>
      <c r="WAD2" s="16"/>
      <c r="WAE2" s="16"/>
      <c r="WAF2" s="16"/>
      <c r="WAG2" s="16"/>
      <c r="WAH2" s="16"/>
      <c r="WAI2" s="16"/>
      <c r="WAJ2" s="16"/>
      <c r="WAK2" s="16"/>
      <c r="WAL2" s="16"/>
      <c r="WAM2" s="16"/>
      <c r="WAN2" s="16"/>
      <c r="WAO2" s="16"/>
      <c r="WAP2" s="16"/>
      <c r="WAQ2" s="16"/>
      <c r="WAR2" s="16"/>
      <c r="WAS2" s="16"/>
      <c r="WAT2" s="16"/>
      <c r="WAU2" s="16"/>
      <c r="WAV2" s="16"/>
      <c r="WAW2" s="16"/>
      <c r="WAX2" s="16"/>
      <c r="WAY2" s="16"/>
      <c r="WAZ2" s="16"/>
      <c r="WBA2" s="16"/>
      <c r="WBB2" s="16"/>
      <c r="WBC2" s="16"/>
      <c r="WBD2" s="16"/>
      <c r="WBE2" s="16"/>
      <c r="WBF2" s="16"/>
      <c r="WBG2" s="16"/>
      <c r="WBH2" s="16"/>
      <c r="WBI2" s="16"/>
      <c r="WBJ2" s="16"/>
      <c r="WBK2" s="16"/>
      <c r="WBL2" s="16"/>
      <c r="WBM2" s="16"/>
      <c r="WBN2" s="16"/>
      <c r="WBO2" s="16"/>
      <c r="WBP2" s="16"/>
      <c r="WBQ2" s="16"/>
      <c r="WBR2" s="16"/>
      <c r="WBS2" s="16"/>
      <c r="WBT2" s="16"/>
      <c r="WBU2" s="16"/>
      <c r="WBV2" s="16"/>
      <c r="WBW2" s="16"/>
      <c r="WBX2" s="16"/>
      <c r="WBY2" s="16"/>
      <c r="WBZ2" s="16"/>
      <c r="WCA2" s="16"/>
      <c r="WCB2" s="16"/>
      <c r="WCC2" s="16"/>
      <c r="WCD2" s="16"/>
      <c r="WCE2" s="16"/>
      <c r="WCF2" s="16"/>
      <c r="WCG2" s="16"/>
      <c r="WCH2" s="16"/>
      <c r="WCI2" s="16"/>
      <c r="WCJ2" s="16"/>
      <c r="WCK2" s="16"/>
      <c r="WCL2" s="16"/>
      <c r="WCM2" s="16"/>
      <c r="WCN2" s="16"/>
      <c r="WCO2" s="16"/>
      <c r="WCP2" s="16"/>
      <c r="WCQ2" s="16"/>
      <c r="WCR2" s="16"/>
      <c r="WCS2" s="16"/>
      <c r="WCT2" s="16"/>
      <c r="WCU2" s="16"/>
      <c r="WCV2" s="16"/>
      <c r="WCW2" s="16"/>
      <c r="WCX2" s="16"/>
      <c r="WCY2" s="16"/>
      <c r="WCZ2" s="16"/>
      <c r="WDA2" s="16"/>
      <c r="WDB2" s="16"/>
      <c r="WDC2" s="16"/>
      <c r="WDD2" s="16"/>
      <c r="WDE2" s="16"/>
      <c r="WDF2" s="16"/>
      <c r="WDG2" s="16"/>
      <c r="WDH2" s="16"/>
      <c r="WDI2" s="16"/>
      <c r="WDJ2" s="16"/>
      <c r="WDK2" s="16"/>
      <c r="WDL2" s="16"/>
      <c r="WDM2" s="16"/>
      <c r="WDN2" s="16"/>
      <c r="WDO2" s="16"/>
      <c r="WDP2" s="16"/>
      <c r="WDQ2" s="16"/>
      <c r="WDR2" s="16"/>
      <c r="WDS2" s="16"/>
      <c r="WDT2" s="16"/>
      <c r="WDU2" s="16"/>
      <c r="WDV2" s="16"/>
      <c r="WDW2" s="16"/>
      <c r="WDX2" s="16"/>
      <c r="WDY2" s="16"/>
      <c r="WDZ2" s="16"/>
      <c r="WEA2" s="16"/>
      <c r="WEB2" s="16"/>
      <c r="WEC2" s="16"/>
      <c r="WED2" s="16"/>
      <c r="WEE2" s="16"/>
      <c r="WEF2" s="16"/>
      <c r="WEG2" s="16"/>
      <c r="WEH2" s="16"/>
      <c r="WEI2" s="16"/>
      <c r="WEJ2" s="16"/>
      <c r="WEK2" s="16"/>
      <c r="WEL2" s="16"/>
      <c r="WEM2" s="16"/>
      <c r="WEN2" s="16"/>
      <c r="WEO2" s="16"/>
      <c r="WEP2" s="16"/>
      <c r="WEQ2" s="16"/>
      <c r="WER2" s="16"/>
      <c r="WES2" s="16"/>
      <c r="WET2" s="16"/>
      <c r="WEU2" s="16"/>
      <c r="WEV2" s="16"/>
      <c r="WEW2" s="16"/>
      <c r="WEX2" s="16"/>
      <c r="WEY2" s="16"/>
      <c r="WEZ2" s="16"/>
      <c r="WFA2" s="16"/>
      <c r="WFB2" s="16"/>
      <c r="WFC2" s="16"/>
      <c r="WFD2" s="16"/>
      <c r="WFE2" s="16"/>
      <c r="WFF2" s="16"/>
      <c r="WFG2" s="16"/>
      <c r="WFH2" s="16"/>
      <c r="WFI2" s="16"/>
      <c r="WFJ2" s="16"/>
      <c r="WFK2" s="16"/>
      <c r="WFL2" s="16"/>
      <c r="WFM2" s="16"/>
      <c r="WFN2" s="16"/>
      <c r="WFO2" s="16"/>
      <c r="WFP2" s="16"/>
      <c r="WFQ2" s="16"/>
      <c r="WFR2" s="16"/>
      <c r="WFS2" s="16"/>
      <c r="WFT2" s="16"/>
      <c r="WFU2" s="16"/>
      <c r="WFV2" s="16"/>
      <c r="WFW2" s="16"/>
      <c r="WFX2" s="16"/>
      <c r="WFY2" s="16"/>
      <c r="WFZ2" s="16"/>
      <c r="WGA2" s="16"/>
      <c r="WGB2" s="16"/>
      <c r="WGC2" s="16"/>
      <c r="WGD2" s="16"/>
      <c r="WGE2" s="16"/>
      <c r="WGF2" s="16"/>
      <c r="WGG2" s="16"/>
      <c r="WGH2" s="16"/>
      <c r="WGI2" s="16"/>
      <c r="WGJ2" s="16"/>
      <c r="WGK2" s="16"/>
      <c r="WGL2" s="16"/>
      <c r="WGM2" s="16"/>
      <c r="WGN2" s="16"/>
      <c r="WGO2" s="16"/>
      <c r="WGP2" s="16"/>
      <c r="WGQ2" s="16"/>
      <c r="WGR2" s="16"/>
      <c r="WGS2" s="16"/>
      <c r="WGT2" s="16"/>
      <c r="WGU2" s="16"/>
      <c r="WGV2" s="16"/>
      <c r="WGW2" s="16"/>
      <c r="WGX2" s="16"/>
      <c r="WGY2" s="16"/>
      <c r="WGZ2" s="16"/>
      <c r="WHA2" s="16"/>
      <c r="WHB2" s="16"/>
      <c r="WHC2" s="16"/>
      <c r="WHD2" s="16"/>
      <c r="WHE2" s="16"/>
      <c r="WHF2" s="16"/>
      <c r="WHG2" s="16"/>
      <c r="WHH2" s="16"/>
      <c r="WHI2" s="16"/>
      <c r="WHJ2" s="16"/>
      <c r="WHK2" s="16"/>
      <c r="WHL2" s="16"/>
      <c r="WHM2" s="16"/>
      <c r="WHN2" s="16"/>
      <c r="WHO2" s="16"/>
      <c r="WHP2" s="16"/>
      <c r="WHQ2" s="16"/>
      <c r="WHR2" s="16"/>
      <c r="WHS2" s="16"/>
      <c r="WHT2" s="16"/>
      <c r="WHU2" s="16"/>
      <c r="WHV2" s="16"/>
      <c r="WHW2" s="16"/>
      <c r="WHX2" s="16"/>
      <c r="WHY2" s="16"/>
      <c r="WHZ2" s="16"/>
      <c r="WIA2" s="16"/>
      <c r="WIB2" s="16"/>
      <c r="WIC2" s="16"/>
      <c r="WID2" s="16"/>
      <c r="WIE2" s="16"/>
      <c r="WIF2" s="16"/>
      <c r="WIG2" s="16"/>
      <c r="WIH2" s="16"/>
      <c r="WII2" s="16"/>
      <c r="WIJ2" s="16"/>
      <c r="WIK2" s="16"/>
      <c r="WIL2" s="16"/>
      <c r="WIM2" s="16"/>
      <c r="WIN2" s="16"/>
      <c r="WIO2" s="16"/>
      <c r="WIP2" s="16"/>
      <c r="WIQ2" s="16"/>
      <c r="WIR2" s="16"/>
      <c r="WIS2" s="16"/>
      <c r="WIT2" s="16"/>
      <c r="WIU2" s="16"/>
      <c r="WIV2" s="16"/>
      <c r="WIW2" s="16"/>
      <c r="WIX2" s="16"/>
      <c r="WIY2" s="16"/>
      <c r="WIZ2" s="16"/>
      <c r="WJA2" s="16"/>
      <c r="WJB2" s="16"/>
      <c r="WJC2" s="16"/>
      <c r="WJD2" s="16"/>
      <c r="WJE2" s="16"/>
      <c r="WJF2" s="16"/>
      <c r="WJG2" s="16"/>
      <c r="WJH2" s="16"/>
      <c r="WJI2" s="16"/>
      <c r="WJJ2" s="16"/>
      <c r="WJK2" s="16"/>
      <c r="WJL2" s="16"/>
      <c r="WJM2" s="16"/>
      <c r="WJN2" s="16"/>
      <c r="WJO2" s="16"/>
      <c r="WJP2" s="16"/>
      <c r="WJQ2" s="16"/>
      <c r="WJR2" s="16"/>
      <c r="WJS2" s="16"/>
      <c r="WJT2" s="16"/>
      <c r="WJU2" s="16"/>
      <c r="WJV2" s="16"/>
      <c r="WJW2" s="16"/>
      <c r="WJX2" s="16"/>
      <c r="WJY2" s="16"/>
      <c r="WJZ2" s="16"/>
      <c r="WKA2" s="16"/>
      <c r="WKB2" s="16"/>
      <c r="WKC2" s="16"/>
      <c r="WKD2" s="16"/>
      <c r="WKE2" s="16"/>
      <c r="WKF2" s="16"/>
      <c r="WKG2" s="16"/>
      <c r="WKH2" s="16"/>
      <c r="WKI2" s="16"/>
      <c r="WKJ2" s="16"/>
      <c r="WKK2" s="16"/>
      <c r="WKL2" s="16"/>
      <c r="WKM2" s="16"/>
      <c r="WKN2" s="16"/>
      <c r="WKO2" s="16"/>
      <c r="WKP2" s="16"/>
      <c r="WKQ2" s="16"/>
      <c r="WKR2" s="16"/>
      <c r="WKS2" s="16"/>
      <c r="WKT2" s="16"/>
      <c r="WKU2" s="16"/>
      <c r="WKV2" s="16"/>
      <c r="WKW2" s="16"/>
      <c r="WKX2" s="16"/>
      <c r="WKY2" s="16"/>
      <c r="WKZ2" s="16"/>
      <c r="WLA2" s="16"/>
      <c r="WLB2" s="16"/>
      <c r="WLC2" s="16"/>
      <c r="WLD2" s="16"/>
      <c r="WLE2" s="16"/>
      <c r="WLF2" s="16"/>
      <c r="WLG2" s="16"/>
      <c r="WLH2" s="16"/>
      <c r="WLI2" s="16"/>
      <c r="WLJ2" s="16"/>
      <c r="WLK2" s="16"/>
      <c r="WLL2" s="16"/>
      <c r="WLM2" s="16"/>
      <c r="WLN2" s="16"/>
      <c r="WLO2" s="16"/>
      <c r="WLP2" s="16"/>
      <c r="WLQ2" s="16"/>
      <c r="WLR2" s="16"/>
      <c r="WLS2" s="16"/>
      <c r="WLT2" s="16"/>
      <c r="WLU2" s="16"/>
      <c r="WLV2" s="16"/>
      <c r="WLW2" s="16"/>
      <c r="WLX2" s="16"/>
      <c r="WLY2" s="16"/>
      <c r="WLZ2" s="16"/>
      <c r="WMA2" s="16"/>
      <c r="WMB2" s="16"/>
      <c r="WMC2" s="16"/>
      <c r="WMD2" s="16"/>
      <c r="WME2" s="16"/>
      <c r="WMF2" s="16"/>
      <c r="WMG2" s="16"/>
      <c r="WMH2" s="16"/>
      <c r="WMI2" s="16"/>
      <c r="WMJ2" s="16"/>
      <c r="WMK2" s="16"/>
      <c r="WML2" s="16"/>
      <c r="WMM2" s="16"/>
      <c r="WMN2" s="16"/>
      <c r="WMO2" s="16"/>
      <c r="WMP2" s="16"/>
      <c r="WMQ2" s="16"/>
      <c r="WMR2" s="16"/>
      <c r="WMS2" s="16"/>
      <c r="WMT2" s="16"/>
      <c r="WMU2" s="16"/>
      <c r="WMV2" s="16"/>
      <c r="WMW2" s="16"/>
      <c r="WMX2" s="16"/>
      <c r="WMY2" s="16"/>
      <c r="WMZ2" s="16"/>
      <c r="WNA2" s="16"/>
      <c r="WNB2" s="16"/>
      <c r="WNC2" s="16"/>
      <c r="WND2" s="16"/>
      <c r="WNE2" s="16"/>
      <c r="WNF2" s="16"/>
      <c r="WNG2" s="16"/>
      <c r="WNH2" s="16"/>
      <c r="WNI2" s="16"/>
      <c r="WNJ2" s="16"/>
      <c r="WNK2" s="16"/>
      <c r="WNL2" s="16"/>
      <c r="WNM2" s="16"/>
      <c r="WNN2" s="16"/>
      <c r="WNO2" s="16"/>
      <c r="WNP2" s="16"/>
      <c r="WNQ2" s="16"/>
      <c r="WNR2" s="16"/>
      <c r="WNS2" s="16"/>
      <c r="WNT2" s="16"/>
      <c r="WNU2" s="16"/>
      <c r="WNV2" s="16"/>
      <c r="WNW2" s="16"/>
      <c r="WNX2" s="16"/>
      <c r="WNY2" s="16"/>
      <c r="WNZ2" s="16"/>
      <c r="WOA2" s="16"/>
      <c r="WOB2" s="16"/>
      <c r="WOC2" s="16"/>
      <c r="WOD2" s="16"/>
      <c r="WOE2" s="16"/>
      <c r="WOF2" s="16"/>
      <c r="WOG2" s="16"/>
      <c r="WOH2" s="16"/>
      <c r="WOI2" s="16"/>
      <c r="WOJ2" s="16"/>
      <c r="WOK2" s="16"/>
      <c r="WOL2" s="16"/>
      <c r="WOM2" s="16"/>
      <c r="WON2" s="16"/>
      <c r="WOO2" s="16"/>
      <c r="WOP2" s="16"/>
      <c r="WOQ2" s="16"/>
      <c r="WOR2" s="16"/>
      <c r="WOS2" s="16"/>
      <c r="WOT2" s="16"/>
      <c r="WOU2" s="16"/>
      <c r="WOV2" s="16"/>
      <c r="WOW2" s="16"/>
      <c r="WOX2" s="16"/>
      <c r="WOY2" s="16"/>
      <c r="WOZ2" s="16"/>
      <c r="WPA2" s="16"/>
      <c r="WPB2" s="16"/>
      <c r="WPC2" s="16"/>
      <c r="WPD2" s="16"/>
      <c r="WPE2" s="16"/>
      <c r="WPF2" s="16"/>
      <c r="WPG2" s="16"/>
      <c r="WPH2" s="16"/>
      <c r="WPI2" s="16"/>
      <c r="WPJ2" s="16"/>
      <c r="WPK2" s="16"/>
      <c r="WPL2" s="16"/>
      <c r="WPM2" s="16"/>
      <c r="WPN2" s="16"/>
      <c r="WPO2" s="16"/>
      <c r="WPP2" s="16"/>
      <c r="WPQ2" s="16"/>
      <c r="WPR2" s="16"/>
      <c r="WPS2" s="16"/>
      <c r="WPT2" s="16"/>
      <c r="WPU2" s="16"/>
      <c r="WPV2" s="16"/>
      <c r="WPW2" s="16"/>
      <c r="WPX2" s="16"/>
      <c r="WPY2" s="16"/>
      <c r="WPZ2" s="16"/>
      <c r="WQA2" s="16"/>
      <c r="WQB2" s="16"/>
      <c r="WQC2" s="16"/>
      <c r="WQD2" s="16"/>
      <c r="WQE2" s="16"/>
      <c r="WQF2" s="16"/>
      <c r="WQG2" s="16"/>
      <c r="WQH2" s="16"/>
      <c r="WQI2" s="16"/>
      <c r="WQJ2" s="16"/>
      <c r="WQK2" s="16"/>
      <c r="WQL2" s="16"/>
      <c r="WQM2" s="16"/>
      <c r="WQN2" s="16"/>
      <c r="WQO2" s="16"/>
      <c r="WQP2" s="16"/>
      <c r="WQQ2" s="16"/>
      <c r="WQR2" s="16"/>
      <c r="WQS2" s="16"/>
      <c r="WQT2" s="16"/>
      <c r="WQU2" s="16"/>
      <c r="WQV2" s="16"/>
      <c r="WQW2" s="16"/>
      <c r="WQX2" s="16"/>
      <c r="WQY2" s="16"/>
      <c r="WQZ2" s="16"/>
      <c r="WRA2" s="16"/>
      <c r="WRB2" s="16"/>
      <c r="WRC2" s="16"/>
      <c r="WRD2" s="16"/>
      <c r="WRE2" s="16"/>
      <c r="WRF2" s="16"/>
      <c r="WRG2" s="16"/>
      <c r="WRH2" s="16"/>
      <c r="WRI2" s="16"/>
      <c r="WRJ2" s="16"/>
      <c r="WRK2" s="16"/>
      <c r="WRL2" s="16"/>
      <c r="WRM2" s="16"/>
      <c r="WRN2" s="16"/>
      <c r="WRO2" s="16"/>
      <c r="WRP2" s="16"/>
      <c r="WRQ2" s="16"/>
      <c r="WRR2" s="16"/>
      <c r="WRS2" s="16"/>
      <c r="WRT2" s="16"/>
      <c r="WRU2" s="16"/>
      <c r="WRV2" s="16"/>
      <c r="WRW2" s="16"/>
      <c r="WRX2" s="16"/>
      <c r="WRY2" s="16"/>
      <c r="WRZ2" s="16"/>
      <c r="WSA2" s="16"/>
      <c r="WSB2" s="16"/>
      <c r="WSC2" s="16"/>
      <c r="WSD2" s="16"/>
      <c r="WSE2" s="16"/>
      <c r="WSF2" s="16"/>
      <c r="WSG2" s="16"/>
      <c r="WSH2" s="16"/>
      <c r="WSI2" s="16"/>
      <c r="WSJ2" s="16"/>
      <c r="WSK2" s="16"/>
      <c r="WSL2" s="16"/>
      <c r="WSM2" s="16"/>
      <c r="WSN2" s="16"/>
      <c r="WSO2" s="16"/>
      <c r="WSP2" s="16"/>
      <c r="WSQ2" s="16"/>
      <c r="WSR2" s="16"/>
      <c r="WSS2" s="16"/>
      <c r="WST2" s="16"/>
      <c r="WSU2" s="16"/>
      <c r="WSV2" s="16"/>
      <c r="WSW2" s="16"/>
      <c r="WSX2" s="16"/>
      <c r="WSY2" s="16"/>
      <c r="WSZ2" s="16"/>
      <c r="WTA2" s="16"/>
      <c r="WTB2" s="16"/>
      <c r="WTC2" s="16"/>
      <c r="WTD2" s="16"/>
      <c r="WTE2" s="16"/>
      <c r="WTF2" s="16"/>
      <c r="WTG2" s="16"/>
      <c r="WTH2" s="16"/>
      <c r="WTI2" s="16"/>
      <c r="WTJ2" s="16"/>
      <c r="WTK2" s="16"/>
      <c r="WTL2" s="16"/>
      <c r="WTM2" s="16"/>
      <c r="WTN2" s="16"/>
      <c r="WTO2" s="16"/>
      <c r="WTP2" s="16"/>
      <c r="WTQ2" s="16"/>
      <c r="WTR2" s="16"/>
      <c r="WTS2" s="16"/>
      <c r="WTT2" s="16"/>
      <c r="WTU2" s="16"/>
      <c r="WTV2" s="16"/>
      <c r="WTW2" s="16"/>
      <c r="WTX2" s="16"/>
      <c r="WTY2" s="16"/>
      <c r="WTZ2" s="16"/>
      <c r="WUA2" s="16"/>
      <c r="WUB2" s="16"/>
      <c r="WUC2" s="16"/>
      <c r="WUD2" s="16"/>
      <c r="WUE2" s="16"/>
      <c r="WUF2" s="16"/>
      <c r="WUG2" s="16"/>
      <c r="WUH2" s="16"/>
      <c r="WUI2" s="16"/>
      <c r="WUJ2" s="16"/>
      <c r="WUK2" s="16"/>
      <c r="WUL2" s="16"/>
      <c r="WUM2" s="16"/>
      <c r="WUN2" s="16"/>
      <c r="WUO2" s="16"/>
      <c r="WUP2" s="16"/>
      <c r="WUQ2" s="16"/>
      <c r="WUR2" s="16"/>
      <c r="WUS2" s="16"/>
      <c r="WUT2" s="16"/>
      <c r="WUU2" s="16"/>
      <c r="WUV2" s="16"/>
      <c r="WUW2" s="16"/>
      <c r="WUX2" s="16"/>
      <c r="WUY2" s="16"/>
      <c r="WUZ2" s="16"/>
      <c r="WVA2" s="16"/>
      <c r="WVB2" s="16"/>
      <c r="WVC2" s="16"/>
      <c r="WVD2" s="16"/>
      <c r="WVE2" s="16"/>
      <c r="WVF2" s="16"/>
      <c r="WVG2" s="16"/>
      <c r="WVH2" s="16"/>
      <c r="WVI2" s="16"/>
      <c r="WVJ2" s="16"/>
      <c r="WVK2" s="16"/>
      <c r="WVL2" s="16"/>
      <c r="WVM2" s="16"/>
      <c r="WVN2" s="16"/>
      <c r="WVO2" s="16"/>
      <c r="WVP2" s="16"/>
      <c r="WVQ2" s="16"/>
      <c r="WVR2" s="16"/>
      <c r="WVS2" s="16"/>
      <c r="WVT2" s="16"/>
      <c r="WVU2" s="16"/>
      <c r="WVV2" s="16"/>
      <c r="WVW2" s="16"/>
      <c r="WVX2" s="16"/>
    </row>
    <row r="3" spans="1:16144" ht="16.149999999999999" thickBot="1">
      <c r="A3" s="14"/>
      <c r="B3" s="11"/>
      <c r="C3" s="11"/>
      <c r="D3" s="15"/>
      <c r="E3" s="19">
        <v>12</v>
      </c>
      <c r="F3" s="19">
        <v>1</v>
      </c>
      <c r="G3" s="19">
        <v>2</v>
      </c>
      <c r="H3" s="19">
        <v>3</v>
      </c>
      <c r="I3" s="19">
        <v>4</v>
      </c>
      <c r="J3" s="19">
        <v>5</v>
      </c>
      <c r="K3" s="19">
        <v>6</v>
      </c>
      <c r="L3" s="19">
        <v>7</v>
      </c>
      <c r="M3" s="19">
        <v>8</v>
      </c>
      <c r="N3" s="19">
        <v>9</v>
      </c>
      <c r="O3" s="19">
        <v>10</v>
      </c>
      <c r="P3" s="19">
        <v>11</v>
      </c>
      <c r="Q3" s="19">
        <v>12</v>
      </c>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c r="AY3" s="16"/>
      <c r="AZ3" s="16"/>
      <c r="BA3" s="16"/>
      <c r="BB3" s="16"/>
      <c r="BC3" s="16"/>
      <c r="BD3" s="16"/>
      <c r="BE3" s="16"/>
      <c r="BF3" s="16"/>
      <c r="BG3" s="16"/>
      <c r="BH3" s="16"/>
      <c r="BI3" s="16"/>
      <c r="BJ3" s="16"/>
      <c r="BK3" s="16"/>
      <c r="BL3" s="16"/>
      <c r="BM3" s="16"/>
      <c r="BN3" s="16"/>
      <c r="BO3" s="16"/>
      <c r="BP3" s="16"/>
      <c r="BQ3" s="16"/>
      <c r="BR3" s="16"/>
      <c r="BS3" s="16"/>
      <c r="BT3" s="16"/>
      <c r="BU3" s="16"/>
      <c r="BV3" s="16"/>
      <c r="BW3" s="16"/>
      <c r="BX3" s="16"/>
      <c r="BY3" s="16"/>
      <c r="BZ3" s="16"/>
      <c r="CA3" s="16"/>
      <c r="CB3" s="16"/>
      <c r="CC3" s="16"/>
      <c r="CD3" s="16"/>
      <c r="CE3" s="16"/>
      <c r="CF3" s="16"/>
      <c r="CG3" s="16"/>
      <c r="CH3" s="16"/>
      <c r="CI3" s="16"/>
      <c r="CJ3" s="16"/>
      <c r="CK3" s="16"/>
      <c r="CL3" s="16"/>
      <c r="CM3" s="16"/>
      <c r="CN3" s="16"/>
      <c r="CO3" s="16"/>
      <c r="CP3" s="16"/>
      <c r="CQ3" s="16"/>
      <c r="CR3" s="16"/>
      <c r="CS3" s="16"/>
      <c r="CT3" s="16"/>
      <c r="CU3" s="16"/>
      <c r="CV3" s="16"/>
      <c r="CW3" s="16"/>
      <c r="CX3" s="16"/>
      <c r="CY3" s="16"/>
      <c r="CZ3" s="16"/>
      <c r="DA3" s="16"/>
      <c r="DB3" s="16"/>
      <c r="DC3" s="16"/>
      <c r="DD3" s="16"/>
      <c r="DE3" s="16"/>
      <c r="DF3" s="16"/>
      <c r="DG3" s="16"/>
      <c r="DH3" s="16"/>
      <c r="DI3" s="16"/>
      <c r="DJ3" s="16"/>
      <c r="DK3" s="16"/>
      <c r="DL3" s="16"/>
      <c r="DM3" s="16"/>
      <c r="DN3" s="16"/>
      <c r="DO3" s="16"/>
      <c r="DP3" s="16"/>
      <c r="DQ3" s="16"/>
      <c r="DR3" s="16"/>
      <c r="DS3" s="16"/>
      <c r="DT3" s="16"/>
      <c r="DU3" s="16"/>
      <c r="DV3" s="16"/>
      <c r="DW3" s="16"/>
      <c r="DX3" s="16"/>
      <c r="DY3" s="16"/>
      <c r="DZ3" s="16"/>
      <c r="EA3" s="16"/>
      <c r="EB3" s="16"/>
      <c r="EC3" s="16"/>
      <c r="ED3" s="16"/>
      <c r="EE3" s="16"/>
      <c r="EF3" s="16"/>
      <c r="EG3" s="16"/>
      <c r="EH3" s="16"/>
      <c r="EI3" s="16"/>
      <c r="EJ3" s="16"/>
      <c r="EK3" s="16"/>
      <c r="EL3" s="16"/>
      <c r="EM3" s="16"/>
      <c r="EN3" s="16"/>
      <c r="EO3" s="16"/>
      <c r="EP3" s="16"/>
      <c r="EQ3" s="16"/>
      <c r="ER3" s="16"/>
      <c r="ES3" s="16"/>
      <c r="ET3" s="16"/>
      <c r="EU3" s="16"/>
      <c r="EV3" s="16"/>
      <c r="EW3" s="16"/>
      <c r="EX3" s="16"/>
      <c r="EY3" s="16"/>
      <c r="EZ3" s="16"/>
      <c r="FA3" s="16"/>
      <c r="FB3" s="16"/>
      <c r="FC3" s="16"/>
      <c r="FD3" s="16"/>
      <c r="FE3" s="16"/>
      <c r="FF3" s="16"/>
      <c r="FG3" s="16"/>
      <c r="FH3" s="16"/>
      <c r="FI3" s="16"/>
      <c r="FJ3" s="16"/>
      <c r="FK3" s="16"/>
      <c r="FL3" s="16"/>
      <c r="FM3" s="16"/>
      <c r="FN3" s="16"/>
      <c r="FO3" s="16"/>
      <c r="FP3" s="16"/>
      <c r="FQ3" s="16"/>
      <c r="FR3" s="16"/>
      <c r="FS3" s="16"/>
      <c r="FT3" s="16"/>
      <c r="FU3" s="16"/>
      <c r="FV3" s="16"/>
      <c r="FW3" s="16"/>
      <c r="FX3" s="16"/>
      <c r="FY3" s="16"/>
      <c r="FZ3" s="16"/>
      <c r="GA3" s="16"/>
      <c r="GB3" s="16"/>
      <c r="GC3" s="16"/>
      <c r="GD3" s="16"/>
      <c r="GE3" s="16"/>
      <c r="GF3" s="16"/>
      <c r="GG3" s="16"/>
      <c r="GH3" s="16"/>
      <c r="GI3" s="16"/>
      <c r="GJ3" s="16"/>
      <c r="GK3" s="16"/>
      <c r="GL3" s="16"/>
      <c r="GM3" s="16"/>
      <c r="GN3" s="16"/>
      <c r="GO3" s="16"/>
      <c r="GP3" s="16"/>
      <c r="GQ3" s="16"/>
      <c r="GR3" s="16"/>
      <c r="GS3" s="16"/>
      <c r="GT3" s="16"/>
      <c r="GU3" s="16"/>
      <c r="GV3" s="16"/>
      <c r="GW3" s="16"/>
      <c r="GX3" s="16"/>
      <c r="GY3" s="16"/>
      <c r="GZ3" s="16"/>
      <c r="HA3" s="16"/>
      <c r="HB3" s="16"/>
      <c r="HC3" s="16"/>
      <c r="HD3" s="16"/>
      <c r="HE3" s="16"/>
      <c r="HF3" s="16"/>
      <c r="HG3" s="16"/>
      <c r="HH3" s="16"/>
      <c r="HI3" s="16"/>
      <c r="HJ3" s="16"/>
      <c r="HK3" s="16"/>
      <c r="HL3" s="16"/>
      <c r="HM3" s="16"/>
      <c r="HN3" s="16"/>
      <c r="HO3" s="16"/>
      <c r="HP3" s="16"/>
      <c r="HQ3" s="16"/>
      <c r="HR3" s="16"/>
      <c r="HS3" s="16"/>
      <c r="HT3" s="16"/>
      <c r="HU3" s="16"/>
      <c r="HV3" s="16"/>
      <c r="HW3" s="16"/>
      <c r="HX3" s="16"/>
      <c r="HY3" s="16"/>
      <c r="HZ3" s="16"/>
      <c r="IA3" s="16"/>
      <c r="IB3" s="16"/>
      <c r="IC3" s="16"/>
      <c r="ID3" s="16"/>
      <c r="IE3" s="16"/>
      <c r="IF3" s="16"/>
      <c r="IG3" s="16"/>
      <c r="IH3" s="16"/>
      <c r="II3" s="16"/>
      <c r="IJ3" s="16"/>
      <c r="IK3" s="16"/>
      <c r="IL3" s="16"/>
      <c r="IM3" s="16"/>
      <c r="IN3" s="16"/>
      <c r="IO3" s="16"/>
      <c r="IP3" s="16"/>
      <c r="IQ3" s="16"/>
      <c r="IR3" s="16"/>
      <c r="IS3" s="16"/>
      <c r="IT3" s="16"/>
      <c r="IU3" s="16"/>
      <c r="IV3" s="16"/>
      <c r="IW3" s="16"/>
      <c r="IX3" s="16"/>
      <c r="IY3" s="16"/>
      <c r="IZ3" s="16"/>
      <c r="JA3" s="16"/>
      <c r="JB3" s="16"/>
      <c r="JC3" s="16"/>
      <c r="JD3" s="16"/>
      <c r="JE3" s="16"/>
      <c r="JF3" s="16"/>
      <c r="JG3" s="16"/>
      <c r="JH3" s="16"/>
      <c r="JI3" s="16"/>
      <c r="JJ3" s="16"/>
      <c r="JK3" s="16"/>
      <c r="JL3" s="16"/>
      <c r="JM3" s="16"/>
      <c r="JN3" s="16"/>
      <c r="JO3" s="16"/>
      <c r="JP3" s="16"/>
      <c r="JQ3" s="16"/>
      <c r="JR3" s="16"/>
      <c r="JS3" s="16"/>
      <c r="JT3" s="16"/>
      <c r="JU3" s="16"/>
      <c r="JV3" s="16"/>
      <c r="JW3" s="16"/>
      <c r="JX3" s="16"/>
      <c r="JY3" s="16"/>
      <c r="JZ3" s="16"/>
      <c r="KA3" s="16"/>
      <c r="KB3" s="16"/>
      <c r="KC3" s="16"/>
      <c r="KD3" s="16"/>
      <c r="KE3" s="16"/>
      <c r="KF3" s="16"/>
      <c r="KG3" s="16"/>
      <c r="KH3" s="16"/>
      <c r="KI3" s="16"/>
      <c r="KJ3" s="16"/>
      <c r="KK3" s="16"/>
      <c r="KL3" s="16"/>
      <c r="KM3" s="16"/>
      <c r="KN3" s="16"/>
      <c r="KO3" s="16"/>
      <c r="KP3" s="16"/>
      <c r="KQ3" s="16"/>
      <c r="KR3" s="16"/>
      <c r="KS3" s="16"/>
      <c r="KT3" s="16"/>
      <c r="KU3" s="16"/>
      <c r="KV3" s="16"/>
      <c r="KW3" s="16"/>
      <c r="KX3" s="16"/>
      <c r="KY3" s="16"/>
      <c r="KZ3" s="16"/>
      <c r="LA3" s="16"/>
      <c r="LB3" s="16"/>
      <c r="LC3" s="16"/>
      <c r="LD3" s="16"/>
      <c r="LE3" s="16"/>
      <c r="LF3" s="16"/>
      <c r="LG3" s="16"/>
      <c r="LH3" s="16"/>
      <c r="LI3" s="16"/>
      <c r="LJ3" s="16"/>
      <c r="LK3" s="16"/>
      <c r="LL3" s="16"/>
      <c r="LM3" s="16"/>
      <c r="LN3" s="16"/>
      <c r="LO3" s="16"/>
      <c r="LP3" s="16"/>
      <c r="LQ3" s="16"/>
      <c r="LR3" s="16"/>
      <c r="LS3" s="16"/>
      <c r="LT3" s="16"/>
      <c r="LU3" s="16"/>
      <c r="LV3" s="16"/>
      <c r="LW3" s="16"/>
      <c r="LX3" s="16"/>
      <c r="LY3" s="16"/>
      <c r="LZ3" s="16"/>
      <c r="MA3" s="16"/>
      <c r="MB3" s="16"/>
      <c r="MC3" s="16"/>
      <c r="MD3" s="16"/>
      <c r="ME3" s="16"/>
      <c r="MF3" s="16"/>
      <c r="MG3" s="16"/>
      <c r="MH3" s="16"/>
      <c r="MI3" s="16"/>
      <c r="MJ3" s="16"/>
      <c r="MK3" s="16"/>
      <c r="ML3" s="16"/>
      <c r="MM3" s="16"/>
      <c r="MN3" s="16"/>
      <c r="MO3" s="16"/>
      <c r="MP3" s="16"/>
      <c r="MQ3" s="16"/>
      <c r="MR3" s="16"/>
      <c r="MS3" s="16"/>
      <c r="MT3" s="16"/>
      <c r="MU3" s="16"/>
      <c r="MV3" s="16"/>
      <c r="MW3" s="16"/>
      <c r="MX3" s="16"/>
      <c r="MY3" s="16"/>
      <c r="MZ3" s="16"/>
      <c r="NA3" s="16"/>
      <c r="NB3" s="16"/>
      <c r="NC3" s="16"/>
      <c r="ND3" s="16"/>
      <c r="NE3" s="16"/>
      <c r="NF3" s="16"/>
      <c r="NG3" s="16"/>
      <c r="NH3" s="16"/>
      <c r="NI3" s="16"/>
      <c r="NJ3" s="16"/>
      <c r="NK3" s="16"/>
      <c r="NL3" s="16"/>
      <c r="NM3" s="16"/>
      <c r="NN3" s="16"/>
      <c r="NO3" s="16"/>
      <c r="NP3" s="16"/>
      <c r="NQ3" s="16"/>
      <c r="NR3" s="16"/>
      <c r="NS3" s="16"/>
      <c r="NT3" s="16"/>
      <c r="NU3" s="16"/>
      <c r="NV3" s="16"/>
      <c r="NW3" s="16"/>
      <c r="NX3" s="16"/>
      <c r="NY3" s="16"/>
      <c r="NZ3" s="16"/>
      <c r="OA3" s="16"/>
      <c r="OB3" s="16"/>
      <c r="OC3" s="16"/>
      <c r="OD3" s="16"/>
      <c r="OE3" s="16"/>
      <c r="OF3" s="16"/>
      <c r="OG3" s="16"/>
      <c r="OH3" s="16"/>
      <c r="OI3" s="16"/>
      <c r="OJ3" s="16"/>
      <c r="OK3" s="16"/>
      <c r="OL3" s="16"/>
      <c r="OM3" s="16"/>
      <c r="ON3" s="16"/>
      <c r="OO3" s="16"/>
      <c r="OP3" s="16"/>
      <c r="OQ3" s="16"/>
      <c r="OR3" s="16"/>
      <c r="OS3" s="16"/>
      <c r="OT3" s="16"/>
      <c r="OU3" s="16"/>
      <c r="OV3" s="16"/>
      <c r="OW3" s="16"/>
      <c r="OX3" s="16"/>
      <c r="OY3" s="16"/>
      <c r="OZ3" s="16"/>
      <c r="PA3" s="16"/>
      <c r="PB3" s="16"/>
      <c r="PC3" s="16"/>
      <c r="PD3" s="16"/>
      <c r="PE3" s="16"/>
      <c r="PF3" s="16"/>
      <c r="PG3" s="16"/>
      <c r="PH3" s="16"/>
      <c r="PI3" s="16"/>
      <c r="PJ3" s="16"/>
      <c r="PK3" s="16"/>
      <c r="PL3" s="16"/>
      <c r="PM3" s="16"/>
      <c r="PN3" s="16"/>
      <c r="PO3" s="16"/>
      <c r="PP3" s="16"/>
      <c r="PQ3" s="16"/>
      <c r="PR3" s="16"/>
      <c r="PS3" s="16"/>
      <c r="PT3" s="16"/>
      <c r="PU3" s="16"/>
      <c r="PV3" s="16"/>
      <c r="PW3" s="16"/>
      <c r="PX3" s="16"/>
      <c r="PY3" s="16"/>
      <c r="PZ3" s="16"/>
      <c r="QA3" s="16"/>
      <c r="QB3" s="16"/>
      <c r="QC3" s="16"/>
      <c r="QD3" s="16"/>
      <c r="QE3" s="16"/>
      <c r="QF3" s="16"/>
      <c r="QG3" s="16"/>
      <c r="QH3" s="16"/>
      <c r="QI3" s="16"/>
      <c r="QJ3" s="16"/>
      <c r="QK3" s="16"/>
      <c r="QL3" s="16"/>
      <c r="QM3" s="16"/>
      <c r="QN3" s="16"/>
      <c r="QO3" s="16"/>
      <c r="QP3" s="16"/>
      <c r="QQ3" s="16"/>
      <c r="QR3" s="16"/>
      <c r="QS3" s="16"/>
      <c r="QT3" s="16"/>
      <c r="QU3" s="16"/>
      <c r="QV3" s="16"/>
      <c r="QW3" s="16"/>
      <c r="QX3" s="16"/>
      <c r="QY3" s="16"/>
      <c r="QZ3" s="16"/>
      <c r="RA3" s="16"/>
      <c r="RB3" s="16"/>
      <c r="RC3" s="16"/>
      <c r="RD3" s="16"/>
      <c r="RE3" s="16"/>
      <c r="RF3" s="16"/>
      <c r="RG3" s="16"/>
      <c r="RH3" s="16"/>
      <c r="RI3" s="16"/>
      <c r="RJ3" s="16"/>
      <c r="RK3" s="16"/>
      <c r="RL3" s="16"/>
      <c r="RM3" s="16"/>
      <c r="RN3" s="16"/>
      <c r="RO3" s="16"/>
      <c r="RP3" s="16"/>
      <c r="RQ3" s="16"/>
      <c r="RR3" s="16"/>
      <c r="RS3" s="16"/>
      <c r="RT3" s="16"/>
      <c r="RU3" s="16"/>
      <c r="RV3" s="16"/>
      <c r="RW3" s="16"/>
      <c r="RX3" s="16"/>
      <c r="RY3" s="16"/>
      <c r="RZ3" s="16"/>
      <c r="SA3" s="16"/>
      <c r="SB3" s="16"/>
      <c r="SC3" s="16"/>
      <c r="SD3" s="16"/>
      <c r="SE3" s="16"/>
      <c r="SF3" s="16"/>
      <c r="SG3" s="16"/>
      <c r="SH3" s="16"/>
      <c r="SI3" s="16"/>
      <c r="SJ3" s="16"/>
      <c r="SK3" s="16"/>
      <c r="SL3" s="16"/>
      <c r="SM3" s="16"/>
      <c r="SN3" s="16"/>
      <c r="SO3" s="16"/>
      <c r="SP3" s="16"/>
      <c r="SQ3" s="16"/>
      <c r="SR3" s="16"/>
      <c r="SS3" s="16"/>
      <c r="ST3" s="16"/>
      <c r="SU3" s="16"/>
      <c r="SV3" s="16"/>
      <c r="SW3" s="16"/>
      <c r="SX3" s="16"/>
      <c r="SY3" s="16"/>
      <c r="SZ3" s="16"/>
      <c r="TA3" s="16"/>
      <c r="TB3" s="16"/>
      <c r="TC3" s="16"/>
      <c r="TD3" s="16"/>
      <c r="TE3" s="16"/>
      <c r="TF3" s="16"/>
      <c r="TG3" s="16"/>
      <c r="TH3" s="16"/>
      <c r="TI3" s="16"/>
      <c r="TJ3" s="16"/>
      <c r="TK3" s="16"/>
      <c r="TL3" s="16"/>
      <c r="TM3" s="16"/>
      <c r="TN3" s="16"/>
      <c r="TO3" s="16"/>
      <c r="TP3" s="16"/>
      <c r="TQ3" s="16"/>
      <c r="TR3" s="16"/>
      <c r="TS3" s="16"/>
      <c r="TT3" s="16"/>
      <c r="TU3" s="16"/>
      <c r="TV3" s="16"/>
      <c r="TW3" s="16"/>
      <c r="TX3" s="16"/>
      <c r="TY3" s="16"/>
      <c r="TZ3" s="16"/>
      <c r="UA3" s="16"/>
      <c r="UB3" s="16"/>
      <c r="UC3" s="16"/>
      <c r="UD3" s="16"/>
      <c r="UE3" s="16"/>
      <c r="UF3" s="16"/>
      <c r="UG3" s="16"/>
      <c r="UH3" s="16"/>
      <c r="UI3" s="16"/>
      <c r="UJ3" s="16"/>
      <c r="UK3" s="16"/>
      <c r="UL3" s="16"/>
      <c r="UM3" s="16"/>
      <c r="UN3" s="16"/>
      <c r="UO3" s="16"/>
      <c r="UP3" s="16"/>
      <c r="UQ3" s="16"/>
      <c r="UR3" s="16"/>
      <c r="US3" s="16"/>
      <c r="UT3" s="16"/>
      <c r="UU3" s="16"/>
      <c r="UV3" s="16"/>
      <c r="UW3" s="16"/>
      <c r="UX3" s="16"/>
      <c r="UY3" s="16"/>
      <c r="UZ3" s="16"/>
      <c r="VA3" s="16"/>
      <c r="VB3" s="16"/>
      <c r="VC3" s="16"/>
      <c r="VD3" s="16"/>
      <c r="VE3" s="16"/>
      <c r="VF3" s="16"/>
      <c r="VG3" s="16"/>
      <c r="VH3" s="16"/>
      <c r="VI3" s="16"/>
      <c r="VJ3" s="16"/>
      <c r="VK3" s="16"/>
      <c r="VL3" s="16"/>
      <c r="VM3" s="16"/>
      <c r="VN3" s="16"/>
      <c r="VO3" s="16"/>
      <c r="VP3" s="16"/>
      <c r="VQ3" s="16"/>
      <c r="VR3" s="16"/>
      <c r="VS3" s="16"/>
      <c r="VT3" s="16"/>
      <c r="VU3" s="16"/>
      <c r="VV3" s="16"/>
      <c r="VW3" s="16"/>
      <c r="VX3" s="16"/>
      <c r="VY3" s="16"/>
      <c r="VZ3" s="16"/>
      <c r="WA3" s="16"/>
      <c r="WB3" s="16"/>
      <c r="WC3" s="16"/>
      <c r="WD3" s="16"/>
      <c r="WE3" s="16"/>
      <c r="WF3" s="16"/>
      <c r="WG3" s="16"/>
      <c r="WH3" s="16"/>
      <c r="WI3" s="16"/>
      <c r="WJ3" s="16"/>
      <c r="WK3" s="16"/>
      <c r="WL3" s="16"/>
      <c r="WM3" s="16"/>
      <c r="WN3" s="16"/>
      <c r="WO3" s="16"/>
      <c r="WP3" s="16"/>
      <c r="WQ3" s="16"/>
      <c r="WR3" s="16"/>
      <c r="WS3" s="16"/>
      <c r="WT3" s="16"/>
      <c r="WU3" s="16"/>
      <c r="WV3" s="16"/>
      <c r="WW3" s="16"/>
      <c r="WX3" s="16"/>
      <c r="WY3" s="16"/>
      <c r="WZ3" s="16"/>
      <c r="XA3" s="16"/>
      <c r="XB3" s="16"/>
      <c r="XC3" s="16"/>
      <c r="XD3" s="16"/>
      <c r="XE3" s="16"/>
      <c r="XF3" s="16"/>
      <c r="XG3" s="16"/>
      <c r="XH3" s="16"/>
      <c r="XI3" s="16"/>
      <c r="XJ3" s="16"/>
      <c r="XK3" s="16"/>
      <c r="XL3" s="16"/>
      <c r="XM3" s="16"/>
      <c r="XN3" s="16"/>
      <c r="XO3" s="16"/>
      <c r="XP3" s="16"/>
      <c r="XQ3" s="16"/>
      <c r="XR3" s="16"/>
      <c r="XS3" s="16"/>
      <c r="XT3" s="16"/>
      <c r="XU3" s="16"/>
      <c r="XV3" s="16"/>
      <c r="XW3" s="16"/>
      <c r="XX3" s="16"/>
      <c r="XY3" s="16"/>
      <c r="XZ3" s="16"/>
      <c r="YA3" s="16"/>
      <c r="YB3" s="16"/>
      <c r="YC3" s="16"/>
      <c r="YD3" s="16"/>
      <c r="YE3" s="16"/>
      <c r="YF3" s="16"/>
      <c r="YG3" s="16"/>
      <c r="YH3" s="16"/>
      <c r="YI3" s="16"/>
      <c r="YJ3" s="16"/>
      <c r="YK3" s="16"/>
      <c r="YL3" s="16"/>
      <c r="YM3" s="16"/>
      <c r="YN3" s="16"/>
      <c r="YO3" s="16"/>
      <c r="YP3" s="16"/>
      <c r="YQ3" s="16"/>
      <c r="YR3" s="16"/>
      <c r="YS3" s="16"/>
      <c r="YT3" s="16"/>
      <c r="YU3" s="16"/>
      <c r="YV3" s="16"/>
      <c r="YW3" s="16"/>
      <c r="YX3" s="16"/>
      <c r="YY3" s="16"/>
      <c r="YZ3" s="16"/>
      <c r="ZA3" s="16"/>
      <c r="ZB3" s="16"/>
      <c r="ZC3" s="16"/>
      <c r="ZD3" s="16"/>
      <c r="ZE3" s="16"/>
      <c r="ZF3" s="16"/>
      <c r="ZG3" s="16"/>
      <c r="ZH3" s="16"/>
      <c r="ZI3" s="16"/>
      <c r="ZJ3" s="16"/>
      <c r="ZK3" s="16"/>
      <c r="ZL3" s="16"/>
      <c r="ZM3" s="16"/>
      <c r="ZN3" s="16"/>
      <c r="ZO3" s="16"/>
      <c r="ZP3" s="16"/>
      <c r="ZQ3" s="16"/>
      <c r="ZR3" s="16"/>
      <c r="ZS3" s="16"/>
      <c r="ZT3" s="16"/>
      <c r="ZU3" s="16"/>
      <c r="ZV3" s="16"/>
      <c r="ZW3" s="16"/>
      <c r="ZX3" s="16"/>
      <c r="ZY3" s="16"/>
      <c r="ZZ3" s="16"/>
      <c r="AAA3" s="16"/>
      <c r="AAB3" s="16"/>
      <c r="AAC3" s="16"/>
      <c r="AAD3" s="16"/>
      <c r="AAE3" s="16"/>
      <c r="AAF3" s="16"/>
      <c r="AAG3" s="16"/>
      <c r="AAH3" s="16"/>
      <c r="AAI3" s="16"/>
      <c r="AAJ3" s="16"/>
      <c r="AAK3" s="16"/>
      <c r="AAL3" s="16"/>
      <c r="AAM3" s="16"/>
      <c r="AAN3" s="16"/>
      <c r="AAO3" s="16"/>
      <c r="AAP3" s="16"/>
      <c r="AAQ3" s="16"/>
      <c r="AAR3" s="16"/>
      <c r="AAS3" s="16"/>
      <c r="AAT3" s="16"/>
      <c r="AAU3" s="16"/>
      <c r="AAV3" s="16"/>
      <c r="AAW3" s="16"/>
      <c r="AAX3" s="16"/>
      <c r="AAY3" s="16"/>
      <c r="AAZ3" s="16"/>
      <c r="ABA3" s="16"/>
      <c r="ABB3" s="16"/>
      <c r="ABC3" s="16"/>
      <c r="ABD3" s="16"/>
      <c r="ABE3" s="16"/>
      <c r="ABF3" s="16"/>
      <c r="ABG3" s="16"/>
      <c r="ABH3" s="16"/>
      <c r="ABI3" s="16"/>
      <c r="ABJ3" s="16"/>
      <c r="ABK3" s="16"/>
      <c r="ABL3" s="16"/>
      <c r="ABM3" s="16"/>
      <c r="ABN3" s="16"/>
      <c r="ABO3" s="16"/>
      <c r="ABP3" s="16"/>
      <c r="ABQ3" s="16"/>
      <c r="ABR3" s="16"/>
      <c r="ABS3" s="16"/>
      <c r="ABT3" s="16"/>
      <c r="ABU3" s="16"/>
      <c r="ABV3" s="16"/>
      <c r="ABW3" s="16"/>
      <c r="ABX3" s="16"/>
      <c r="ABY3" s="16"/>
      <c r="ABZ3" s="16"/>
      <c r="ACA3" s="16"/>
      <c r="ACB3" s="16"/>
      <c r="ACC3" s="16"/>
      <c r="ACD3" s="16"/>
      <c r="ACE3" s="16"/>
      <c r="ACF3" s="16"/>
      <c r="ACG3" s="16"/>
      <c r="ACH3" s="16"/>
      <c r="ACI3" s="16"/>
      <c r="ACJ3" s="16"/>
      <c r="ACK3" s="16"/>
      <c r="ACL3" s="16"/>
      <c r="ACM3" s="16"/>
      <c r="ACN3" s="16"/>
      <c r="ACO3" s="16"/>
      <c r="ACP3" s="16"/>
      <c r="ACQ3" s="16"/>
      <c r="ACR3" s="16"/>
      <c r="ACS3" s="16"/>
      <c r="ACT3" s="16"/>
      <c r="ACU3" s="16"/>
      <c r="ACV3" s="16"/>
      <c r="ACW3" s="16"/>
      <c r="ACX3" s="16"/>
      <c r="ACY3" s="16"/>
      <c r="ACZ3" s="16"/>
      <c r="ADA3" s="16"/>
      <c r="ADB3" s="16"/>
      <c r="ADC3" s="16"/>
      <c r="ADD3" s="16"/>
      <c r="ADE3" s="16"/>
      <c r="ADF3" s="16"/>
      <c r="ADG3" s="16"/>
      <c r="ADH3" s="16"/>
      <c r="ADI3" s="16"/>
      <c r="ADJ3" s="16"/>
      <c r="ADK3" s="16"/>
      <c r="ADL3" s="16"/>
      <c r="ADM3" s="16"/>
      <c r="ADN3" s="16"/>
      <c r="ADO3" s="16"/>
      <c r="ADP3" s="16"/>
      <c r="ADQ3" s="16"/>
      <c r="ADR3" s="16"/>
      <c r="ADS3" s="16"/>
      <c r="ADT3" s="16"/>
      <c r="ADU3" s="16"/>
      <c r="ADV3" s="16"/>
      <c r="ADW3" s="16"/>
      <c r="ADX3" s="16"/>
      <c r="ADY3" s="16"/>
      <c r="ADZ3" s="16"/>
      <c r="AEA3" s="16"/>
      <c r="AEB3" s="16"/>
      <c r="AEC3" s="16"/>
      <c r="AED3" s="16"/>
      <c r="AEE3" s="16"/>
      <c r="AEF3" s="16"/>
      <c r="AEG3" s="16"/>
      <c r="AEH3" s="16"/>
      <c r="AEI3" s="16"/>
      <c r="AEJ3" s="16"/>
      <c r="AEK3" s="16"/>
      <c r="AEL3" s="16"/>
      <c r="AEM3" s="16"/>
      <c r="AEN3" s="16"/>
      <c r="AEO3" s="16"/>
      <c r="AEP3" s="16"/>
      <c r="AEQ3" s="16"/>
      <c r="AER3" s="16"/>
      <c r="AES3" s="16"/>
      <c r="AET3" s="16"/>
      <c r="AEU3" s="16"/>
      <c r="AEV3" s="16"/>
      <c r="AEW3" s="16"/>
      <c r="AEX3" s="16"/>
      <c r="AEY3" s="16"/>
      <c r="AEZ3" s="16"/>
      <c r="AFA3" s="16"/>
      <c r="AFB3" s="16"/>
      <c r="AFC3" s="16"/>
      <c r="AFD3" s="16"/>
      <c r="AFE3" s="16"/>
      <c r="AFF3" s="16"/>
      <c r="AFG3" s="16"/>
      <c r="AFH3" s="16"/>
      <c r="AFI3" s="16"/>
      <c r="AFJ3" s="16"/>
      <c r="AFK3" s="16"/>
      <c r="AFL3" s="16"/>
      <c r="AFM3" s="16"/>
      <c r="AFN3" s="16"/>
      <c r="AFO3" s="16"/>
      <c r="AFP3" s="16"/>
      <c r="AFQ3" s="16"/>
      <c r="AFR3" s="16"/>
      <c r="AFS3" s="16"/>
      <c r="AFT3" s="16"/>
      <c r="AFU3" s="16"/>
      <c r="AFV3" s="16"/>
      <c r="AFW3" s="16"/>
      <c r="AFX3" s="16"/>
      <c r="AFY3" s="16"/>
      <c r="AFZ3" s="16"/>
      <c r="AGA3" s="16"/>
      <c r="AGB3" s="16"/>
      <c r="AGC3" s="16"/>
      <c r="AGD3" s="16"/>
      <c r="AGE3" s="16"/>
      <c r="AGF3" s="16"/>
      <c r="AGG3" s="16"/>
      <c r="AGH3" s="16"/>
      <c r="AGI3" s="16"/>
      <c r="AGJ3" s="16"/>
      <c r="AGK3" s="16"/>
      <c r="AGL3" s="16"/>
      <c r="AGM3" s="16"/>
      <c r="AGN3" s="16"/>
      <c r="AGO3" s="16"/>
      <c r="AGP3" s="16"/>
      <c r="AGQ3" s="16"/>
      <c r="AGR3" s="16"/>
      <c r="AGS3" s="16"/>
      <c r="AGT3" s="16"/>
      <c r="AGU3" s="16"/>
      <c r="AGV3" s="16"/>
      <c r="AGW3" s="16"/>
      <c r="AGX3" s="16"/>
      <c r="AGY3" s="16"/>
      <c r="AGZ3" s="16"/>
      <c r="AHA3" s="16"/>
      <c r="AHB3" s="16"/>
      <c r="AHC3" s="16"/>
      <c r="AHD3" s="16"/>
      <c r="AHE3" s="16"/>
      <c r="AHF3" s="16"/>
      <c r="AHG3" s="16"/>
      <c r="AHH3" s="16"/>
      <c r="AHI3" s="16"/>
      <c r="AHJ3" s="16"/>
      <c r="AHK3" s="16"/>
      <c r="AHL3" s="16"/>
      <c r="AHM3" s="16"/>
      <c r="AHN3" s="16"/>
      <c r="AHO3" s="16"/>
      <c r="AHP3" s="16"/>
      <c r="AHQ3" s="16"/>
      <c r="AHR3" s="16"/>
      <c r="AHS3" s="16"/>
      <c r="AHT3" s="16"/>
      <c r="AHU3" s="16"/>
      <c r="AHV3" s="16"/>
      <c r="AHW3" s="16"/>
      <c r="AHX3" s="16"/>
      <c r="AHY3" s="16"/>
      <c r="AHZ3" s="16"/>
      <c r="AIA3" s="16"/>
      <c r="AIB3" s="16"/>
      <c r="AIC3" s="16"/>
      <c r="AID3" s="16"/>
      <c r="AIE3" s="16"/>
      <c r="AIF3" s="16"/>
      <c r="AIG3" s="16"/>
      <c r="AIH3" s="16"/>
      <c r="AII3" s="16"/>
      <c r="AIJ3" s="16"/>
      <c r="AIK3" s="16"/>
      <c r="AIL3" s="16"/>
      <c r="AIM3" s="16"/>
      <c r="AIN3" s="16"/>
      <c r="AIO3" s="16"/>
      <c r="AIP3" s="16"/>
      <c r="AIQ3" s="16"/>
      <c r="AIR3" s="16"/>
      <c r="AIS3" s="16"/>
      <c r="AIT3" s="16"/>
      <c r="AIU3" s="16"/>
      <c r="AIV3" s="16"/>
      <c r="AIW3" s="16"/>
      <c r="AIX3" s="16"/>
      <c r="AIY3" s="16"/>
      <c r="AIZ3" s="16"/>
      <c r="AJA3" s="16"/>
      <c r="AJB3" s="16"/>
      <c r="AJC3" s="16"/>
      <c r="AJD3" s="16"/>
      <c r="AJE3" s="16"/>
      <c r="AJF3" s="16"/>
      <c r="AJG3" s="16"/>
      <c r="AJH3" s="16"/>
      <c r="AJI3" s="16"/>
      <c r="AJJ3" s="16"/>
      <c r="AJK3" s="16"/>
      <c r="AJL3" s="16"/>
      <c r="AJM3" s="16"/>
      <c r="AJN3" s="16"/>
      <c r="AJO3" s="16"/>
      <c r="AJP3" s="16"/>
      <c r="AJQ3" s="16"/>
      <c r="AJR3" s="16"/>
      <c r="AJS3" s="16"/>
      <c r="AJT3" s="16"/>
      <c r="AJU3" s="16"/>
      <c r="AJV3" s="16"/>
      <c r="AJW3" s="16"/>
      <c r="AJX3" s="16"/>
      <c r="AJY3" s="16"/>
      <c r="AJZ3" s="16"/>
      <c r="AKA3" s="16"/>
      <c r="AKB3" s="16"/>
      <c r="AKC3" s="16"/>
      <c r="AKD3" s="16"/>
      <c r="AKE3" s="16"/>
      <c r="AKF3" s="16"/>
      <c r="AKG3" s="16"/>
      <c r="AKH3" s="16"/>
      <c r="AKI3" s="16"/>
      <c r="AKJ3" s="16"/>
      <c r="AKK3" s="16"/>
      <c r="AKL3" s="16"/>
      <c r="AKM3" s="16"/>
      <c r="AKN3" s="16"/>
      <c r="AKO3" s="16"/>
      <c r="AKP3" s="16"/>
      <c r="AKQ3" s="16"/>
      <c r="AKR3" s="16"/>
      <c r="AKS3" s="16"/>
      <c r="AKT3" s="16"/>
      <c r="AKU3" s="16"/>
      <c r="AKV3" s="16"/>
      <c r="AKW3" s="16"/>
      <c r="AKX3" s="16"/>
      <c r="AKY3" s="16"/>
      <c r="AKZ3" s="16"/>
      <c r="ALA3" s="16"/>
      <c r="ALB3" s="16"/>
      <c r="ALC3" s="16"/>
      <c r="ALD3" s="16"/>
      <c r="ALE3" s="16"/>
      <c r="ALF3" s="16"/>
      <c r="ALG3" s="16"/>
      <c r="ALH3" s="16"/>
      <c r="ALI3" s="16"/>
      <c r="ALJ3" s="16"/>
      <c r="ALK3" s="16"/>
      <c r="ALL3" s="16"/>
      <c r="ALM3" s="16"/>
      <c r="ALN3" s="16"/>
      <c r="ALO3" s="16"/>
      <c r="ALP3" s="16"/>
      <c r="ALQ3" s="16"/>
      <c r="ALR3" s="16"/>
      <c r="ALS3" s="16"/>
      <c r="ALT3" s="16"/>
      <c r="ALU3" s="16"/>
      <c r="ALV3" s="16"/>
      <c r="ALW3" s="16"/>
      <c r="ALX3" s="16"/>
      <c r="ALY3" s="16"/>
      <c r="ALZ3" s="16"/>
      <c r="AMA3" s="16"/>
      <c r="AMB3" s="16"/>
      <c r="AMC3" s="16"/>
      <c r="AMD3" s="16"/>
      <c r="AME3" s="16"/>
      <c r="AMF3" s="16"/>
      <c r="AMG3" s="16"/>
      <c r="AMH3" s="16"/>
      <c r="AMI3" s="16"/>
      <c r="AMJ3" s="16"/>
      <c r="AMK3" s="16"/>
      <c r="AML3" s="16"/>
      <c r="AMM3" s="16"/>
      <c r="AMN3" s="16"/>
      <c r="AMO3" s="16"/>
      <c r="AMP3" s="16"/>
      <c r="AMQ3" s="16"/>
      <c r="AMR3" s="16"/>
      <c r="AMS3" s="16"/>
      <c r="AMT3" s="16"/>
      <c r="AMU3" s="16"/>
      <c r="AMV3" s="16"/>
      <c r="AMW3" s="16"/>
      <c r="AMX3" s="16"/>
      <c r="AMY3" s="16"/>
      <c r="AMZ3" s="16"/>
      <c r="ANA3" s="16"/>
      <c r="ANB3" s="16"/>
      <c r="ANC3" s="16"/>
      <c r="AND3" s="16"/>
      <c r="ANE3" s="16"/>
      <c r="ANF3" s="16"/>
      <c r="ANG3" s="16"/>
      <c r="ANH3" s="16"/>
      <c r="ANI3" s="16"/>
      <c r="ANJ3" s="16"/>
      <c r="ANK3" s="16"/>
      <c r="ANL3" s="16"/>
      <c r="ANM3" s="16"/>
      <c r="ANN3" s="16"/>
      <c r="ANO3" s="16"/>
      <c r="ANP3" s="16"/>
      <c r="ANQ3" s="16"/>
      <c r="ANR3" s="16"/>
      <c r="ANS3" s="16"/>
      <c r="ANT3" s="16"/>
      <c r="ANU3" s="16"/>
      <c r="ANV3" s="16"/>
      <c r="ANW3" s="16"/>
      <c r="ANX3" s="16"/>
      <c r="ANY3" s="16"/>
      <c r="ANZ3" s="16"/>
      <c r="AOA3" s="16"/>
      <c r="AOB3" s="16"/>
      <c r="AOC3" s="16"/>
      <c r="AOD3" s="16"/>
      <c r="AOE3" s="16"/>
      <c r="AOF3" s="16"/>
      <c r="AOG3" s="16"/>
      <c r="AOH3" s="16"/>
      <c r="AOI3" s="16"/>
      <c r="AOJ3" s="16"/>
      <c r="AOK3" s="16"/>
      <c r="AOL3" s="16"/>
      <c r="AOM3" s="16"/>
      <c r="AON3" s="16"/>
      <c r="AOO3" s="16"/>
      <c r="AOP3" s="16"/>
      <c r="AOQ3" s="16"/>
      <c r="AOR3" s="16"/>
      <c r="AOS3" s="16"/>
      <c r="AOT3" s="16"/>
      <c r="AOU3" s="16"/>
      <c r="AOV3" s="16"/>
      <c r="AOW3" s="16"/>
      <c r="AOX3" s="16"/>
      <c r="AOY3" s="16"/>
      <c r="AOZ3" s="16"/>
      <c r="APA3" s="16"/>
      <c r="APB3" s="16"/>
      <c r="APC3" s="16"/>
      <c r="APD3" s="16"/>
      <c r="APE3" s="16"/>
      <c r="APF3" s="16"/>
      <c r="APG3" s="16"/>
      <c r="APH3" s="16"/>
      <c r="API3" s="16"/>
      <c r="APJ3" s="16"/>
      <c r="APK3" s="16"/>
      <c r="APL3" s="16"/>
      <c r="APM3" s="16"/>
      <c r="APN3" s="16"/>
      <c r="APO3" s="16"/>
      <c r="APP3" s="16"/>
      <c r="APQ3" s="16"/>
      <c r="APR3" s="16"/>
      <c r="APS3" s="16"/>
      <c r="APT3" s="16"/>
      <c r="APU3" s="16"/>
      <c r="APV3" s="16"/>
      <c r="APW3" s="16"/>
      <c r="APX3" s="16"/>
      <c r="APY3" s="16"/>
      <c r="APZ3" s="16"/>
      <c r="AQA3" s="16"/>
      <c r="AQB3" s="16"/>
      <c r="AQC3" s="16"/>
      <c r="AQD3" s="16"/>
      <c r="AQE3" s="16"/>
      <c r="AQF3" s="16"/>
      <c r="AQG3" s="16"/>
      <c r="AQH3" s="16"/>
      <c r="AQI3" s="16"/>
      <c r="AQJ3" s="16"/>
      <c r="AQK3" s="16"/>
      <c r="AQL3" s="16"/>
      <c r="AQM3" s="16"/>
      <c r="AQN3" s="16"/>
      <c r="AQO3" s="16"/>
      <c r="AQP3" s="16"/>
      <c r="AQQ3" s="16"/>
      <c r="AQR3" s="16"/>
      <c r="AQS3" s="16"/>
      <c r="AQT3" s="16"/>
      <c r="AQU3" s="16"/>
      <c r="AQV3" s="16"/>
      <c r="AQW3" s="16"/>
      <c r="AQX3" s="16"/>
      <c r="AQY3" s="16"/>
      <c r="AQZ3" s="16"/>
      <c r="ARA3" s="16"/>
      <c r="ARB3" s="16"/>
      <c r="ARC3" s="16"/>
      <c r="ARD3" s="16"/>
      <c r="ARE3" s="16"/>
      <c r="ARF3" s="16"/>
      <c r="ARG3" s="16"/>
      <c r="ARH3" s="16"/>
      <c r="ARI3" s="16"/>
      <c r="ARJ3" s="16"/>
      <c r="ARK3" s="16"/>
      <c r="ARL3" s="16"/>
      <c r="ARM3" s="16"/>
      <c r="ARN3" s="16"/>
      <c r="ARO3" s="16"/>
      <c r="ARP3" s="16"/>
      <c r="ARQ3" s="16"/>
      <c r="ARR3" s="16"/>
      <c r="ARS3" s="16"/>
      <c r="ART3" s="16"/>
      <c r="ARU3" s="16"/>
      <c r="ARV3" s="16"/>
      <c r="ARW3" s="16"/>
      <c r="ARX3" s="16"/>
      <c r="ARY3" s="16"/>
      <c r="ARZ3" s="16"/>
      <c r="ASA3" s="16"/>
      <c r="ASB3" s="16"/>
      <c r="ASC3" s="16"/>
      <c r="ASD3" s="16"/>
      <c r="ASE3" s="16"/>
      <c r="ASF3" s="16"/>
      <c r="ASG3" s="16"/>
      <c r="ASH3" s="16"/>
      <c r="ASI3" s="16"/>
      <c r="ASJ3" s="16"/>
      <c r="ASK3" s="16"/>
      <c r="ASL3" s="16"/>
      <c r="ASM3" s="16"/>
      <c r="ASN3" s="16"/>
      <c r="ASO3" s="16"/>
      <c r="ASP3" s="16"/>
      <c r="ASQ3" s="16"/>
      <c r="ASR3" s="16"/>
      <c r="ASS3" s="16"/>
      <c r="AST3" s="16"/>
      <c r="ASU3" s="16"/>
      <c r="ASV3" s="16"/>
      <c r="ASW3" s="16"/>
      <c r="ASX3" s="16"/>
      <c r="ASY3" s="16"/>
      <c r="ASZ3" s="16"/>
      <c r="ATA3" s="16"/>
      <c r="ATB3" s="16"/>
      <c r="ATC3" s="16"/>
      <c r="ATD3" s="16"/>
      <c r="ATE3" s="16"/>
      <c r="ATF3" s="16"/>
      <c r="ATG3" s="16"/>
      <c r="ATH3" s="16"/>
      <c r="ATI3" s="16"/>
      <c r="ATJ3" s="16"/>
      <c r="ATK3" s="16"/>
      <c r="ATL3" s="16"/>
      <c r="ATM3" s="16"/>
      <c r="ATN3" s="16"/>
      <c r="ATO3" s="16"/>
      <c r="ATP3" s="16"/>
      <c r="ATQ3" s="16"/>
      <c r="ATR3" s="16"/>
      <c r="ATS3" s="16"/>
      <c r="ATT3" s="16"/>
      <c r="ATU3" s="16"/>
      <c r="ATV3" s="16"/>
      <c r="ATW3" s="16"/>
      <c r="ATX3" s="16"/>
      <c r="ATY3" s="16"/>
      <c r="ATZ3" s="16"/>
      <c r="AUA3" s="16"/>
      <c r="AUB3" s="16"/>
      <c r="AUC3" s="16"/>
      <c r="AUD3" s="16"/>
      <c r="AUE3" s="16"/>
      <c r="AUF3" s="16"/>
      <c r="AUG3" s="16"/>
      <c r="AUH3" s="16"/>
      <c r="AUI3" s="16"/>
      <c r="AUJ3" s="16"/>
      <c r="AUK3" s="16"/>
      <c r="AUL3" s="16"/>
      <c r="AUM3" s="16"/>
      <c r="AUN3" s="16"/>
      <c r="AUO3" s="16"/>
      <c r="AUP3" s="16"/>
      <c r="AUQ3" s="16"/>
      <c r="AUR3" s="16"/>
      <c r="AUS3" s="16"/>
      <c r="AUT3" s="16"/>
      <c r="AUU3" s="16"/>
      <c r="AUV3" s="16"/>
      <c r="AUW3" s="16"/>
      <c r="AUX3" s="16"/>
      <c r="AUY3" s="16"/>
      <c r="AUZ3" s="16"/>
      <c r="AVA3" s="16"/>
      <c r="AVB3" s="16"/>
      <c r="AVC3" s="16"/>
      <c r="AVD3" s="16"/>
      <c r="AVE3" s="16"/>
      <c r="AVF3" s="16"/>
      <c r="AVG3" s="16"/>
      <c r="AVH3" s="16"/>
      <c r="AVI3" s="16"/>
      <c r="AVJ3" s="16"/>
      <c r="AVK3" s="16"/>
      <c r="AVL3" s="16"/>
      <c r="AVM3" s="16"/>
      <c r="AVN3" s="16"/>
      <c r="AVO3" s="16"/>
      <c r="AVP3" s="16"/>
      <c r="AVQ3" s="16"/>
      <c r="AVR3" s="16"/>
      <c r="AVS3" s="16"/>
      <c r="AVT3" s="16"/>
      <c r="AVU3" s="16"/>
      <c r="AVV3" s="16"/>
      <c r="AVW3" s="16"/>
      <c r="AVX3" s="16"/>
      <c r="AVY3" s="16"/>
      <c r="AVZ3" s="16"/>
      <c r="AWA3" s="16"/>
      <c r="AWB3" s="16"/>
      <c r="AWC3" s="16"/>
      <c r="AWD3" s="16"/>
      <c r="AWE3" s="16"/>
      <c r="AWF3" s="16"/>
      <c r="AWG3" s="16"/>
      <c r="AWH3" s="16"/>
      <c r="AWI3" s="16"/>
      <c r="AWJ3" s="16"/>
      <c r="AWK3" s="16"/>
      <c r="AWL3" s="16"/>
      <c r="AWM3" s="16"/>
      <c r="AWN3" s="16"/>
      <c r="AWO3" s="16"/>
      <c r="AWP3" s="16"/>
      <c r="AWQ3" s="16"/>
      <c r="AWR3" s="16"/>
      <c r="AWS3" s="16"/>
      <c r="AWT3" s="16"/>
      <c r="AWU3" s="16"/>
      <c r="AWV3" s="16"/>
      <c r="AWW3" s="16"/>
      <c r="AWX3" s="16"/>
      <c r="AWY3" s="16"/>
      <c r="AWZ3" s="16"/>
      <c r="AXA3" s="16"/>
      <c r="AXB3" s="16"/>
      <c r="AXC3" s="16"/>
      <c r="AXD3" s="16"/>
      <c r="AXE3" s="16"/>
      <c r="AXF3" s="16"/>
      <c r="AXG3" s="16"/>
      <c r="AXH3" s="16"/>
      <c r="AXI3" s="16"/>
      <c r="AXJ3" s="16"/>
      <c r="AXK3" s="16"/>
      <c r="AXL3" s="16"/>
      <c r="AXM3" s="16"/>
      <c r="AXN3" s="16"/>
      <c r="AXO3" s="16"/>
      <c r="AXP3" s="16"/>
      <c r="AXQ3" s="16"/>
      <c r="AXR3" s="16"/>
      <c r="AXS3" s="16"/>
      <c r="AXT3" s="16"/>
      <c r="AXU3" s="16"/>
      <c r="AXV3" s="16"/>
      <c r="AXW3" s="16"/>
      <c r="AXX3" s="16"/>
      <c r="AXY3" s="16"/>
      <c r="AXZ3" s="16"/>
      <c r="AYA3" s="16"/>
      <c r="AYB3" s="16"/>
      <c r="AYC3" s="16"/>
      <c r="AYD3" s="16"/>
      <c r="AYE3" s="16"/>
      <c r="AYF3" s="16"/>
      <c r="AYG3" s="16"/>
      <c r="AYH3" s="16"/>
      <c r="AYI3" s="16"/>
      <c r="AYJ3" s="16"/>
      <c r="AYK3" s="16"/>
      <c r="AYL3" s="16"/>
      <c r="AYM3" s="16"/>
      <c r="AYN3" s="16"/>
      <c r="AYO3" s="16"/>
      <c r="AYP3" s="16"/>
      <c r="AYQ3" s="16"/>
      <c r="AYR3" s="16"/>
      <c r="AYS3" s="16"/>
      <c r="AYT3" s="16"/>
      <c r="AYU3" s="16"/>
      <c r="AYV3" s="16"/>
      <c r="AYW3" s="16"/>
      <c r="AYX3" s="16"/>
      <c r="AYY3" s="16"/>
      <c r="AYZ3" s="16"/>
      <c r="AZA3" s="16"/>
      <c r="AZB3" s="16"/>
      <c r="AZC3" s="16"/>
      <c r="AZD3" s="16"/>
      <c r="AZE3" s="16"/>
      <c r="AZF3" s="16"/>
      <c r="AZG3" s="16"/>
      <c r="AZH3" s="16"/>
      <c r="AZI3" s="16"/>
      <c r="AZJ3" s="16"/>
      <c r="AZK3" s="16"/>
      <c r="AZL3" s="16"/>
      <c r="AZM3" s="16"/>
      <c r="AZN3" s="16"/>
      <c r="AZO3" s="16"/>
      <c r="AZP3" s="16"/>
      <c r="AZQ3" s="16"/>
      <c r="AZR3" s="16"/>
      <c r="AZS3" s="16"/>
      <c r="AZT3" s="16"/>
      <c r="AZU3" s="16"/>
      <c r="AZV3" s="16"/>
      <c r="AZW3" s="16"/>
      <c r="AZX3" s="16"/>
      <c r="AZY3" s="16"/>
      <c r="AZZ3" s="16"/>
      <c r="BAA3" s="16"/>
      <c r="BAB3" s="16"/>
      <c r="BAC3" s="16"/>
      <c r="BAD3" s="16"/>
      <c r="BAE3" s="16"/>
      <c r="BAF3" s="16"/>
      <c r="BAG3" s="16"/>
      <c r="BAH3" s="16"/>
      <c r="BAI3" s="16"/>
      <c r="BAJ3" s="16"/>
      <c r="BAK3" s="16"/>
      <c r="BAL3" s="16"/>
      <c r="BAM3" s="16"/>
      <c r="BAN3" s="16"/>
      <c r="BAO3" s="16"/>
      <c r="BAP3" s="16"/>
      <c r="BAQ3" s="16"/>
      <c r="BAR3" s="16"/>
      <c r="BAS3" s="16"/>
      <c r="BAT3" s="16"/>
      <c r="BAU3" s="16"/>
      <c r="BAV3" s="16"/>
      <c r="BAW3" s="16"/>
      <c r="BAX3" s="16"/>
      <c r="BAY3" s="16"/>
      <c r="BAZ3" s="16"/>
      <c r="BBA3" s="16"/>
      <c r="BBB3" s="16"/>
      <c r="BBC3" s="16"/>
      <c r="BBD3" s="16"/>
      <c r="BBE3" s="16"/>
      <c r="BBF3" s="16"/>
      <c r="BBG3" s="16"/>
      <c r="BBH3" s="16"/>
      <c r="BBI3" s="16"/>
      <c r="BBJ3" s="16"/>
      <c r="BBK3" s="16"/>
      <c r="BBL3" s="16"/>
      <c r="BBM3" s="16"/>
      <c r="BBN3" s="16"/>
      <c r="BBO3" s="16"/>
      <c r="BBP3" s="16"/>
      <c r="BBQ3" s="16"/>
      <c r="BBR3" s="16"/>
      <c r="BBS3" s="16"/>
      <c r="BBT3" s="16"/>
      <c r="BBU3" s="16"/>
      <c r="BBV3" s="16"/>
      <c r="BBW3" s="16"/>
      <c r="BBX3" s="16"/>
      <c r="BBY3" s="16"/>
      <c r="BBZ3" s="16"/>
      <c r="BCA3" s="16"/>
      <c r="BCB3" s="16"/>
      <c r="BCC3" s="16"/>
      <c r="BCD3" s="16"/>
      <c r="BCE3" s="16"/>
      <c r="BCF3" s="16"/>
      <c r="BCG3" s="16"/>
      <c r="BCH3" s="16"/>
      <c r="BCI3" s="16"/>
      <c r="BCJ3" s="16"/>
      <c r="BCK3" s="16"/>
      <c r="BCL3" s="16"/>
      <c r="BCM3" s="16"/>
      <c r="BCN3" s="16"/>
      <c r="BCO3" s="16"/>
      <c r="BCP3" s="16"/>
      <c r="BCQ3" s="16"/>
      <c r="BCR3" s="16"/>
      <c r="BCS3" s="16"/>
      <c r="BCT3" s="16"/>
      <c r="BCU3" s="16"/>
      <c r="BCV3" s="16"/>
      <c r="BCW3" s="16"/>
      <c r="BCX3" s="16"/>
      <c r="BCY3" s="16"/>
      <c r="BCZ3" s="16"/>
      <c r="BDA3" s="16"/>
      <c r="BDB3" s="16"/>
      <c r="BDC3" s="16"/>
      <c r="BDD3" s="16"/>
      <c r="BDE3" s="16"/>
      <c r="BDF3" s="16"/>
      <c r="BDG3" s="16"/>
      <c r="BDH3" s="16"/>
      <c r="BDI3" s="16"/>
      <c r="BDJ3" s="16"/>
      <c r="BDK3" s="16"/>
      <c r="BDL3" s="16"/>
      <c r="BDM3" s="16"/>
      <c r="BDN3" s="16"/>
      <c r="BDO3" s="16"/>
      <c r="BDP3" s="16"/>
      <c r="BDQ3" s="16"/>
      <c r="BDR3" s="16"/>
      <c r="BDS3" s="16"/>
      <c r="BDT3" s="16"/>
      <c r="BDU3" s="16"/>
      <c r="BDV3" s="16"/>
      <c r="BDW3" s="16"/>
      <c r="BDX3" s="16"/>
      <c r="BDY3" s="16"/>
      <c r="BDZ3" s="16"/>
      <c r="BEA3" s="16"/>
      <c r="BEB3" s="16"/>
      <c r="BEC3" s="16"/>
      <c r="BED3" s="16"/>
      <c r="BEE3" s="16"/>
      <c r="BEF3" s="16"/>
      <c r="BEG3" s="16"/>
      <c r="BEH3" s="16"/>
      <c r="BEI3" s="16"/>
      <c r="BEJ3" s="16"/>
      <c r="BEK3" s="16"/>
      <c r="BEL3" s="16"/>
      <c r="BEM3" s="16"/>
      <c r="BEN3" s="16"/>
      <c r="BEO3" s="16"/>
      <c r="BEP3" s="16"/>
      <c r="BEQ3" s="16"/>
      <c r="BER3" s="16"/>
      <c r="BES3" s="16"/>
      <c r="BET3" s="16"/>
      <c r="BEU3" s="16"/>
      <c r="BEV3" s="16"/>
      <c r="BEW3" s="16"/>
      <c r="BEX3" s="16"/>
      <c r="BEY3" s="16"/>
      <c r="BEZ3" s="16"/>
      <c r="BFA3" s="16"/>
      <c r="BFB3" s="16"/>
      <c r="BFC3" s="16"/>
      <c r="BFD3" s="16"/>
      <c r="BFE3" s="16"/>
      <c r="BFF3" s="16"/>
      <c r="BFG3" s="16"/>
      <c r="BFH3" s="16"/>
      <c r="BFI3" s="16"/>
      <c r="BFJ3" s="16"/>
      <c r="BFK3" s="16"/>
      <c r="BFL3" s="16"/>
      <c r="BFM3" s="16"/>
      <c r="BFN3" s="16"/>
      <c r="BFO3" s="16"/>
      <c r="BFP3" s="16"/>
      <c r="BFQ3" s="16"/>
      <c r="BFR3" s="16"/>
      <c r="BFS3" s="16"/>
      <c r="BFT3" s="16"/>
      <c r="BFU3" s="16"/>
      <c r="BFV3" s="16"/>
      <c r="BFW3" s="16"/>
      <c r="BFX3" s="16"/>
      <c r="BFY3" s="16"/>
      <c r="BFZ3" s="16"/>
      <c r="BGA3" s="16"/>
      <c r="BGB3" s="16"/>
      <c r="BGC3" s="16"/>
      <c r="BGD3" s="16"/>
      <c r="BGE3" s="16"/>
      <c r="BGF3" s="16"/>
      <c r="BGG3" s="16"/>
      <c r="BGH3" s="16"/>
      <c r="BGI3" s="16"/>
      <c r="BGJ3" s="16"/>
      <c r="BGK3" s="16"/>
      <c r="BGL3" s="16"/>
      <c r="BGM3" s="16"/>
      <c r="BGN3" s="16"/>
      <c r="BGO3" s="16"/>
      <c r="BGP3" s="16"/>
      <c r="BGQ3" s="16"/>
      <c r="BGR3" s="16"/>
      <c r="BGS3" s="16"/>
      <c r="BGT3" s="16"/>
      <c r="BGU3" s="16"/>
      <c r="BGV3" s="16"/>
      <c r="BGW3" s="16"/>
      <c r="BGX3" s="16"/>
      <c r="BGY3" s="16"/>
      <c r="BGZ3" s="16"/>
      <c r="BHA3" s="16"/>
      <c r="BHB3" s="16"/>
      <c r="BHC3" s="16"/>
      <c r="BHD3" s="16"/>
      <c r="BHE3" s="16"/>
      <c r="BHF3" s="16"/>
      <c r="BHG3" s="16"/>
      <c r="BHH3" s="16"/>
      <c r="BHI3" s="16"/>
      <c r="BHJ3" s="16"/>
      <c r="BHK3" s="16"/>
      <c r="BHL3" s="16"/>
      <c r="BHM3" s="16"/>
      <c r="BHN3" s="16"/>
      <c r="BHO3" s="16"/>
      <c r="BHP3" s="16"/>
      <c r="BHQ3" s="16"/>
      <c r="BHR3" s="16"/>
      <c r="BHS3" s="16"/>
      <c r="BHT3" s="16"/>
      <c r="BHU3" s="16"/>
      <c r="BHV3" s="16"/>
      <c r="BHW3" s="16"/>
      <c r="BHX3" s="16"/>
      <c r="BHY3" s="16"/>
      <c r="BHZ3" s="16"/>
      <c r="BIA3" s="16"/>
      <c r="BIB3" s="16"/>
      <c r="BIC3" s="16"/>
      <c r="BID3" s="16"/>
      <c r="BIE3" s="16"/>
      <c r="BIF3" s="16"/>
      <c r="BIG3" s="16"/>
      <c r="BIH3" s="16"/>
      <c r="BII3" s="16"/>
      <c r="BIJ3" s="16"/>
      <c r="BIK3" s="16"/>
      <c r="BIL3" s="16"/>
      <c r="BIM3" s="16"/>
      <c r="BIN3" s="16"/>
      <c r="BIO3" s="16"/>
      <c r="BIP3" s="16"/>
      <c r="BIQ3" s="16"/>
      <c r="BIR3" s="16"/>
      <c r="BIS3" s="16"/>
      <c r="BIT3" s="16"/>
      <c r="BIU3" s="16"/>
      <c r="BIV3" s="16"/>
      <c r="BIW3" s="16"/>
      <c r="BIX3" s="16"/>
      <c r="BIY3" s="16"/>
      <c r="BIZ3" s="16"/>
      <c r="BJA3" s="16"/>
      <c r="BJB3" s="16"/>
      <c r="BJC3" s="16"/>
      <c r="BJD3" s="16"/>
      <c r="BJE3" s="16"/>
      <c r="BJF3" s="16"/>
      <c r="BJG3" s="16"/>
      <c r="BJH3" s="16"/>
      <c r="BJI3" s="16"/>
      <c r="BJJ3" s="16"/>
      <c r="BJK3" s="16"/>
      <c r="BJL3" s="16"/>
      <c r="BJM3" s="16"/>
      <c r="BJN3" s="16"/>
      <c r="BJO3" s="16"/>
      <c r="BJP3" s="16"/>
      <c r="BJQ3" s="16"/>
      <c r="BJR3" s="16"/>
      <c r="BJS3" s="16"/>
      <c r="BJT3" s="16"/>
      <c r="BJU3" s="16"/>
      <c r="BJV3" s="16"/>
      <c r="BJW3" s="16"/>
      <c r="BJX3" s="16"/>
      <c r="BJY3" s="16"/>
      <c r="BJZ3" s="16"/>
      <c r="BKA3" s="16"/>
      <c r="BKB3" s="16"/>
      <c r="BKC3" s="16"/>
      <c r="BKD3" s="16"/>
      <c r="BKE3" s="16"/>
      <c r="BKF3" s="16"/>
      <c r="BKG3" s="16"/>
      <c r="BKH3" s="16"/>
      <c r="BKI3" s="16"/>
      <c r="BKJ3" s="16"/>
      <c r="BKK3" s="16"/>
      <c r="BKL3" s="16"/>
      <c r="BKM3" s="16"/>
      <c r="BKN3" s="16"/>
      <c r="BKO3" s="16"/>
      <c r="BKP3" s="16"/>
      <c r="BKQ3" s="16"/>
      <c r="BKR3" s="16"/>
      <c r="BKS3" s="16"/>
      <c r="BKT3" s="16"/>
      <c r="BKU3" s="16"/>
      <c r="BKV3" s="16"/>
      <c r="BKW3" s="16"/>
      <c r="BKX3" s="16"/>
      <c r="BKY3" s="16"/>
      <c r="BKZ3" s="16"/>
      <c r="BLA3" s="16"/>
      <c r="BLB3" s="16"/>
      <c r="BLC3" s="16"/>
      <c r="BLD3" s="16"/>
      <c r="BLE3" s="16"/>
      <c r="BLF3" s="16"/>
      <c r="BLG3" s="16"/>
      <c r="BLH3" s="16"/>
      <c r="BLI3" s="16"/>
      <c r="BLJ3" s="16"/>
      <c r="BLK3" s="16"/>
      <c r="BLL3" s="16"/>
      <c r="BLM3" s="16"/>
      <c r="BLN3" s="16"/>
      <c r="BLO3" s="16"/>
      <c r="BLP3" s="16"/>
      <c r="BLQ3" s="16"/>
      <c r="BLR3" s="16"/>
      <c r="BLS3" s="16"/>
      <c r="BLT3" s="16"/>
      <c r="BLU3" s="16"/>
      <c r="BLV3" s="16"/>
      <c r="BLW3" s="16"/>
      <c r="BLX3" s="16"/>
      <c r="BLY3" s="16"/>
      <c r="BLZ3" s="16"/>
      <c r="BMA3" s="16"/>
      <c r="BMB3" s="16"/>
      <c r="BMC3" s="16"/>
      <c r="BMD3" s="16"/>
      <c r="BME3" s="16"/>
      <c r="BMF3" s="16"/>
      <c r="BMG3" s="16"/>
      <c r="BMH3" s="16"/>
      <c r="BMI3" s="16"/>
      <c r="BMJ3" s="16"/>
      <c r="BMK3" s="16"/>
      <c r="BML3" s="16"/>
      <c r="BMM3" s="16"/>
      <c r="BMN3" s="16"/>
      <c r="BMO3" s="16"/>
      <c r="BMP3" s="16"/>
      <c r="BMQ3" s="16"/>
      <c r="BMR3" s="16"/>
      <c r="BMS3" s="16"/>
      <c r="BMT3" s="16"/>
      <c r="BMU3" s="16"/>
      <c r="BMV3" s="16"/>
      <c r="BMW3" s="16"/>
      <c r="BMX3" s="16"/>
      <c r="BMY3" s="16"/>
      <c r="BMZ3" s="16"/>
      <c r="BNA3" s="16"/>
      <c r="BNB3" s="16"/>
      <c r="BNC3" s="16"/>
      <c r="BND3" s="16"/>
      <c r="BNE3" s="16"/>
      <c r="BNF3" s="16"/>
      <c r="BNG3" s="16"/>
      <c r="BNH3" s="16"/>
      <c r="BNI3" s="16"/>
      <c r="BNJ3" s="16"/>
      <c r="BNK3" s="16"/>
      <c r="BNL3" s="16"/>
      <c r="BNM3" s="16"/>
      <c r="BNN3" s="16"/>
      <c r="BNO3" s="16"/>
      <c r="BNP3" s="16"/>
      <c r="BNQ3" s="16"/>
      <c r="BNR3" s="16"/>
      <c r="BNS3" s="16"/>
      <c r="BNT3" s="16"/>
      <c r="BNU3" s="16"/>
      <c r="BNV3" s="16"/>
      <c r="BNW3" s="16"/>
      <c r="BNX3" s="16"/>
      <c r="BNY3" s="16"/>
      <c r="BNZ3" s="16"/>
      <c r="BOA3" s="16"/>
      <c r="BOB3" s="16"/>
      <c r="BOC3" s="16"/>
      <c r="BOD3" s="16"/>
      <c r="BOE3" s="16"/>
      <c r="BOF3" s="16"/>
      <c r="BOG3" s="16"/>
      <c r="BOH3" s="16"/>
      <c r="BOI3" s="16"/>
      <c r="BOJ3" s="16"/>
      <c r="BOK3" s="16"/>
      <c r="BOL3" s="16"/>
      <c r="BOM3" s="16"/>
      <c r="BON3" s="16"/>
      <c r="BOO3" s="16"/>
      <c r="BOP3" s="16"/>
      <c r="BOQ3" s="16"/>
      <c r="BOR3" s="16"/>
      <c r="BOS3" s="16"/>
      <c r="BOT3" s="16"/>
      <c r="BOU3" s="16"/>
      <c r="BOV3" s="16"/>
      <c r="BOW3" s="16"/>
      <c r="BOX3" s="16"/>
      <c r="BOY3" s="16"/>
      <c r="BOZ3" s="16"/>
      <c r="BPA3" s="16"/>
      <c r="BPB3" s="16"/>
      <c r="BPC3" s="16"/>
      <c r="BPD3" s="16"/>
      <c r="BPE3" s="16"/>
      <c r="BPF3" s="16"/>
      <c r="BPG3" s="16"/>
      <c r="BPH3" s="16"/>
      <c r="BPI3" s="16"/>
      <c r="BPJ3" s="16"/>
      <c r="BPK3" s="16"/>
      <c r="BPL3" s="16"/>
      <c r="BPM3" s="16"/>
      <c r="BPN3" s="16"/>
      <c r="BPO3" s="16"/>
      <c r="BPP3" s="16"/>
      <c r="BPQ3" s="16"/>
      <c r="BPR3" s="16"/>
      <c r="BPS3" s="16"/>
      <c r="BPT3" s="16"/>
      <c r="BPU3" s="16"/>
      <c r="BPV3" s="16"/>
      <c r="BPW3" s="16"/>
      <c r="BPX3" s="16"/>
      <c r="BPY3" s="16"/>
      <c r="BPZ3" s="16"/>
      <c r="BQA3" s="16"/>
      <c r="BQB3" s="16"/>
      <c r="BQC3" s="16"/>
      <c r="BQD3" s="16"/>
      <c r="BQE3" s="16"/>
      <c r="BQF3" s="16"/>
      <c r="BQG3" s="16"/>
      <c r="BQH3" s="16"/>
      <c r="BQI3" s="16"/>
      <c r="BQJ3" s="16"/>
      <c r="BQK3" s="16"/>
      <c r="BQL3" s="16"/>
      <c r="BQM3" s="16"/>
      <c r="BQN3" s="16"/>
      <c r="BQO3" s="16"/>
      <c r="BQP3" s="16"/>
      <c r="BQQ3" s="16"/>
      <c r="BQR3" s="16"/>
      <c r="BQS3" s="16"/>
      <c r="BQT3" s="16"/>
      <c r="BQU3" s="16"/>
      <c r="BQV3" s="16"/>
      <c r="BQW3" s="16"/>
      <c r="BQX3" s="16"/>
      <c r="BQY3" s="16"/>
      <c r="BQZ3" s="16"/>
      <c r="BRA3" s="16"/>
      <c r="BRB3" s="16"/>
      <c r="BRC3" s="16"/>
      <c r="BRD3" s="16"/>
      <c r="BRE3" s="16"/>
      <c r="BRF3" s="16"/>
      <c r="BRG3" s="16"/>
      <c r="BRH3" s="16"/>
      <c r="BRI3" s="16"/>
      <c r="BRJ3" s="16"/>
      <c r="BRK3" s="16"/>
      <c r="BRL3" s="16"/>
      <c r="BRM3" s="16"/>
      <c r="BRN3" s="16"/>
      <c r="BRO3" s="16"/>
      <c r="BRP3" s="16"/>
      <c r="BRQ3" s="16"/>
      <c r="BRR3" s="16"/>
      <c r="BRS3" s="16"/>
      <c r="BRT3" s="16"/>
      <c r="BRU3" s="16"/>
      <c r="BRV3" s="16"/>
      <c r="BRW3" s="16"/>
      <c r="BRX3" s="16"/>
      <c r="BRY3" s="16"/>
      <c r="BRZ3" s="16"/>
      <c r="BSA3" s="16"/>
      <c r="BSB3" s="16"/>
      <c r="BSC3" s="16"/>
      <c r="BSD3" s="16"/>
      <c r="BSE3" s="16"/>
      <c r="BSF3" s="16"/>
      <c r="BSG3" s="16"/>
      <c r="BSH3" s="16"/>
      <c r="BSI3" s="16"/>
      <c r="BSJ3" s="16"/>
      <c r="BSK3" s="16"/>
      <c r="BSL3" s="16"/>
      <c r="BSM3" s="16"/>
      <c r="BSN3" s="16"/>
      <c r="BSO3" s="16"/>
      <c r="BSP3" s="16"/>
      <c r="BSQ3" s="16"/>
      <c r="BSR3" s="16"/>
      <c r="BSS3" s="16"/>
      <c r="BST3" s="16"/>
      <c r="BSU3" s="16"/>
      <c r="BSV3" s="16"/>
      <c r="BSW3" s="16"/>
      <c r="BSX3" s="16"/>
      <c r="BSY3" s="16"/>
      <c r="BSZ3" s="16"/>
      <c r="BTA3" s="16"/>
      <c r="BTB3" s="16"/>
      <c r="BTC3" s="16"/>
      <c r="BTD3" s="16"/>
      <c r="BTE3" s="16"/>
      <c r="BTF3" s="16"/>
      <c r="BTG3" s="16"/>
      <c r="BTH3" s="16"/>
      <c r="BTI3" s="16"/>
      <c r="BTJ3" s="16"/>
      <c r="BTK3" s="16"/>
      <c r="BTL3" s="16"/>
      <c r="BTM3" s="16"/>
      <c r="BTN3" s="16"/>
      <c r="BTO3" s="16"/>
      <c r="BTP3" s="16"/>
      <c r="BTQ3" s="16"/>
      <c r="BTR3" s="16"/>
      <c r="BTS3" s="16"/>
      <c r="BTT3" s="16"/>
      <c r="BTU3" s="16"/>
      <c r="BTV3" s="16"/>
      <c r="BTW3" s="16"/>
      <c r="BTX3" s="16"/>
      <c r="BTY3" s="16"/>
      <c r="BTZ3" s="16"/>
      <c r="BUA3" s="16"/>
      <c r="BUB3" s="16"/>
      <c r="BUC3" s="16"/>
      <c r="BUD3" s="16"/>
      <c r="BUE3" s="16"/>
      <c r="BUF3" s="16"/>
      <c r="BUG3" s="16"/>
      <c r="BUH3" s="16"/>
      <c r="BUI3" s="16"/>
      <c r="BUJ3" s="16"/>
      <c r="BUK3" s="16"/>
      <c r="BUL3" s="16"/>
      <c r="BUM3" s="16"/>
      <c r="BUN3" s="16"/>
      <c r="BUO3" s="16"/>
      <c r="BUP3" s="16"/>
      <c r="BUQ3" s="16"/>
      <c r="BUR3" s="16"/>
      <c r="BUS3" s="16"/>
      <c r="BUT3" s="16"/>
      <c r="BUU3" s="16"/>
      <c r="BUV3" s="16"/>
      <c r="BUW3" s="16"/>
      <c r="BUX3" s="16"/>
      <c r="BUY3" s="16"/>
      <c r="BUZ3" s="16"/>
      <c r="BVA3" s="16"/>
      <c r="BVB3" s="16"/>
      <c r="BVC3" s="16"/>
      <c r="BVD3" s="16"/>
      <c r="BVE3" s="16"/>
      <c r="BVF3" s="16"/>
      <c r="BVG3" s="16"/>
      <c r="BVH3" s="16"/>
      <c r="BVI3" s="16"/>
      <c r="BVJ3" s="16"/>
      <c r="BVK3" s="16"/>
      <c r="BVL3" s="16"/>
      <c r="BVM3" s="16"/>
      <c r="BVN3" s="16"/>
      <c r="BVO3" s="16"/>
      <c r="BVP3" s="16"/>
      <c r="BVQ3" s="16"/>
      <c r="BVR3" s="16"/>
      <c r="BVS3" s="16"/>
      <c r="BVT3" s="16"/>
      <c r="BVU3" s="16"/>
      <c r="BVV3" s="16"/>
      <c r="BVW3" s="16"/>
      <c r="BVX3" s="16"/>
      <c r="BVY3" s="16"/>
      <c r="BVZ3" s="16"/>
      <c r="BWA3" s="16"/>
      <c r="BWB3" s="16"/>
      <c r="BWC3" s="16"/>
      <c r="BWD3" s="16"/>
      <c r="BWE3" s="16"/>
      <c r="BWF3" s="16"/>
      <c r="BWG3" s="16"/>
      <c r="BWH3" s="16"/>
      <c r="BWI3" s="16"/>
      <c r="BWJ3" s="16"/>
      <c r="BWK3" s="16"/>
      <c r="BWL3" s="16"/>
      <c r="BWM3" s="16"/>
      <c r="BWN3" s="16"/>
      <c r="BWO3" s="16"/>
      <c r="BWP3" s="16"/>
      <c r="BWQ3" s="16"/>
      <c r="BWR3" s="16"/>
      <c r="BWS3" s="16"/>
      <c r="BWT3" s="16"/>
      <c r="BWU3" s="16"/>
      <c r="BWV3" s="16"/>
      <c r="BWW3" s="16"/>
      <c r="BWX3" s="16"/>
      <c r="BWY3" s="16"/>
      <c r="BWZ3" s="16"/>
      <c r="BXA3" s="16"/>
      <c r="BXB3" s="16"/>
      <c r="BXC3" s="16"/>
      <c r="BXD3" s="16"/>
      <c r="BXE3" s="16"/>
      <c r="BXF3" s="16"/>
      <c r="BXG3" s="16"/>
      <c r="BXH3" s="16"/>
      <c r="BXI3" s="16"/>
      <c r="BXJ3" s="16"/>
      <c r="BXK3" s="16"/>
      <c r="BXL3" s="16"/>
      <c r="BXM3" s="16"/>
      <c r="BXN3" s="16"/>
      <c r="BXO3" s="16"/>
      <c r="BXP3" s="16"/>
      <c r="BXQ3" s="16"/>
      <c r="BXR3" s="16"/>
      <c r="BXS3" s="16"/>
      <c r="BXT3" s="16"/>
      <c r="BXU3" s="16"/>
      <c r="BXV3" s="16"/>
      <c r="BXW3" s="16"/>
      <c r="BXX3" s="16"/>
      <c r="BXY3" s="16"/>
      <c r="BXZ3" s="16"/>
      <c r="BYA3" s="16"/>
      <c r="BYB3" s="16"/>
      <c r="BYC3" s="16"/>
      <c r="BYD3" s="16"/>
      <c r="BYE3" s="16"/>
      <c r="BYF3" s="16"/>
      <c r="BYG3" s="16"/>
      <c r="BYH3" s="16"/>
      <c r="BYI3" s="16"/>
      <c r="BYJ3" s="16"/>
      <c r="BYK3" s="16"/>
      <c r="BYL3" s="16"/>
      <c r="BYM3" s="16"/>
      <c r="BYN3" s="16"/>
      <c r="BYO3" s="16"/>
      <c r="BYP3" s="16"/>
      <c r="BYQ3" s="16"/>
      <c r="BYR3" s="16"/>
      <c r="BYS3" s="16"/>
      <c r="BYT3" s="16"/>
      <c r="BYU3" s="16"/>
      <c r="BYV3" s="16"/>
      <c r="BYW3" s="16"/>
      <c r="BYX3" s="16"/>
      <c r="BYY3" s="16"/>
      <c r="BYZ3" s="16"/>
      <c r="BZA3" s="16"/>
      <c r="BZB3" s="16"/>
      <c r="BZC3" s="16"/>
      <c r="BZD3" s="16"/>
      <c r="BZE3" s="16"/>
      <c r="BZF3" s="16"/>
      <c r="BZG3" s="16"/>
      <c r="BZH3" s="16"/>
      <c r="BZI3" s="16"/>
      <c r="BZJ3" s="16"/>
      <c r="BZK3" s="16"/>
      <c r="BZL3" s="16"/>
      <c r="BZM3" s="16"/>
      <c r="BZN3" s="16"/>
      <c r="BZO3" s="16"/>
      <c r="BZP3" s="16"/>
      <c r="BZQ3" s="16"/>
      <c r="BZR3" s="16"/>
      <c r="BZS3" s="16"/>
      <c r="BZT3" s="16"/>
      <c r="BZU3" s="16"/>
      <c r="BZV3" s="16"/>
      <c r="BZW3" s="16"/>
      <c r="BZX3" s="16"/>
      <c r="BZY3" s="16"/>
      <c r="BZZ3" s="16"/>
      <c r="CAA3" s="16"/>
      <c r="CAB3" s="16"/>
      <c r="CAC3" s="16"/>
      <c r="CAD3" s="16"/>
      <c r="CAE3" s="16"/>
      <c r="CAF3" s="16"/>
      <c r="CAG3" s="16"/>
      <c r="CAH3" s="16"/>
      <c r="CAI3" s="16"/>
      <c r="CAJ3" s="16"/>
      <c r="CAK3" s="16"/>
      <c r="CAL3" s="16"/>
      <c r="CAM3" s="16"/>
      <c r="CAN3" s="16"/>
      <c r="CAO3" s="16"/>
      <c r="CAP3" s="16"/>
      <c r="CAQ3" s="16"/>
      <c r="CAR3" s="16"/>
      <c r="CAS3" s="16"/>
      <c r="CAT3" s="16"/>
      <c r="CAU3" s="16"/>
      <c r="CAV3" s="16"/>
      <c r="CAW3" s="16"/>
      <c r="CAX3" s="16"/>
      <c r="CAY3" s="16"/>
      <c r="CAZ3" s="16"/>
      <c r="CBA3" s="16"/>
      <c r="CBB3" s="16"/>
      <c r="CBC3" s="16"/>
      <c r="CBD3" s="16"/>
      <c r="CBE3" s="16"/>
      <c r="CBF3" s="16"/>
      <c r="CBG3" s="16"/>
      <c r="CBH3" s="16"/>
      <c r="CBI3" s="16"/>
      <c r="CBJ3" s="16"/>
      <c r="CBK3" s="16"/>
      <c r="CBL3" s="16"/>
      <c r="CBM3" s="16"/>
      <c r="CBN3" s="16"/>
      <c r="CBO3" s="16"/>
      <c r="CBP3" s="16"/>
      <c r="CBQ3" s="16"/>
      <c r="CBR3" s="16"/>
      <c r="CBS3" s="16"/>
      <c r="CBT3" s="16"/>
      <c r="CBU3" s="16"/>
      <c r="CBV3" s="16"/>
      <c r="CBW3" s="16"/>
      <c r="CBX3" s="16"/>
      <c r="CBY3" s="16"/>
      <c r="CBZ3" s="16"/>
      <c r="CCA3" s="16"/>
      <c r="CCB3" s="16"/>
      <c r="CCC3" s="16"/>
      <c r="CCD3" s="16"/>
      <c r="CCE3" s="16"/>
      <c r="CCF3" s="16"/>
      <c r="CCG3" s="16"/>
      <c r="CCH3" s="16"/>
      <c r="CCI3" s="16"/>
      <c r="CCJ3" s="16"/>
      <c r="CCK3" s="16"/>
      <c r="CCL3" s="16"/>
      <c r="CCM3" s="16"/>
      <c r="CCN3" s="16"/>
      <c r="CCO3" s="16"/>
      <c r="CCP3" s="16"/>
      <c r="CCQ3" s="16"/>
      <c r="CCR3" s="16"/>
      <c r="CCS3" s="16"/>
      <c r="CCT3" s="16"/>
      <c r="CCU3" s="16"/>
      <c r="CCV3" s="16"/>
      <c r="CCW3" s="16"/>
      <c r="CCX3" s="16"/>
      <c r="CCY3" s="16"/>
      <c r="CCZ3" s="16"/>
      <c r="CDA3" s="16"/>
      <c r="CDB3" s="16"/>
      <c r="CDC3" s="16"/>
      <c r="CDD3" s="16"/>
      <c r="CDE3" s="16"/>
      <c r="CDF3" s="16"/>
      <c r="CDG3" s="16"/>
      <c r="CDH3" s="16"/>
      <c r="CDI3" s="16"/>
      <c r="CDJ3" s="16"/>
      <c r="CDK3" s="16"/>
      <c r="CDL3" s="16"/>
      <c r="CDM3" s="16"/>
      <c r="CDN3" s="16"/>
      <c r="CDO3" s="16"/>
      <c r="CDP3" s="16"/>
      <c r="CDQ3" s="16"/>
      <c r="CDR3" s="16"/>
      <c r="CDS3" s="16"/>
      <c r="CDT3" s="16"/>
      <c r="CDU3" s="16"/>
      <c r="CDV3" s="16"/>
      <c r="CDW3" s="16"/>
      <c r="CDX3" s="16"/>
      <c r="CDY3" s="16"/>
      <c r="CDZ3" s="16"/>
      <c r="CEA3" s="16"/>
      <c r="CEB3" s="16"/>
      <c r="CEC3" s="16"/>
      <c r="CED3" s="16"/>
      <c r="CEE3" s="16"/>
      <c r="CEF3" s="16"/>
      <c r="CEG3" s="16"/>
      <c r="CEH3" s="16"/>
      <c r="CEI3" s="16"/>
      <c r="CEJ3" s="16"/>
      <c r="CEK3" s="16"/>
      <c r="CEL3" s="16"/>
      <c r="CEM3" s="16"/>
      <c r="CEN3" s="16"/>
      <c r="CEO3" s="16"/>
      <c r="CEP3" s="16"/>
      <c r="CEQ3" s="16"/>
      <c r="CER3" s="16"/>
      <c r="CES3" s="16"/>
      <c r="CET3" s="16"/>
      <c r="CEU3" s="16"/>
      <c r="CEV3" s="16"/>
      <c r="CEW3" s="16"/>
      <c r="CEX3" s="16"/>
      <c r="CEY3" s="16"/>
      <c r="CEZ3" s="16"/>
      <c r="CFA3" s="16"/>
      <c r="CFB3" s="16"/>
      <c r="CFC3" s="16"/>
      <c r="CFD3" s="16"/>
      <c r="CFE3" s="16"/>
      <c r="CFF3" s="16"/>
      <c r="CFG3" s="16"/>
      <c r="CFH3" s="16"/>
      <c r="CFI3" s="16"/>
      <c r="CFJ3" s="16"/>
      <c r="CFK3" s="16"/>
      <c r="CFL3" s="16"/>
      <c r="CFM3" s="16"/>
      <c r="CFN3" s="16"/>
      <c r="CFO3" s="16"/>
      <c r="CFP3" s="16"/>
      <c r="CFQ3" s="16"/>
      <c r="CFR3" s="16"/>
      <c r="CFS3" s="16"/>
      <c r="CFT3" s="16"/>
      <c r="CFU3" s="16"/>
      <c r="CFV3" s="16"/>
      <c r="CFW3" s="16"/>
      <c r="CFX3" s="16"/>
      <c r="CFY3" s="16"/>
      <c r="CFZ3" s="16"/>
      <c r="CGA3" s="16"/>
      <c r="CGB3" s="16"/>
      <c r="CGC3" s="16"/>
      <c r="CGD3" s="16"/>
      <c r="CGE3" s="16"/>
      <c r="CGF3" s="16"/>
      <c r="CGG3" s="16"/>
      <c r="CGH3" s="16"/>
      <c r="CGI3" s="16"/>
      <c r="CGJ3" s="16"/>
      <c r="CGK3" s="16"/>
      <c r="CGL3" s="16"/>
      <c r="CGM3" s="16"/>
      <c r="CGN3" s="16"/>
      <c r="CGO3" s="16"/>
      <c r="CGP3" s="16"/>
      <c r="CGQ3" s="16"/>
      <c r="CGR3" s="16"/>
      <c r="CGS3" s="16"/>
      <c r="CGT3" s="16"/>
      <c r="CGU3" s="16"/>
      <c r="CGV3" s="16"/>
      <c r="CGW3" s="16"/>
      <c r="CGX3" s="16"/>
      <c r="CGY3" s="16"/>
      <c r="CGZ3" s="16"/>
      <c r="CHA3" s="16"/>
      <c r="CHB3" s="16"/>
      <c r="CHC3" s="16"/>
      <c r="CHD3" s="16"/>
      <c r="CHE3" s="16"/>
      <c r="CHF3" s="16"/>
      <c r="CHG3" s="16"/>
      <c r="CHH3" s="16"/>
      <c r="CHI3" s="16"/>
      <c r="CHJ3" s="16"/>
      <c r="CHK3" s="16"/>
      <c r="CHL3" s="16"/>
      <c r="CHM3" s="16"/>
      <c r="CHN3" s="16"/>
      <c r="CHO3" s="16"/>
      <c r="CHP3" s="16"/>
      <c r="CHQ3" s="16"/>
      <c r="CHR3" s="16"/>
      <c r="CHS3" s="16"/>
      <c r="CHT3" s="16"/>
      <c r="CHU3" s="16"/>
      <c r="CHV3" s="16"/>
      <c r="CHW3" s="16"/>
      <c r="CHX3" s="16"/>
      <c r="CHY3" s="16"/>
      <c r="CHZ3" s="16"/>
      <c r="CIA3" s="16"/>
      <c r="CIB3" s="16"/>
      <c r="CIC3" s="16"/>
      <c r="CID3" s="16"/>
      <c r="CIE3" s="16"/>
      <c r="CIF3" s="16"/>
      <c r="CIG3" s="16"/>
      <c r="CIH3" s="16"/>
      <c r="CII3" s="16"/>
      <c r="CIJ3" s="16"/>
      <c r="CIK3" s="16"/>
      <c r="CIL3" s="16"/>
      <c r="CIM3" s="16"/>
      <c r="CIN3" s="16"/>
      <c r="CIO3" s="16"/>
      <c r="CIP3" s="16"/>
      <c r="CIQ3" s="16"/>
      <c r="CIR3" s="16"/>
      <c r="CIS3" s="16"/>
      <c r="CIT3" s="16"/>
      <c r="CIU3" s="16"/>
      <c r="CIV3" s="16"/>
      <c r="CIW3" s="16"/>
      <c r="CIX3" s="16"/>
      <c r="CIY3" s="16"/>
      <c r="CIZ3" s="16"/>
      <c r="CJA3" s="16"/>
      <c r="CJB3" s="16"/>
      <c r="CJC3" s="16"/>
      <c r="CJD3" s="16"/>
      <c r="CJE3" s="16"/>
      <c r="CJF3" s="16"/>
      <c r="CJG3" s="16"/>
      <c r="CJH3" s="16"/>
      <c r="CJI3" s="16"/>
      <c r="CJJ3" s="16"/>
      <c r="CJK3" s="16"/>
      <c r="CJL3" s="16"/>
      <c r="CJM3" s="16"/>
      <c r="CJN3" s="16"/>
      <c r="CJO3" s="16"/>
      <c r="CJP3" s="16"/>
      <c r="CJQ3" s="16"/>
      <c r="CJR3" s="16"/>
      <c r="CJS3" s="16"/>
      <c r="CJT3" s="16"/>
      <c r="CJU3" s="16"/>
      <c r="CJV3" s="16"/>
      <c r="CJW3" s="16"/>
      <c r="CJX3" s="16"/>
      <c r="CJY3" s="16"/>
      <c r="CJZ3" s="16"/>
      <c r="CKA3" s="16"/>
      <c r="CKB3" s="16"/>
      <c r="CKC3" s="16"/>
      <c r="CKD3" s="16"/>
      <c r="CKE3" s="16"/>
      <c r="CKF3" s="16"/>
      <c r="CKG3" s="16"/>
      <c r="CKH3" s="16"/>
      <c r="CKI3" s="16"/>
      <c r="CKJ3" s="16"/>
      <c r="CKK3" s="16"/>
      <c r="CKL3" s="16"/>
      <c r="CKM3" s="16"/>
      <c r="CKN3" s="16"/>
      <c r="CKO3" s="16"/>
      <c r="CKP3" s="16"/>
      <c r="CKQ3" s="16"/>
      <c r="CKR3" s="16"/>
      <c r="CKS3" s="16"/>
      <c r="CKT3" s="16"/>
      <c r="CKU3" s="16"/>
      <c r="CKV3" s="16"/>
      <c r="CKW3" s="16"/>
      <c r="CKX3" s="16"/>
      <c r="CKY3" s="16"/>
      <c r="CKZ3" s="16"/>
      <c r="CLA3" s="16"/>
      <c r="CLB3" s="16"/>
      <c r="CLC3" s="16"/>
      <c r="CLD3" s="16"/>
      <c r="CLE3" s="16"/>
      <c r="CLF3" s="16"/>
      <c r="CLG3" s="16"/>
      <c r="CLH3" s="16"/>
      <c r="CLI3" s="16"/>
      <c r="CLJ3" s="16"/>
      <c r="CLK3" s="16"/>
      <c r="CLL3" s="16"/>
      <c r="CLM3" s="16"/>
      <c r="CLN3" s="16"/>
      <c r="CLO3" s="16"/>
      <c r="CLP3" s="16"/>
      <c r="CLQ3" s="16"/>
      <c r="CLR3" s="16"/>
      <c r="CLS3" s="16"/>
      <c r="CLT3" s="16"/>
      <c r="CLU3" s="16"/>
      <c r="CLV3" s="16"/>
      <c r="CLW3" s="16"/>
      <c r="CLX3" s="16"/>
      <c r="CLY3" s="16"/>
      <c r="CLZ3" s="16"/>
      <c r="CMA3" s="16"/>
      <c r="CMB3" s="16"/>
      <c r="CMC3" s="16"/>
      <c r="CMD3" s="16"/>
      <c r="CME3" s="16"/>
      <c r="CMF3" s="16"/>
      <c r="CMG3" s="16"/>
      <c r="CMH3" s="16"/>
      <c r="CMI3" s="16"/>
      <c r="CMJ3" s="16"/>
      <c r="CMK3" s="16"/>
      <c r="CML3" s="16"/>
      <c r="CMM3" s="16"/>
      <c r="CMN3" s="16"/>
      <c r="CMO3" s="16"/>
      <c r="CMP3" s="16"/>
      <c r="CMQ3" s="16"/>
      <c r="CMR3" s="16"/>
      <c r="CMS3" s="16"/>
      <c r="CMT3" s="16"/>
      <c r="CMU3" s="16"/>
      <c r="CMV3" s="16"/>
      <c r="CMW3" s="16"/>
      <c r="CMX3" s="16"/>
      <c r="CMY3" s="16"/>
      <c r="CMZ3" s="16"/>
      <c r="CNA3" s="16"/>
      <c r="CNB3" s="16"/>
      <c r="CNC3" s="16"/>
      <c r="CND3" s="16"/>
      <c r="CNE3" s="16"/>
      <c r="CNF3" s="16"/>
      <c r="CNG3" s="16"/>
      <c r="CNH3" s="16"/>
      <c r="CNI3" s="16"/>
      <c r="CNJ3" s="16"/>
      <c r="CNK3" s="16"/>
      <c r="CNL3" s="16"/>
      <c r="CNM3" s="16"/>
      <c r="CNN3" s="16"/>
      <c r="CNO3" s="16"/>
      <c r="CNP3" s="16"/>
      <c r="CNQ3" s="16"/>
      <c r="CNR3" s="16"/>
      <c r="CNS3" s="16"/>
      <c r="CNT3" s="16"/>
      <c r="CNU3" s="16"/>
      <c r="CNV3" s="16"/>
      <c r="CNW3" s="16"/>
      <c r="CNX3" s="16"/>
      <c r="CNY3" s="16"/>
      <c r="CNZ3" s="16"/>
      <c r="COA3" s="16"/>
      <c r="COB3" s="16"/>
      <c r="COC3" s="16"/>
      <c r="COD3" s="16"/>
      <c r="COE3" s="16"/>
      <c r="COF3" s="16"/>
      <c r="COG3" s="16"/>
      <c r="COH3" s="16"/>
      <c r="COI3" s="16"/>
      <c r="COJ3" s="16"/>
      <c r="COK3" s="16"/>
      <c r="COL3" s="16"/>
      <c r="COM3" s="16"/>
      <c r="CON3" s="16"/>
      <c r="COO3" s="16"/>
      <c r="COP3" s="16"/>
      <c r="COQ3" s="16"/>
      <c r="COR3" s="16"/>
      <c r="COS3" s="16"/>
      <c r="COT3" s="16"/>
      <c r="COU3" s="16"/>
      <c r="COV3" s="16"/>
      <c r="COW3" s="16"/>
      <c r="COX3" s="16"/>
      <c r="COY3" s="16"/>
      <c r="COZ3" s="16"/>
      <c r="CPA3" s="16"/>
      <c r="CPB3" s="16"/>
      <c r="CPC3" s="16"/>
      <c r="CPD3" s="16"/>
      <c r="CPE3" s="16"/>
      <c r="CPF3" s="16"/>
      <c r="CPG3" s="16"/>
      <c r="CPH3" s="16"/>
      <c r="CPI3" s="16"/>
      <c r="CPJ3" s="16"/>
      <c r="CPK3" s="16"/>
      <c r="CPL3" s="16"/>
      <c r="CPM3" s="16"/>
      <c r="CPN3" s="16"/>
      <c r="CPO3" s="16"/>
      <c r="CPP3" s="16"/>
      <c r="CPQ3" s="16"/>
      <c r="CPR3" s="16"/>
      <c r="CPS3" s="16"/>
      <c r="CPT3" s="16"/>
      <c r="CPU3" s="16"/>
      <c r="CPV3" s="16"/>
      <c r="CPW3" s="16"/>
      <c r="CPX3" s="16"/>
      <c r="CPY3" s="16"/>
      <c r="CPZ3" s="16"/>
      <c r="CQA3" s="16"/>
      <c r="CQB3" s="16"/>
      <c r="CQC3" s="16"/>
      <c r="CQD3" s="16"/>
      <c r="CQE3" s="16"/>
      <c r="CQF3" s="16"/>
      <c r="CQG3" s="16"/>
      <c r="CQH3" s="16"/>
      <c r="CQI3" s="16"/>
      <c r="CQJ3" s="16"/>
      <c r="CQK3" s="16"/>
      <c r="CQL3" s="16"/>
      <c r="CQM3" s="16"/>
      <c r="CQN3" s="16"/>
      <c r="CQO3" s="16"/>
      <c r="CQP3" s="16"/>
      <c r="CQQ3" s="16"/>
      <c r="CQR3" s="16"/>
      <c r="CQS3" s="16"/>
      <c r="CQT3" s="16"/>
      <c r="CQU3" s="16"/>
      <c r="CQV3" s="16"/>
      <c r="CQW3" s="16"/>
      <c r="CQX3" s="16"/>
      <c r="CQY3" s="16"/>
      <c r="CQZ3" s="16"/>
      <c r="CRA3" s="16"/>
      <c r="CRB3" s="16"/>
      <c r="CRC3" s="16"/>
      <c r="CRD3" s="16"/>
      <c r="CRE3" s="16"/>
      <c r="CRF3" s="16"/>
      <c r="CRG3" s="16"/>
      <c r="CRH3" s="16"/>
      <c r="CRI3" s="16"/>
      <c r="CRJ3" s="16"/>
      <c r="CRK3" s="16"/>
      <c r="CRL3" s="16"/>
      <c r="CRM3" s="16"/>
      <c r="CRN3" s="16"/>
      <c r="CRO3" s="16"/>
      <c r="CRP3" s="16"/>
      <c r="CRQ3" s="16"/>
      <c r="CRR3" s="16"/>
      <c r="CRS3" s="16"/>
      <c r="CRT3" s="16"/>
      <c r="CRU3" s="16"/>
      <c r="CRV3" s="16"/>
      <c r="CRW3" s="16"/>
      <c r="CRX3" s="16"/>
      <c r="CRY3" s="16"/>
      <c r="CRZ3" s="16"/>
      <c r="CSA3" s="16"/>
      <c r="CSB3" s="16"/>
      <c r="CSC3" s="16"/>
      <c r="CSD3" s="16"/>
      <c r="CSE3" s="16"/>
      <c r="CSF3" s="16"/>
      <c r="CSG3" s="16"/>
      <c r="CSH3" s="16"/>
      <c r="CSI3" s="16"/>
      <c r="CSJ3" s="16"/>
      <c r="CSK3" s="16"/>
      <c r="CSL3" s="16"/>
      <c r="CSM3" s="16"/>
      <c r="CSN3" s="16"/>
      <c r="CSO3" s="16"/>
      <c r="CSP3" s="16"/>
      <c r="CSQ3" s="16"/>
      <c r="CSR3" s="16"/>
      <c r="CSS3" s="16"/>
      <c r="CST3" s="16"/>
      <c r="CSU3" s="16"/>
      <c r="CSV3" s="16"/>
      <c r="CSW3" s="16"/>
      <c r="CSX3" s="16"/>
      <c r="CSY3" s="16"/>
      <c r="CSZ3" s="16"/>
      <c r="CTA3" s="16"/>
      <c r="CTB3" s="16"/>
      <c r="CTC3" s="16"/>
      <c r="CTD3" s="16"/>
      <c r="CTE3" s="16"/>
      <c r="CTF3" s="16"/>
      <c r="CTG3" s="16"/>
      <c r="CTH3" s="16"/>
      <c r="CTI3" s="16"/>
      <c r="CTJ3" s="16"/>
      <c r="CTK3" s="16"/>
      <c r="CTL3" s="16"/>
      <c r="CTM3" s="16"/>
      <c r="CTN3" s="16"/>
      <c r="CTO3" s="16"/>
      <c r="CTP3" s="16"/>
      <c r="CTQ3" s="16"/>
      <c r="CTR3" s="16"/>
      <c r="CTS3" s="16"/>
      <c r="CTT3" s="16"/>
      <c r="CTU3" s="16"/>
      <c r="CTV3" s="16"/>
      <c r="CTW3" s="16"/>
      <c r="CTX3" s="16"/>
      <c r="CTY3" s="16"/>
      <c r="CTZ3" s="16"/>
      <c r="CUA3" s="16"/>
      <c r="CUB3" s="16"/>
      <c r="CUC3" s="16"/>
      <c r="CUD3" s="16"/>
      <c r="CUE3" s="16"/>
      <c r="CUF3" s="16"/>
      <c r="CUG3" s="16"/>
      <c r="CUH3" s="16"/>
      <c r="CUI3" s="16"/>
      <c r="CUJ3" s="16"/>
      <c r="CUK3" s="16"/>
      <c r="CUL3" s="16"/>
      <c r="CUM3" s="16"/>
      <c r="CUN3" s="16"/>
      <c r="CUO3" s="16"/>
      <c r="CUP3" s="16"/>
      <c r="CUQ3" s="16"/>
      <c r="CUR3" s="16"/>
      <c r="CUS3" s="16"/>
      <c r="CUT3" s="16"/>
      <c r="CUU3" s="16"/>
      <c r="CUV3" s="16"/>
      <c r="CUW3" s="16"/>
      <c r="CUX3" s="16"/>
      <c r="CUY3" s="16"/>
      <c r="CUZ3" s="16"/>
      <c r="CVA3" s="16"/>
      <c r="CVB3" s="16"/>
      <c r="CVC3" s="16"/>
      <c r="CVD3" s="16"/>
      <c r="CVE3" s="16"/>
      <c r="CVF3" s="16"/>
      <c r="CVG3" s="16"/>
      <c r="CVH3" s="16"/>
      <c r="CVI3" s="16"/>
      <c r="CVJ3" s="16"/>
      <c r="CVK3" s="16"/>
      <c r="CVL3" s="16"/>
      <c r="CVM3" s="16"/>
      <c r="CVN3" s="16"/>
      <c r="CVO3" s="16"/>
      <c r="CVP3" s="16"/>
      <c r="CVQ3" s="16"/>
      <c r="CVR3" s="16"/>
      <c r="CVS3" s="16"/>
      <c r="CVT3" s="16"/>
      <c r="CVU3" s="16"/>
      <c r="CVV3" s="16"/>
      <c r="CVW3" s="16"/>
      <c r="CVX3" s="16"/>
      <c r="CVY3" s="16"/>
      <c r="CVZ3" s="16"/>
      <c r="CWA3" s="16"/>
      <c r="CWB3" s="16"/>
      <c r="CWC3" s="16"/>
      <c r="CWD3" s="16"/>
      <c r="CWE3" s="16"/>
      <c r="CWF3" s="16"/>
      <c r="CWG3" s="16"/>
      <c r="CWH3" s="16"/>
      <c r="CWI3" s="16"/>
      <c r="CWJ3" s="16"/>
      <c r="CWK3" s="16"/>
      <c r="CWL3" s="16"/>
      <c r="CWM3" s="16"/>
      <c r="CWN3" s="16"/>
      <c r="CWO3" s="16"/>
      <c r="CWP3" s="16"/>
      <c r="CWQ3" s="16"/>
      <c r="CWR3" s="16"/>
      <c r="CWS3" s="16"/>
      <c r="CWT3" s="16"/>
      <c r="CWU3" s="16"/>
      <c r="CWV3" s="16"/>
      <c r="CWW3" s="16"/>
      <c r="CWX3" s="16"/>
      <c r="CWY3" s="16"/>
      <c r="CWZ3" s="16"/>
      <c r="CXA3" s="16"/>
      <c r="CXB3" s="16"/>
      <c r="CXC3" s="16"/>
      <c r="CXD3" s="16"/>
      <c r="CXE3" s="16"/>
      <c r="CXF3" s="16"/>
      <c r="CXG3" s="16"/>
      <c r="CXH3" s="16"/>
      <c r="CXI3" s="16"/>
      <c r="CXJ3" s="16"/>
      <c r="CXK3" s="16"/>
      <c r="CXL3" s="16"/>
      <c r="CXM3" s="16"/>
      <c r="CXN3" s="16"/>
      <c r="CXO3" s="16"/>
      <c r="CXP3" s="16"/>
      <c r="CXQ3" s="16"/>
      <c r="CXR3" s="16"/>
      <c r="CXS3" s="16"/>
      <c r="CXT3" s="16"/>
      <c r="CXU3" s="16"/>
      <c r="CXV3" s="16"/>
      <c r="CXW3" s="16"/>
      <c r="CXX3" s="16"/>
      <c r="CXY3" s="16"/>
      <c r="CXZ3" s="16"/>
      <c r="CYA3" s="16"/>
      <c r="CYB3" s="16"/>
      <c r="CYC3" s="16"/>
      <c r="CYD3" s="16"/>
      <c r="CYE3" s="16"/>
      <c r="CYF3" s="16"/>
      <c r="CYG3" s="16"/>
      <c r="CYH3" s="16"/>
      <c r="CYI3" s="16"/>
      <c r="CYJ3" s="16"/>
      <c r="CYK3" s="16"/>
      <c r="CYL3" s="16"/>
      <c r="CYM3" s="16"/>
      <c r="CYN3" s="16"/>
      <c r="CYO3" s="16"/>
      <c r="CYP3" s="16"/>
      <c r="CYQ3" s="16"/>
      <c r="CYR3" s="16"/>
      <c r="CYS3" s="16"/>
      <c r="CYT3" s="16"/>
      <c r="CYU3" s="16"/>
      <c r="CYV3" s="16"/>
      <c r="CYW3" s="16"/>
      <c r="CYX3" s="16"/>
      <c r="CYY3" s="16"/>
      <c r="CYZ3" s="16"/>
      <c r="CZA3" s="16"/>
      <c r="CZB3" s="16"/>
      <c r="CZC3" s="16"/>
      <c r="CZD3" s="16"/>
      <c r="CZE3" s="16"/>
      <c r="CZF3" s="16"/>
      <c r="CZG3" s="16"/>
      <c r="CZH3" s="16"/>
      <c r="CZI3" s="16"/>
      <c r="CZJ3" s="16"/>
      <c r="CZK3" s="16"/>
      <c r="CZL3" s="16"/>
      <c r="CZM3" s="16"/>
      <c r="CZN3" s="16"/>
      <c r="CZO3" s="16"/>
      <c r="CZP3" s="16"/>
      <c r="CZQ3" s="16"/>
      <c r="CZR3" s="16"/>
      <c r="CZS3" s="16"/>
      <c r="CZT3" s="16"/>
      <c r="CZU3" s="16"/>
      <c r="CZV3" s="16"/>
      <c r="CZW3" s="16"/>
      <c r="CZX3" s="16"/>
      <c r="CZY3" s="16"/>
      <c r="CZZ3" s="16"/>
      <c r="DAA3" s="16"/>
      <c r="DAB3" s="16"/>
      <c r="DAC3" s="16"/>
      <c r="DAD3" s="16"/>
      <c r="DAE3" s="16"/>
      <c r="DAF3" s="16"/>
      <c r="DAG3" s="16"/>
      <c r="DAH3" s="16"/>
      <c r="DAI3" s="16"/>
      <c r="DAJ3" s="16"/>
      <c r="DAK3" s="16"/>
      <c r="DAL3" s="16"/>
      <c r="DAM3" s="16"/>
      <c r="DAN3" s="16"/>
      <c r="DAO3" s="16"/>
      <c r="DAP3" s="16"/>
      <c r="DAQ3" s="16"/>
      <c r="DAR3" s="16"/>
      <c r="DAS3" s="16"/>
      <c r="DAT3" s="16"/>
      <c r="DAU3" s="16"/>
      <c r="DAV3" s="16"/>
      <c r="DAW3" s="16"/>
      <c r="DAX3" s="16"/>
      <c r="DAY3" s="16"/>
      <c r="DAZ3" s="16"/>
      <c r="DBA3" s="16"/>
      <c r="DBB3" s="16"/>
      <c r="DBC3" s="16"/>
      <c r="DBD3" s="16"/>
      <c r="DBE3" s="16"/>
      <c r="DBF3" s="16"/>
      <c r="DBG3" s="16"/>
      <c r="DBH3" s="16"/>
      <c r="DBI3" s="16"/>
      <c r="DBJ3" s="16"/>
      <c r="DBK3" s="16"/>
      <c r="DBL3" s="16"/>
      <c r="DBM3" s="16"/>
      <c r="DBN3" s="16"/>
      <c r="DBO3" s="16"/>
      <c r="DBP3" s="16"/>
      <c r="DBQ3" s="16"/>
      <c r="DBR3" s="16"/>
      <c r="DBS3" s="16"/>
      <c r="DBT3" s="16"/>
      <c r="DBU3" s="16"/>
      <c r="DBV3" s="16"/>
      <c r="DBW3" s="16"/>
      <c r="DBX3" s="16"/>
      <c r="DBY3" s="16"/>
      <c r="DBZ3" s="16"/>
      <c r="DCA3" s="16"/>
      <c r="DCB3" s="16"/>
      <c r="DCC3" s="16"/>
      <c r="DCD3" s="16"/>
      <c r="DCE3" s="16"/>
      <c r="DCF3" s="16"/>
      <c r="DCG3" s="16"/>
      <c r="DCH3" s="16"/>
      <c r="DCI3" s="16"/>
      <c r="DCJ3" s="16"/>
      <c r="DCK3" s="16"/>
      <c r="DCL3" s="16"/>
      <c r="DCM3" s="16"/>
      <c r="DCN3" s="16"/>
      <c r="DCO3" s="16"/>
      <c r="DCP3" s="16"/>
      <c r="DCQ3" s="16"/>
      <c r="DCR3" s="16"/>
      <c r="DCS3" s="16"/>
      <c r="DCT3" s="16"/>
      <c r="DCU3" s="16"/>
      <c r="DCV3" s="16"/>
      <c r="DCW3" s="16"/>
      <c r="DCX3" s="16"/>
      <c r="DCY3" s="16"/>
      <c r="DCZ3" s="16"/>
      <c r="DDA3" s="16"/>
      <c r="DDB3" s="16"/>
      <c r="DDC3" s="16"/>
      <c r="DDD3" s="16"/>
      <c r="DDE3" s="16"/>
      <c r="DDF3" s="16"/>
      <c r="DDG3" s="16"/>
      <c r="DDH3" s="16"/>
      <c r="DDI3" s="16"/>
      <c r="DDJ3" s="16"/>
      <c r="DDK3" s="16"/>
      <c r="DDL3" s="16"/>
      <c r="DDM3" s="16"/>
      <c r="DDN3" s="16"/>
      <c r="DDO3" s="16"/>
      <c r="DDP3" s="16"/>
      <c r="DDQ3" s="16"/>
      <c r="DDR3" s="16"/>
      <c r="DDS3" s="16"/>
      <c r="DDT3" s="16"/>
      <c r="DDU3" s="16"/>
      <c r="DDV3" s="16"/>
      <c r="DDW3" s="16"/>
      <c r="DDX3" s="16"/>
      <c r="DDY3" s="16"/>
      <c r="DDZ3" s="16"/>
      <c r="DEA3" s="16"/>
      <c r="DEB3" s="16"/>
      <c r="DEC3" s="16"/>
      <c r="DED3" s="16"/>
      <c r="DEE3" s="16"/>
      <c r="DEF3" s="16"/>
      <c r="DEG3" s="16"/>
      <c r="DEH3" s="16"/>
      <c r="DEI3" s="16"/>
      <c r="DEJ3" s="16"/>
      <c r="DEK3" s="16"/>
      <c r="DEL3" s="16"/>
      <c r="DEM3" s="16"/>
      <c r="DEN3" s="16"/>
      <c r="DEO3" s="16"/>
      <c r="DEP3" s="16"/>
      <c r="DEQ3" s="16"/>
      <c r="DER3" s="16"/>
      <c r="DES3" s="16"/>
      <c r="DET3" s="16"/>
      <c r="DEU3" s="16"/>
      <c r="DEV3" s="16"/>
      <c r="DEW3" s="16"/>
      <c r="DEX3" s="16"/>
      <c r="DEY3" s="16"/>
      <c r="DEZ3" s="16"/>
      <c r="DFA3" s="16"/>
      <c r="DFB3" s="16"/>
      <c r="DFC3" s="16"/>
      <c r="DFD3" s="16"/>
      <c r="DFE3" s="16"/>
      <c r="DFF3" s="16"/>
      <c r="DFG3" s="16"/>
      <c r="DFH3" s="16"/>
      <c r="DFI3" s="16"/>
      <c r="DFJ3" s="16"/>
      <c r="DFK3" s="16"/>
      <c r="DFL3" s="16"/>
      <c r="DFM3" s="16"/>
      <c r="DFN3" s="16"/>
      <c r="DFO3" s="16"/>
      <c r="DFP3" s="16"/>
      <c r="DFQ3" s="16"/>
      <c r="DFR3" s="16"/>
      <c r="DFS3" s="16"/>
      <c r="DFT3" s="16"/>
      <c r="DFU3" s="16"/>
      <c r="DFV3" s="16"/>
      <c r="DFW3" s="16"/>
      <c r="DFX3" s="16"/>
      <c r="DFY3" s="16"/>
      <c r="DFZ3" s="16"/>
      <c r="DGA3" s="16"/>
      <c r="DGB3" s="16"/>
      <c r="DGC3" s="16"/>
      <c r="DGD3" s="16"/>
      <c r="DGE3" s="16"/>
      <c r="DGF3" s="16"/>
      <c r="DGG3" s="16"/>
      <c r="DGH3" s="16"/>
      <c r="DGI3" s="16"/>
      <c r="DGJ3" s="16"/>
      <c r="DGK3" s="16"/>
      <c r="DGL3" s="16"/>
      <c r="DGM3" s="16"/>
      <c r="DGN3" s="16"/>
      <c r="DGO3" s="16"/>
      <c r="DGP3" s="16"/>
      <c r="DGQ3" s="16"/>
      <c r="DGR3" s="16"/>
      <c r="DGS3" s="16"/>
      <c r="DGT3" s="16"/>
      <c r="DGU3" s="16"/>
      <c r="DGV3" s="16"/>
      <c r="DGW3" s="16"/>
      <c r="DGX3" s="16"/>
      <c r="DGY3" s="16"/>
      <c r="DGZ3" s="16"/>
      <c r="DHA3" s="16"/>
      <c r="DHB3" s="16"/>
      <c r="DHC3" s="16"/>
      <c r="DHD3" s="16"/>
      <c r="DHE3" s="16"/>
      <c r="DHF3" s="16"/>
      <c r="DHG3" s="16"/>
      <c r="DHH3" s="16"/>
      <c r="DHI3" s="16"/>
      <c r="DHJ3" s="16"/>
      <c r="DHK3" s="16"/>
      <c r="DHL3" s="16"/>
      <c r="DHM3" s="16"/>
      <c r="DHN3" s="16"/>
      <c r="DHO3" s="16"/>
      <c r="DHP3" s="16"/>
      <c r="DHQ3" s="16"/>
      <c r="DHR3" s="16"/>
      <c r="DHS3" s="16"/>
      <c r="DHT3" s="16"/>
      <c r="DHU3" s="16"/>
      <c r="DHV3" s="16"/>
      <c r="DHW3" s="16"/>
      <c r="DHX3" s="16"/>
      <c r="DHY3" s="16"/>
      <c r="DHZ3" s="16"/>
      <c r="DIA3" s="16"/>
      <c r="DIB3" s="16"/>
      <c r="DIC3" s="16"/>
      <c r="DID3" s="16"/>
      <c r="DIE3" s="16"/>
      <c r="DIF3" s="16"/>
      <c r="DIG3" s="16"/>
      <c r="DIH3" s="16"/>
      <c r="DII3" s="16"/>
      <c r="DIJ3" s="16"/>
      <c r="DIK3" s="16"/>
      <c r="DIL3" s="16"/>
      <c r="DIM3" s="16"/>
      <c r="DIN3" s="16"/>
      <c r="DIO3" s="16"/>
      <c r="DIP3" s="16"/>
      <c r="DIQ3" s="16"/>
      <c r="DIR3" s="16"/>
      <c r="DIS3" s="16"/>
      <c r="DIT3" s="16"/>
      <c r="DIU3" s="16"/>
      <c r="DIV3" s="16"/>
      <c r="DIW3" s="16"/>
      <c r="DIX3" s="16"/>
      <c r="DIY3" s="16"/>
      <c r="DIZ3" s="16"/>
      <c r="DJA3" s="16"/>
      <c r="DJB3" s="16"/>
      <c r="DJC3" s="16"/>
      <c r="DJD3" s="16"/>
      <c r="DJE3" s="16"/>
      <c r="DJF3" s="16"/>
      <c r="DJG3" s="16"/>
      <c r="DJH3" s="16"/>
      <c r="DJI3" s="16"/>
      <c r="DJJ3" s="16"/>
      <c r="DJK3" s="16"/>
      <c r="DJL3" s="16"/>
      <c r="DJM3" s="16"/>
      <c r="DJN3" s="16"/>
      <c r="DJO3" s="16"/>
      <c r="DJP3" s="16"/>
      <c r="DJQ3" s="16"/>
      <c r="DJR3" s="16"/>
      <c r="DJS3" s="16"/>
      <c r="DJT3" s="16"/>
      <c r="DJU3" s="16"/>
      <c r="DJV3" s="16"/>
      <c r="DJW3" s="16"/>
      <c r="DJX3" s="16"/>
      <c r="DJY3" s="16"/>
      <c r="DJZ3" s="16"/>
      <c r="DKA3" s="16"/>
      <c r="DKB3" s="16"/>
      <c r="DKC3" s="16"/>
      <c r="DKD3" s="16"/>
      <c r="DKE3" s="16"/>
      <c r="DKF3" s="16"/>
      <c r="DKG3" s="16"/>
      <c r="DKH3" s="16"/>
      <c r="DKI3" s="16"/>
      <c r="DKJ3" s="16"/>
      <c r="DKK3" s="16"/>
      <c r="DKL3" s="16"/>
      <c r="DKM3" s="16"/>
      <c r="DKN3" s="16"/>
      <c r="DKO3" s="16"/>
      <c r="DKP3" s="16"/>
      <c r="DKQ3" s="16"/>
      <c r="DKR3" s="16"/>
      <c r="DKS3" s="16"/>
      <c r="DKT3" s="16"/>
      <c r="DKU3" s="16"/>
      <c r="DKV3" s="16"/>
      <c r="DKW3" s="16"/>
      <c r="DKX3" s="16"/>
      <c r="DKY3" s="16"/>
      <c r="DKZ3" s="16"/>
      <c r="DLA3" s="16"/>
      <c r="DLB3" s="16"/>
      <c r="DLC3" s="16"/>
      <c r="DLD3" s="16"/>
      <c r="DLE3" s="16"/>
      <c r="DLF3" s="16"/>
      <c r="DLG3" s="16"/>
      <c r="DLH3" s="16"/>
      <c r="DLI3" s="16"/>
      <c r="DLJ3" s="16"/>
      <c r="DLK3" s="16"/>
      <c r="DLL3" s="16"/>
      <c r="DLM3" s="16"/>
      <c r="DLN3" s="16"/>
      <c r="DLO3" s="16"/>
      <c r="DLP3" s="16"/>
      <c r="DLQ3" s="16"/>
      <c r="DLR3" s="16"/>
      <c r="DLS3" s="16"/>
      <c r="DLT3" s="16"/>
      <c r="DLU3" s="16"/>
      <c r="DLV3" s="16"/>
      <c r="DLW3" s="16"/>
      <c r="DLX3" s="16"/>
      <c r="DLY3" s="16"/>
      <c r="DLZ3" s="16"/>
      <c r="DMA3" s="16"/>
      <c r="DMB3" s="16"/>
      <c r="DMC3" s="16"/>
      <c r="DMD3" s="16"/>
      <c r="DME3" s="16"/>
      <c r="DMF3" s="16"/>
      <c r="DMG3" s="16"/>
      <c r="DMH3" s="16"/>
      <c r="DMI3" s="16"/>
      <c r="DMJ3" s="16"/>
      <c r="DMK3" s="16"/>
      <c r="DML3" s="16"/>
      <c r="DMM3" s="16"/>
      <c r="DMN3" s="16"/>
      <c r="DMO3" s="16"/>
      <c r="DMP3" s="16"/>
      <c r="DMQ3" s="16"/>
      <c r="DMR3" s="16"/>
      <c r="DMS3" s="16"/>
      <c r="DMT3" s="16"/>
      <c r="DMU3" s="16"/>
      <c r="DMV3" s="16"/>
      <c r="DMW3" s="16"/>
      <c r="DMX3" s="16"/>
      <c r="DMY3" s="16"/>
      <c r="DMZ3" s="16"/>
      <c r="DNA3" s="16"/>
      <c r="DNB3" s="16"/>
      <c r="DNC3" s="16"/>
      <c r="DND3" s="16"/>
      <c r="DNE3" s="16"/>
      <c r="DNF3" s="16"/>
      <c r="DNG3" s="16"/>
      <c r="DNH3" s="16"/>
      <c r="DNI3" s="16"/>
      <c r="DNJ3" s="16"/>
      <c r="DNK3" s="16"/>
      <c r="DNL3" s="16"/>
      <c r="DNM3" s="16"/>
      <c r="DNN3" s="16"/>
      <c r="DNO3" s="16"/>
      <c r="DNP3" s="16"/>
      <c r="DNQ3" s="16"/>
      <c r="DNR3" s="16"/>
      <c r="DNS3" s="16"/>
      <c r="DNT3" s="16"/>
      <c r="DNU3" s="16"/>
      <c r="DNV3" s="16"/>
      <c r="DNW3" s="16"/>
      <c r="DNX3" s="16"/>
      <c r="DNY3" s="16"/>
      <c r="DNZ3" s="16"/>
      <c r="DOA3" s="16"/>
      <c r="DOB3" s="16"/>
      <c r="DOC3" s="16"/>
      <c r="DOD3" s="16"/>
      <c r="DOE3" s="16"/>
      <c r="DOF3" s="16"/>
      <c r="DOG3" s="16"/>
      <c r="DOH3" s="16"/>
      <c r="DOI3" s="16"/>
      <c r="DOJ3" s="16"/>
      <c r="DOK3" s="16"/>
      <c r="DOL3" s="16"/>
      <c r="DOM3" s="16"/>
      <c r="DON3" s="16"/>
      <c r="DOO3" s="16"/>
      <c r="DOP3" s="16"/>
      <c r="DOQ3" s="16"/>
      <c r="DOR3" s="16"/>
      <c r="DOS3" s="16"/>
      <c r="DOT3" s="16"/>
      <c r="DOU3" s="16"/>
      <c r="DOV3" s="16"/>
      <c r="DOW3" s="16"/>
      <c r="DOX3" s="16"/>
      <c r="DOY3" s="16"/>
      <c r="DOZ3" s="16"/>
      <c r="DPA3" s="16"/>
      <c r="DPB3" s="16"/>
      <c r="DPC3" s="16"/>
      <c r="DPD3" s="16"/>
      <c r="DPE3" s="16"/>
      <c r="DPF3" s="16"/>
      <c r="DPG3" s="16"/>
      <c r="DPH3" s="16"/>
      <c r="DPI3" s="16"/>
      <c r="DPJ3" s="16"/>
      <c r="DPK3" s="16"/>
      <c r="DPL3" s="16"/>
      <c r="DPM3" s="16"/>
      <c r="DPN3" s="16"/>
      <c r="DPO3" s="16"/>
      <c r="DPP3" s="16"/>
      <c r="DPQ3" s="16"/>
      <c r="DPR3" s="16"/>
      <c r="DPS3" s="16"/>
      <c r="DPT3" s="16"/>
      <c r="DPU3" s="16"/>
      <c r="DPV3" s="16"/>
      <c r="DPW3" s="16"/>
      <c r="DPX3" s="16"/>
      <c r="DPY3" s="16"/>
      <c r="DPZ3" s="16"/>
      <c r="DQA3" s="16"/>
      <c r="DQB3" s="16"/>
      <c r="DQC3" s="16"/>
      <c r="DQD3" s="16"/>
      <c r="DQE3" s="16"/>
      <c r="DQF3" s="16"/>
      <c r="DQG3" s="16"/>
      <c r="DQH3" s="16"/>
      <c r="DQI3" s="16"/>
      <c r="DQJ3" s="16"/>
      <c r="DQK3" s="16"/>
      <c r="DQL3" s="16"/>
      <c r="DQM3" s="16"/>
      <c r="DQN3" s="16"/>
      <c r="DQO3" s="16"/>
      <c r="DQP3" s="16"/>
      <c r="DQQ3" s="16"/>
      <c r="DQR3" s="16"/>
      <c r="DQS3" s="16"/>
      <c r="DQT3" s="16"/>
      <c r="DQU3" s="16"/>
      <c r="DQV3" s="16"/>
      <c r="DQW3" s="16"/>
      <c r="DQX3" s="16"/>
      <c r="DQY3" s="16"/>
      <c r="DQZ3" s="16"/>
      <c r="DRA3" s="16"/>
      <c r="DRB3" s="16"/>
      <c r="DRC3" s="16"/>
      <c r="DRD3" s="16"/>
      <c r="DRE3" s="16"/>
      <c r="DRF3" s="16"/>
      <c r="DRG3" s="16"/>
      <c r="DRH3" s="16"/>
      <c r="DRI3" s="16"/>
      <c r="DRJ3" s="16"/>
      <c r="DRK3" s="16"/>
      <c r="DRL3" s="16"/>
      <c r="DRM3" s="16"/>
      <c r="DRN3" s="16"/>
      <c r="DRO3" s="16"/>
      <c r="DRP3" s="16"/>
      <c r="DRQ3" s="16"/>
      <c r="DRR3" s="16"/>
      <c r="DRS3" s="16"/>
      <c r="DRT3" s="16"/>
      <c r="DRU3" s="16"/>
      <c r="DRV3" s="16"/>
      <c r="DRW3" s="16"/>
      <c r="DRX3" s="16"/>
      <c r="DRY3" s="16"/>
      <c r="DRZ3" s="16"/>
      <c r="DSA3" s="16"/>
      <c r="DSB3" s="16"/>
      <c r="DSC3" s="16"/>
      <c r="DSD3" s="16"/>
      <c r="DSE3" s="16"/>
      <c r="DSF3" s="16"/>
      <c r="DSG3" s="16"/>
      <c r="DSH3" s="16"/>
      <c r="DSI3" s="16"/>
      <c r="DSJ3" s="16"/>
      <c r="DSK3" s="16"/>
      <c r="DSL3" s="16"/>
      <c r="DSM3" s="16"/>
      <c r="DSN3" s="16"/>
      <c r="DSO3" s="16"/>
      <c r="DSP3" s="16"/>
      <c r="DSQ3" s="16"/>
      <c r="DSR3" s="16"/>
      <c r="DSS3" s="16"/>
      <c r="DST3" s="16"/>
      <c r="DSU3" s="16"/>
      <c r="DSV3" s="16"/>
      <c r="DSW3" s="16"/>
      <c r="DSX3" s="16"/>
      <c r="DSY3" s="16"/>
      <c r="DSZ3" s="16"/>
      <c r="DTA3" s="16"/>
      <c r="DTB3" s="16"/>
      <c r="DTC3" s="16"/>
      <c r="DTD3" s="16"/>
      <c r="DTE3" s="16"/>
      <c r="DTF3" s="16"/>
      <c r="DTG3" s="16"/>
      <c r="DTH3" s="16"/>
      <c r="DTI3" s="16"/>
      <c r="DTJ3" s="16"/>
      <c r="DTK3" s="16"/>
      <c r="DTL3" s="16"/>
      <c r="DTM3" s="16"/>
      <c r="DTN3" s="16"/>
      <c r="DTO3" s="16"/>
      <c r="DTP3" s="16"/>
      <c r="DTQ3" s="16"/>
      <c r="DTR3" s="16"/>
      <c r="DTS3" s="16"/>
      <c r="DTT3" s="16"/>
      <c r="DTU3" s="16"/>
      <c r="DTV3" s="16"/>
      <c r="DTW3" s="16"/>
      <c r="DTX3" s="16"/>
      <c r="DTY3" s="16"/>
      <c r="DTZ3" s="16"/>
      <c r="DUA3" s="16"/>
      <c r="DUB3" s="16"/>
      <c r="DUC3" s="16"/>
      <c r="DUD3" s="16"/>
      <c r="DUE3" s="16"/>
      <c r="DUF3" s="16"/>
      <c r="DUG3" s="16"/>
      <c r="DUH3" s="16"/>
      <c r="DUI3" s="16"/>
      <c r="DUJ3" s="16"/>
      <c r="DUK3" s="16"/>
      <c r="DUL3" s="16"/>
      <c r="DUM3" s="16"/>
      <c r="DUN3" s="16"/>
      <c r="DUO3" s="16"/>
      <c r="DUP3" s="16"/>
      <c r="DUQ3" s="16"/>
      <c r="DUR3" s="16"/>
      <c r="DUS3" s="16"/>
      <c r="DUT3" s="16"/>
      <c r="DUU3" s="16"/>
      <c r="DUV3" s="16"/>
      <c r="DUW3" s="16"/>
      <c r="DUX3" s="16"/>
      <c r="DUY3" s="16"/>
      <c r="DUZ3" s="16"/>
      <c r="DVA3" s="16"/>
      <c r="DVB3" s="16"/>
      <c r="DVC3" s="16"/>
      <c r="DVD3" s="16"/>
      <c r="DVE3" s="16"/>
      <c r="DVF3" s="16"/>
      <c r="DVG3" s="16"/>
      <c r="DVH3" s="16"/>
      <c r="DVI3" s="16"/>
      <c r="DVJ3" s="16"/>
      <c r="DVK3" s="16"/>
      <c r="DVL3" s="16"/>
      <c r="DVM3" s="16"/>
      <c r="DVN3" s="16"/>
      <c r="DVO3" s="16"/>
      <c r="DVP3" s="16"/>
      <c r="DVQ3" s="16"/>
      <c r="DVR3" s="16"/>
      <c r="DVS3" s="16"/>
      <c r="DVT3" s="16"/>
      <c r="DVU3" s="16"/>
      <c r="DVV3" s="16"/>
      <c r="DVW3" s="16"/>
      <c r="DVX3" s="16"/>
      <c r="DVY3" s="16"/>
      <c r="DVZ3" s="16"/>
      <c r="DWA3" s="16"/>
      <c r="DWB3" s="16"/>
      <c r="DWC3" s="16"/>
      <c r="DWD3" s="16"/>
      <c r="DWE3" s="16"/>
      <c r="DWF3" s="16"/>
      <c r="DWG3" s="16"/>
      <c r="DWH3" s="16"/>
      <c r="DWI3" s="16"/>
      <c r="DWJ3" s="16"/>
      <c r="DWK3" s="16"/>
      <c r="DWL3" s="16"/>
      <c r="DWM3" s="16"/>
      <c r="DWN3" s="16"/>
      <c r="DWO3" s="16"/>
      <c r="DWP3" s="16"/>
      <c r="DWQ3" s="16"/>
      <c r="DWR3" s="16"/>
      <c r="DWS3" s="16"/>
      <c r="DWT3" s="16"/>
      <c r="DWU3" s="16"/>
      <c r="DWV3" s="16"/>
      <c r="DWW3" s="16"/>
      <c r="DWX3" s="16"/>
      <c r="DWY3" s="16"/>
      <c r="DWZ3" s="16"/>
      <c r="DXA3" s="16"/>
      <c r="DXB3" s="16"/>
      <c r="DXC3" s="16"/>
      <c r="DXD3" s="16"/>
      <c r="DXE3" s="16"/>
      <c r="DXF3" s="16"/>
      <c r="DXG3" s="16"/>
      <c r="DXH3" s="16"/>
      <c r="DXI3" s="16"/>
      <c r="DXJ3" s="16"/>
      <c r="DXK3" s="16"/>
      <c r="DXL3" s="16"/>
      <c r="DXM3" s="16"/>
      <c r="DXN3" s="16"/>
      <c r="DXO3" s="16"/>
      <c r="DXP3" s="16"/>
      <c r="DXQ3" s="16"/>
      <c r="DXR3" s="16"/>
      <c r="DXS3" s="16"/>
      <c r="DXT3" s="16"/>
      <c r="DXU3" s="16"/>
      <c r="DXV3" s="16"/>
      <c r="DXW3" s="16"/>
      <c r="DXX3" s="16"/>
      <c r="DXY3" s="16"/>
      <c r="DXZ3" s="16"/>
      <c r="DYA3" s="16"/>
      <c r="DYB3" s="16"/>
      <c r="DYC3" s="16"/>
      <c r="DYD3" s="16"/>
      <c r="DYE3" s="16"/>
      <c r="DYF3" s="16"/>
      <c r="DYG3" s="16"/>
      <c r="DYH3" s="16"/>
      <c r="DYI3" s="16"/>
      <c r="DYJ3" s="16"/>
      <c r="DYK3" s="16"/>
      <c r="DYL3" s="16"/>
      <c r="DYM3" s="16"/>
      <c r="DYN3" s="16"/>
      <c r="DYO3" s="16"/>
      <c r="DYP3" s="16"/>
      <c r="DYQ3" s="16"/>
      <c r="DYR3" s="16"/>
      <c r="DYS3" s="16"/>
      <c r="DYT3" s="16"/>
      <c r="DYU3" s="16"/>
      <c r="DYV3" s="16"/>
      <c r="DYW3" s="16"/>
      <c r="DYX3" s="16"/>
      <c r="DYY3" s="16"/>
      <c r="DYZ3" s="16"/>
      <c r="DZA3" s="16"/>
      <c r="DZB3" s="16"/>
      <c r="DZC3" s="16"/>
      <c r="DZD3" s="16"/>
      <c r="DZE3" s="16"/>
      <c r="DZF3" s="16"/>
      <c r="DZG3" s="16"/>
      <c r="DZH3" s="16"/>
      <c r="DZI3" s="16"/>
      <c r="DZJ3" s="16"/>
      <c r="DZK3" s="16"/>
      <c r="DZL3" s="16"/>
      <c r="DZM3" s="16"/>
      <c r="DZN3" s="16"/>
      <c r="DZO3" s="16"/>
      <c r="DZP3" s="16"/>
      <c r="DZQ3" s="16"/>
      <c r="DZR3" s="16"/>
      <c r="DZS3" s="16"/>
      <c r="DZT3" s="16"/>
      <c r="DZU3" s="16"/>
      <c r="DZV3" s="16"/>
      <c r="DZW3" s="16"/>
      <c r="DZX3" s="16"/>
      <c r="DZY3" s="16"/>
      <c r="DZZ3" s="16"/>
      <c r="EAA3" s="16"/>
      <c r="EAB3" s="16"/>
      <c r="EAC3" s="16"/>
      <c r="EAD3" s="16"/>
      <c r="EAE3" s="16"/>
      <c r="EAF3" s="16"/>
      <c r="EAG3" s="16"/>
      <c r="EAH3" s="16"/>
      <c r="EAI3" s="16"/>
      <c r="EAJ3" s="16"/>
      <c r="EAK3" s="16"/>
      <c r="EAL3" s="16"/>
      <c r="EAM3" s="16"/>
      <c r="EAN3" s="16"/>
      <c r="EAO3" s="16"/>
      <c r="EAP3" s="16"/>
      <c r="EAQ3" s="16"/>
      <c r="EAR3" s="16"/>
      <c r="EAS3" s="16"/>
      <c r="EAT3" s="16"/>
      <c r="EAU3" s="16"/>
      <c r="EAV3" s="16"/>
      <c r="EAW3" s="16"/>
      <c r="EAX3" s="16"/>
      <c r="EAY3" s="16"/>
      <c r="EAZ3" s="16"/>
      <c r="EBA3" s="16"/>
      <c r="EBB3" s="16"/>
      <c r="EBC3" s="16"/>
      <c r="EBD3" s="16"/>
      <c r="EBE3" s="16"/>
      <c r="EBF3" s="16"/>
      <c r="EBG3" s="16"/>
      <c r="EBH3" s="16"/>
      <c r="EBI3" s="16"/>
      <c r="EBJ3" s="16"/>
      <c r="EBK3" s="16"/>
      <c r="EBL3" s="16"/>
      <c r="EBM3" s="16"/>
      <c r="EBN3" s="16"/>
      <c r="EBO3" s="16"/>
      <c r="EBP3" s="16"/>
      <c r="EBQ3" s="16"/>
      <c r="EBR3" s="16"/>
      <c r="EBS3" s="16"/>
      <c r="EBT3" s="16"/>
      <c r="EBU3" s="16"/>
      <c r="EBV3" s="16"/>
      <c r="EBW3" s="16"/>
      <c r="EBX3" s="16"/>
      <c r="EBY3" s="16"/>
      <c r="EBZ3" s="16"/>
      <c r="ECA3" s="16"/>
      <c r="ECB3" s="16"/>
      <c r="ECC3" s="16"/>
      <c r="ECD3" s="16"/>
      <c r="ECE3" s="16"/>
      <c r="ECF3" s="16"/>
      <c r="ECG3" s="16"/>
      <c r="ECH3" s="16"/>
      <c r="ECI3" s="16"/>
      <c r="ECJ3" s="16"/>
      <c r="ECK3" s="16"/>
      <c r="ECL3" s="16"/>
      <c r="ECM3" s="16"/>
      <c r="ECN3" s="16"/>
      <c r="ECO3" s="16"/>
      <c r="ECP3" s="16"/>
      <c r="ECQ3" s="16"/>
      <c r="ECR3" s="16"/>
      <c r="ECS3" s="16"/>
      <c r="ECT3" s="16"/>
      <c r="ECU3" s="16"/>
      <c r="ECV3" s="16"/>
      <c r="ECW3" s="16"/>
      <c r="ECX3" s="16"/>
      <c r="ECY3" s="16"/>
      <c r="ECZ3" s="16"/>
      <c r="EDA3" s="16"/>
      <c r="EDB3" s="16"/>
      <c r="EDC3" s="16"/>
      <c r="EDD3" s="16"/>
      <c r="EDE3" s="16"/>
      <c r="EDF3" s="16"/>
      <c r="EDG3" s="16"/>
      <c r="EDH3" s="16"/>
      <c r="EDI3" s="16"/>
      <c r="EDJ3" s="16"/>
      <c r="EDK3" s="16"/>
      <c r="EDL3" s="16"/>
      <c r="EDM3" s="16"/>
      <c r="EDN3" s="16"/>
      <c r="EDO3" s="16"/>
      <c r="EDP3" s="16"/>
      <c r="EDQ3" s="16"/>
      <c r="EDR3" s="16"/>
      <c r="EDS3" s="16"/>
      <c r="EDT3" s="16"/>
      <c r="EDU3" s="16"/>
      <c r="EDV3" s="16"/>
      <c r="EDW3" s="16"/>
      <c r="EDX3" s="16"/>
      <c r="EDY3" s="16"/>
      <c r="EDZ3" s="16"/>
      <c r="EEA3" s="16"/>
      <c r="EEB3" s="16"/>
      <c r="EEC3" s="16"/>
      <c r="EED3" s="16"/>
      <c r="EEE3" s="16"/>
      <c r="EEF3" s="16"/>
      <c r="EEG3" s="16"/>
      <c r="EEH3" s="16"/>
      <c r="EEI3" s="16"/>
      <c r="EEJ3" s="16"/>
      <c r="EEK3" s="16"/>
      <c r="EEL3" s="16"/>
      <c r="EEM3" s="16"/>
      <c r="EEN3" s="16"/>
      <c r="EEO3" s="16"/>
      <c r="EEP3" s="16"/>
      <c r="EEQ3" s="16"/>
      <c r="EER3" s="16"/>
      <c r="EES3" s="16"/>
      <c r="EET3" s="16"/>
      <c r="EEU3" s="16"/>
      <c r="EEV3" s="16"/>
      <c r="EEW3" s="16"/>
      <c r="EEX3" s="16"/>
      <c r="EEY3" s="16"/>
      <c r="EEZ3" s="16"/>
      <c r="EFA3" s="16"/>
      <c r="EFB3" s="16"/>
      <c r="EFC3" s="16"/>
      <c r="EFD3" s="16"/>
      <c r="EFE3" s="16"/>
      <c r="EFF3" s="16"/>
      <c r="EFG3" s="16"/>
      <c r="EFH3" s="16"/>
      <c r="EFI3" s="16"/>
      <c r="EFJ3" s="16"/>
      <c r="EFK3" s="16"/>
      <c r="EFL3" s="16"/>
      <c r="EFM3" s="16"/>
      <c r="EFN3" s="16"/>
      <c r="EFO3" s="16"/>
      <c r="EFP3" s="16"/>
      <c r="EFQ3" s="16"/>
      <c r="EFR3" s="16"/>
      <c r="EFS3" s="16"/>
      <c r="EFT3" s="16"/>
      <c r="EFU3" s="16"/>
      <c r="EFV3" s="16"/>
      <c r="EFW3" s="16"/>
      <c r="EFX3" s="16"/>
      <c r="EFY3" s="16"/>
      <c r="EFZ3" s="16"/>
      <c r="EGA3" s="16"/>
      <c r="EGB3" s="16"/>
      <c r="EGC3" s="16"/>
      <c r="EGD3" s="16"/>
      <c r="EGE3" s="16"/>
      <c r="EGF3" s="16"/>
      <c r="EGG3" s="16"/>
      <c r="EGH3" s="16"/>
      <c r="EGI3" s="16"/>
      <c r="EGJ3" s="16"/>
      <c r="EGK3" s="16"/>
      <c r="EGL3" s="16"/>
      <c r="EGM3" s="16"/>
      <c r="EGN3" s="16"/>
      <c r="EGO3" s="16"/>
      <c r="EGP3" s="16"/>
      <c r="EGQ3" s="16"/>
      <c r="EGR3" s="16"/>
      <c r="EGS3" s="16"/>
      <c r="EGT3" s="16"/>
      <c r="EGU3" s="16"/>
      <c r="EGV3" s="16"/>
      <c r="EGW3" s="16"/>
      <c r="EGX3" s="16"/>
      <c r="EGY3" s="16"/>
      <c r="EGZ3" s="16"/>
      <c r="EHA3" s="16"/>
      <c r="EHB3" s="16"/>
      <c r="EHC3" s="16"/>
      <c r="EHD3" s="16"/>
      <c r="EHE3" s="16"/>
      <c r="EHF3" s="16"/>
      <c r="EHG3" s="16"/>
      <c r="EHH3" s="16"/>
      <c r="EHI3" s="16"/>
      <c r="EHJ3" s="16"/>
      <c r="EHK3" s="16"/>
      <c r="EHL3" s="16"/>
      <c r="EHM3" s="16"/>
      <c r="EHN3" s="16"/>
      <c r="EHO3" s="16"/>
      <c r="EHP3" s="16"/>
      <c r="EHQ3" s="16"/>
      <c r="EHR3" s="16"/>
      <c r="EHS3" s="16"/>
      <c r="EHT3" s="16"/>
      <c r="EHU3" s="16"/>
      <c r="EHV3" s="16"/>
      <c r="EHW3" s="16"/>
      <c r="EHX3" s="16"/>
      <c r="EHY3" s="16"/>
      <c r="EHZ3" s="16"/>
      <c r="EIA3" s="16"/>
      <c r="EIB3" s="16"/>
      <c r="EIC3" s="16"/>
      <c r="EID3" s="16"/>
      <c r="EIE3" s="16"/>
      <c r="EIF3" s="16"/>
      <c r="EIG3" s="16"/>
      <c r="EIH3" s="16"/>
      <c r="EII3" s="16"/>
      <c r="EIJ3" s="16"/>
      <c r="EIK3" s="16"/>
      <c r="EIL3" s="16"/>
      <c r="EIM3" s="16"/>
      <c r="EIN3" s="16"/>
      <c r="EIO3" s="16"/>
      <c r="EIP3" s="16"/>
      <c r="EIQ3" s="16"/>
      <c r="EIR3" s="16"/>
      <c r="EIS3" s="16"/>
      <c r="EIT3" s="16"/>
      <c r="EIU3" s="16"/>
      <c r="EIV3" s="16"/>
      <c r="EIW3" s="16"/>
      <c r="EIX3" s="16"/>
      <c r="EIY3" s="16"/>
      <c r="EIZ3" s="16"/>
      <c r="EJA3" s="16"/>
      <c r="EJB3" s="16"/>
      <c r="EJC3" s="16"/>
      <c r="EJD3" s="16"/>
      <c r="EJE3" s="16"/>
      <c r="EJF3" s="16"/>
      <c r="EJG3" s="16"/>
      <c r="EJH3" s="16"/>
      <c r="EJI3" s="16"/>
      <c r="EJJ3" s="16"/>
      <c r="EJK3" s="16"/>
      <c r="EJL3" s="16"/>
      <c r="EJM3" s="16"/>
      <c r="EJN3" s="16"/>
      <c r="EJO3" s="16"/>
      <c r="EJP3" s="16"/>
      <c r="EJQ3" s="16"/>
      <c r="EJR3" s="16"/>
      <c r="EJS3" s="16"/>
      <c r="EJT3" s="16"/>
      <c r="EJU3" s="16"/>
      <c r="EJV3" s="16"/>
      <c r="EJW3" s="16"/>
      <c r="EJX3" s="16"/>
      <c r="EJY3" s="16"/>
      <c r="EJZ3" s="16"/>
      <c r="EKA3" s="16"/>
      <c r="EKB3" s="16"/>
      <c r="EKC3" s="16"/>
      <c r="EKD3" s="16"/>
      <c r="EKE3" s="16"/>
      <c r="EKF3" s="16"/>
      <c r="EKG3" s="16"/>
      <c r="EKH3" s="16"/>
      <c r="EKI3" s="16"/>
      <c r="EKJ3" s="16"/>
      <c r="EKK3" s="16"/>
      <c r="EKL3" s="16"/>
      <c r="EKM3" s="16"/>
      <c r="EKN3" s="16"/>
      <c r="EKO3" s="16"/>
      <c r="EKP3" s="16"/>
      <c r="EKQ3" s="16"/>
      <c r="EKR3" s="16"/>
      <c r="EKS3" s="16"/>
      <c r="EKT3" s="16"/>
      <c r="EKU3" s="16"/>
      <c r="EKV3" s="16"/>
      <c r="EKW3" s="16"/>
      <c r="EKX3" s="16"/>
      <c r="EKY3" s="16"/>
      <c r="EKZ3" s="16"/>
      <c r="ELA3" s="16"/>
      <c r="ELB3" s="16"/>
      <c r="ELC3" s="16"/>
      <c r="ELD3" s="16"/>
      <c r="ELE3" s="16"/>
      <c r="ELF3" s="16"/>
      <c r="ELG3" s="16"/>
      <c r="ELH3" s="16"/>
      <c r="ELI3" s="16"/>
      <c r="ELJ3" s="16"/>
      <c r="ELK3" s="16"/>
      <c r="ELL3" s="16"/>
      <c r="ELM3" s="16"/>
      <c r="ELN3" s="16"/>
      <c r="ELO3" s="16"/>
      <c r="ELP3" s="16"/>
      <c r="ELQ3" s="16"/>
      <c r="ELR3" s="16"/>
      <c r="ELS3" s="16"/>
      <c r="ELT3" s="16"/>
      <c r="ELU3" s="16"/>
      <c r="ELV3" s="16"/>
      <c r="ELW3" s="16"/>
      <c r="ELX3" s="16"/>
      <c r="ELY3" s="16"/>
      <c r="ELZ3" s="16"/>
      <c r="EMA3" s="16"/>
      <c r="EMB3" s="16"/>
      <c r="EMC3" s="16"/>
      <c r="EMD3" s="16"/>
      <c r="EME3" s="16"/>
      <c r="EMF3" s="16"/>
      <c r="EMG3" s="16"/>
      <c r="EMH3" s="16"/>
      <c r="EMI3" s="16"/>
      <c r="EMJ3" s="16"/>
      <c r="EMK3" s="16"/>
      <c r="EML3" s="16"/>
      <c r="EMM3" s="16"/>
      <c r="EMN3" s="16"/>
      <c r="EMO3" s="16"/>
      <c r="EMP3" s="16"/>
      <c r="EMQ3" s="16"/>
      <c r="EMR3" s="16"/>
      <c r="EMS3" s="16"/>
      <c r="EMT3" s="16"/>
      <c r="EMU3" s="16"/>
      <c r="EMV3" s="16"/>
      <c r="EMW3" s="16"/>
      <c r="EMX3" s="16"/>
      <c r="EMY3" s="16"/>
      <c r="EMZ3" s="16"/>
      <c r="ENA3" s="16"/>
      <c r="ENB3" s="16"/>
      <c r="ENC3" s="16"/>
      <c r="END3" s="16"/>
      <c r="ENE3" s="16"/>
      <c r="ENF3" s="16"/>
      <c r="ENG3" s="16"/>
      <c r="ENH3" s="16"/>
      <c r="ENI3" s="16"/>
      <c r="ENJ3" s="16"/>
      <c r="ENK3" s="16"/>
      <c r="ENL3" s="16"/>
      <c r="ENM3" s="16"/>
      <c r="ENN3" s="16"/>
      <c r="ENO3" s="16"/>
      <c r="ENP3" s="16"/>
      <c r="ENQ3" s="16"/>
      <c r="ENR3" s="16"/>
      <c r="ENS3" s="16"/>
      <c r="ENT3" s="16"/>
      <c r="ENU3" s="16"/>
      <c r="ENV3" s="16"/>
      <c r="ENW3" s="16"/>
      <c r="ENX3" s="16"/>
      <c r="ENY3" s="16"/>
      <c r="ENZ3" s="16"/>
      <c r="EOA3" s="16"/>
      <c r="EOB3" s="16"/>
      <c r="EOC3" s="16"/>
      <c r="EOD3" s="16"/>
      <c r="EOE3" s="16"/>
      <c r="EOF3" s="16"/>
      <c r="EOG3" s="16"/>
      <c r="EOH3" s="16"/>
      <c r="EOI3" s="16"/>
      <c r="EOJ3" s="16"/>
      <c r="EOK3" s="16"/>
      <c r="EOL3" s="16"/>
      <c r="EOM3" s="16"/>
      <c r="EON3" s="16"/>
      <c r="EOO3" s="16"/>
      <c r="EOP3" s="16"/>
      <c r="EOQ3" s="16"/>
      <c r="EOR3" s="16"/>
      <c r="EOS3" s="16"/>
      <c r="EOT3" s="16"/>
      <c r="EOU3" s="16"/>
      <c r="EOV3" s="16"/>
      <c r="EOW3" s="16"/>
      <c r="EOX3" s="16"/>
      <c r="EOY3" s="16"/>
      <c r="EOZ3" s="16"/>
      <c r="EPA3" s="16"/>
      <c r="EPB3" s="16"/>
      <c r="EPC3" s="16"/>
      <c r="EPD3" s="16"/>
      <c r="EPE3" s="16"/>
      <c r="EPF3" s="16"/>
      <c r="EPG3" s="16"/>
      <c r="EPH3" s="16"/>
      <c r="EPI3" s="16"/>
      <c r="EPJ3" s="16"/>
      <c r="EPK3" s="16"/>
      <c r="EPL3" s="16"/>
      <c r="EPM3" s="16"/>
      <c r="EPN3" s="16"/>
      <c r="EPO3" s="16"/>
      <c r="EPP3" s="16"/>
      <c r="EPQ3" s="16"/>
      <c r="EPR3" s="16"/>
      <c r="EPS3" s="16"/>
      <c r="EPT3" s="16"/>
      <c r="EPU3" s="16"/>
      <c r="EPV3" s="16"/>
      <c r="EPW3" s="16"/>
      <c r="EPX3" s="16"/>
      <c r="EPY3" s="16"/>
      <c r="EPZ3" s="16"/>
      <c r="EQA3" s="16"/>
      <c r="EQB3" s="16"/>
      <c r="EQC3" s="16"/>
      <c r="EQD3" s="16"/>
      <c r="EQE3" s="16"/>
      <c r="EQF3" s="16"/>
      <c r="EQG3" s="16"/>
      <c r="EQH3" s="16"/>
      <c r="EQI3" s="16"/>
      <c r="EQJ3" s="16"/>
      <c r="EQK3" s="16"/>
      <c r="EQL3" s="16"/>
      <c r="EQM3" s="16"/>
      <c r="EQN3" s="16"/>
      <c r="EQO3" s="16"/>
      <c r="EQP3" s="16"/>
      <c r="EQQ3" s="16"/>
      <c r="EQR3" s="16"/>
      <c r="EQS3" s="16"/>
      <c r="EQT3" s="16"/>
      <c r="EQU3" s="16"/>
      <c r="EQV3" s="16"/>
      <c r="EQW3" s="16"/>
      <c r="EQX3" s="16"/>
      <c r="EQY3" s="16"/>
      <c r="EQZ3" s="16"/>
      <c r="ERA3" s="16"/>
      <c r="ERB3" s="16"/>
      <c r="ERC3" s="16"/>
      <c r="ERD3" s="16"/>
      <c r="ERE3" s="16"/>
      <c r="ERF3" s="16"/>
      <c r="ERG3" s="16"/>
      <c r="ERH3" s="16"/>
      <c r="ERI3" s="16"/>
      <c r="ERJ3" s="16"/>
      <c r="ERK3" s="16"/>
      <c r="ERL3" s="16"/>
      <c r="ERM3" s="16"/>
      <c r="ERN3" s="16"/>
      <c r="ERO3" s="16"/>
      <c r="ERP3" s="16"/>
      <c r="ERQ3" s="16"/>
      <c r="ERR3" s="16"/>
      <c r="ERS3" s="16"/>
      <c r="ERT3" s="16"/>
      <c r="ERU3" s="16"/>
      <c r="ERV3" s="16"/>
      <c r="ERW3" s="16"/>
      <c r="ERX3" s="16"/>
      <c r="ERY3" s="16"/>
      <c r="ERZ3" s="16"/>
      <c r="ESA3" s="16"/>
      <c r="ESB3" s="16"/>
      <c r="ESC3" s="16"/>
      <c r="ESD3" s="16"/>
      <c r="ESE3" s="16"/>
      <c r="ESF3" s="16"/>
      <c r="ESG3" s="16"/>
      <c r="ESH3" s="16"/>
      <c r="ESI3" s="16"/>
      <c r="ESJ3" s="16"/>
      <c r="ESK3" s="16"/>
      <c r="ESL3" s="16"/>
      <c r="ESM3" s="16"/>
      <c r="ESN3" s="16"/>
      <c r="ESO3" s="16"/>
      <c r="ESP3" s="16"/>
      <c r="ESQ3" s="16"/>
      <c r="ESR3" s="16"/>
      <c r="ESS3" s="16"/>
      <c r="EST3" s="16"/>
      <c r="ESU3" s="16"/>
      <c r="ESV3" s="16"/>
      <c r="ESW3" s="16"/>
      <c r="ESX3" s="16"/>
      <c r="ESY3" s="16"/>
      <c r="ESZ3" s="16"/>
      <c r="ETA3" s="16"/>
      <c r="ETB3" s="16"/>
      <c r="ETC3" s="16"/>
      <c r="ETD3" s="16"/>
      <c r="ETE3" s="16"/>
      <c r="ETF3" s="16"/>
      <c r="ETG3" s="16"/>
      <c r="ETH3" s="16"/>
      <c r="ETI3" s="16"/>
      <c r="ETJ3" s="16"/>
      <c r="ETK3" s="16"/>
      <c r="ETL3" s="16"/>
      <c r="ETM3" s="16"/>
      <c r="ETN3" s="16"/>
      <c r="ETO3" s="16"/>
      <c r="ETP3" s="16"/>
      <c r="ETQ3" s="16"/>
      <c r="ETR3" s="16"/>
      <c r="ETS3" s="16"/>
      <c r="ETT3" s="16"/>
      <c r="ETU3" s="16"/>
      <c r="ETV3" s="16"/>
      <c r="ETW3" s="16"/>
      <c r="ETX3" s="16"/>
      <c r="ETY3" s="16"/>
      <c r="ETZ3" s="16"/>
      <c r="EUA3" s="16"/>
      <c r="EUB3" s="16"/>
      <c r="EUC3" s="16"/>
      <c r="EUD3" s="16"/>
      <c r="EUE3" s="16"/>
      <c r="EUF3" s="16"/>
      <c r="EUG3" s="16"/>
      <c r="EUH3" s="16"/>
      <c r="EUI3" s="16"/>
      <c r="EUJ3" s="16"/>
      <c r="EUK3" s="16"/>
      <c r="EUL3" s="16"/>
      <c r="EUM3" s="16"/>
      <c r="EUN3" s="16"/>
      <c r="EUO3" s="16"/>
      <c r="EUP3" s="16"/>
      <c r="EUQ3" s="16"/>
      <c r="EUR3" s="16"/>
      <c r="EUS3" s="16"/>
      <c r="EUT3" s="16"/>
      <c r="EUU3" s="16"/>
      <c r="EUV3" s="16"/>
      <c r="EUW3" s="16"/>
      <c r="EUX3" s="16"/>
      <c r="EUY3" s="16"/>
      <c r="EUZ3" s="16"/>
      <c r="EVA3" s="16"/>
      <c r="EVB3" s="16"/>
      <c r="EVC3" s="16"/>
      <c r="EVD3" s="16"/>
      <c r="EVE3" s="16"/>
      <c r="EVF3" s="16"/>
      <c r="EVG3" s="16"/>
      <c r="EVH3" s="16"/>
      <c r="EVI3" s="16"/>
      <c r="EVJ3" s="16"/>
      <c r="EVK3" s="16"/>
      <c r="EVL3" s="16"/>
      <c r="EVM3" s="16"/>
      <c r="EVN3" s="16"/>
      <c r="EVO3" s="16"/>
      <c r="EVP3" s="16"/>
      <c r="EVQ3" s="16"/>
      <c r="EVR3" s="16"/>
      <c r="EVS3" s="16"/>
      <c r="EVT3" s="16"/>
      <c r="EVU3" s="16"/>
      <c r="EVV3" s="16"/>
      <c r="EVW3" s="16"/>
      <c r="EVX3" s="16"/>
      <c r="EVY3" s="16"/>
      <c r="EVZ3" s="16"/>
      <c r="EWA3" s="16"/>
      <c r="EWB3" s="16"/>
      <c r="EWC3" s="16"/>
      <c r="EWD3" s="16"/>
      <c r="EWE3" s="16"/>
      <c r="EWF3" s="16"/>
      <c r="EWG3" s="16"/>
      <c r="EWH3" s="16"/>
      <c r="EWI3" s="16"/>
      <c r="EWJ3" s="16"/>
      <c r="EWK3" s="16"/>
      <c r="EWL3" s="16"/>
      <c r="EWM3" s="16"/>
      <c r="EWN3" s="16"/>
      <c r="EWO3" s="16"/>
      <c r="EWP3" s="16"/>
      <c r="EWQ3" s="16"/>
      <c r="EWR3" s="16"/>
      <c r="EWS3" s="16"/>
      <c r="EWT3" s="16"/>
      <c r="EWU3" s="16"/>
      <c r="EWV3" s="16"/>
      <c r="EWW3" s="16"/>
      <c r="EWX3" s="16"/>
      <c r="EWY3" s="16"/>
      <c r="EWZ3" s="16"/>
      <c r="EXA3" s="16"/>
      <c r="EXB3" s="16"/>
      <c r="EXC3" s="16"/>
      <c r="EXD3" s="16"/>
      <c r="EXE3" s="16"/>
      <c r="EXF3" s="16"/>
      <c r="EXG3" s="16"/>
      <c r="EXH3" s="16"/>
      <c r="EXI3" s="16"/>
      <c r="EXJ3" s="16"/>
      <c r="EXK3" s="16"/>
      <c r="EXL3" s="16"/>
      <c r="EXM3" s="16"/>
      <c r="EXN3" s="16"/>
      <c r="EXO3" s="16"/>
      <c r="EXP3" s="16"/>
      <c r="EXQ3" s="16"/>
      <c r="EXR3" s="16"/>
      <c r="EXS3" s="16"/>
      <c r="EXT3" s="16"/>
      <c r="EXU3" s="16"/>
      <c r="EXV3" s="16"/>
      <c r="EXW3" s="16"/>
      <c r="EXX3" s="16"/>
      <c r="EXY3" s="16"/>
      <c r="EXZ3" s="16"/>
      <c r="EYA3" s="16"/>
      <c r="EYB3" s="16"/>
      <c r="EYC3" s="16"/>
      <c r="EYD3" s="16"/>
      <c r="EYE3" s="16"/>
      <c r="EYF3" s="16"/>
      <c r="EYG3" s="16"/>
      <c r="EYH3" s="16"/>
      <c r="EYI3" s="16"/>
      <c r="EYJ3" s="16"/>
      <c r="EYK3" s="16"/>
      <c r="EYL3" s="16"/>
      <c r="EYM3" s="16"/>
      <c r="EYN3" s="16"/>
      <c r="EYO3" s="16"/>
      <c r="EYP3" s="16"/>
      <c r="EYQ3" s="16"/>
      <c r="EYR3" s="16"/>
      <c r="EYS3" s="16"/>
      <c r="EYT3" s="16"/>
      <c r="EYU3" s="16"/>
      <c r="EYV3" s="16"/>
      <c r="EYW3" s="16"/>
      <c r="EYX3" s="16"/>
      <c r="EYY3" s="16"/>
      <c r="EYZ3" s="16"/>
      <c r="EZA3" s="16"/>
      <c r="EZB3" s="16"/>
      <c r="EZC3" s="16"/>
      <c r="EZD3" s="16"/>
      <c r="EZE3" s="16"/>
      <c r="EZF3" s="16"/>
      <c r="EZG3" s="16"/>
      <c r="EZH3" s="16"/>
      <c r="EZI3" s="16"/>
      <c r="EZJ3" s="16"/>
      <c r="EZK3" s="16"/>
      <c r="EZL3" s="16"/>
      <c r="EZM3" s="16"/>
      <c r="EZN3" s="16"/>
      <c r="EZO3" s="16"/>
      <c r="EZP3" s="16"/>
      <c r="EZQ3" s="16"/>
      <c r="EZR3" s="16"/>
      <c r="EZS3" s="16"/>
      <c r="EZT3" s="16"/>
      <c r="EZU3" s="16"/>
      <c r="EZV3" s="16"/>
      <c r="EZW3" s="16"/>
      <c r="EZX3" s="16"/>
      <c r="EZY3" s="16"/>
      <c r="EZZ3" s="16"/>
      <c r="FAA3" s="16"/>
      <c r="FAB3" s="16"/>
      <c r="FAC3" s="16"/>
      <c r="FAD3" s="16"/>
      <c r="FAE3" s="16"/>
      <c r="FAF3" s="16"/>
      <c r="FAG3" s="16"/>
      <c r="FAH3" s="16"/>
      <c r="FAI3" s="16"/>
      <c r="FAJ3" s="16"/>
      <c r="FAK3" s="16"/>
      <c r="FAL3" s="16"/>
      <c r="FAM3" s="16"/>
      <c r="FAN3" s="16"/>
      <c r="FAO3" s="16"/>
      <c r="FAP3" s="16"/>
      <c r="FAQ3" s="16"/>
      <c r="FAR3" s="16"/>
      <c r="FAS3" s="16"/>
      <c r="FAT3" s="16"/>
      <c r="FAU3" s="16"/>
      <c r="FAV3" s="16"/>
      <c r="FAW3" s="16"/>
      <c r="FAX3" s="16"/>
      <c r="FAY3" s="16"/>
      <c r="FAZ3" s="16"/>
      <c r="FBA3" s="16"/>
      <c r="FBB3" s="16"/>
      <c r="FBC3" s="16"/>
      <c r="FBD3" s="16"/>
      <c r="FBE3" s="16"/>
      <c r="FBF3" s="16"/>
      <c r="FBG3" s="16"/>
      <c r="FBH3" s="16"/>
      <c r="FBI3" s="16"/>
      <c r="FBJ3" s="16"/>
      <c r="FBK3" s="16"/>
      <c r="FBL3" s="16"/>
      <c r="FBM3" s="16"/>
      <c r="FBN3" s="16"/>
      <c r="FBO3" s="16"/>
      <c r="FBP3" s="16"/>
      <c r="FBQ3" s="16"/>
      <c r="FBR3" s="16"/>
      <c r="FBS3" s="16"/>
      <c r="FBT3" s="16"/>
      <c r="FBU3" s="16"/>
      <c r="FBV3" s="16"/>
      <c r="FBW3" s="16"/>
      <c r="FBX3" s="16"/>
      <c r="FBY3" s="16"/>
      <c r="FBZ3" s="16"/>
      <c r="FCA3" s="16"/>
      <c r="FCB3" s="16"/>
      <c r="FCC3" s="16"/>
      <c r="FCD3" s="16"/>
      <c r="FCE3" s="16"/>
      <c r="FCF3" s="16"/>
      <c r="FCG3" s="16"/>
      <c r="FCH3" s="16"/>
      <c r="FCI3" s="16"/>
      <c r="FCJ3" s="16"/>
      <c r="FCK3" s="16"/>
      <c r="FCL3" s="16"/>
      <c r="FCM3" s="16"/>
      <c r="FCN3" s="16"/>
      <c r="FCO3" s="16"/>
      <c r="FCP3" s="16"/>
      <c r="FCQ3" s="16"/>
      <c r="FCR3" s="16"/>
      <c r="FCS3" s="16"/>
      <c r="FCT3" s="16"/>
      <c r="FCU3" s="16"/>
      <c r="FCV3" s="16"/>
      <c r="FCW3" s="16"/>
      <c r="FCX3" s="16"/>
      <c r="FCY3" s="16"/>
      <c r="FCZ3" s="16"/>
      <c r="FDA3" s="16"/>
      <c r="FDB3" s="16"/>
      <c r="FDC3" s="16"/>
      <c r="FDD3" s="16"/>
      <c r="FDE3" s="16"/>
      <c r="FDF3" s="16"/>
      <c r="FDG3" s="16"/>
      <c r="FDH3" s="16"/>
      <c r="FDI3" s="16"/>
      <c r="FDJ3" s="16"/>
      <c r="FDK3" s="16"/>
      <c r="FDL3" s="16"/>
      <c r="FDM3" s="16"/>
      <c r="FDN3" s="16"/>
      <c r="FDO3" s="16"/>
      <c r="FDP3" s="16"/>
      <c r="FDQ3" s="16"/>
      <c r="FDR3" s="16"/>
      <c r="FDS3" s="16"/>
      <c r="FDT3" s="16"/>
      <c r="FDU3" s="16"/>
      <c r="FDV3" s="16"/>
      <c r="FDW3" s="16"/>
      <c r="FDX3" s="16"/>
      <c r="FDY3" s="16"/>
      <c r="FDZ3" s="16"/>
      <c r="FEA3" s="16"/>
      <c r="FEB3" s="16"/>
      <c r="FEC3" s="16"/>
      <c r="FED3" s="16"/>
      <c r="FEE3" s="16"/>
      <c r="FEF3" s="16"/>
      <c r="FEG3" s="16"/>
      <c r="FEH3" s="16"/>
      <c r="FEI3" s="16"/>
      <c r="FEJ3" s="16"/>
      <c r="FEK3" s="16"/>
      <c r="FEL3" s="16"/>
      <c r="FEM3" s="16"/>
      <c r="FEN3" s="16"/>
      <c r="FEO3" s="16"/>
      <c r="FEP3" s="16"/>
      <c r="FEQ3" s="16"/>
      <c r="FER3" s="16"/>
      <c r="FES3" s="16"/>
      <c r="FET3" s="16"/>
      <c r="FEU3" s="16"/>
      <c r="FEV3" s="16"/>
      <c r="FEW3" s="16"/>
      <c r="FEX3" s="16"/>
      <c r="FEY3" s="16"/>
      <c r="FEZ3" s="16"/>
      <c r="FFA3" s="16"/>
      <c r="FFB3" s="16"/>
      <c r="FFC3" s="16"/>
      <c r="FFD3" s="16"/>
      <c r="FFE3" s="16"/>
      <c r="FFF3" s="16"/>
      <c r="FFG3" s="16"/>
      <c r="FFH3" s="16"/>
      <c r="FFI3" s="16"/>
      <c r="FFJ3" s="16"/>
      <c r="FFK3" s="16"/>
      <c r="FFL3" s="16"/>
      <c r="FFM3" s="16"/>
      <c r="FFN3" s="16"/>
      <c r="FFO3" s="16"/>
      <c r="FFP3" s="16"/>
      <c r="FFQ3" s="16"/>
      <c r="FFR3" s="16"/>
      <c r="FFS3" s="16"/>
      <c r="FFT3" s="16"/>
      <c r="FFU3" s="16"/>
      <c r="FFV3" s="16"/>
      <c r="FFW3" s="16"/>
      <c r="FFX3" s="16"/>
      <c r="FFY3" s="16"/>
      <c r="FFZ3" s="16"/>
      <c r="FGA3" s="16"/>
      <c r="FGB3" s="16"/>
      <c r="FGC3" s="16"/>
      <c r="FGD3" s="16"/>
      <c r="FGE3" s="16"/>
      <c r="FGF3" s="16"/>
      <c r="FGG3" s="16"/>
      <c r="FGH3" s="16"/>
      <c r="FGI3" s="16"/>
      <c r="FGJ3" s="16"/>
      <c r="FGK3" s="16"/>
      <c r="FGL3" s="16"/>
      <c r="FGM3" s="16"/>
      <c r="FGN3" s="16"/>
      <c r="FGO3" s="16"/>
      <c r="FGP3" s="16"/>
      <c r="FGQ3" s="16"/>
      <c r="FGR3" s="16"/>
      <c r="FGS3" s="16"/>
      <c r="FGT3" s="16"/>
      <c r="FGU3" s="16"/>
      <c r="FGV3" s="16"/>
      <c r="FGW3" s="16"/>
      <c r="FGX3" s="16"/>
      <c r="FGY3" s="16"/>
      <c r="FGZ3" s="16"/>
      <c r="FHA3" s="16"/>
      <c r="FHB3" s="16"/>
      <c r="FHC3" s="16"/>
      <c r="FHD3" s="16"/>
      <c r="FHE3" s="16"/>
      <c r="FHF3" s="16"/>
      <c r="FHG3" s="16"/>
      <c r="FHH3" s="16"/>
      <c r="FHI3" s="16"/>
      <c r="FHJ3" s="16"/>
      <c r="FHK3" s="16"/>
      <c r="FHL3" s="16"/>
      <c r="FHM3" s="16"/>
      <c r="FHN3" s="16"/>
      <c r="FHO3" s="16"/>
      <c r="FHP3" s="16"/>
      <c r="FHQ3" s="16"/>
      <c r="FHR3" s="16"/>
      <c r="FHS3" s="16"/>
      <c r="FHT3" s="16"/>
      <c r="FHU3" s="16"/>
      <c r="FHV3" s="16"/>
      <c r="FHW3" s="16"/>
      <c r="FHX3" s="16"/>
      <c r="FHY3" s="16"/>
      <c r="FHZ3" s="16"/>
      <c r="FIA3" s="16"/>
      <c r="FIB3" s="16"/>
      <c r="FIC3" s="16"/>
      <c r="FID3" s="16"/>
      <c r="FIE3" s="16"/>
      <c r="FIF3" s="16"/>
      <c r="FIG3" s="16"/>
      <c r="FIH3" s="16"/>
      <c r="FII3" s="16"/>
      <c r="FIJ3" s="16"/>
      <c r="FIK3" s="16"/>
      <c r="FIL3" s="16"/>
      <c r="FIM3" s="16"/>
      <c r="FIN3" s="16"/>
      <c r="FIO3" s="16"/>
      <c r="FIP3" s="16"/>
      <c r="FIQ3" s="16"/>
      <c r="FIR3" s="16"/>
      <c r="FIS3" s="16"/>
      <c r="FIT3" s="16"/>
      <c r="FIU3" s="16"/>
      <c r="FIV3" s="16"/>
      <c r="FIW3" s="16"/>
      <c r="FIX3" s="16"/>
      <c r="FIY3" s="16"/>
      <c r="FIZ3" s="16"/>
      <c r="FJA3" s="16"/>
      <c r="FJB3" s="16"/>
      <c r="FJC3" s="16"/>
      <c r="FJD3" s="16"/>
      <c r="FJE3" s="16"/>
      <c r="FJF3" s="16"/>
      <c r="FJG3" s="16"/>
      <c r="FJH3" s="16"/>
      <c r="FJI3" s="16"/>
      <c r="FJJ3" s="16"/>
      <c r="FJK3" s="16"/>
      <c r="FJL3" s="16"/>
      <c r="FJM3" s="16"/>
      <c r="FJN3" s="16"/>
      <c r="FJO3" s="16"/>
      <c r="FJP3" s="16"/>
      <c r="FJQ3" s="16"/>
      <c r="FJR3" s="16"/>
      <c r="FJS3" s="16"/>
      <c r="FJT3" s="16"/>
      <c r="FJU3" s="16"/>
      <c r="FJV3" s="16"/>
      <c r="FJW3" s="16"/>
      <c r="FJX3" s="16"/>
      <c r="FJY3" s="16"/>
      <c r="FJZ3" s="16"/>
      <c r="FKA3" s="16"/>
      <c r="FKB3" s="16"/>
      <c r="FKC3" s="16"/>
      <c r="FKD3" s="16"/>
      <c r="FKE3" s="16"/>
      <c r="FKF3" s="16"/>
      <c r="FKG3" s="16"/>
      <c r="FKH3" s="16"/>
      <c r="FKI3" s="16"/>
      <c r="FKJ3" s="16"/>
      <c r="FKK3" s="16"/>
      <c r="FKL3" s="16"/>
      <c r="FKM3" s="16"/>
      <c r="FKN3" s="16"/>
      <c r="FKO3" s="16"/>
      <c r="FKP3" s="16"/>
      <c r="FKQ3" s="16"/>
      <c r="FKR3" s="16"/>
      <c r="FKS3" s="16"/>
      <c r="FKT3" s="16"/>
      <c r="FKU3" s="16"/>
      <c r="FKV3" s="16"/>
      <c r="FKW3" s="16"/>
      <c r="FKX3" s="16"/>
      <c r="FKY3" s="16"/>
      <c r="FKZ3" s="16"/>
      <c r="FLA3" s="16"/>
      <c r="FLB3" s="16"/>
      <c r="FLC3" s="16"/>
      <c r="FLD3" s="16"/>
      <c r="FLE3" s="16"/>
      <c r="FLF3" s="16"/>
      <c r="FLG3" s="16"/>
      <c r="FLH3" s="16"/>
      <c r="FLI3" s="16"/>
      <c r="FLJ3" s="16"/>
      <c r="FLK3" s="16"/>
      <c r="FLL3" s="16"/>
      <c r="FLM3" s="16"/>
      <c r="FLN3" s="16"/>
      <c r="FLO3" s="16"/>
      <c r="FLP3" s="16"/>
      <c r="FLQ3" s="16"/>
      <c r="FLR3" s="16"/>
      <c r="FLS3" s="16"/>
      <c r="FLT3" s="16"/>
      <c r="FLU3" s="16"/>
      <c r="FLV3" s="16"/>
      <c r="FLW3" s="16"/>
      <c r="FLX3" s="16"/>
      <c r="FLY3" s="16"/>
      <c r="FLZ3" s="16"/>
      <c r="FMA3" s="16"/>
      <c r="FMB3" s="16"/>
      <c r="FMC3" s="16"/>
      <c r="FMD3" s="16"/>
      <c r="FME3" s="16"/>
      <c r="FMF3" s="16"/>
      <c r="FMG3" s="16"/>
      <c r="FMH3" s="16"/>
      <c r="FMI3" s="16"/>
      <c r="FMJ3" s="16"/>
      <c r="FMK3" s="16"/>
      <c r="FML3" s="16"/>
      <c r="FMM3" s="16"/>
      <c r="FMN3" s="16"/>
      <c r="FMO3" s="16"/>
      <c r="FMP3" s="16"/>
      <c r="FMQ3" s="16"/>
      <c r="FMR3" s="16"/>
      <c r="FMS3" s="16"/>
      <c r="FMT3" s="16"/>
      <c r="FMU3" s="16"/>
      <c r="FMV3" s="16"/>
      <c r="FMW3" s="16"/>
      <c r="FMX3" s="16"/>
      <c r="FMY3" s="16"/>
      <c r="FMZ3" s="16"/>
      <c r="FNA3" s="16"/>
      <c r="FNB3" s="16"/>
      <c r="FNC3" s="16"/>
      <c r="FND3" s="16"/>
      <c r="FNE3" s="16"/>
      <c r="FNF3" s="16"/>
      <c r="FNG3" s="16"/>
      <c r="FNH3" s="16"/>
      <c r="FNI3" s="16"/>
      <c r="FNJ3" s="16"/>
      <c r="FNK3" s="16"/>
      <c r="FNL3" s="16"/>
      <c r="FNM3" s="16"/>
      <c r="FNN3" s="16"/>
      <c r="FNO3" s="16"/>
      <c r="FNP3" s="16"/>
      <c r="FNQ3" s="16"/>
      <c r="FNR3" s="16"/>
      <c r="FNS3" s="16"/>
      <c r="FNT3" s="16"/>
      <c r="FNU3" s="16"/>
      <c r="FNV3" s="16"/>
      <c r="FNW3" s="16"/>
      <c r="FNX3" s="16"/>
      <c r="FNY3" s="16"/>
      <c r="FNZ3" s="16"/>
      <c r="FOA3" s="16"/>
      <c r="FOB3" s="16"/>
      <c r="FOC3" s="16"/>
      <c r="FOD3" s="16"/>
      <c r="FOE3" s="16"/>
      <c r="FOF3" s="16"/>
      <c r="FOG3" s="16"/>
      <c r="FOH3" s="16"/>
      <c r="FOI3" s="16"/>
      <c r="FOJ3" s="16"/>
      <c r="FOK3" s="16"/>
      <c r="FOL3" s="16"/>
      <c r="FOM3" s="16"/>
      <c r="FON3" s="16"/>
      <c r="FOO3" s="16"/>
      <c r="FOP3" s="16"/>
      <c r="FOQ3" s="16"/>
      <c r="FOR3" s="16"/>
      <c r="FOS3" s="16"/>
      <c r="FOT3" s="16"/>
      <c r="FOU3" s="16"/>
      <c r="FOV3" s="16"/>
      <c r="FOW3" s="16"/>
      <c r="FOX3" s="16"/>
      <c r="FOY3" s="16"/>
      <c r="FOZ3" s="16"/>
      <c r="FPA3" s="16"/>
      <c r="FPB3" s="16"/>
      <c r="FPC3" s="16"/>
      <c r="FPD3" s="16"/>
      <c r="FPE3" s="16"/>
      <c r="FPF3" s="16"/>
      <c r="FPG3" s="16"/>
      <c r="FPH3" s="16"/>
      <c r="FPI3" s="16"/>
      <c r="FPJ3" s="16"/>
      <c r="FPK3" s="16"/>
      <c r="FPL3" s="16"/>
      <c r="FPM3" s="16"/>
      <c r="FPN3" s="16"/>
      <c r="FPO3" s="16"/>
      <c r="FPP3" s="16"/>
      <c r="FPQ3" s="16"/>
      <c r="FPR3" s="16"/>
      <c r="FPS3" s="16"/>
      <c r="FPT3" s="16"/>
      <c r="FPU3" s="16"/>
      <c r="FPV3" s="16"/>
      <c r="FPW3" s="16"/>
      <c r="FPX3" s="16"/>
      <c r="FPY3" s="16"/>
      <c r="FPZ3" s="16"/>
      <c r="FQA3" s="16"/>
      <c r="FQB3" s="16"/>
      <c r="FQC3" s="16"/>
      <c r="FQD3" s="16"/>
      <c r="FQE3" s="16"/>
      <c r="FQF3" s="16"/>
      <c r="FQG3" s="16"/>
      <c r="FQH3" s="16"/>
      <c r="FQI3" s="16"/>
      <c r="FQJ3" s="16"/>
      <c r="FQK3" s="16"/>
      <c r="FQL3" s="16"/>
      <c r="FQM3" s="16"/>
      <c r="FQN3" s="16"/>
      <c r="FQO3" s="16"/>
      <c r="FQP3" s="16"/>
      <c r="FQQ3" s="16"/>
      <c r="FQR3" s="16"/>
      <c r="FQS3" s="16"/>
      <c r="FQT3" s="16"/>
      <c r="FQU3" s="16"/>
      <c r="FQV3" s="16"/>
      <c r="FQW3" s="16"/>
      <c r="FQX3" s="16"/>
      <c r="FQY3" s="16"/>
      <c r="FQZ3" s="16"/>
      <c r="FRA3" s="16"/>
      <c r="FRB3" s="16"/>
      <c r="FRC3" s="16"/>
      <c r="FRD3" s="16"/>
      <c r="FRE3" s="16"/>
      <c r="FRF3" s="16"/>
      <c r="FRG3" s="16"/>
      <c r="FRH3" s="16"/>
      <c r="FRI3" s="16"/>
      <c r="FRJ3" s="16"/>
      <c r="FRK3" s="16"/>
      <c r="FRL3" s="16"/>
      <c r="FRM3" s="16"/>
      <c r="FRN3" s="16"/>
      <c r="FRO3" s="16"/>
      <c r="FRP3" s="16"/>
      <c r="FRQ3" s="16"/>
      <c r="FRR3" s="16"/>
      <c r="FRS3" s="16"/>
      <c r="FRT3" s="16"/>
      <c r="FRU3" s="16"/>
      <c r="FRV3" s="16"/>
      <c r="FRW3" s="16"/>
      <c r="FRX3" s="16"/>
      <c r="FRY3" s="16"/>
      <c r="FRZ3" s="16"/>
      <c r="FSA3" s="16"/>
      <c r="FSB3" s="16"/>
      <c r="FSC3" s="16"/>
      <c r="FSD3" s="16"/>
      <c r="FSE3" s="16"/>
      <c r="FSF3" s="16"/>
      <c r="FSG3" s="16"/>
      <c r="FSH3" s="16"/>
      <c r="FSI3" s="16"/>
      <c r="FSJ3" s="16"/>
      <c r="FSK3" s="16"/>
      <c r="FSL3" s="16"/>
      <c r="FSM3" s="16"/>
      <c r="FSN3" s="16"/>
      <c r="FSO3" s="16"/>
      <c r="FSP3" s="16"/>
      <c r="FSQ3" s="16"/>
      <c r="FSR3" s="16"/>
      <c r="FSS3" s="16"/>
      <c r="FST3" s="16"/>
      <c r="FSU3" s="16"/>
      <c r="FSV3" s="16"/>
      <c r="FSW3" s="16"/>
      <c r="FSX3" s="16"/>
      <c r="FSY3" s="16"/>
      <c r="FSZ3" s="16"/>
      <c r="FTA3" s="16"/>
      <c r="FTB3" s="16"/>
      <c r="FTC3" s="16"/>
      <c r="FTD3" s="16"/>
      <c r="FTE3" s="16"/>
      <c r="FTF3" s="16"/>
      <c r="FTG3" s="16"/>
      <c r="FTH3" s="16"/>
      <c r="FTI3" s="16"/>
      <c r="FTJ3" s="16"/>
      <c r="FTK3" s="16"/>
      <c r="FTL3" s="16"/>
      <c r="FTM3" s="16"/>
      <c r="FTN3" s="16"/>
      <c r="FTO3" s="16"/>
      <c r="FTP3" s="16"/>
      <c r="FTQ3" s="16"/>
      <c r="FTR3" s="16"/>
      <c r="FTS3" s="16"/>
      <c r="FTT3" s="16"/>
      <c r="FTU3" s="16"/>
      <c r="FTV3" s="16"/>
      <c r="FTW3" s="16"/>
      <c r="FTX3" s="16"/>
      <c r="FTY3" s="16"/>
      <c r="FTZ3" s="16"/>
      <c r="FUA3" s="16"/>
      <c r="FUB3" s="16"/>
      <c r="FUC3" s="16"/>
      <c r="FUD3" s="16"/>
      <c r="FUE3" s="16"/>
      <c r="FUF3" s="16"/>
      <c r="FUG3" s="16"/>
      <c r="FUH3" s="16"/>
      <c r="FUI3" s="16"/>
      <c r="FUJ3" s="16"/>
      <c r="FUK3" s="16"/>
      <c r="FUL3" s="16"/>
      <c r="FUM3" s="16"/>
      <c r="FUN3" s="16"/>
      <c r="FUO3" s="16"/>
      <c r="FUP3" s="16"/>
      <c r="FUQ3" s="16"/>
      <c r="FUR3" s="16"/>
      <c r="FUS3" s="16"/>
      <c r="FUT3" s="16"/>
      <c r="FUU3" s="16"/>
      <c r="FUV3" s="16"/>
      <c r="FUW3" s="16"/>
      <c r="FUX3" s="16"/>
      <c r="FUY3" s="16"/>
      <c r="FUZ3" s="16"/>
      <c r="FVA3" s="16"/>
      <c r="FVB3" s="16"/>
      <c r="FVC3" s="16"/>
      <c r="FVD3" s="16"/>
      <c r="FVE3" s="16"/>
      <c r="FVF3" s="16"/>
      <c r="FVG3" s="16"/>
      <c r="FVH3" s="16"/>
      <c r="FVI3" s="16"/>
      <c r="FVJ3" s="16"/>
      <c r="FVK3" s="16"/>
      <c r="FVL3" s="16"/>
      <c r="FVM3" s="16"/>
      <c r="FVN3" s="16"/>
      <c r="FVO3" s="16"/>
      <c r="FVP3" s="16"/>
      <c r="FVQ3" s="16"/>
      <c r="FVR3" s="16"/>
      <c r="FVS3" s="16"/>
      <c r="FVT3" s="16"/>
      <c r="FVU3" s="16"/>
      <c r="FVV3" s="16"/>
      <c r="FVW3" s="16"/>
      <c r="FVX3" s="16"/>
      <c r="FVY3" s="16"/>
      <c r="FVZ3" s="16"/>
      <c r="FWA3" s="16"/>
      <c r="FWB3" s="16"/>
      <c r="FWC3" s="16"/>
      <c r="FWD3" s="16"/>
      <c r="FWE3" s="16"/>
      <c r="FWF3" s="16"/>
      <c r="FWG3" s="16"/>
      <c r="FWH3" s="16"/>
      <c r="FWI3" s="16"/>
      <c r="FWJ3" s="16"/>
      <c r="FWK3" s="16"/>
      <c r="FWL3" s="16"/>
      <c r="FWM3" s="16"/>
      <c r="FWN3" s="16"/>
      <c r="FWO3" s="16"/>
      <c r="FWP3" s="16"/>
      <c r="FWQ3" s="16"/>
      <c r="FWR3" s="16"/>
      <c r="FWS3" s="16"/>
      <c r="FWT3" s="16"/>
      <c r="FWU3" s="16"/>
      <c r="FWV3" s="16"/>
      <c r="FWW3" s="16"/>
      <c r="FWX3" s="16"/>
      <c r="FWY3" s="16"/>
      <c r="FWZ3" s="16"/>
      <c r="FXA3" s="16"/>
      <c r="FXB3" s="16"/>
      <c r="FXC3" s="16"/>
      <c r="FXD3" s="16"/>
      <c r="FXE3" s="16"/>
      <c r="FXF3" s="16"/>
      <c r="FXG3" s="16"/>
      <c r="FXH3" s="16"/>
      <c r="FXI3" s="16"/>
      <c r="FXJ3" s="16"/>
      <c r="FXK3" s="16"/>
      <c r="FXL3" s="16"/>
      <c r="FXM3" s="16"/>
      <c r="FXN3" s="16"/>
      <c r="FXO3" s="16"/>
      <c r="FXP3" s="16"/>
      <c r="FXQ3" s="16"/>
      <c r="FXR3" s="16"/>
      <c r="FXS3" s="16"/>
      <c r="FXT3" s="16"/>
      <c r="FXU3" s="16"/>
      <c r="FXV3" s="16"/>
      <c r="FXW3" s="16"/>
      <c r="FXX3" s="16"/>
      <c r="FXY3" s="16"/>
      <c r="FXZ3" s="16"/>
      <c r="FYA3" s="16"/>
      <c r="FYB3" s="16"/>
      <c r="FYC3" s="16"/>
      <c r="FYD3" s="16"/>
      <c r="FYE3" s="16"/>
      <c r="FYF3" s="16"/>
      <c r="FYG3" s="16"/>
      <c r="FYH3" s="16"/>
      <c r="FYI3" s="16"/>
      <c r="FYJ3" s="16"/>
      <c r="FYK3" s="16"/>
      <c r="FYL3" s="16"/>
      <c r="FYM3" s="16"/>
      <c r="FYN3" s="16"/>
      <c r="FYO3" s="16"/>
      <c r="FYP3" s="16"/>
      <c r="FYQ3" s="16"/>
      <c r="FYR3" s="16"/>
      <c r="FYS3" s="16"/>
      <c r="FYT3" s="16"/>
      <c r="FYU3" s="16"/>
      <c r="FYV3" s="16"/>
      <c r="FYW3" s="16"/>
      <c r="FYX3" s="16"/>
      <c r="FYY3" s="16"/>
      <c r="FYZ3" s="16"/>
      <c r="FZA3" s="16"/>
      <c r="FZB3" s="16"/>
      <c r="FZC3" s="16"/>
      <c r="FZD3" s="16"/>
      <c r="FZE3" s="16"/>
      <c r="FZF3" s="16"/>
      <c r="FZG3" s="16"/>
      <c r="FZH3" s="16"/>
      <c r="FZI3" s="16"/>
      <c r="FZJ3" s="16"/>
      <c r="FZK3" s="16"/>
      <c r="FZL3" s="16"/>
      <c r="FZM3" s="16"/>
      <c r="FZN3" s="16"/>
      <c r="FZO3" s="16"/>
      <c r="FZP3" s="16"/>
      <c r="FZQ3" s="16"/>
      <c r="FZR3" s="16"/>
      <c r="FZS3" s="16"/>
      <c r="FZT3" s="16"/>
      <c r="FZU3" s="16"/>
      <c r="FZV3" s="16"/>
      <c r="FZW3" s="16"/>
      <c r="FZX3" s="16"/>
      <c r="FZY3" s="16"/>
      <c r="FZZ3" s="16"/>
      <c r="GAA3" s="16"/>
      <c r="GAB3" s="16"/>
      <c r="GAC3" s="16"/>
      <c r="GAD3" s="16"/>
      <c r="GAE3" s="16"/>
      <c r="GAF3" s="16"/>
      <c r="GAG3" s="16"/>
      <c r="GAH3" s="16"/>
      <c r="GAI3" s="16"/>
      <c r="GAJ3" s="16"/>
      <c r="GAK3" s="16"/>
      <c r="GAL3" s="16"/>
      <c r="GAM3" s="16"/>
      <c r="GAN3" s="16"/>
      <c r="GAO3" s="16"/>
      <c r="GAP3" s="16"/>
      <c r="GAQ3" s="16"/>
      <c r="GAR3" s="16"/>
      <c r="GAS3" s="16"/>
      <c r="GAT3" s="16"/>
      <c r="GAU3" s="16"/>
      <c r="GAV3" s="16"/>
      <c r="GAW3" s="16"/>
      <c r="GAX3" s="16"/>
      <c r="GAY3" s="16"/>
      <c r="GAZ3" s="16"/>
      <c r="GBA3" s="16"/>
      <c r="GBB3" s="16"/>
      <c r="GBC3" s="16"/>
      <c r="GBD3" s="16"/>
      <c r="GBE3" s="16"/>
      <c r="GBF3" s="16"/>
      <c r="GBG3" s="16"/>
      <c r="GBH3" s="16"/>
      <c r="GBI3" s="16"/>
      <c r="GBJ3" s="16"/>
      <c r="GBK3" s="16"/>
      <c r="GBL3" s="16"/>
      <c r="GBM3" s="16"/>
      <c r="GBN3" s="16"/>
      <c r="GBO3" s="16"/>
      <c r="GBP3" s="16"/>
      <c r="GBQ3" s="16"/>
      <c r="GBR3" s="16"/>
      <c r="GBS3" s="16"/>
      <c r="GBT3" s="16"/>
      <c r="GBU3" s="16"/>
      <c r="GBV3" s="16"/>
      <c r="GBW3" s="16"/>
      <c r="GBX3" s="16"/>
      <c r="GBY3" s="16"/>
      <c r="GBZ3" s="16"/>
      <c r="GCA3" s="16"/>
      <c r="GCB3" s="16"/>
      <c r="GCC3" s="16"/>
      <c r="GCD3" s="16"/>
      <c r="GCE3" s="16"/>
      <c r="GCF3" s="16"/>
      <c r="GCG3" s="16"/>
      <c r="GCH3" s="16"/>
      <c r="GCI3" s="16"/>
      <c r="GCJ3" s="16"/>
      <c r="GCK3" s="16"/>
      <c r="GCL3" s="16"/>
      <c r="GCM3" s="16"/>
      <c r="GCN3" s="16"/>
      <c r="GCO3" s="16"/>
      <c r="GCP3" s="16"/>
      <c r="GCQ3" s="16"/>
      <c r="GCR3" s="16"/>
      <c r="GCS3" s="16"/>
      <c r="GCT3" s="16"/>
      <c r="GCU3" s="16"/>
      <c r="GCV3" s="16"/>
      <c r="GCW3" s="16"/>
      <c r="GCX3" s="16"/>
      <c r="GCY3" s="16"/>
      <c r="GCZ3" s="16"/>
      <c r="GDA3" s="16"/>
      <c r="GDB3" s="16"/>
      <c r="GDC3" s="16"/>
      <c r="GDD3" s="16"/>
      <c r="GDE3" s="16"/>
      <c r="GDF3" s="16"/>
      <c r="GDG3" s="16"/>
      <c r="GDH3" s="16"/>
      <c r="GDI3" s="16"/>
      <c r="GDJ3" s="16"/>
      <c r="GDK3" s="16"/>
      <c r="GDL3" s="16"/>
      <c r="GDM3" s="16"/>
      <c r="GDN3" s="16"/>
      <c r="GDO3" s="16"/>
      <c r="GDP3" s="16"/>
      <c r="GDQ3" s="16"/>
      <c r="GDR3" s="16"/>
      <c r="GDS3" s="16"/>
      <c r="GDT3" s="16"/>
      <c r="GDU3" s="16"/>
      <c r="GDV3" s="16"/>
      <c r="GDW3" s="16"/>
      <c r="GDX3" s="16"/>
      <c r="GDY3" s="16"/>
      <c r="GDZ3" s="16"/>
      <c r="GEA3" s="16"/>
      <c r="GEB3" s="16"/>
      <c r="GEC3" s="16"/>
      <c r="GED3" s="16"/>
      <c r="GEE3" s="16"/>
      <c r="GEF3" s="16"/>
      <c r="GEG3" s="16"/>
      <c r="GEH3" s="16"/>
      <c r="GEI3" s="16"/>
      <c r="GEJ3" s="16"/>
      <c r="GEK3" s="16"/>
      <c r="GEL3" s="16"/>
      <c r="GEM3" s="16"/>
      <c r="GEN3" s="16"/>
      <c r="GEO3" s="16"/>
      <c r="GEP3" s="16"/>
      <c r="GEQ3" s="16"/>
      <c r="GER3" s="16"/>
      <c r="GES3" s="16"/>
      <c r="GET3" s="16"/>
      <c r="GEU3" s="16"/>
      <c r="GEV3" s="16"/>
      <c r="GEW3" s="16"/>
      <c r="GEX3" s="16"/>
      <c r="GEY3" s="16"/>
      <c r="GEZ3" s="16"/>
      <c r="GFA3" s="16"/>
      <c r="GFB3" s="16"/>
      <c r="GFC3" s="16"/>
      <c r="GFD3" s="16"/>
      <c r="GFE3" s="16"/>
      <c r="GFF3" s="16"/>
      <c r="GFG3" s="16"/>
      <c r="GFH3" s="16"/>
      <c r="GFI3" s="16"/>
      <c r="GFJ3" s="16"/>
      <c r="GFK3" s="16"/>
      <c r="GFL3" s="16"/>
      <c r="GFM3" s="16"/>
      <c r="GFN3" s="16"/>
      <c r="GFO3" s="16"/>
      <c r="GFP3" s="16"/>
      <c r="GFQ3" s="16"/>
      <c r="GFR3" s="16"/>
      <c r="GFS3" s="16"/>
      <c r="GFT3" s="16"/>
      <c r="GFU3" s="16"/>
      <c r="GFV3" s="16"/>
      <c r="GFW3" s="16"/>
      <c r="GFX3" s="16"/>
      <c r="GFY3" s="16"/>
      <c r="GFZ3" s="16"/>
      <c r="GGA3" s="16"/>
      <c r="GGB3" s="16"/>
      <c r="GGC3" s="16"/>
      <c r="GGD3" s="16"/>
      <c r="GGE3" s="16"/>
      <c r="GGF3" s="16"/>
      <c r="GGG3" s="16"/>
      <c r="GGH3" s="16"/>
      <c r="GGI3" s="16"/>
      <c r="GGJ3" s="16"/>
      <c r="GGK3" s="16"/>
      <c r="GGL3" s="16"/>
      <c r="GGM3" s="16"/>
      <c r="GGN3" s="16"/>
      <c r="GGO3" s="16"/>
      <c r="GGP3" s="16"/>
      <c r="GGQ3" s="16"/>
      <c r="GGR3" s="16"/>
      <c r="GGS3" s="16"/>
      <c r="GGT3" s="16"/>
      <c r="GGU3" s="16"/>
      <c r="GGV3" s="16"/>
      <c r="GGW3" s="16"/>
      <c r="GGX3" s="16"/>
      <c r="GGY3" s="16"/>
      <c r="GGZ3" s="16"/>
      <c r="GHA3" s="16"/>
      <c r="GHB3" s="16"/>
      <c r="GHC3" s="16"/>
      <c r="GHD3" s="16"/>
      <c r="GHE3" s="16"/>
      <c r="GHF3" s="16"/>
      <c r="GHG3" s="16"/>
      <c r="GHH3" s="16"/>
      <c r="GHI3" s="16"/>
      <c r="GHJ3" s="16"/>
      <c r="GHK3" s="16"/>
      <c r="GHL3" s="16"/>
      <c r="GHM3" s="16"/>
      <c r="GHN3" s="16"/>
      <c r="GHO3" s="16"/>
      <c r="GHP3" s="16"/>
      <c r="GHQ3" s="16"/>
      <c r="GHR3" s="16"/>
      <c r="GHS3" s="16"/>
      <c r="GHT3" s="16"/>
      <c r="GHU3" s="16"/>
      <c r="GHV3" s="16"/>
      <c r="GHW3" s="16"/>
      <c r="GHX3" s="16"/>
      <c r="GHY3" s="16"/>
      <c r="GHZ3" s="16"/>
      <c r="GIA3" s="16"/>
      <c r="GIB3" s="16"/>
      <c r="GIC3" s="16"/>
      <c r="GID3" s="16"/>
      <c r="GIE3" s="16"/>
      <c r="GIF3" s="16"/>
      <c r="GIG3" s="16"/>
      <c r="GIH3" s="16"/>
      <c r="GII3" s="16"/>
      <c r="GIJ3" s="16"/>
      <c r="GIK3" s="16"/>
      <c r="GIL3" s="16"/>
      <c r="GIM3" s="16"/>
      <c r="GIN3" s="16"/>
      <c r="GIO3" s="16"/>
      <c r="GIP3" s="16"/>
      <c r="GIQ3" s="16"/>
      <c r="GIR3" s="16"/>
      <c r="GIS3" s="16"/>
      <c r="GIT3" s="16"/>
      <c r="GIU3" s="16"/>
      <c r="GIV3" s="16"/>
      <c r="GIW3" s="16"/>
      <c r="GIX3" s="16"/>
      <c r="GIY3" s="16"/>
      <c r="GIZ3" s="16"/>
      <c r="GJA3" s="16"/>
      <c r="GJB3" s="16"/>
      <c r="GJC3" s="16"/>
      <c r="GJD3" s="16"/>
      <c r="GJE3" s="16"/>
      <c r="GJF3" s="16"/>
      <c r="GJG3" s="16"/>
      <c r="GJH3" s="16"/>
      <c r="GJI3" s="16"/>
      <c r="GJJ3" s="16"/>
      <c r="GJK3" s="16"/>
      <c r="GJL3" s="16"/>
      <c r="GJM3" s="16"/>
      <c r="GJN3" s="16"/>
      <c r="GJO3" s="16"/>
      <c r="GJP3" s="16"/>
      <c r="GJQ3" s="16"/>
      <c r="GJR3" s="16"/>
      <c r="GJS3" s="16"/>
      <c r="GJT3" s="16"/>
      <c r="GJU3" s="16"/>
      <c r="GJV3" s="16"/>
      <c r="GJW3" s="16"/>
      <c r="GJX3" s="16"/>
      <c r="GJY3" s="16"/>
      <c r="GJZ3" s="16"/>
      <c r="GKA3" s="16"/>
      <c r="GKB3" s="16"/>
      <c r="GKC3" s="16"/>
      <c r="GKD3" s="16"/>
      <c r="GKE3" s="16"/>
      <c r="GKF3" s="16"/>
      <c r="GKG3" s="16"/>
      <c r="GKH3" s="16"/>
      <c r="GKI3" s="16"/>
      <c r="GKJ3" s="16"/>
      <c r="GKK3" s="16"/>
      <c r="GKL3" s="16"/>
      <c r="GKM3" s="16"/>
      <c r="GKN3" s="16"/>
      <c r="GKO3" s="16"/>
      <c r="GKP3" s="16"/>
      <c r="GKQ3" s="16"/>
      <c r="GKR3" s="16"/>
      <c r="GKS3" s="16"/>
      <c r="GKT3" s="16"/>
      <c r="GKU3" s="16"/>
      <c r="GKV3" s="16"/>
      <c r="GKW3" s="16"/>
      <c r="GKX3" s="16"/>
      <c r="GKY3" s="16"/>
      <c r="GKZ3" s="16"/>
      <c r="GLA3" s="16"/>
      <c r="GLB3" s="16"/>
      <c r="GLC3" s="16"/>
      <c r="GLD3" s="16"/>
      <c r="GLE3" s="16"/>
      <c r="GLF3" s="16"/>
      <c r="GLG3" s="16"/>
      <c r="GLH3" s="16"/>
      <c r="GLI3" s="16"/>
      <c r="GLJ3" s="16"/>
      <c r="GLK3" s="16"/>
      <c r="GLL3" s="16"/>
      <c r="GLM3" s="16"/>
      <c r="GLN3" s="16"/>
      <c r="GLO3" s="16"/>
      <c r="GLP3" s="16"/>
      <c r="GLQ3" s="16"/>
      <c r="GLR3" s="16"/>
      <c r="GLS3" s="16"/>
      <c r="GLT3" s="16"/>
      <c r="GLU3" s="16"/>
      <c r="GLV3" s="16"/>
      <c r="GLW3" s="16"/>
      <c r="GLX3" s="16"/>
      <c r="GLY3" s="16"/>
      <c r="GLZ3" s="16"/>
      <c r="GMA3" s="16"/>
      <c r="GMB3" s="16"/>
      <c r="GMC3" s="16"/>
      <c r="GMD3" s="16"/>
      <c r="GME3" s="16"/>
      <c r="GMF3" s="16"/>
      <c r="GMG3" s="16"/>
      <c r="GMH3" s="16"/>
      <c r="GMI3" s="16"/>
      <c r="GMJ3" s="16"/>
      <c r="GMK3" s="16"/>
      <c r="GML3" s="16"/>
      <c r="GMM3" s="16"/>
      <c r="GMN3" s="16"/>
      <c r="GMO3" s="16"/>
      <c r="GMP3" s="16"/>
      <c r="GMQ3" s="16"/>
      <c r="GMR3" s="16"/>
      <c r="GMS3" s="16"/>
      <c r="GMT3" s="16"/>
      <c r="GMU3" s="16"/>
      <c r="GMV3" s="16"/>
      <c r="GMW3" s="16"/>
      <c r="GMX3" s="16"/>
      <c r="GMY3" s="16"/>
      <c r="GMZ3" s="16"/>
      <c r="GNA3" s="16"/>
      <c r="GNB3" s="16"/>
      <c r="GNC3" s="16"/>
      <c r="GND3" s="16"/>
      <c r="GNE3" s="16"/>
      <c r="GNF3" s="16"/>
      <c r="GNG3" s="16"/>
      <c r="GNH3" s="16"/>
      <c r="GNI3" s="16"/>
      <c r="GNJ3" s="16"/>
      <c r="GNK3" s="16"/>
      <c r="GNL3" s="16"/>
      <c r="GNM3" s="16"/>
      <c r="GNN3" s="16"/>
      <c r="GNO3" s="16"/>
      <c r="GNP3" s="16"/>
      <c r="GNQ3" s="16"/>
      <c r="GNR3" s="16"/>
      <c r="GNS3" s="16"/>
      <c r="GNT3" s="16"/>
      <c r="GNU3" s="16"/>
      <c r="GNV3" s="16"/>
      <c r="GNW3" s="16"/>
      <c r="GNX3" s="16"/>
      <c r="GNY3" s="16"/>
      <c r="GNZ3" s="16"/>
      <c r="GOA3" s="16"/>
      <c r="GOB3" s="16"/>
      <c r="GOC3" s="16"/>
      <c r="GOD3" s="16"/>
      <c r="GOE3" s="16"/>
      <c r="GOF3" s="16"/>
      <c r="GOG3" s="16"/>
      <c r="GOH3" s="16"/>
      <c r="GOI3" s="16"/>
      <c r="GOJ3" s="16"/>
      <c r="GOK3" s="16"/>
      <c r="GOL3" s="16"/>
      <c r="GOM3" s="16"/>
      <c r="GON3" s="16"/>
      <c r="GOO3" s="16"/>
      <c r="GOP3" s="16"/>
      <c r="GOQ3" s="16"/>
      <c r="GOR3" s="16"/>
      <c r="GOS3" s="16"/>
      <c r="GOT3" s="16"/>
      <c r="GOU3" s="16"/>
      <c r="GOV3" s="16"/>
      <c r="GOW3" s="16"/>
      <c r="GOX3" s="16"/>
      <c r="GOY3" s="16"/>
      <c r="GOZ3" s="16"/>
      <c r="GPA3" s="16"/>
      <c r="GPB3" s="16"/>
      <c r="GPC3" s="16"/>
      <c r="GPD3" s="16"/>
      <c r="GPE3" s="16"/>
      <c r="GPF3" s="16"/>
      <c r="GPG3" s="16"/>
      <c r="GPH3" s="16"/>
      <c r="GPI3" s="16"/>
      <c r="GPJ3" s="16"/>
      <c r="GPK3" s="16"/>
      <c r="GPL3" s="16"/>
      <c r="GPM3" s="16"/>
      <c r="GPN3" s="16"/>
      <c r="GPO3" s="16"/>
      <c r="GPP3" s="16"/>
      <c r="GPQ3" s="16"/>
      <c r="GPR3" s="16"/>
      <c r="GPS3" s="16"/>
      <c r="GPT3" s="16"/>
      <c r="GPU3" s="16"/>
      <c r="GPV3" s="16"/>
      <c r="GPW3" s="16"/>
      <c r="GPX3" s="16"/>
      <c r="GPY3" s="16"/>
      <c r="GPZ3" s="16"/>
      <c r="GQA3" s="16"/>
      <c r="GQB3" s="16"/>
      <c r="GQC3" s="16"/>
      <c r="GQD3" s="16"/>
      <c r="GQE3" s="16"/>
      <c r="GQF3" s="16"/>
      <c r="GQG3" s="16"/>
      <c r="GQH3" s="16"/>
      <c r="GQI3" s="16"/>
      <c r="GQJ3" s="16"/>
      <c r="GQK3" s="16"/>
      <c r="GQL3" s="16"/>
      <c r="GQM3" s="16"/>
      <c r="GQN3" s="16"/>
      <c r="GQO3" s="16"/>
      <c r="GQP3" s="16"/>
      <c r="GQQ3" s="16"/>
      <c r="GQR3" s="16"/>
      <c r="GQS3" s="16"/>
      <c r="GQT3" s="16"/>
      <c r="GQU3" s="16"/>
      <c r="GQV3" s="16"/>
      <c r="GQW3" s="16"/>
      <c r="GQX3" s="16"/>
      <c r="GQY3" s="16"/>
      <c r="GQZ3" s="16"/>
      <c r="GRA3" s="16"/>
      <c r="GRB3" s="16"/>
      <c r="GRC3" s="16"/>
      <c r="GRD3" s="16"/>
      <c r="GRE3" s="16"/>
      <c r="GRF3" s="16"/>
      <c r="GRG3" s="16"/>
      <c r="GRH3" s="16"/>
      <c r="GRI3" s="16"/>
      <c r="GRJ3" s="16"/>
      <c r="GRK3" s="16"/>
      <c r="GRL3" s="16"/>
      <c r="GRM3" s="16"/>
      <c r="GRN3" s="16"/>
      <c r="GRO3" s="16"/>
      <c r="GRP3" s="16"/>
      <c r="GRQ3" s="16"/>
      <c r="GRR3" s="16"/>
      <c r="GRS3" s="16"/>
      <c r="GRT3" s="16"/>
      <c r="GRU3" s="16"/>
      <c r="GRV3" s="16"/>
      <c r="GRW3" s="16"/>
      <c r="GRX3" s="16"/>
      <c r="GRY3" s="16"/>
      <c r="GRZ3" s="16"/>
      <c r="GSA3" s="16"/>
      <c r="GSB3" s="16"/>
      <c r="GSC3" s="16"/>
      <c r="GSD3" s="16"/>
      <c r="GSE3" s="16"/>
      <c r="GSF3" s="16"/>
      <c r="GSG3" s="16"/>
      <c r="GSH3" s="16"/>
      <c r="GSI3" s="16"/>
      <c r="GSJ3" s="16"/>
      <c r="GSK3" s="16"/>
      <c r="GSL3" s="16"/>
      <c r="GSM3" s="16"/>
      <c r="GSN3" s="16"/>
      <c r="GSO3" s="16"/>
      <c r="GSP3" s="16"/>
      <c r="GSQ3" s="16"/>
      <c r="GSR3" s="16"/>
      <c r="GSS3" s="16"/>
      <c r="GST3" s="16"/>
      <c r="GSU3" s="16"/>
      <c r="GSV3" s="16"/>
      <c r="GSW3" s="16"/>
      <c r="GSX3" s="16"/>
      <c r="GSY3" s="16"/>
      <c r="GSZ3" s="16"/>
      <c r="GTA3" s="16"/>
      <c r="GTB3" s="16"/>
      <c r="GTC3" s="16"/>
      <c r="GTD3" s="16"/>
      <c r="GTE3" s="16"/>
      <c r="GTF3" s="16"/>
      <c r="GTG3" s="16"/>
      <c r="GTH3" s="16"/>
      <c r="GTI3" s="16"/>
      <c r="GTJ3" s="16"/>
      <c r="GTK3" s="16"/>
      <c r="GTL3" s="16"/>
      <c r="GTM3" s="16"/>
      <c r="GTN3" s="16"/>
      <c r="GTO3" s="16"/>
      <c r="GTP3" s="16"/>
      <c r="GTQ3" s="16"/>
      <c r="GTR3" s="16"/>
      <c r="GTS3" s="16"/>
      <c r="GTT3" s="16"/>
      <c r="GTU3" s="16"/>
      <c r="GTV3" s="16"/>
      <c r="GTW3" s="16"/>
      <c r="GTX3" s="16"/>
      <c r="GTY3" s="16"/>
      <c r="GTZ3" s="16"/>
      <c r="GUA3" s="16"/>
      <c r="GUB3" s="16"/>
      <c r="GUC3" s="16"/>
      <c r="GUD3" s="16"/>
      <c r="GUE3" s="16"/>
      <c r="GUF3" s="16"/>
      <c r="GUG3" s="16"/>
      <c r="GUH3" s="16"/>
      <c r="GUI3" s="16"/>
      <c r="GUJ3" s="16"/>
      <c r="GUK3" s="16"/>
      <c r="GUL3" s="16"/>
      <c r="GUM3" s="16"/>
      <c r="GUN3" s="16"/>
      <c r="GUO3" s="16"/>
      <c r="GUP3" s="16"/>
      <c r="GUQ3" s="16"/>
      <c r="GUR3" s="16"/>
      <c r="GUS3" s="16"/>
      <c r="GUT3" s="16"/>
      <c r="GUU3" s="16"/>
      <c r="GUV3" s="16"/>
      <c r="GUW3" s="16"/>
      <c r="GUX3" s="16"/>
      <c r="GUY3" s="16"/>
      <c r="GUZ3" s="16"/>
      <c r="GVA3" s="16"/>
      <c r="GVB3" s="16"/>
      <c r="GVC3" s="16"/>
      <c r="GVD3" s="16"/>
      <c r="GVE3" s="16"/>
      <c r="GVF3" s="16"/>
      <c r="GVG3" s="16"/>
      <c r="GVH3" s="16"/>
      <c r="GVI3" s="16"/>
      <c r="GVJ3" s="16"/>
      <c r="GVK3" s="16"/>
      <c r="GVL3" s="16"/>
      <c r="GVM3" s="16"/>
      <c r="GVN3" s="16"/>
      <c r="GVO3" s="16"/>
      <c r="GVP3" s="16"/>
      <c r="GVQ3" s="16"/>
      <c r="GVR3" s="16"/>
      <c r="GVS3" s="16"/>
      <c r="GVT3" s="16"/>
      <c r="GVU3" s="16"/>
      <c r="GVV3" s="16"/>
      <c r="GVW3" s="16"/>
      <c r="GVX3" s="16"/>
      <c r="GVY3" s="16"/>
      <c r="GVZ3" s="16"/>
      <c r="GWA3" s="16"/>
      <c r="GWB3" s="16"/>
      <c r="GWC3" s="16"/>
      <c r="GWD3" s="16"/>
      <c r="GWE3" s="16"/>
      <c r="GWF3" s="16"/>
      <c r="GWG3" s="16"/>
      <c r="GWH3" s="16"/>
      <c r="GWI3" s="16"/>
      <c r="GWJ3" s="16"/>
      <c r="GWK3" s="16"/>
      <c r="GWL3" s="16"/>
      <c r="GWM3" s="16"/>
      <c r="GWN3" s="16"/>
      <c r="GWO3" s="16"/>
      <c r="GWP3" s="16"/>
      <c r="GWQ3" s="16"/>
      <c r="GWR3" s="16"/>
      <c r="GWS3" s="16"/>
      <c r="GWT3" s="16"/>
      <c r="GWU3" s="16"/>
      <c r="GWV3" s="16"/>
      <c r="GWW3" s="16"/>
      <c r="GWX3" s="16"/>
      <c r="GWY3" s="16"/>
      <c r="GWZ3" s="16"/>
      <c r="GXA3" s="16"/>
      <c r="GXB3" s="16"/>
      <c r="GXC3" s="16"/>
      <c r="GXD3" s="16"/>
      <c r="GXE3" s="16"/>
      <c r="GXF3" s="16"/>
      <c r="GXG3" s="16"/>
      <c r="GXH3" s="16"/>
      <c r="GXI3" s="16"/>
      <c r="GXJ3" s="16"/>
      <c r="GXK3" s="16"/>
      <c r="GXL3" s="16"/>
      <c r="GXM3" s="16"/>
      <c r="GXN3" s="16"/>
      <c r="GXO3" s="16"/>
      <c r="GXP3" s="16"/>
      <c r="GXQ3" s="16"/>
      <c r="GXR3" s="16"/>
      <c r="GXS3" s="16"/>
      <c r="GXT3" s="16"/>
      <c r="GXU3" s="16"/>
      <c r="GXV3" s="16"/>
      <c r="GXW3" s="16"/>
      <c r="GXX3" s="16"/>
      <c r="GXY3" s="16"/>
      <c r="GXZ3" s="16"/>
      <c r="GYA3" s="16"/>
      <c r="GYB3" s="16"/>
      <c r="GYC3" s="16"/>
      <c r="GYD3" s="16"/>
      <c r="GYE3" s="16"/>
      <c r="GYF3" s="16"/>
      <c r="GYG3" s="16"/>
      <c r="GYH3" s="16"/>
      <c r="GYI3" s="16"/>
      <c r="GYJ3" s="16"/>
      <c r="GYK3" s="16"/>
      <c r="GYL3" s="16"/>
      <c r="GYM3" s="16"/>
      <c r="GYN3" s="16"/>
      <c r="GYO3" s="16"/>
      <c r="GYP3" s="16"/>
      <c r="GYQ3" s="16"/>
      <c r="GYR3" s="16"/>
      <c r="GYS3" s="16"/>
      <c r="GYT3" s="16"/>
      <c r="GYU3" s="16"/>
      <c r="GYV3" s="16"/>
      <c r="GYW3" s="16"/>
      <c r="GYX3" s="16"/>
      <c r="GYY3" s="16"/>
      <c r="GYZ3" s="16"/>
      <c r="GZA3" s="16"/>
      <c r="GZB3" s="16"/>
      <c r="GZC3" s="16"/>
      <c r="GZD3" s="16"/>
      <c r="GZE3" s="16"/>
      <c r="GZF3" s="16"/>
      <c r="GZG3" s="16"/>
      <c r="GZH3" s="16"/>
      <c r="GZI3" s="16"/>
      <c r="GZJ3" s="16"/>
      <c r="GZK3" s="16"/>
      <c r="GZL3" s="16"/>
      <c r="GZM3" s="16"/>
      <c r="GZN3" s="16"/>
      <c r="GZO3" s="16"/>
      <c r="GZP3" s="16"/>
      <c r="GZQ3" s="16"/>
      <c r="GZR3" s="16"/>
      <c r="GZS3" s="16"/>
      <c r="GZT3" s="16"/>
      <c r="GZU3" s="16"/>
      <c r="GZV3" s="16"/>
      <c r="GZW3" s="16"/>
      <c r="GZX3" s="16"/>
      <c r="GZY3" s="16"/>
      <c r="GZZ3" s="16"/>
      <c r="HAA3" s="16"/>
      <c r="HAB3" s="16"/>
      <c r="HAC3" s="16"/>
      <c r="HAD3" s="16"/>
      <c r="HAE3" s="16"/>
      <c r="HAF3" s="16"/>
      <c r="HAG3" s="16"/>
      <c r="HAH3" s="16"/>
      <c r="HAI3" s="16"/>
      <c r="HAJ3" s="16"/>
      <c r="HAK3" s="16"/>
      <c r="HAL3" s="16"/>
      <c r="HAM3" s="16"/>
      <c r="HAN3" s="16"/>
      <c r="HAO3" s="16"/>
      <c r="HAP3" s="16"/>
      <c r="HAQ3" s="16"/>
      <c r="HAR3" s="16"/>
      <c r="HAS3" s="16"/>
      <c r="HAT3" s="16"/>
      <c r="HAU3" s="16"/>
      <c r="HAV3" s="16"/>
      <c r="HAW3" s="16"/>
      <c r="HAX3" s="16"/>
      <c r="HAY3" s="16"/>
      <c r="HAZ3" s="16"/>
      <c r="HBA3" s="16"/>
      <c r="HBB3" s="16"/>
      <c r="HBC3" s="16"/>
      <c r="HBD3" s="16"/>
      <c r="HBE3" s="16"/>
      <c r="HBF3" s="16"/>
      <c r="HBG3" s="16"/>
      <c r="HBH3" s="16"/>
      <c r="HBI3" s="16"/>
      <c r="HBJ3" s="16"/>
      <c r="HBK3" s="16"/>
      <c r="HBL3" s="16"/>
      <c r="HBM3" s="16"/>
      <c r="HBN3" s="16"/>
      <c r="HBO3" s="16"/>
      <c r="HBP3" s="16"/>
      <c r="HBQ3" s="16"/>
      <c r="HBR3" s="16"/>
      <c r="HBS3" s="16"/>
      <c r="HBT3" s="16"/>
      <c r="HBU3" s="16"/>
      <c r="HBV3" s="16"/>
      <c r="HBW3" s="16"/>
      <c r="HBX3" s="16"/>
      <c r="HBY3" s="16"/>
      <c r="HBZ3" s="16"/>
      <c r="HCA3" s="16"/>
      <c r="HCB3" s="16"/>
      <c r="HCC3" s="16"/>
      <c r="HCD3" s="16"/>
      <c r="HCE3" s="16"/>
      <c r="HCF3" s="16"/>
      <c r="HCG3" s="16"/>
      <c r="HCH3" s="16"/>
      <c r="HCI3" s="16"/>
      <c r="HCJ3" s="16"/>
      <c r="HCK3" s="16"/>
      <c r="HCL3" s="16"/>
      <c r="HCM3" s="16"/>
      <c r="HCN3" s="16"/>
      <c r="HCO3" s="16"/>
      <c r="HCP3" s="16"/>
      <c r="HCQ3" s="16"/>
      <c r="HCR3" s="16"/>
      <c r="HCS3" s="16"/>
      <c r="HCT3" s="16"/>
      <c r="HCU3" s="16"/>
      <c r="HCV3" s="16"/>
      <c r="HCW3" s="16"/>
      <c r="HCX3" s="16"/>
      <c r="HCY3" s="16"/>
      <c r="HCZ3" s="16"/>
      <c r="HDA3" s="16"/>
      <c r="HDB3" s="16"/>
      <c r="HDC3" s="16"/>
      <c r="HDD3" s="16"/>
      <c r="HDE3" s="16"/>
      <c r="HDF3" s="16"/>
      <c r="HDG3" s="16"/>
      <c r="HDH3" s="16"/>
      <c r="HDI3" s="16"/>
      <c r="HDJ3" s="16"/>
      <c r="HDK3" s="16"/>
      <c r="HDL3" s="16"/>
      <c r="HDM3" s="16"/>
      <c r="HDN3" s="16"/>
      <c r="HDO3" s="16"/>
      <c r="HDP3" s="16"/>
      <c r="HDQ3" s="16"/>
      <c r="HDR3" s="16"/>
      <c r="HDS3" s="16"/>
      <c r="HDT3" s="16"/>
      <c r="HDU3" s="16"/>
      <c r="HDV3" s="16"/>
      <c r="HDW3" s="16"/>
      <c r="HDX3" s="16"/>
      <c r="HDY3" s="16"/>
      <c r="HDZ3" s="16"/>
      <c r="HEA3" s="16"/>
      <c r="HEB3" s="16"/>
      <c r="HEC3" s="16"/>
      <c r="HED3" s="16"/>
      <c r="HEE3" s="16"/>
      <c r="HEF3" s="16"/>
      <c r="HEG3" s="16"/>
      <c r="HEH3" s="16"/>
      <c r="HEI3" s="16"/>
      <c r="HEJ3" s="16"/>
      <c r="HEK3" s="16"/>
      <c r="HEL3" s="16"/>
      <c r="HEM3" s="16"/>
      <c r="HEN3" s="16"/>
      <c r="HEO3" s="16"/>
      <c r="HEP3" s="16"/>
      <c r="HEQ3" s="16"/>
      <c r="HER3" s="16"/>
      <c r="HES3" s="16"/>
      <c r="HET3" s="16"/>
      <c r="HEU3" s="16"/>
      <c r="HEV3" s="16"/>
      <c r="HEW3" s="16"/>
      <c r="HEX3" s="16"/>
      <c r="HEY3" s="16"/>
      <c r="HEZ3" s="16"/>
      <c r="HFA3" s="16"/>
      <c r="HFB3" s="16"/>
      <c r="HFC3" s="16"/>
      <c r="HFD3" s="16"/>
      <c r="HFE3" s="16"/>
      <c r="HFF3" s="16"/>
      <c r="HFG3" s="16"/>
      <c r="HFH3" s="16"/>
      <c r="HFI3" s="16"/>
      <c r="HFJ3" s="16"/>
      <c r="HFK3" s="16"/>
      <c r="HFL3" s="16"/>
      <c r="HFM3" s="16"/>
      <c r="HFN3" s="16"/>
      <c r="HFO3" s="16"/>
      <c r="HFP3" s="16"/>
      <c r="HFQ3" s="16"/>
      <c r="HFR3" s="16"/>
      <c r="HFS3" s="16"/>
      <c r="HFT3" s="16"/>
      <c r="HFU3" s="16"/>
      <c r="HFV3" s="16"/>
      <c r="HFW3" s="16"/>
      <c r="HFX3" s="16"/>
      <c r="HFY3" s="16"/>
      <c r="HFZ3" s="16"/>
      <c r="HGA3" s="16"/>
      <c r="HGB3" s="16"/>
      <c r="HGC3" s="16"/>
      <c r="HGD3" s="16"/>
      <c r="HGE3" s="16"/>
      <c r="HGF3" s="16"/>
      <c r="HGG3" s="16"/>
      <c r="HGH3" s="16"/>
      <c r="HGI3" s="16"/>
      <c r="HGJ3" s="16"/>
      <c r="HGK3" s="16"/>
      <c r="HGL3" s="16"/>
      <c r="HGM3" s="16"/>
      <c r="HGN3" s="16"/>
      <c r="HGO3" s="16"/>
      <c r="HGP3" s="16"/>
      <c r="HGQ3" s="16"/>
      <c r="HGR3" s="16"/>
      <c r="HGS3" s="16"/>
      <c r="HGT3" s="16"/>
      <c r="HGU3" s="16"/>
      <c r="HGV3" s="16"/>
      <c r="HGW3" s="16"/>
      <c r="HGX3" s="16"/>
      <c r="HGY3" s="16"/>
      <c r="HGZ3" s="16"/>
      <c r="HHA3" s="16"/>
      <c r="HHB3" s="16"/>
      <c r="HHC3" s="16"/>
      <c r="HHD3" s="16"/>
      <c r="HHE3" s="16"/>
      <c r="HHF3" s="16"/>
      <c r="HHG3" s="16"/>
      <c r="HHH3" s="16"/>
      <c r="HHI3" s="16"/>
      <c r="HHJ3" s="16"/>
      <c r="HHK3" s="16"/>
      <c r="HHL3" s="16"/>
      <c r="HHM3" s="16"/>
      <c r="HHN3" s="16"/>
      <c r="HHO3" s="16"/>
      <c r="HHP3" s="16"/>
      <c r="HHQ3" s="16"/>
      <c r="HHR3" s="16"/>
      <c r="HHS3" s="16"/>
      <c r="HHT3" s="16"/>
      <c r="HHU3" s="16"/>
      <c r="HHV3" s="16"/>
      <c r="HHW3" s="16"/>
      <c r="HHX3" s="16"/>
      <c r="HHY3" s="16"/>
      <c r="HHZ3" s="16"/>
      <c r="HIA3" s="16"/>
      <c r="HIB3" s="16"/>
      <c r="HIC3" s="16"/>
      <c r="HID3" s="16"/>
      <c r="HIE3" s="16"/>
      <c r="HIF3" s="16"/>
      <c r="HIG3" s="16"/>
      <c r="HIH3" s="16"/>
      <c r="HII3" s="16"/>
      <c r="HIJ3" s="16"/>
      <c r="HIK3" s="16"/>
      <c r="HIL3" s="16"/>
      <c r="HIM3" s="16"/>
      <c r="HIN3" s="16"/>
      <c r="HIO3" s="16"/>
      <c r="HIP3" s="16"/>
      <c r="HIQ3" s="16"/>
      <c r="HIR3" s="16"/>
      <c r="HIS3" s="16"/>
      <c r="HIT3" s="16"/>
      <c r="HIU3" s="16"/>
      <c r="HIV3" s="16"/>
      <c r="HIW3" s="16"/>
      <c r="HIX3" s="16"/>
      <c r="HIY3" s="16"/>
      <c r="HIZ3" s="16"/>
      <c r="HJA3" s="16"/>
      <c r="HJB3" s="16"/>
      <c r="HJC3" s="16"/>
      <c r="HJD3" s="16"/>
      <c r="HJE3" s="16"/>
      <c r="HJF3" s="16"/>
      <c r="HJG3" s="16"/>
      <c r="HJH3" s="16"/>
      <c r="HJI3" s="16"/>
      <c r="HJJ3" s="16"/>
      <c r="HJK3" s="16"/>
      <c r="HJL3" s="16"/>
      <c r="HJM3" s="16"/>
      <c r="HJN3" s="16"/>
      <c r="HJO3" s="16"/>
      <c r="HJP3" s="16"/>
      <c r="HJQ3" s="16"/>
      <c r="HJR3" s="16"/>
      <c r="HJS3" s="16"/>
      <c r="HJT3" s="16"/>
      <c r="HJU3" s="16"/>
      <c r="HJV3" s="16"/>
      <c r="HJW3" s="16"/>
      <c r="HJX3" s="16"/>
      <c r="HJY3" s="16"/>
      <c r="HJZ3" s="16"/>
      <c r="HKA3" s="16"/>
      <c r="HKB3" s="16"/>
      <c r="HKC3" s="16"/>
      <c r="HKD3" s="16"/>
      <c r="HKE3" s="16"/>
      <c r="HKF3" s="16"/>
      <c r="HKG3" s="16"/>
      <c r="HKH3" s="16"/>
      <c r="HKI3" s="16"/>
      <c r="HKJ3" s="16"/>
      <c r="HKK3" s="16"/>
      <c r="HKL3" s="16"/>
      <c r="HKM3" s="16"/>
      <c r="HKN3" s="16"/>
      <c r="HKO3" s="16"/>
      <c r="HKP3" s="16"/>
      <c r="HKQ3" s="16"/>
      <c r="HKR3" s="16"/>
      <c r="HKS3" s="16"/>
      <c r="HKT3" s="16"/>
      <c r="HKU3" s="16"/>
      <c r="HKV3" s="16"/>
      <c r="HKW3" s="16"/>
      <c r="HKX3" s="16"/>
      <c r="HKY3" s="16"/>
      <c r="HKZ3" s="16"/>
      <c r="HLA3" s="16"/>
      <c r="HLB3" s="16"/>
      <c r="HLC3" s="16"/>
      <c r="HLD3" s="16"/>
      <c r="HLE3" s="16"/>
      <c r="HLF3" s="16"/>
      <c r="HLG3" s="16"/>
      <c r="HLH3" s="16"/>
      <c r="HLI3" s="16"/>
      <c r="HLJ3" s="16"/>
      <c r="HLK3" s="16"/>
      <c r="HLL3" s="16"/>
      <c r="HLM3" s="16"/>
      <c r="HLN3" s="16"/>
      <c r="HLO3" s="16"/>
      <c r="HLP3" s="16"/>
      <c r="HLQ3" s="16"/>
      <c r="HLR3" s="16"/>
      <c r="HLS3" s="16"/>
      <c r="HLT3" s="16"/>
      <c r="HLU3" s="16"/>
      <c r="HLV3" s="16"/>
      <c r="HLW3" s="16"/>
      <c r="HLX3" s="16"/>
      <c r="HLY3" s="16"/>
      <c r="HLZ3" s="16"/>
      <c r="HMA3" s="16"/>
      <c r="HMB3" s="16"/>
      <c r="HMC3" s="16"/>
      <c r="HMD3" s="16"/>
      <c r="HME3" s="16"/>
      <c r="HMF3" s="16"/>
      <c r="HMG3" s="16"/>
      <c r="HMH3" s="16"/>
      <c r="HMI3" s="16"/>
      <c r="HMJ3" s="16"/>
      <c r="HMK3" s="16"/>
      <c r="HML3" s="16"/>
      <c r="HMM3" s="16"/>
      <c r="HMN3" s="16"/>
      <c r="HMO3" s="16"/>
      <c r="HMP3" s="16"/>
      <c r="HMQ3" s="16"/>
      <c r="HMR3" s="16"/>
      <c r="HMS3" s="16"/>
      <c r="HMT3" s="16"/>
      <c r="HMU3" s="16"/>
      <c r="HMV3" s="16"/>
      <c r="HMW3" s="16"/>
      <c r="HMX3" s="16"/>
      <c r="HMY3" s="16"/>
      <c r="HMZ3" s="16"/>
      <c r="HNA3" s="16"/>
      <c r="HNB3" s="16"/>
      <c r="HNC3" s="16"/>
      <c r="HND3" s="16"/>
      <c r="HNE3" s="16"/>
      <c r="HNF3" s="16"/>
      <c r="HNG3" s="16"/>
      <c r="HNH3" s="16"/>
      <c r="HNI3" s="16"/>
      <c r="HNJ3" s="16"/>
      <c r="HNK3" s="16"/>
      <c r="HNL3" s="16"/>
      <c r="HNM3" s="16"/>
      <c r="HNN3" s="16"/>
      <c r="HNO3" s="16"/>
      <c r="HNP3" s="16"/>
      <c r="HNQ3" s="16"/>
      <c r="HNR3" s="16"/>
      <c r="HNS3" s="16"/>
      <c r="HNT3" s="16"/>
      <c r="HNU3" s="16"/>
      <c r="HNV3" s="16"/>
      <c r="HNW3" s="16"/>
      <c r="HNX3" s="16"/>
      <c r="HNY3" s="16"/>
      <c r="HNZ3" s="16"/>
      <c r="HOA3" s="16"/>
      <c r="HOB3" s="16"/>
      <c r="HOC3" s="16"/>
      <c r="HOD3" s="16"/>
      <c r="HOE3" s="16"/>
      <c r="HOF3" s="16"/>
      <c r="HOG3" s="16"/>
      <c r="HOH3" s="16"/>
      <c r="HOI3" s="16"/>
      <c r="HOJ3" s="16"/>
      <c r="HOK3" s="16"/>
      <c r="HOL3" s="16"/>
      <c r="HOM3" s="16"/>
      <c r="HON3" s="16"/>
      <c r="HOO3" s="16"/>
      <c r="HOP3" s="16"/>
      <c r="HOQ3" s="16"/>
      <c r="HOR3" s="16"/>
      <c r="HOS3" s="16"/>
      <c r="HOT3" s="16"/>
      <c r="HOU3" s="16"/>
      <c r="HOV3" s="16"/>
      <c r="HOW3" s="16"/>
      <c r="HOX3" s="16"/>
      <c r="HOY3" s="16"/>
      <c r="HOZ3" s="16"/>
      <c r="HPA3" s="16"/>
      <c r="HPB3" s="16"/>
      <c r="HPC3" s="16"/>
      <c r="HPD3" s="16"/>
      <c r="HPE3" s="16"/>
      <c r="HPF3" s="16"/>
      <c r="HPG3" s="16"/>
      <c r="HPH3" s="16"/>
      <c r="HPI3" s="16"/>
      <c r="HPJ3" s="16"/>
      <c r="HPK3" s="16"/>
      <c r="HPL3" s="16"/>
      <c r="HPM3" s="16"/>
      <c r="HPN3" s="16"/>
      <c r="HPO3" s="16"/>
      <c r="HPP3" s="16"/>
      <c r="HPQ3" s="16"/>
      <c r="HPR3" s="16"/>
      <c r="HPS3" s="16"/>
      <c r="HPT3" s="16"/>
      <c r="HPU3" s="16"/>
      <c r="HPV3" s="16"/>
      <c r="HPW3" s="16"/>
      <c r="HPX3" s="16"/>
      <c r="HPY3" s="16"/>
      <c r="HPZ3" s="16"/>
      <c r="HQA3" s="16"/>
      <c r="HQB3" s="16"/>
      <c r="HQC3" s="16"/>
      <c r="HQD3" s="16"/>
      <c r="HQE3" s="16"/>
      <c r="HQF3" s="16"/>
      <c r="HQG3" s="16"/>
      <c r="HQH3" s="16"/>
      <c r="HQI3" s="16"/>
      <c r="HQJ3" s="16"/>
      <c r="HQK3" s="16"/>
      <c r="HQL3" s="16"/>
      <c r="HQM3" s="16"/>
      <c r="HQN3" s="16"/>
      <c r="HQO3" s="16"/>
      <c r="HQP3" s="16"/>
      <c r="HQQ3" s="16"/>
      <c r="HQR3" s="16"/>
      <c r="HQS3" s="16"/>
      <c r="HQT3" s="16"/>
      <c r="HQU3" s="16"/>
      <c r="HQV3" s="16"/>
      <c r="HQW3" s="16"/>
      <c r="HQX3" s="16"/>
      <c r="HQY3" s="16"/>
      <c r="HQZ3" s="16"/>
      <c r="HRA3" s="16"/>
      <c r="HRB3" s="16"/>
      <c r="HRC3" s="16"/>
      <c r="HRD3" s="16"/>
      <c r="HRE3" s="16"/>
      <c r="HRF3" s="16"/>
      <c r="HRG3" s="16"/>
      <c r="HRH3" s="16"/>
      <c r="HRI3" s="16"/>
      <c r="HRJ3" s="16"/>
      <c r="HRK3" s="16"/>
      <c r="HRL3" s="16"/>
      <c r="HRM3" s="16"/>
      <c r="HRN3" s="16"/>
      <c r="HRO3" s="16"/>
      <c r="HRP3" s="16"/>
      <c r="HRQ3" s="16"/>
      <c r="HRR3" s="16"/>
      <c r="HRS3" s="16"/>
      <c r="HRT3" s="16"/>
      <c r="HRU3" s="16"/>
      <c r="HRV3" s="16"/>
      <c r="HRW3" s="16"/>
      <c r="HRX3" s="16"/>
      <c r="HRY3" s="16"/>
      <c r="HRZ3" s="16"/>
      <c r="HSA3" s="16"/>
      <c r="HSB3" s="16"/>
      <c r="HSC3" s="16"/>
      <c r="HSD3" s="16"/>
      <c r="HSE3" s="16"/>
      <c r="HSF3" s="16"/>
      <c r="HSG3" s="16"/>
      <c r="HSH3" s="16"/>
      <c r="HSI3" s="16"/>
      <c r="HSJ3" s="16"/>
      <c r="HSK3" s="16"/>
      <c r="HSL3" s="16"/>
      <c r="HSM3" s="16"/>
      <c r="HSN3" s="16"/>
      <c r="HSO3" s="16"/>
      <c r="HSP3" s="16"/>
      <c r="HSQ3" s="16"/>
      <c r="HSR3" s="16"/>
      <c r="HSS3" s="16"/>
      <c r="HST3" s="16"/>
      <c r="HSU3" s="16"/>
      <c r="HSV3" s="16"/>
      <c r="HSW3" s="16"/>
      <c r="HSX3" s="16"/>
      <c r="HSY3" s="16"/>
      <c r="HSZ3" s="16"/>
      <c r="HTA3" s="16"/>
      <c r="HTB3" s="16"/>
      <c r="HTC3" s="16"/>
      <c r="HTD3" s="16"/>
      <c r="HTE3" s="16"/>
      <c r="HTF3" s="16"/>
      <c r="HTG3" s="16"/>
      <c r="HTH3" s="16"/>
      <c r="HTI3" s="16"/>
      <c r="HTJ3" s="16"/>
      <c r="HTK3" s="16"/>
      <c r="HTL3" s="16"/>
      <c r="HTM3" s="16"/>
      <c r="HTN3" s="16"/>
      <c r="HTO3" s="16"/>
      <c r="HTP3" s="16"/>
      <c r="HTQ3" s="16"/>
      <c r="HTR3" s="16"/>
      <c r="HTS3" s="16"/>
      <c r="HTT3" s="16"/>
      <c r="HTU3" s="16"/>
      <c r="HTV3" s="16"/>
      <c r="HTW3" s="16"/>
      <c r="HTX3" s="16"/>
      <c r="HTY3" s="16"/>
      <c r="HTZ3" s="16"/>
      <c r="HUA3" s="16"/>
      <c r="HUB3" s="16"/>
      <c r="HUC3" s="16"/>
      <c r="HUD3" s="16"/>
      <c r="HUE3" s="16"/>
      <c r="HUF3" s="16"/>
      <c r="HUG3" s="16"/>
      <c r="HUH3" s="16"/>
      <c r="HUI3" s="16"/>
      <c r="HUJ3" s="16"/>
      <c r="HUK3" s="16"/>
      <c r="HUL3" s="16"/>
      <c r="HUM3" s="16"/>
      <c r="HUN3" s="16"/>
      <c r="HUO3" s="16"/>
      <c r="HUP3" s="16"/>
      <c r="HUQ3" s="16"/>
      <c r="HUR3" s="16"/>
      <c r="HUS3" s="16"/>
      <c r="HUT3" s="16"/>
      <c r="HUU3" s="16"/>
      <c r="HUV3" s="16"/>
      <c r="HUW3" s="16"/>
      <c r="HUX3" s="16"/>
      <c r="HUY3" s="16"/>
      <c r="HUZ3" s="16"/>
      <c r="HVA3" s="16"/>
      <c r="HVB3" s="16"/>
      <c r="HVC3" s="16"/>
      <c r="HVD3" s="16"/>
      <c r="HVE3" s="16"/>
      <c r="HVF3" s="16"/>
      <c r="HVG3" s="16"/>
      <c r="HVH3" s="16"/>
      <c r="HVI3" s="16"/>
      <c r="HVJ3" s="16"/>
      <c r="HVK3" s="16"/>
      <c r="HVL3" s="16"/>
      <c r="HVM3" s="16"/>
      <c r="HVN3" s="16"/>
      <c r="HVO3" s="16"/>
      <c r="HVP3" s="16"/>
      <c r="HVQ3" s="16"/>
      <c r="HVR3" s="16"/>
      <c r="HVS3" s="16"/>
      <c r="HVT3" s="16"/>
      <c r="HVU3" s="16"/>
      <c r="HVV3" s="16"/>
      <c r="HVW3" s="16"/>
      <c r="HVX3" s="16"/>
      <c r="HVY3" s="16"/>
      <c r="HVZ3" s="16"/>
      <c r="HWA3" s="16"/>
      <c r="HWB3" s="16"/>
      <c r="HWC3" s="16"/>
      <c r="HWD3" s="16"/>
      <c r="HWE3" s="16"/>
      <c r="HWF3" s="16"/>
      <c r="HWG3" s="16"/>
      <c r="HWH3" s="16"/>
      <c r="HWI3" s="16"/>
      <c r="HWJ3" s="16"/>
      <c r="HWK3" s="16"/>
      <c r="HWL3" s="16"/>
      <c r="HWM3" s="16"/>
      <c r="HWN3" s="16"/>
      <c r="HWO3" s="16"/>
      <c r="HWP3" s="16"/>
      <c r="HWQ3" s="16"/>
      <c r="HWR3" s="16"/>
      <c r="HWS3" s="16"/>
      <c r="HWT3" s="16"/>
      <c r="HWU3" s="16"/>
      <c r="HWV3" s="16"/>
      <c r="HWW3" s="16"/>
      <c r="HWX3" s="16"/>
      <c r="HWY3" s="16"/>
      <c r="HWZ3" s="16"/>
      <c r="HXA3" s="16"/>
      <c r="HXB3" s="16"/>
      <c r="HXC3" s="16"/>
      <c r="HXD3" s="16"/>
      <c r="HXE3" s="16"/>
      <c r="HXF3" s="16"/>
      <c r="HXG3" s="16"/>
      <c r="HXH3" s="16"/>
      <c r="HXI3" s="16"/>
      <c r="HXJ3" s="16"/>
      <c r="HXK3" s="16"/>
      <c r="HXL3" s="16"/>
      <c r="HXM3" s="16"/>
      <c r="HXN3" s="16"/>
      <c r="HXO3" s="16"/>
      <c r="HXP3" s="16"/>
      <c r="HXQ3" s="16"/>
      <c r="HXR3" s="16"/>
      <c r="HXS3" s="16"/>
      <c r="HXT3" s="16"/>
      <c r="HXU3" s="16"/>
      <c r="HXV3" s="16"/>
      <c r="HXW3" s="16"/>
      <c r="HXX3" s="16"/>
      <c r="HXY3" s="16"/>
      <c r="HXZ3" s="16"/>
      <c r="HYA3" s="16"/>
      <c r="HYB3" s="16"/>
      <c r="HYC3" s="16"/>
      <c r="HYD3" s="16"/>
      <c r="HYE3" s="16"/>
      <c r="HYF3" s="16"/>
      <c r="HYG3" s="16"/>
      <c r="HYH3" s="16"/>
      <c r="HYI3" s="16"/>
      <c r="HYJ3" s="16"/>
      <c r="HYK3" s="16"/>
      <c r="HYL3" s="16"/>
      <c r="HYM3" s="16"/>
      <c r="HYN3" s="16"/>
      <c r="HYO3" s="16"/>
      <c r="HYP3" s="16"/>
      <c r="HYQ3" s="16"/>
      <c r="HYR3" s="16"/>
      <c r="HYS3" s="16"/>
      <c r="HYT3" s="16"/>
      <c r="HYU3" s="16"/>
      <c r="HYV3" s="16"/>
      <c r="HYW3" s="16"/>
      <c r="HYX3" s="16"/>
      <c r="HYY3" s="16"/>
      <c r="HYZ3" s="16"/>
      <c r="HZA3" s="16"/>
      <c r="HZB3" s="16"/>
      <c r="HZC3" s="16"/>
      <c r="HZD3" s="16"/>
      <c r="HZE3" s="16"/>
      <c r="HZF3" s="16"/>
      <c r="HZG3" s="16"/>
      <c r="HZH3" s="16"/>
      <c r="HZI3" s="16"/>
      <c r="HZJ3" s="16"/>
      <c r="HZK3" s="16"/>
      <c r="HZL3" s="16"/>
      <c r="HZM3" s="16"/>
      <c r="HZN3" s="16"/>
      <c r="HZO3" s="16"/>
      <c r="HZP3" s="16"/>
      <c r="HZQ3" s="16"/>
      <c r="HZR3" s="16"/>
      <c r="HZS3" s="16"/>
      <c r="HZT3" s="16"/>
      <c r="HZU3" s="16"/>
      <c r="HZV3" s="16"/>
      <c r="HZW3" s="16"/>
      <c r="HZX3" s="16"/>
      <c r="HZY3" s="16"/>
      <c r="HZZ3" s="16"/>
      <c r="IAA3" s="16"/>
      <c r="IAB3" s="16"/>
      <c r="IAC3" s="16"/>
      <c r="IAD3" s="16"/>
      <c r="IAE3" s="16"/>
      <c r="IAF3" s="16"/>
      <c r="IAG3" s="16"/>
      <c r="IAH3" s="16"/>
      <c r="IAI3" s="16"/>
      <c r="IAJ3" s="16"/>
      <c r="IAK3" s="16"/>
      <c r="IAL3" s="16"/>
      <c r="IAM3" s="16"/>
      <c r="IAN3" s="16"/>
      <c r="IAO3" s="16"/>
      <c r="IAP3" s="16"/>
      <c r="IAQ3" s="16"/>
      <c r="IAR3" s="16"/>
      <c r="IAS3" s="16"/>
      <c r="IAT3" s="16"/>
      <c r="IAU3" s="16"/>
      <c r="IAV3" s="16"/>
      <c r="IAW3" s="16"/>
      <c r="IAX3" s="16"/>
      <c r="IAY3" s="16"/>
      <c r="IAZ3" s="16"/>
      <c r="IBA3" s="16"/>
      <c r="IBB3" s="16"/>
      <c r="IBC3" s="16"/>
      <c r="IBD3" s="16"/>
      <c r="IBE3" s="16"/>
      <c r="IBF3" s="16"/>
      <c r="IBG3" s="16"/>
      <c r="IBH3" s="16"/>
      <c r="IBI3" s="16"/>
      <c r="IBJ3" s="16"/>
      <c r="IBK3" s="16"/>
      <c r="IBL3" s="16"/>
      <c r="IBM3" s="16"/>
      <c r="IBN3" s="16"/>
      <c r="IBO3" s="16"/>
      <c r="IBP3" s="16"/>
      <c r="IBQ3" s="16"/>
      <c r="IBR3" s="16"/>
      <c r="IBS3" s="16"/>
      <c r="IBT3" s="16"/>
      <c r="IBU3" s="16"/>
      <c r="IBV3" s="16"/>
      <c r="IBW3" s="16"/>
      <c r="IBX3" s="16"/>
      <c r="IBY3" s="16"/>
      <c r="IBZ3" s="16"/>
      <c r="ICA3" s="16"/>
      <c r="ICB3" s="16"/>
      <c r="ICC3" s="16"/>
      <c r="ICD3" s="16"/>
      <c r="ICE3" s="16"/>
      <c r="ICF3" s="16"/>
      <c r="ICG3" s="16"/>
      <c r="ICH3" s="16"/>
      <c r="ICI3" s="16"/>
      <c r="ICJ3" s="16"/>
      <c r="ICK3" s="16"/>
      <c r="ICL3" s="16"/>
      <c r="ICM3" s="16"/>
      <c r="ICN3" s="16"/>
      <c r="ICO3" s="16"/>
      <c r="ICP3" s="16"/>
      <c r="ICQ3" s="16"/>
      <c r="ICR3" s="16"/>
      <c r="ICS3" s="16"/>
      <c r="ICT3" s="16"/>
      <c r="ICU3" s="16"/>
      <c r="ICV3" s="16"/>
      <c r="ICW3" s="16"/>
      <c r="ICX3" s="16"/>
      <c r="ICY3" s="16"/>
      <c r="ICZ3" s="16"/>
      <c r="IDA3" s="16"/>
      <c r="IDB3" s="16"/>
      <c r="IDC3" s="16"/>
      <c r="IDD3" s="16"/>
      <c r="IDE3" s="16"/>
      <c r="IDF3" s="16"/>
      <c r="IDG3" s="16"/>
      <c r="IDH3" s="16"/>
      <c r="IDI3" s="16"/>
      <c r="IDJ3" s="16"/>
      <c r="IDK3" s="16"/>
      <c r="IDL3" s="16"/>
      <c r="IDM3" s="16"/>
      <c r="IDN3" s="16"/>
      <c r="IDO3" s="16"/>
      <c r="IDP3" s="16"/>
      <c r="IDQ3" s="16"/>
      <c r="IDR3" s="16"/>
      <c r="IDS3" s="16"/>
      <c r="IDT3" s="16"/>
      <c r="IDU3" s="16"/>
      <c r="IDV3" s="16"/>
      <c r="IDW3" s="16"/>
      <c r="IDX3" s="16"/>
      <c r="IDY3" s="16"/>
      <c r="IDZ3" s="16"/>
      <c r="IEA3" s="16"/>
      <c r="IEB3" s="16"/>
      <c r="IEC3" s="16"/>
      <c r="IED3" s="16"/>
      <c r="IEE3" s="16"/>
      <c r="IEF3" s="16"/>
      <c r="IEG3" s="16"/>
      <c r="IEH3" s="16"/>
      <c r="IEI3" s="16"/>
      <c r="IEJ3" s="16"/>
      <c r="IEK3" s="16"/>
      <c r="IEL3" s="16"/>
      <c r="IEM3" s="16"/>
      <c r="IEN3" s="16"/>
      <c r="IEO3" s="16"/>
      <c r="IEP3" s="16"/>
      <c r="IEQ3" s="16"/>
      <c r="IER3" s="16"/>
      <c r="IES3" s="16"/>
      <c r="IET3" s="16"/>
      <c r="IEU3" s="16"/>
      <c r="IEV3" s="16"/>
      <c r="IEW3" s="16"/>
      <c r="IEX3" s="16"/>
      <c r="IEY3" s="16"/>
      <c r="IEZ3" s="16"/>
      <c r="IFA3" s="16"/>
      <c r="IFB3" s="16"/>
      <c r="IFC3" s="16"/>
      <c r="IFD3" s="16"/>
      <c r="IFE3" s="16"/>
      <c r="IFF3" s="16"/>
      <c r="IFG3" s="16"/>
      <c r="IFH3" s="16"/>
      <c r="IFI3" s="16"/>
      <c r="IFJ3" s="16"/>
      <c r="IFK3" s="16"/>
      <c r="IFL3" s="16"/>
      <c r="IFM3" s="16"/>
      <c r="IFN3" s="16"/>
      <c r="IFO3" s="16"/>
      <c r="IFP3" s="16"/>
      <c r="IFQ3" s="16"/>
      <c r="IFR3" s="16"/>
      <c r="IFS3" s="16"/>
      <c r="IFT3" s="16"/>
      <c r="IFU3" s="16"/>
      <c r="IFV3" s="16"/>
      <c r="IFW3" s="16"/>
      <c r="IFX3" s="16"/>
      <c r="IFY3" s="16"/>
      <c r="IFZ3" s="16"/>
      <c r="IGA3" s="16"/>
      <c r="IGB3" s="16"/>
      <c r="IGC3" s="16"/>
      <c r="IGD3" s="16"/>
      <c r="IGE3" s="16"/>
      <c r="IGF3" s="16"/>
      <c r="IGG3" s="16"/>
      <c r="IGH3" s="16"/>
      <c r="IGI3" s="16"/>
      <c r="IGJ3" s="16"/>
      <c r="IGK3" s="16"/>
      <c r="IGL3" s="16"/>
      <c r="IGM3" s="16"/>
      <c r="IGN3" s="16"/>
      <c r="IGO3" s="16"/>
      <c r="IGP3" s="16"/>
      <c r="IGQ3" s="16"/>
      <c r="IGR3" s="16"/>
      <c r="IGS3" s="16"/>
      <c r="IGT3" s="16"/>
      <c r="IGU3" s="16"/>
      <c r="IGV3" s="16"/>
      <c r="IGW3" s="16"/>
      <c r="IGX3" s="16"/>
      <c r="IGY3" s="16"/>
      <c r="IGZ3" s="16"/>
      <c r="IHA3" s="16"/>
      <c r="IHB3" s="16"/>
      <c r="IHC3" s="16"/>
      <c r="IHD3" s="16"/>
      <c r="IHE3" s="16"/>
      <c r="IHF3" s="16"/>
      <c r="IHG3" s="16"/>
      <c r="IHH3" s="16"/>
      <c r="IHI3" s="16"/>
      <c r="IHJ3" s="16"/>
      <c r="IHK3" s="16"/>
      <c r="IHL3" s="16"/>
      <c r="IHM3" s="16"/>
      <c r="IHN3" s="16"/>
      <c r="IHO3" s="16"/>
      <c r="IHP3" s="16"/>
      <c r="IHQ3" s="16"/>
      <c r="IHR3" s="16"/>
      <c r="IHS3" s="16"/>
      <c r="IHT3" s="16"/>
      <c r="IHU3" s="16"/>
      <c r="IHV3" s="16"/>
      <c r="IHW3" s="16"/>
      <c r="IHX3" s="16"/>
      <c r="IHY3" s="16"/>
      <c r="IHZ3" s="16"/>
      <c r="IIA3" s="16"/>
      <c r="IIB3" s="16"/>
      <c r="IIC3" s="16"/>
      <c r="IID3" s="16"/>
      <c r="IIE3" s="16"/>
      <c r="IIF3" s="16"/>
      <c r="IIG3" s="16"/>
      <c r="IIH3" s="16"/>
      <c r="III3" s="16"/>
      <c r="IIJ3" s="16"/>
      <c r="IIK3" s="16"/>
      <c r="IIL3" s="16"/>
      <c r="IIM3" s="16"/>
      <c r="IIN3" s="16"/>
      <c r="IIO3" s="16"/>
      <c r="IIP3" s="16"/>
      <c r="IIQ3" s="16"/>
      <c r="IIR3" s="16"/>
      <c r="IIS3" s="16"/>
      <c r="IIT3" s="16"/>
      <c r="IIU3" s="16"/>
      <c r="IIV3" s="16"/>
      <c r="IIW3" s="16"/>
      <c r="IIX3" s="16"/>
      <c r="IIY3" s="16"/>
      <c r="IIZ3" s="16"/>
      <c r="IJA3" s="16"/>
      <c r="IJB3" s="16"/>
      <c r="IJC3" s="16"/>
      <c r="IJD3" s="16"/>
      <c r="IJE3" s="16"/>
      <c r="IJF3" s="16"/>
      <c r="IJG3" s="16"/>
      <c r="IJH3" s="16"/>
      <c r="IJI3" s="16"/>
      <c r="IJJ3" s="16"/>
      <c r="IJK3" s="16"/>
      <c r="IJL3" s="16"/>
      <c r="IJM3" s="16"/>
      <c r="IJN3" s="16"/>
      <c r="IJO3" s="16"/>
      <c r="IJP3" s="16"/>
      <c r="IJQ3" s="16"/>
      <c r="IJR3" s="16"/>
      <c r="IJS3" s="16"/>
      <c r="IJT3" s="16"/>
      <c r="IJU3" s="16"/>
      <c r="IJV3" s="16"/>
      <c r="IJW3" s="16"/>
      <c r="IJX3" s="16"/>
      <c r="IJY3" s="16"/>
      <c r="IJZ3" s="16"/>
      <c r="IKA3" s="16"/>
      <c r="IKB3" s="16"/>
      <c r="IKC3" s="16"/>
      <c r="IKD3" s="16"/>
      <c r="IKE3" s="16"/>
      <c r="IKF3" s="16"/>
      <c r="IKG3" s="16"/>
      <c r="IKH3" s="16"/>
      <c r="IKI3" s="16"/>
      <c r="IKJ3" s="16"/>
      <c r="IKK3" s="16"/>
      <c r="IKL3" s="16"/>
      <c r="IKM3" s="16"/>
      <c r="IKN3" s="16"/>
      <c r="IKO3" s="16"/>
      <c r="IKP3" s="16"/>
      <c r="IKQ3" s="16"/>
      <c r="IKR3" s="16"/>
      <c r="IKS3" s="16"/>
      <c r="IKT3" s="16"/>
      <c r="IKU3" s="16"/>
      <c r="IKV3" s="16"/>
      <c r="IKW3" s="16"/>
      <c r="IKX3" s="16"/>
      <c r="IKY3" s="16"/>
      <c r="IKZ3" s="16"/>
      <c r="ILA3" s="16"/>
      <c r="ILB3" s="16"/>
      <c r="ILC3" s="16"/>
      <c r="ILD3" s="16"/>
      <c r="ILE3" s="16"/>
      <c r="ILF3" s="16"/>
      <c r="ILG3" s="16"/>
      <c r="ILH3" s="16"/>
      <c r="ILI3" s="16"/>
      <c r="ILJ3" s="16"/>
      <c r="ILK3" s="16"/>
      <c r="ILL3" s="16"/>
      <c r="ILM3" s="16"/>
      <c r="ILN3" s="16"/>
      <c r="ILO3" s="16"/>
      <c r="ILP3" s="16"/>
      <c r="ILQ3" s="16"/>
      <c r="ILR3" s="16"/>
      <c r="ILS3" s="16"/>
      <c r="ILT3" s="16"/>
      <c r="ILU3" s="16"/>
      <c r="ILV3" s="16"/>
      <c r="ILW3" s="16"/>
      <c r="ILX3" s="16"/>
      <c r="ILY3" s="16"/>
      <c r="ILZ3" s="16"/>
      <c r="IMA3" s="16"/>
      <c r="IMB3" s="16"/>
      <c r="IMC3" s="16"/>
      <c r="IMD3" s="16"/>
      <c r="IME3" s="16"/>
      <c r="IMF3" s="16"/>
      <c r="IMG3" s="16"/>
      <c r="IMH3" s="16"/>
      <c r="IMI3" s="16"/>
      <c r="IMJ3" s="16"/>
      <c r="IMK3" s="16"/>
      <c r="IML3" s="16"/>
      <c r="IMM3" s="16"/>
      <c r="IMN3" s="16"/>
      <c r="IMO3" s="16"/>
      <c r="IMP3" s="16"/>
      <c r="IMQ3" s="16"/>
      <c r="IMR3" s="16"/>
      <c r="IMS3" s="16"/>
      <c r="IMT3" s="16"/>
      <c r="IMU3" s="16"/>
      <c r="IMV3" s="16"/>
      <c r="IMW3" s="16"/>
      <c r="IMX3" s="16"/>
      <c r="IMY3" s="16"/>
      <c r="IMZ3" s="16"/>
      <c r="INA3" s="16"/>
      <c r="INB3" s="16"/>
      <c r="INC3" s="16"/>
      <c r="IND3" s="16"/>
      <c r="INE3" s="16"/>
      <c r="INF3" s="16"/>
      <c r="ING3" s="16"/>
      <c r="INH3" s="16"/>
      <c r="INI3" s="16"/>
      <c r="INJ3" s="16"/>
      <c r="INK3" s="16"/>
      <c r="INL3" s="16"/>
      <c r="INM3" s="16"/>
      <c r="INN3" s="16"/>
      <c r="INO3" s="16"/>
      <c r="INP3" s="16"/>
      <c r="INQ3" s="16"/>
      <c r="INR3" s="16"/>
      <c r="INS3" s="16"/>
      <c r="INT3" s="16"/>
      <c r="INU3" s="16"/>
      <c r="INV3" s="16"/>
      <c r="INW3" s="16"/>
      <c r="INX3" s="16"/>
      <c r="INY3" s="16"/>
      <c r="INZ3" s="16"/>
      <c r="IOA3" s="16"/>
      <c r="IOB3" s="16"/>
      <c r="IOC3" s="16"/>
      <c r="IOD3" s="16"/>
      <c r="IOE3" s="16"/>
      <c r="IOF3" s="16"/>
      <c r="IOG3" s="16"/>
      <c r="IOH3" s="16"/>
      <c r="IOI3" s="16"/>
      <c r="IOJ3" s="16"/>
      <c r="IOK3" s="16"/>
      <c r="IOL3" s="16"/>
      <c r="IOM3" s="16"/>
      <c r="ION3" s="16"/>
      <c r="IOO3" s="16"/>
      <c r="IOP3" s="16"/>
      <c r="IOQ3" s="16"/>
      <c r="IOR3" s="16"/>
      <c r="IOS3" s="16"/>
      <c r="IOT3" s="16"/>
      <c r="IOU3" s="16"/>
      <c r="IOV3" s="16"/>
      <c r="IOW3" s="16"/>
      <c r="IOX3" s="16"/>
      <c r="IOY3" s="16"/>
      <c r="IOZ3" s="16"/>
      <c r="IPA3" s="16"/>
      <c r="IPB3" s="16"/>
      <c r="IPC3" s="16"/>
      <c r="IPD3" s="16"/>
      <c r="IPE3" s="16"/>
      <c r="IPF3" s="16"/>
      <c r="IPG3" s="16"/>
      <c r="IPH3" s="16"/>
      <c r="IPI3" s="16"/>
      <c r="IPJ3" s="16"/>
      <c r="IPK3" s="16"/>
      <c r="IPL3" s="16"/>
      <c r="IPM3" s="16"/>
      <c r="IPN3" s="16"/>
      <c r="IPO3" s="16"/>
      <c r="IPP3" s="16"/>
      <c r="IPQ3" s="16"/>
      <c r="IPR3" s="16"/>
      <c r="IPS3" s="16"/>
      <c r="IPT3" s="16"/>
      <c r="IPU3" s="16"/>
      <c r="IPV3" s="16"/>
      <c r="IPW3" s="16"/>
      <c r="IPX3" s="16"/>
      <c r="IPY3" s="16"/>
      <c r="IPZ3" s="16"/>
      <c r="IQA3" s="16"/>
      <c r="IQB3" s="16"/>
      <c r="IQC3" s="16"/>
      <c r="IQD3" s="16"/>
      <c r="IQE3" s="16"/>
      <c r="IQF3" s="16"/>
      <c r="IQG3" s="16"/>
      <c r="IQH3" s="16"/>
      <c r="IQI3" s="16"/>
      <c r="IQJ3" s="16"/>
      <c r="IQK3" s="16"/>
      <c r="IQL3" s="16"/>
      <c r="IQM3" s="16"/>
      <c r="IQN3" s="16"/>
      <c r="IQO3" s="16"/>
      <c r="IQP3" s="16"/>
      <c r="IQQ3" s="16"/>
      <c r="IQR3" s="16"/>
      <c r="IQS3" s="16"/>
      <c r="IQT3" s="16"/>
      <c r="IQU3" s="16"/>
      <c r="IQV3" s="16"/>
      <c r="IQW3" s="16"/>
      <c r="IQX3" s="16"/>
      <c r="IQY3" s="16"/>
      <c r="IQZ3" s="16"/>
      <c r="IRA3" s="16"/>
      <c r="IRB3" s="16"/>
      <c r="IRC3" s="16"/>
      <c r="IRD3" s="16"/>
      <c r="IRE3" s="16"/>
      <c r="IRF3" s="16"/>
      <c r="IRG3" s="16"/>
      <c r="IRH3" s="16"/>
      <c r="IRI3" s="16"/>
      <c r="IRJ3" s="16"/>
      <c r="IRK3" s="16"/>
      <c r="IRL3" s="16"/>
      <c r="IRM3" s="16"/>
      <c r="IRN3" s="16"/>
      <c r="IRO3" s="16"/>
      <c r="IRP3" s="16"/>
      <c r="IRQ3" s="16"/>
      <c r="IRR3" s="16"/>
      <c r="IRS3" s="16"/>
      <c r="IRT3" s="16"/>
      <c r="IRU3" s="16"/>
      <c r="IRV3" s="16"/>
      <c r="IRW3" s="16"/>
      <c r="IRX3" s="16"/>
      <c r="IRY3" s="16"/>
      <c r="IRZ3" s="16"/>
      <c r="ISA3" s="16"/>
      <c r="ISB3" s="16"/>
      <c r="ISC3" s="16"/>
      <c r="ISD3" s="16"/>
      <c r="ISE3" s="16"/>
      <c r="ISF3" s="16"/>
      <c r="ISG3" s="16"/>
      <c r="ISH3" s="16"/>
      <c r="ISI3" s="16"/>
      <c r="ISJ3" s="16"/>
      <c r="ISK3" s="16"/>
      <c r="ISL3" s="16"/>
      <c r="ISM3" s="16"/>
      <c r="ISN3" s="16"/>
      <c r="ISO3" s="16"/>
      <c r="ISP3" s="16"/>
      <c r="ISQ3" s="16"/>
      <c r="ISR3" s="16"/>
      <c r="ISS3" s="16"/>
      <c r="IST3" s="16"/>
      <c r="ISU3" s="16"/>
      <c r="ISV3" s="16"/>
      <c r="ISW3" s="16"/>
      <c r="ISX3" s="16"/>
      <c r="ISY3" s="16"/>
      <c r="ISZ3" s="16"/>
      <c r="ITA3" s="16"/>
      <c r="ITB3" s="16"/>
      <c r="ITC3" s="16"/>
      <c r="ITD3" s="16"/>
      <c r="ITE3" s="16"/>
      <c r="ITF3" s="16"/>
      <c r="ITG3" s="16"/>
      <c r="ITH3" s="16"/>
      <c r="ITI3" s="16"/>
      <c r="ITJ3" s="16"/>
      <c r="ITK3" s="16"/>
      <c r="ITL3" s="16"/>
      <c r="ITM3" s="16"/>
      <c r="ITN3" s="16"/>
      <c r="ITO3" s="16"/>
      <c r="ITP3" s="16"/>
      <c r="ITQ3" s="16"/>
      <c r="ITR3" s="16"/>
      <c r="ITS3" s="16"/>
      <c r="ITT3" s="16"/>
      <c r="ITU3" s="16"/>
      <c r="ITV3" s="16"/>
      <c r="ITW3" s="16"/>
      <c r="ITX3" s="16"/>
      <c r="ITY3" s="16"/>
      <c r="ITZ3" s="16"/>
      <c r="IUA3" s="16"/>
      <c r="IUB3" s="16"/>
      <c r="IUC3" s="16"/>
      <c r="IUD3" s="16"/>
      <c r="IUE3" s="16"/>
      <c r="IUF3" s="16"/>
      <c r="IUG3" s="16"/>
      <c r="IUH3" s="16"/>
      <c r="IUI3" s="16"/>
      <c r="IUJ3" s="16"/>
      <c r="IUK3" s="16"/>
      <c r="IUL3" s="16"/>
      <c r="IUM3" s="16"/>
      <c r="IUN3" s="16"/>
      <c r="IUO3" s="16"/>
      <c r="IUP3" s="16"/>
      <c r="IUQ3" s="16"/>
      <c r="IUR3" s="16"/>
      <c r="IUS3" s="16"/>
      <c r="IUT3" s="16"/>
      <c r="IUU3" s="16"/>
      <c r="IUV3" s="16"/>
      <c r="IUW3" s="16"/>
      <c r="IUX3" s="16"/>
      <c r="IUY3" s="16"/>
      <c r="IUZ3" s="16"/>
      <c r="IVA3" s="16"/>
      <c r="IVB3" s="16"/>
      <c r="IVC3" s="16"/>
      <c r="IVD3" s="16"/>
      <c r="IVE3" s="16"/>
      <c r="IVF3" s="16"/>
      <c r="IVG3" s="16"/>
      <c r="IVH3" s="16"/>
      <c r="IVI3" s="16"/>
      <c r="IVJ3" s="16"/>
      <c r="IVK3" s="16"/>
      <c r="IVL3" s="16"/>
      <c r="IVM3" s="16"/>
      <c r="IVN3" s="16"/>
      <c r="IVO3" s="16"/>
      <c r="IVP3" s="16"/>
      <c r="IVQ3" s="16"/>
      <c r="IVR3" s="16"/>
      <c r="IVS3" s="16"/>
      <c r="IVT3" s="16"/>
      <c r="IVU3" s="16"/>
      <c r="IVV3" s="16"/>
      <c r="IVW3" s="16"/>
      <c r="IVX3" s="16"/>
      <c r="IVY3" s="16"/>
      <c r="IVZ3" s="16"/>
      <c r="IWA3" s="16"/>
      <c r="IWB3" s="16"/>
      <c r="IWC3" s="16"/>
      <c r="IWD3" s="16"/>
      <c r="IWE3" s="16"/>
      <c r="IWF3" s="16"/>
      <c r="IWG3" s="16"/>
      <c r="IWH3" s="16"/>
      <c r="IWI3" s="16"/>
      <c r="IWJ3" s="16"/>
      <c r="IWK3" s="16"/>
      <c r="IWL3" s="16"/>
      <c r="IWM3" s="16"/>
      <c r="IWN3" s="16"/>
      <c r="IWO3" s="16"/>
      <c r="IWP3" s="16"/>
      <c r="IWQ3" s="16"/>
      <c r="IWR3" s="16"/>
      <c r="IWS3" s="16"/>
      <c r="IWT3" s="16"/>
      <c r="IWU3" s="16"/>
      <c r="IWV3" s="16"/>
      <c r="IWW3" s="16"/>
      <c r="IWX3" s="16"/>
      <c r="IWY3" s="16"/>
      <c r="IWZ3" s="16"/>
      <c r="IXA3" s="16"/>
      <c r="IXB3" s="16"/>
      <c r="IXC3" s="16"/>
      <c r="IXD3" s="16"/>
      <c r="IXE3" s="16"/>
      <c r="IXF3" s="16"/>
      <c r="IXG3" s="16"/>
      <c r="IXH3" s="16"/>
      <c r="IXI3" s="16"/>
      <c r="IXJ3" s="16"/>
      <c r="IXK3" s="16"/>
      <c r="IXL3" s="16"/>
      <c r="IXM3" s="16"/>
      <c r="IXN3" s="16"/>
      <c r="IXO3" s="16"/>
      <c r="IXP3" s="16"/>
      <c r="IXQ3" s="16"/>
      <c r="IXR3" s="16"/>
      <c r="IXS3" s="16"/>
      <c r="IXT3" s="16"/>
      <c r="IXU3" s="16"/>
      <c r="IXV3" s="16"/>
      <c r="IXW3" s="16"/>
      <c r="IXX3" s="16"/>
      <c r="IXY3" s="16"/>
      <c r="IXZ3" s="16"/>
      <c r="IYA3" s="16"/>
      <c r="IYB3" s="16"/>
      <c r="IYC3" s="16"/>
      <c r="IYD3" s="16"/>
      <c r="IYE3" s="16"/>
      <c r="IYF3" s="16"/>
      <c r="IYG3" s="16"/>
      <c r="IYH3" s="16"/>
      <c r="IYI3" s="16"/>
      <c r="IYJ3" s="16"/>
      <c r="IYK3" s="16"/>
      <c r="IYL3" s="16"/>
      <c r="IYM3" s="16"/>
      <c r="IYN3" s="16"/>
      <c r="IYO3" s="16"/>
      <c r="IYP3" s="16"/>
      <c r="IYQ3" s="16"/>
      <c r="IYR3" s="16"/>
      <c r="IYS3" s="16"/>
      <c r="IYT3" s="16"/>
      <c r="IYU3" s="16"/>
      <c r="IYV3" s="16"/>
      <c r="IYW3" s="16"/>
      <c r="IYX3" s="16"/>
      <c r="IYY3" s="16"/>
      <c r="IYZ3" s="16"/>
      <c r="IZA3" s="16"/>
      <c r="IZB3" s="16"/>
      <c r="IZC3" s="16"/>
      <c r="IZD3" s="16"/>
      <c r="IZE3" s="16"/>
      <c r="IZF3" s="16"/>
      <c r="IZG3" s="16"/>
      <c r="IZH3" s="16"/>
      <c r="IZI3" s="16"/>
      <c r="IZJ3" s="16"/>
      <c r="IZK3" s="16"/>
      <c r="IZL3" s="16"/>
      <c r="IZM3" s="16"/>
      <c r="IZN3" s="16"/>
      <c r="IZO3" s="16"/>
      <c r="IZP3" s="16"/>
      <c r="IZQ3" s="16"/>
      <c r="IZR3" s="16"/>
      <c r="IZS3" s="16"/>
      <c r="IZT3" s="16"/>
      <c r="IZU3" s="16"/>
      <c r="IZV3" s="16"/>
      <c r="IZW3" s="16"/>
      <c r="IZX3" s="16"/>
      <c r="IZY3" s="16"/>
      <c r="IZZ3" s="16"/>
      <c r="JAA3" s="16"/>
      <c r="JAB3" s="16"/>
      <c r="JAC3" s="16"/>
      <c r="JAD3" s="16"/>
      <c r="JAE3" s="16"/>
      <c r="JAF3" s="16"/>
      <c r="JAG3" s="16"/>
      <c r="JAH3" s="16"/>
      <c r="JAI3" s="16"/>
      <c r="JAJ3" s="16"/>
      <c r="JAK3" s="16"/>
      <c r="JAL3" s="16"/>
      <c r="JAM3" s="16"/>
      <c r="JAN3" s="16"/>
      <c r="JAO3" s="16"/>
      <c r="JAP3" s="16"/>
      <c r="JAQ3" s="16"/>
      <c r="JAR3" s="16"/>
      <c r="JAS3" s="16"/>
      <c r="JAT3" s="16"/>
      <c r="JAU3" s="16"/>
      <c r="JAV3" s="16"/>
      <c r="JAW3" s="16"/>
      <c r="JAX3" s="16"/>
      <c r="JAY3" s="16"/>
      <c r="JAZ3" s="16"/>
      <c r="JBA3" s="16"/>
      <c r="JBB3" s="16"/>
      <c r="JBC3" s="16"/>
      <c r="JBD3" s="16"/>
      <c r="JBE3" s="16"/>
      <c r="JBF3" s="16"/>
      <c r="JBG3" s="16"/>
      <c r="JBH3" s="16"/>
      <c r="JBI3" s="16"/>
      <c r="JBJ3" s="16"/>
      <c r="JBK3" s="16"/>
      <c r="JBL3" s="16"/>
      <c r="JBM3" s="16"/>
      <c r="JBN3" s="16"/>
      <c r="JBO3" s="16"/>
      <c r="JBP3" s="16"/>
      <c r="JBQ3" s="16"/>
      <c r="JBR3" s="16"/>
      <c r="JBS3" s="16"/>
      <c r="JBT3" s="16"/>
      <c r="JBU3" s="16"/>
      <c r="JBV3" s="16"/>
      <c r="JBW3" s="16"/>
      <c r="JBX3" s="16"/>
      <c r="JBY3" s="16"/>
      <c r="JBZ3" s="16"/>
      <c r="JCA3" s="16"/>
      <c r="JCB3" s="16"/>
      <c r="JCC3" s="16"/>
      <c r="JCD3" s="16"/>
      <c r="JCE3" s="16"/>
      <c r="JCF3" s="16"/>
      <c r="JCG3" s="16"/>
      <c r="JCH3" s="16"/>
      <c r="JCI3" s="16"/>
      <c r="JCJ3" s="16"/>
      <c r="JCK3" s="16"/>
      <c r="JCL3" s="16"/>
      <c r="JCM3" s="16"/>
      <c r="JCN3" s="16"/>
      <c r="JCO3" s="16"/>
      <c r="JCP3" s="16"/>
      <c r="JCQ3" s="16"/>
      <c r="JCR3" s="16"/>
      <c r="JCS3" s="16"/>
      <c r="JCT3" s="16"/>
      <c r="JCU3" s="16"/>
      <c r="JCV3" s="16"/>
      <c r="JCW3" s="16"/>
      <c r="JCX3" s="16"/>
      <c r="JCY3" s="16"/>
      <c r="JCZ3" s="16"/>
      <c r="JDA3" s="16"/>
      <c r="JDB3" s="16"/>
      <c r="JDC3" s="16"/>
      <c r="JDD3" s="16"/>
      <c r="JDE3" s="16"/>
      <c r="JDF3" s="16"/>
      <c r="JDG3" s="16"/>
      <c r="JDH3" s="16"/>
      <c r="JDI3" s="16"/>
      <c r="JDJ3" s="16"/>
      <c r="JDK3" s="16"/>
      <c r="JDL3" s="16"/>
      <c r="JDM3" s="16"/>
      <c r="JDN3" s="16"/>
      <c r="JDO3" s="16"/>
      <c r="JDP3" s="16"/>
      <c r="JDQ3" s="16"/>
      <c r="JDR3" s="16"/>
      <c r="JDS3" s="16"/>
      <c r="JDT3" s="16"/>
      <c r="JDU3" s="16"/>
      <c r="JDV3" s="16"/>
      <c r="JDW3" s="16"/>
      <c r="JDX3" s="16"/>
      <c r="JDY3" s="16"/>
      <c r="JDZ3" s="16"/>
      <c r="JEA3" s="16"/>
      <c r="JEB3" s="16"/>
      <c r="JEC3" s="16"/>
      <c r="JED3" s="16"/>
      <c r="JEE3" s="16"/>
      <c r="JEF3" s="16"/>
      <c r="JEG3" s="16"/>
      <c r="JEH3" s="16"/>
      <c r="JEI3" s="16"/>
      <c r="JEJ3" s="16"/>
      <c r="JEK3" s="16"/>
      <c r="JEL3" s="16"/>
      <c r="JEM3" s="16"/>
      <c r="JEN3" s="16"/>
      <c r="JEO3" s="16"/>
      <c r="JEP3" s="16"/>
      <c r="JEQ3" s="16"/>
      <c r="JER3" s="16"/>
      <c r="JES3" s="16"/>
      <c r="JET3" s="16"/>
      <c r="JEU3" s="16"/>
      <c r="JEV3" s="16"/>
      <c r="JEW3" s="16"/>
      <c r="JEX3" s="16"/>
      <c r="JEY3" s="16"/>
      <c r="JEZ3" s="16"/>
      <c r="JFA3" s="16"/>
      <c r="JFB3" s="16"/>
      <c r="JFC3" s="16"/>
      <c r="JFD3" s="16"/>
      <c r="JFE3" s="16"/>
      <c r="JFF3" s="16"/>
      <c r="JFG3" s="16"/>
      <c r="JFH3" s="16"/>
      <c r="JFI3" s="16"/>
      <c r="JFJ3" s="16"/>
      <c r="JFK3" s="16"/>
      <c r="JFL3" s="16"/>
      <c r="JFM3" s="16"/>
      <c r="JFN3" s="16"/>
      <c r="JFO3" s="16"/>
      <c r="JFP3" s="16"/>
      <c r="JFQ3" s="16"/>
      <c r="JFR3" s="16"/>
      <c r="JFS3" s="16"/>
      <c r="JFT3" s="16"/>
      <c r="JFU3" s="16"/>
      <c r="JFV3" s="16"/>
      <c r="JFW3" s="16"/>
      <c r="JFX3" s="16"/>
      <c r="JFY3" s="16"/>
      <c r="JFZ3" s="16"/>
      <c r="JGA3" s="16"/>
      <c r="JGB3" s="16"/>
      <c r="JGC3" s="16"/>
      <c r="JGD3" s="16"/>
      <c r="JGE3" s="16"/>
      <c r="JGF3" s="16"/>
      <c r="JGG3" s="16"/>
      <c r="JGH3" s="16"/>
      <c r="JGI3" s="16"/>
      <c r="JGJ3" s="16"/>
      <c r="JGK3" s="16"/>
      <c r="JGL3" s="16"/>
      <c r="JGM3" s="16"/>
      <c r="JGN3" s="16"/>
      <c r="JGO3" s="16"/>
      <c r="JGP3" s="16"/>
      <c r="JGQ3" s="16"/>
      <c r="JGR3" s="16"/>
      <c r="JGS3" s="16"/>
      <c r="JGT3" s="16"/>
      <c r="JGU3" s="16"/>
      <c r="JGV3" s="16"/>
      <c r="JGW3" s="16"/>
      <c r="JGX3" s="16"/>
      <c r="JGY3" s="16"/>
      <c r="JGZ3" s="16"/>
      <c r="JHA3" s="16"/>
      <c r="JHB3" s="16"/>
      <c r="JHC3" s="16"/>
      <c r="JHD3" s="16"/>
      <c r="JHE3" s="16"/>
      <c r="JHF3" s="16"/>
      <c r="JHG3" s="16"/>
      <c r="JHH3" s="16"/>
      <c r="JHI3" s="16"/>
      <c r="JHJ3" s="16"/>
      <c r="JHK3" s="16"/>
      <c r="JHL3" s="16"/>
      <c r="JHM3" s="16"/>
      <c r="JHN3" s="16"/>
      <c r="JHO3" s="16"/>
      <c r="JHP3" s="16"/>
      <c r="JHQ3" s="16"/>
      <c r="JHR3" s="16"/>
      <c r="JHS3" s="16"/>
      <c r="JHT3" s="16"/>
      <c r="JHU3" s="16"/>
      <c r="JHV3" s="16"/>
      <c r="JHW3" s="16"/>
      <c r="JHX3" s="16"/>
      <c r="JHY3" s="16"/>
      <c r="JHZ3" s="16"/>
      <c r="JIA3" s="16"/>
      <c r="JIB3" s="16"/>
      <c r="JIC3" s="16"/>
      <c r="JID3" s="16"/>
      <c r="JIE3" s="16"/>
      <c r="JIF3" s="16"/>
      <c r="JIG3" s="16"/>
      <c r="JIH3" s="16"/>
      <c r="JII3" s="16"/>
      <c r="JIJ3" s="16"/>
      <c r="JIK3" s="16"/>
      <c r="JIL3" s="16"/>
      <c r="JIM3" s="16"/>
      <c r="JIN3" s="16"/>
      <c r="JIO3" s="16"/>
      <c r="JIP3" s="16"/>
      <c r="JIQ3" s="16"/>
      <c r="JIR3" s="16"/>
      <c r="JIS3" s="16"/>
      <c r="JIT3" s="16"/>
      <c r="JIU3" s="16"/>
      <c r="JIV3" s="16"/>
      <c r="JIW3" s="16"/>
      <c r="JIX3" s="16"/>
      <c r="JIY3" s="16"/>
      <c r="JIZ3" s="16"/>
      <c r="JJA3" s="16"/>
      <c r="JJB3" s="16"/>
      <c r="JJC3" s="16"/>
      <c r="JJD3" s="16"/>
      <c r="JJE3" s="16"/>
      <c r="JJF3" s="16"/>
      <c r="JJG3" s="16"/>
      <c r="JJH3" s="16"/>
      <c r="JJI3" s="16"/>
      <c r="JJJ3" s="16"/>
      <c r="JJK3" s="16"/>
      <c r="JJL3" s="16"/>
      <c r="JJM3" s="16"/>
      <c r="JJN3" s="16"/>
      <c r="JJO3" s="16"/>
      <c r="JJP3" s="16"/>
      <c r="JJQ3" s="16"/>
      <c r="JJR3" s="16"/>
      <c r="JJS3" s="16"/>
      <c r="JJT3" s="16"/>
      <c r="JJU3" s="16"/>
      <c r="JJV3" s="16"/>
      <c r="JJW3" s="16"/>
      <c r="JJX3" s="16"/>
      <c r="JJY3" s="16"/>
      <c r="JJZ3" s="16"/>
      <c r="JKA3" s="16"/>
      <c r="JKB3" s="16"/>
      <c r="JKC3" s="16"/>
      <c r="JKD3" s="16"/>
      <c r="JKE3" s="16"/>
      <c r="JKF3" s="16"/>
      <c r="JKG3" s="16"/>
      <c r="JKH3" s="16"/>
      <c r="JKI3" s="16"/>
      <c r="JKJ3" s="16"/>
      <c r="JKK3" s="16"/>
      <c r="JKL3" s="16"/>
      <c r="JKM3" s="16"/>
      <c r="JKN3" s="16"/>
      <c r="JKO3" s="16"/>
      <c r="JKP3" s="16"/>
      <c r="JKQ3" s="16"/>
      <c r="JKR3" s="16"/>
      <c r="JKS3" s="16"/>
      <c r="JKT3" s="16"/>
      <c r="JKU3" s="16"/>
      <c r="JKV3" s="16"/>
      <c r="JKW3" s="16"/>
      <c r="JKX3" s="16"/>
      <c r="JKY3" s="16"/>
      <c r="JKZ3" s="16"/>
      <c r="JLA3" s="16"/>
      <c r="JLB3" s="16"/>
      <c r="JLC3" s="16"/>
      <c r="JLD3" s="16"/>
      <c r="JLE3" s="16"/>
      <c r="JLF3" s="16"/>
      <c r="JLG3" s="16"/>
      <c r="JLH3" s="16"/>
      <c r="JLI3" s="16"/>
      <c r="JLJ3" s="16"/>
      <c r="JLK3" s="16"/>
      <c r="JLL3" s="16"/>
      <c r="JLM3" s="16"/>
      <c r="JLN3" s="16"/>
      <c r="JLO3" s="16"/>
      <c r="JLP3" s="16"/>
      <c r="JLQ3" s="16"/>
      <c r="JLR3" s="16"/>
      <c r="JLS3" s="16"/>
      <c r="JLT3" s="16"/>
      <c r="JLU3" s="16"/>
      <c r="JLV3" s="16"/>
      <c r="JLW3" s="16"/>
      <c r="JLX3" s="16"/>
      <c r="JLY3" s="16"/>
      <c r="JLZ3" s="16"/>
      <c r="JMA3" s="16"/>
      <c r="JMB3" s="16"/>
      <c r="JMC3" s="16"/>
      <c r="JMD3" s="16"/>
      <c r="JME3" s="16"/>
      <c r="JMF3" s="16"/>
      <c r="JMG3" s="16"/>
      <c r="JMH3" s="16"/>
      <c r="JMI3" s="16"/>
      <c r="JMJ3" s="16"/>
      <c r="JMK3" s="16"/>
      <c r="JML3" s="16"/>
      <c r="JMM3" s="16"/>
      <c r="JMN3" s="16"/>
      <c r="JMO3" s="16"/>
      <c r="JMP3" s="16"/>
      <c r="JMQ3" s="16"/>
      <c r="JMR3" s="16"/>
      <c r="JMS3" s="16"/>
      <c r="JMT3" s="16"/>
      <c r="JMU3" s="16"/>
      <c r="JMV3" s="16"/>
      <c r="JMW3" s="16"/>
      <c r="JMX3" s="16"/>
      <c r="JMY3" s="16"/>
      <c r="JMZ3" s="16"/>
      <c r="JNA3" s="16"/>
      <c r="JNB3" s="16"/>
      <c r="JNC3" s="16"/>
      <c r="JND3" s="16"/>
      <c r="JNE3" s="16"/>
      <c r="JNF3" s="16"/>
      <c r="JNG3" s="16"/>
      <c r="JNH3" s="16"/>
      <c r="JNI3" s="16"/>
      <c r="JNJ3" s="16"/>
      <c r="JNK3" s="16"/>
      <c r="JNL3" s="16"/>
      <c r="JNM3" s="16"/>
      <c r="JNN3" s="16"/>
      <c r="JNO3" s="16"/>
      <c r="JNP3" s="16"/>
      <c r="JNQ3" s="16"/>
      <c r="JNR3" s="16"/>
      <c r="JNS3" s="16"/>
      <c r="JNT3" s="16"/>
      <c r="JNU3" s="16"/>
      <c r="JNV3" s="16"/>
      <c r="JNW3" s="16"/>
      <c r="JNX3" s="16"/>
      <c r="JNY3" s="16"/>
      <c r="JNZ3" s="16"/>
      <c r="JOA3" s="16"/>
      <c r="JOB3" s="16"/>
      <c r="JOC3" s="16"/>
      <c r="JOD3" s="16"/>
      <c r="JOE3" s="16"/>
      <c r="JOF3" s="16"/>
      <c r="JOG3" s="16"/>
      <c r="JOH3" s="16"/>
      <c r="JOI3" s="16"/>
      <c r="JOJ3" s="16"/>
      <c r="JOK3" s="16"/>
      <c r="JOL3" s="16"/>
      <c r="JOM3" s="16"/>
      <c r="JON3" s="16"/>
      <c r="JOO3" s="16"/>
      <c r="JOP3" s="16"/>
      <c r="JOQ3" s="16"/>
      <c r="JOR3" s="16"/>
      <c r="JOS3" s="16"/>
      <c r="JOT3" s="16"/>
      <c r="JOU3" s="16"/>
      <c r="JOV3" s="16"/>
      <c r="JOW3" s="16"/>
      <c r="JOX3" s="16"/>
      <c r="JOY3" s="16"/>
      <c r="JOZ3" s="16"/>
      <c r="JPA3" s="16"/>
      <c r="JPB3" s="16"/>
      <c r="JPC3" s="16"/>
      <c r="JPD3" s="16"/>
      <c r="JPE3" s="16"/>
      <c r="JPF3" s="16"/>
      <c r="JPG3" s="16"/>
      <c r="JPH3" s="16"/>
      <c r="JPI3" s="16"/>
      <c r="JPJ3" s="16"/>
      <c r="JPK3" s="16"/>
      <c r="JPL3" s="16"/>
      <c r="JPM3" s="16"/>
      <c r="JPN3" s="16"/>
      <c r="JPO3" s="16"/>
      <c r="JPP3" s="16"/>
      <c r="JPQ3" s="16"/>
      <c r="JPR3" s="16"/>
      <c r="JPS3" s="16"/>
      <c r="JPT3" s="16"/>
      <c r="JPU3" s="16"/>
      <c r="JPV3" s="16"/>
      <c r="JPW3" s="16"/>
      <c r="JPX3" s="16"/>
      <c r="JPY3" s="16"/>
      <c r="JPZ3" s="16"/>
      <c r="JQA3" s="16"/>
      <c r="JQB3" s="16"/>
      <c r="JQC3" s="16"/>
      <c r="JQD3" s="16"/>
      <c r="JQE3" s="16"/>
      <c r="JQF3" s="16"/>
      <c r="JQG3" s="16"/>
      <c r="JQH3" s="16"/>
      <c r="JQI3" s="16"/>
      <c r="JQJ3" s="16"/>
      <c r="JQK3" s="16"/>
      <c r="JQL3" s="16"/>
      <c r="JQM3" s="16"/>
      <c r="JQN3" s="16"/>
      <c r="JQO3" s="16"/>
      <c r="JQP3" s="16"/>
      <c r="JQQ3" s="16"/>
      <c r="JQR3" s="16"/>
      <c r="JQS3" s="16"/>
      <c r="JQT3" s="16"/>
      <c r="JQU3" s="16"/>
      <c r="JQV3" s="16"/>
      <c r="JQW3" s="16"/>
      <c r="JQX3" s="16"/>
      <c r="JQY3" s="16"/>
      <c r="JQZ3" s="16"/>
      <c r="JRA3" s="16"/>
      <c r="JRB3" s="16"/>
      <c r="JRC3" s="16"/>
      <c r="JRD3" s="16"/>
      <c r="JRE3" s="16"/>
      <c r="JRF3" s="16"/>
      <c r="JRG3" s="16"/>
      <c r="JRH3" s="16"/>
      <c r="JRI3" s="16"/>
      <c r="JRJ3" s="16"/>
      <c r="JRK3" s="16"/>
      <c r="JRL3" s="16"/>
      <c r="JRM3" s="16"/>
      <c r="JRN3" s="16"/>
      <c r="JRO3" s="16"/>
      <c r="JRP3" s="16"/>
      <c r="JRQ3" s="16"/>
      <c r="JRR3" s="16"/>
      <c r="JRS3" s="16"/>
      <c r="JRT3" s="16"/>
      <c r="JRU3" s="16"/>
      <c r="JRV3" s="16"/>
      <c r="JRW3" s="16"/>
      <c r="JRX3" s="16"/>
      <c r="JRY3" s="16"/>
      <c r="JRZ3" s="16"/>
      <c r="JSA3" s="16"/>
      <c r="JSB3" s="16"/>
      <c r="JSC3" s="16"/>
      <c r="JSD3" s="16"/>
      <c r="JSE3" s="16"/>
      <c r="JSF3" s="16"/>
      <c r="JSG3" s="16"/>
      <c r="JSH3" s="16"/>
      <c r="JSI3" s="16"/>
      <c r="JSJ3" s="16"/>
      <c r="JSK3" s="16"/>
      <c r="JSL3" s="16"/>
      <c r="JSM3" s="16"/>
      <c r="JSN3" s="16"/>
      <c r="JSO3" s="16"/>
      <c r="JSP3" s="16"/>
      <c r="JSQ3" s="16"/>
      <c r="JSR3" s="16"/>
      <c r="JSS3" s="16"/>
      <c r="JST3" s="16"/>
      <c r="JSU3" s="16"/>
      <c r="JSV3" s="16"/>
      <c r="JSW3" s="16"/>
      <c r="JSX3" s="16"/>
      <c r="JSY3" s="16"/>
      <c r="JSZ3" s="16"/>
      <c r="JTA3" s="16"/>
      <c r="JTB3" s="16"/>
      <c r="JTC3" s="16"/>
      <c r="JTD3" s="16"/>
      <c r="JTE3" s="16"/>
      <c r="JTF3" s="16"/>
      <c r="JTG3" s="16"/>
      <c r="JTH3" s="16"/>
      <c r="JTI3" s="16"/>
      <c r="JTJ3" s="16"/>
      <c r="JTK3" s="16"/>
      <c r="JTL3" s="16"/>
      <c r="JTM3" s="16"/>
      <c r="JTN3" s="16"/>
      <c r="JTO3" s="16"/>
      <c r="JTP3" s="16"/>
      <c r="JTQ3" s="16"/>
      <c r="JTR3" s="16"/>
      <c r="JTS3" s="16"/>
      <c r="JTT3" s="16"/>
      <c r="JTU3" s="16"/>
      <c r="JTV3" s="16"/>
      <c r="JTW3" s="16"/>
      <c r="JTX3" s="16"/>
      <c r="JTY3" s="16"/>
      <c r="JTZ3" s="16"/>
      <c r="JUA3" s="16"/>
      <c r="JUB3" s="16"/>
      <c r="JUC3" s="16"/>
      <c r="JUD3" s="16"/>
      <c r="JUE3" s="16"/>
      <c r="JUF3" s="16"/>
      <c r="JUG3" s="16"/>
      <c r="JUH3" s="16"/>
      <c r="JUI3" s="16"/>
      <c r="JUJ3" s="16"/>
      <c r="JUK3" s="16"/>
      <c r="JUL3" s="16"/>
      <c r="JUM3" s="16"/>
      <c r="JUN3" s="16"/>
      <c r="JUO3" s="16"/>
      <c r="JUP3" s="16"/>
      <c r="JUQ3" s="16"/>
      <c r="JUR3" s="16"/>
      <c r="JUS3" s="16"/>
      <c r="JUT3" s="16"/>
      <c r="JUU3" s="16"/>
      <c r="JUV3" s="16"/>
      <c r="JUW3" s="16"/>
      <c r="JUX3" s="16"/>
      <c r="JUY3" s="16"/>
      <c r="JUZ3" s="16"/>
      <c r="JVA3" s="16"/>
      <c r="JVB3" s="16"/>
      <c r="JVC3" s="16"/>
      <c r="JVD3" s="16"/>
      <c r="JVE3" s="16"/>
      <c r="JVF3" s="16"/>
      <c r="JVG3" s="16"/>
      <c r="JVH3" s="16"/>
      <c r="JVI3" s="16"/>
      <c r="JVJ3" s="16"/>
      <c r="JVK3" s="16"/>
      <c r="JVL3" s="16"/>
      <c r="JVM3" s="16"/>
      <c r="JVN3" s="16"/>
      <c r="JVO3" s="16"/>
      <c r="JVP3" s="16"/>
      <c r="JVQ3" s="16"/>
      <c r="JVR3" s="16"/>
      <c r="JVS3" s="16"/>
      <c r="JVT3" s="16"/>
      <c r="JVU3" s="16"/>
      <c r="JVV3" s="16"/>
      <c r="JVW3" s="16"/>
      <c r="JVX3" s="16"/>
      <c r="JVY3" s="16"/>
      <c r="JVZ3" s="16"/>
      <c r="JWA3" s="16"/>
      <c r="JWB3" s="16"/>
      <c r="JWC3" s="16"/>
      <c r="JWD3" s="16"/>
      <c r="JWE3" s="16"/>
      <c r="JWF3" s="16"/>
      <c r="JWG3" s="16"/>
      <c r="JWH3" s="16"/>
      <c r="JWI3" s="16"/>
      <c r="JWJ3" s="16"/>
      <c r="JWK3" s="16"/>
      <c r="JWL3" s="16"/>
      <c r="JWM3" s="16"/>
      <c r="JWN3" s="16"/>
      <c r="JWO3" s="16"/>
      <c r="JWP3" s="16"/>
      <c r="JWQ3" s="16"/>
      <c r="JWR3" s="16"/>
      <c r="JWS3" s="16"/>
      <c r="JWT3" s="16"/>
      <c r="JWU3" s="16"/>
      <c r="JWV3" s="16"/>
      <c r="JWW3" s="16"/>
      <c r="JWX3" s="16"/>
      <c r="JWY3" s="16"/>
      <c r="JWZ3" s="16"/>
      <c r="JXA3" s="16"/>
      <c r="JXB3" s="16"/>
      <c r="JXC3" s="16"/>
      <c r="JXD3" s="16"/>
      <c r="JXE3" s="16"/>
      <c r="JXF3" s="16"/>
      <c r="JXG3" s="16"/>
      <c r="JXH3" s="16"/>
      <c r="JXI3" s="16"/>
      <c r="JXJ3" s="16"/>
      <c r="JXK3" s="16"/>
      <c r="JXL3" s="16"/>
      <c r="JXM3" s="16"/>
      <c r="JXN3" s="16"/>
      <c r="JXO3" s="16"/>
      <c r="JXP3" s="16"/>
      <c r="JXQ3" s="16"/>
      <c r="JXR3" s="16"/>
      <c r="JXS3" s="16"/>
      <c r="JXT3" s="16"/>
      <c r="JXU3" s="16"/>
      <c r="JXV3" s="16"/>
      <c r="JXW3" s="16"/>
      <c r="JXX3" s="16"/>
      <c r="JXY3" s="16"/>
      <c r="JXZ3" s="16"/>
      <c r="JYA3" s="16"/>
      <c r="JYB3" s="16"/>
      <c r="JYC3" s="16"/>
      <c r="JYD3" s="16"/>
      <c r="JYE3" s="16"/>
      <c r="JYF3" s="16"/>
      <c r="JYG3" s="16"/>
      <c r="JYH3" s="16"/>
      <c r="JYI3" s="16"/>
      <c r="JYJ3" s="16"/>
      <c r="JYK3" s="16"/>
      <c r="JYL3" s="16"/>
      <c r="JYM3" s="16"/>
      <c r="JYN3" s="16"/>
      <c r="JYO3" s="16"/>
      <c r="JYP3" s="16"/>
      <c r="JYQ3" s="16"/>
      <c r="JYR3" s="16"/>
      <c r="JYS3" s="16"/>
      <c r="JYT3" s="16"/>
      <c r="JYU3" s="16"/>
      <c r="JYV3" s="16"/>
      <c r="JYW3" s="16"/>
      <c r="JYX3" s="16"/>
      <c r="JYY3" s="16"/>
      <c r="JYZ3" s="16"/>
      <c r="JZA3" s="16"/>
      <c r="JZB3" s="16"/>
      <c r="JZC3" s="16"/>
      <c r="JZD3" s="16"/>
      <c r="JZE3" s="16"/>
      <c r="JZF3" s="16"/>
      <c r="JZG3" s="16"/>
      <c r="JZH3" s="16"/>
      <c r="JZI3" s="16"/>
      <c r="JZJ3" s="16"/>
      <c r="JZK3" s="16"/>
      <c r="JZL3" s="16"/>
      <c r="JZM3" s="16"/>
      <c r="JZN3" s="16"/>
      <c r="JZO3" s="16"/>
      <c r="JZP3" s="16"/>
      <c r="JZQ3" s="16"/>
      <c r="JZR3" s="16"/>
      <c r="JZS3" s="16"/>
      <c r="JZT3" s="16"/>
      <c r="JZU3" s="16"/>
      <c r="JZV3" s="16"/>
      <c r="JZW3" s="16"/>
      <c r="JZX3" s="16"/>
      <c r="JZY3" s="16"/>
      <c r="JZZ3" s="16"/>
      <c r="KAA3" s="16"/>
      <c r="KAB3" s="16"/>
      <c r="KAC3" s="16"/>
      <c r="KAD3" s="16"/>
      <c r="KAE3" s="16"/>
      <c r="KAF3" s="16"/>
      <c r="KAG3" s="16"/>
      <c r="KAH3" s="16"/>
      <c r="KAI3" s="16"/>
      <c r="KAJ3" s="16"/>
      <c r="KAK3" s="16"/>
      <c r="KAL3" s="16"/>
      <c r="KAM3" s="16"/>
      <c r="KAN3" s="16"/>
      <c r="KAO3" s="16"/>
      <c r="KAP3" s="16"/>
      <c r="KAQ3" s="16"/>
      <c r="KAR3" s="16"/>
      <c r="KAS3" s="16"/>
      <c r="KAT3" s="16"/>
      <c r="KAU3" s="16"/>
      <c r="KAV3" s="16"/>
      <c r="KAW3" s="16"/>
      <c r="KAX3" s="16"/>
      <c r="KAY3" s="16"/>
      <c r="KAZ3" s="16"/>
      <c r="KBA3" s="16"/>
      <c r="KBB3" s="16"/>
      <c r="KBC3" s="16"/>
      <c r="KBD3" s="16"/>
      <c r="KBE3" s="16"/>
      <c r="KBF3" s="16"/>
      <c r="KBG3" s="16"/>
      <c r="KBH3" s="16"/>
      <c r="KBI3" s="16"/>
      <c r="KBJ3" s="16"/>
      <c r="KBK3" s="16"/>
      <c r="KBL3" s="16"/>
      <c r="KBM3" s="16"/>
      <c r="KBN3" s="16"/>
      <c r="KBO3" s="16"/>
      <c r="KBP3" s="16"/>
      <c r="KBQ3" s="16"/>
      <c r="KBR3" s="16"/>
      <c r="KBS3" s="16"/>
      <c r="KBT3" s="16"/>
      <c r="KBU3" s="16"/>
      <c r="KBV3" s="16"/>
      <c r="KBW3" s="16"/>
      <c r="KBX3" s="16"/>
      <c r="KBY3" s="16"/>
      <c r="KBZ3" s="16"/>
      <c r="KCA3" s="16"/>
      <c r="KCB3" s="16"/>
      <c r="KCC3" s="16"/>
      <c r="KCD3" s="16"/>
      <c r="KCE3" s="16"/>
      <c r="KCF3" s="16"/>
      <c r="KCG3" s="16"/>
      <c r="KCH3" s="16"/>
      <c r="KCI3" s="16"/>
      <c r="KCJ3" s="16"/>
      <c r="KCK3" s="16"/>
      <c r="KCL3" s="16"/>
      <c r="KCM3" s="16"/>
      <c r="KCN3" s="16"/>
      <c r="KCO3" s="16"/>
      <c r="KCP3" s="16"/>
      <c r="KCQ3" s="16"/>
      <c r="KCR3" s="16"/>
      <c r="KCS3" s="16"/>
      <c r="KCT3" s="16"/>
      <c r="KCU3" s="16"/>
      <c r="KCV3" s="16"/>
      <c r="KCW3" s="16"/>
      <c r="KCX3" s="16"/>
      <c r="KCY3" s="16"/>
      <c r="KCZ3" s="16"/>
      <c r="KDA3" s="16"/>
      <c r="KDB3" s="16"/>
      <c r="KDC3" s="16"/>
      <c r="KDD3" s="16"/>
      <c r="KDE3" s="16"/>
      <c r="KDF3" s="16"/>
      <c r="KDG3" s="16"/>
      <c r="KDH3" s="16"/>
      <c r="KDI3" s="16"/>
      <c r="KDJ3" s="16"/>
      <c r="KDK3" s="16"/>
      <c r="KDL3" s="16"/>
      <c r="KDM3" s="16"/>
      <c r="KDN3" s="16"/>
      <c r="KDO3" s="16"/>
      <c r="KDP3" s="16"/>
      <c r="KDQ3" s="16"/>
      <c r="KDR3" s="16"/>
      <c r="KDS3" s="16"/>
      <c r="KDT3" s="16"/>
      <c r="KDU3" s="16"/>
      <c r="KDV3" s="16"/>
      <c r="KDW3" s="16"/>
      <c r="KDX3" s="16"/>
      <c r="KDY3" s="16"/>
      <c r="KDZ3" s="16"/>
      <c r="KEA3" s="16"/>
      <c r="KEB3" s="16"/>
      <c r="KEC3" s="16"/>
      <c r="KED3" s="16"/>
      <c r="KEE3" s="16"/>
      <c r="KEF3" s="16"/>
      <c r="KEG3" s="16"/>
      <c r="KEH3" s="16"/>
      <c r="KEI3" s="16"/>
      <c r="KEJ3" s="16"/>
      <c r="KEK3" s="16"/>
      <c r="KEL3" s="16"/>
      <c r="KEM3" s="16"/>
      <c r="KEN3" s="16"/>
      <c r="KEO3" s="16"/>
      <c r="KEP3" s="16"/>
      <c r="KEQ3" s="16"/>
      <c r="KER3" s="16"/>
      <c r="KES3" s="16"/>
      <c r="KET3" s="16"/>
      <c r="KEU3" s="16"/>
      <c r="KEV3" s="16"/>
      <c r="KEW3" s="16"/>
      <c r="KEX3" s="16"/>
      <c r="KEY3" s="16"/>
      <c r="KEZ3" s="16"/>
      <c r="KFA3" s="16"/>
      <c r="KFB3" s="16"/>
      <c r="KFC3" s="16"/>
      <c r="KFD3" s="16"/>
      <c r="KFE3" s="16"/>
      <c r="KFF3" s="16"/>
      <c r="KFG3" s="16"/>
      <c r="KFH3" s="16"/>
      <c r="KFI3" s="16"/>
      <c r="KFJ3" s="16"/>
      <c r="KFK3" s="16"/>
      <c r="KFL3" s="16"/>
      <c r="KFM3" s="16"/>
      <c r="KFN3" s="16"/>
      <c r="KFO3" s="16"/>
      <c r="KFP3" s="16"/>
      <c r="KFQ3" s="16"/>
      <c r="KFR3" s="16"/>
      <c r="KFS3" s="16"/>
      <c r="KFT3" s="16"/>
      <c r="KFU3" s="16"/>
      <c r="KFV3" s="16"/>
      <c r="KFW3" s="16"/>
      <c r="KFX3" s="16"/>
      <c r="KFY3" s="16"/>
      <c r="KFZ3" s="16"/>
      <c r="KGA3" s="16"/>
      <c r="KGB3" s="16"/>
      <c r="KGC3" s="16"/>
      <c r="KGD3" s="16"/>
      <c r="KGE3" s="16"/>
      <c r="KGF3" s="16"/>
      <c r="KGG3" s="16"/>
      <c r="KGH3" s="16"/>
      <c r="KGI3" s="16"/>
      <c r="KGJ3" s="16"/>
      <c r="KGK3" s="16"/>
      <c r="KGL3" s="16"/>
      <c r="KGM3" s="16"/>
      <c r="KGN3" s="16"/>
      <c r="KGO3" s="16"/>
      <c r="KGP3" s="16"/>
      <c r="KGQ3" s="16"/>
      <c r="KGR3" s="16"/>
      <c r="KGS3" s="16"/>
      <c r="KGT3" s="16"/>
      <c r="KGU3" s="16"/>
      <c r="KGV3" s="16"/>
      <c r="KGW3" s="16"/>
      <c r="KGX3" s="16"/>
      <c r="KGY3" s="16"/>
      <c r="KGZ3" s="16"/>
      <c r="KHA3" s="16"/>
      <c r="KHB3" s="16"/>
      <c r="KHC3" s="16"/>
      <c r="KHD3" s="16"/>
      <c r="KHE3" s="16"/>
      <c r="KHF3" s="16"/>
      <c r="KHG3" s="16"/>
      <c r="KHH3" s="16"/>
      <c r="KHI3" s="16"/>
      <c r="KHJ3" s="16"/>
      <c r="KHK3" s="16"/>
      <c r="KHL3" s="16"/>
      <c r="KHM3" s="16"/>
      <c r="KHN3" s="16"/>
      <c r="KHO3" s="16"/>
      <c r="KHP3" s="16"/>
      <c r="KHQ3" s="16"/>
      <c r="KHR3" s="16"/>
      <c r="KHS3" s="16"/>
      <c r="KHT3" s="16"/>
      <c r="KHU3" s="16"/>
      <c r="KHV3" s="16"/>
      <c r="KHW3" s="16"/>
      <c r="KHX3" s="16"/>
      <c r="KHY3" s="16"/>
      <c r="KHZ3" s="16"/>
      <c r="KIA3" s="16"/>
      <c r="KIB3" s="16"/>
      <c r="KIC3" s="16"/>
      <c r="KID3" s="16"/>
      <c r="KIE3" s="16"/>
      <c r="KIF3" s="16"/>
      <c r="KIG3" s="16"/>
      <c r="KIH3" s="16"/>
      <c r="KII3" s="16"/>
      <c r="KIJ3" s="16"/>
      <c r="KIK3" s="16"/>
      <c r="KIL3" s="16"/>
      <c r="KIM3" s="16"/>
      <c r="KIN3" s="16"/>
      <c r="KIO3" s="16"/>
      <c r="KIP3" s="16"/>
      <c r="KIQ3" s="16"/>
      <c r="KIR3" s="16"/>
      <c r="KIS3" s="16"/>
      <c r="KIT3" s="16"/>
      <c r="KIU3" s="16"/>
      <c r="KIV3" s="16"/>
      <c r="KIW3" s="16"/>
      <c r="KIX3" s="16"/>
      <c r="KIY3" s="16"/>
      <c r="KIZ3" s="16"/>
      <c r="KJA3" s="16"/>
      <c r="KJB3" s="16"/>
      <c r="KJC3" s="16"/>
      <c r="KJD3" s="16"/>
      <c r="KJE3" s="16"/>
      <c r="KJF3" s="16"/>
      <c r="KJG3" s="16"/>
      <c r="KJH3" s="16"/>
      <c r="KJI3" s="16"/>
      <c r="KJJ3" s="16"/>
      <c r="KJK3" s="16"/>
      <c r="KJL3" s="16"/>
      <c r="KJM3" s="16"/>
      <c r="KJN3" s="16"/>
      <c r="KJO3" s="16"/>
      <c r="KJP3" s="16"/>
      <c r="KJQ3" s="16"/>
      <c r="KJR3" s="16"/>
      <c r="KJS3" s="16"/>
      <c r="KJT3" s="16"/>
      <c r="KJU3" s="16"/>
      <c r="KJV3" s="16"/>
      <c r="KJW3" s="16"/>
      <c r="KJX3" s="16"/>
      <c r="KJY3" s="16"/>
      <c r="KJZ3" s="16"/>
      <c r="KKA3" s="16"/>
      <c r="KKB3" s="16"/>
      <c r="KKC3" s="16"/>
      <c r="KKD3" s="16"/>
      <c r="KKE3" s="16"/>
      <c r="KKF3" s="16"/>
      <c r="KKG3" s="16"/>
      <c r="KKH3" s="16"/>
      <c r="KKI3" s="16"/>
      <c r="KKJ3" s="16"/>
      <c r="KKK3" s="16"/>
      <c r="KKL3" s="16"/>
      <c r="KKM3" s="16"/>
      <c r="KKN3" s="16"/>
      <c r="KKO3" s="16"/>
      <c r="KKP3" s="16"/>
      <c r="KKQ3" s="16"/>
      <c r="KKR3" s="16"/>
      <c r="KKS3" s="16"/>
      <c r="KKT3" s="16"/>
      <c r="KKU3" s="16"/>
      <c r="KKV3" s="16"/>
      <c r="KKW3" s="16"/>
      <c r="KKX3" s="16"/>
      <c r="KKY3" s="16"/>
      <c r="KKZ3" s="16"/>
      <c r="KLA3" s="16"/>
      <c r="KLB3" s="16"/>
      <c r="KLC3" s="16"/>
      <c r="KLD3" s="16"/>
      <c r="KLE3" s="16"/>
      <c r="KLF3" s="16"/>
      <c r="KLG3" s="16"/>
      <c r="KLH3" s="16"/>
      <c r="KLI3" s="16"/>
      <c r="KLJ3" s="16"/>
      <c r="KLK3" s="16"/>
      <c r="KLL3" s="16"/>
      <c r="KLM3" s="16"/>
      <c r="KLN3" s="16"/>
      <c r="KLO3" s="16"/>
      <c r="KLP3" s="16"/>
      <c r="KLQ3" s="16"/>
      <c r="KLR3" s="16"/>
      <c r="KLS3" s="16"/>
      <c r="KLT3" s="16"/>
      <c r="KLU3" s="16"/>
      <c r="KLV3" s="16"/>
      <c r="KLW3" s="16"/>
      <c r="KLX3" s="16"/>
      <c r="KLY3" s="16"/>
      <c r="KLZ3" s="16"/>
      <c r="KMA3" s="16"/>
      <c r="KMB3" s="16"/>
      <c r="KMC3" s="16"/>
      <c r="KMD3" s="16"/>
      <c r="KME3" s="16"/>
      <c r="KMF3" s="16"/>
      <c r="KMG3" s="16"/>
      <c r="KMH3" s="16"/>
      <c r="KMI3" s="16"/>
      <c r="KMJ3" s="16"/>
      <c r="KMK3" s="16"/>
      <c r="KML3" s="16"/>
      <c r="KMM3" s="16"/>
      <c r="KMN3" s="16"/>
      <c r="KMO3" s="16"/>
      <c r="KMP3" s="16"/>
      <c r="KMQ3" s="16"/>
      <c r="KMR3" s="16"/>
      <c r="KMS3" s="16"/>
      <c r="KMT3" s="16"/>
      <c r="KMU3" s="16"/>
      <c r="KMV3" s="16"/>
      <c r="KMW3" s="16"/>
      <c r="KMX3" s="16"/>
      <c r="KMY3" s="16"/>
      <c r="KMZ3" s="16"/>
      <c r="KNA3" s="16"/>
      <c r="KNB3" s="16"/>
      <c r="KNC3" s="16"/>
      <c r="KND3" s="16"/>
      <c r="KNE3" s="16"/>
      <c r="KNF3" s="16"/>
      <c r="KNG3" s="16"/>
      <c r="KNH3" s="16"/>
      <c r="KNI3" s="16"/>
      <c r="KNJ3" s="16"/>
      <c r="KNK3" s="16"/>
      <c r="KNL3" s="16"/>
      <c r="KNM3" s="16"/>
      <c r="KNN3" s="16"/>
      <c r="KNO3" s="16"/>
      <c r="KNP3" s="16"/>
      <c r="KNQ3" s="16"/>
      <c r="KNR3" s="16"/>
      <c r="KNS3" s="16"/>
      <c r="KNT3" s="16"/>
      <c r="KNU3" s="16"/>
      <c r="KNV3" s="16"/>
      <c r="KNW3" s="16"/>
      <c r="KNX3" s="16"/>
      <c r="KNY3" s="16"/>
      <c r="KNZ3" s="16"/>
      <c r="KOA3" s="16"/>
      <c r="KOB3" s="16"/>
      <c r="KOC3" s="16"/>
      <c r="KOD3" s="16"/>
      <c r="KOE3" s="16"/>
      <c r="KOF3" s="16"/>
      <c r="KOG3" s="16"/>
      <c r="KOH3" s="16"/>
      <c r="KOI3" s="16"/>
      <c r="KOJ3" s="16"/>
      <c r="KOK3" s="16"/>
      <c r="KOL3" s="16"/>
      <c r="KOM3" s="16"/>
      <c r="KON3" s="16"/>
      <c r="KOO3" s="16"/>
      <c r="KOP3" s="16"/>
      <c r="KOQ3" s="16"/>
      <c r="KOR3" s="16"/>
      <c r="KOS3" s="16"/>
      <c r="KOT3" s="16"/>
      <c r="KOU3" s="16"/>
      <c r="KOV3" s="16"/>
      <c r="KOW3" s="16"/>
      <c r="KOX3" s="16"/>
      <c r="KOY3" s="16"/>
      <c r="KOZ3" s="16"/>
      <c r="KPA3" s="16"/>
      <c r="KPB3" s="16"/>
      <c r="KPC3" s="16"/>
      <c r="KPD3" s="16"/>
      <c r="KPE3" s="16"/>
      <c r="KPF3" s="16"/>
      <c r="KPG3" s="16"/>
      <c r="KPH3" s="16"/>
      <c r="KPI3" s="16"/>
      <c r="KPJ3" s="16"/>
      <c r="KPK3" s="16"/>
      <c r="KPL3" s="16"/>
      <c r="KPM3" s="16"/>
      <c r="KPN3" s="16"/>
      <c r="KPO3" s="16"/>
      <c r="KPP3" s="16"/>
      <c r="KPQ3" s="16"/>
      <c r="KPR3" s="16"/>
      <c r="KPS3" s="16"/>
      <c r="KPT3" s="16"/>
      <c r="KPU3" s="16"/>
      <c r="KPV3" s="16"/>
      <c r="KPW3" s="16"/>
      <c r="KPX3" s="16"/>
      <c r="KPY3" s="16"/>
      <c r="KPZ3" s="16"/>
      <c r="KQA3" s="16"/>
      <c r="KQB3" s="16"/>
      <c r="KQC3" s="16"/>
      <c r="KQD3" s="16"/>
      <c r="KQE3" s="16"/>
      <c r="KQF3" s="16"/>
      <c r="KQG3" s="16"/>
      <c r="KQH3" s="16"/>
      <c r="KQI3" s="16"/>
      <c r="KQJ3" s="16"/>
      <c r="KQK3" s="16"/>
      <c r="KQL3" s="16"/>
      <c r="KQM3" s="16"/>
      <c r="KQN3" s="16"/>
      <c r="KQO3" s="16"/>
      <c r="KQP3" s="16"/>
      <c r="KQQ3" s="16"/>
      <c r="KQR3" s="16"/>
      <c r="KQS3" s="16"/>
      <c r="KQT3" s="16"/>
      <c r="KQU3" s="16"/>
      <c r="KQV3" s="16"/>
      <c r="KQW3" s="16"/>
      <c r="KQX3" s="16"/>
      <c r="KQY3" s="16"/>
      <c r="KQZ3" s="16"/>
      <c r="KRA3" s="16"/>
      <c r="KRB3" s="16"/>
      <c r="KRC3" s="16"/>
      <c r="KRD3" s="16"/>
      <c r="KRE3" s="16"/>
      <c r="KRF3" s="16"/>
      <c r="KRG3" s="16"/>
      <c r="KRH3" s="16"/>
      <c r="KRI3" s="16"/>
      <c r="KRJ3" s="16"/>
      <c r="KRK3" s="16"/>
      <c r="KRL3" s="16"/>
      <c r="KRM3" s="16"/>
      <c r="KRN3" s="16"/>
      <c r="KRO3" s="16"/>
      <c r="KRP3" s="16"/>
      <c r="KRQ3" s="16"/>
      <c r="KRR3" s="16"/>
      <c r="KRS3" s="16"/>
      <c r="KRT3" s="16"/>
      <c r="KRU3" s="16"/>
      <c r="KRV3" s="16"/>
      <c r="KRW3" s="16"/>
      <c r="KRX3" s="16"/>
      <c r="KRY3" s="16"/>
      <c r="KRZ3" s="16"/>
      <c r="KSA3" s="16"/>
      <c r="KSB3" s="16"/>
      <c r="KSC3" s="16"/>
      <c r="KSD3" s="16"/>
      <c r="KSE3" s="16"/>
      <c r="KSF3" s="16"/>
      <c r="KSG3" s="16"/>
      <c r="KSH3" s="16"/>
      <c r="KSI3" s="16"/>
      <c r="KSJ3" s="16"/>
      <c r="KSK3" s="16"/>
      <c r="KSL3" s="16"/>
      <c r="KSM3" s="16"/>
      <c r="KSN3" s="16"/>
      <c r="KSO3" s="16"/>
      <c r="KSP3" s="16"/>
      <c r="KSQ3" s="16"/>
      <c r="KSR3" s="16"/>
      <c r="KSS3" s="16"/>
      <c r="KST3" s="16"/>
      <c r="KSU3" s="16"/>
      <c r="KSV3" s="16"/>
      <c r="KSW3" s="16"/>
      <c r="KSX3" s="16"/>
      <c r="KSY3" s="16"/>
      <c r="KSZ3" s="16"/>
      <c r="KTA3" s="16"/>
      <c r="KTB3" s="16"/>
      <c r="KTC3" s="16"/>
      <c r="KTD3" s="16"/>
      <c r="KTE3" s="16"/>
      <c r="KTF3" s="16"/>
      <c r="KTG3" s="16"/>
      <c r="KTH3" s="16"/>
      <c r="KTI3" s="16"/>
      <c r="KTJ3" s="16"/>
      <c r="KTK3" s="16"/>
      <c r="KTL3" s="16"/>
      <c r="KTM3" s="16"/>
      <c r="KTN3" s="16"/>
      <c r="KTO3" s="16"/>
      <c r="KTP3" s="16"/>
      <c r="KTQ3" s="16"/>
      <c r="KTR3" s="16"/>
      <c r="KTS3" s="16"/>
      <c r="KTT3" s="16"/>
      <c r="KTU3" s="16"/>
      <c r="KTV3" s="16"/>
      <c r="KTW3" s="16"/>
      <c r="KTX3" s="16"/>
      <c r="KTY3" s="16"/>
      <c r="KTZ3" s="16"/>
      <c r="KUA3" s="16"/>
      <c r="KUB3" s="16"/>
      <c r="KUC3" s="16"/>
      <c r="KUD3" s="16"/>
      <c r="KUE3" s="16"/>
      <c r="KUF3" s="16"/>
      <c r="KUG3" s="16"/>
      <c r="KUH3" s="16"/>
      <c r="KUI3" s="16"/>
      <c r="KUJ3" s="16"/>
      <c r="KUK3" s="16"/>
      <c r="KUL3" s="16"/>
      <c r="KUM3" s="16"/>
      <c r="KUN3" s="16"/>
      <c r="KUO3" s="16"/>
      <c r="KUP3" s="16"/>
      <c r="KUQ3" s="16"/>
      <c r="KUR3" s="16"/>
      <c r="KUS3" s="16"/>
      <c r="KUT3" s="16"/>
      <c r="KUU3" s="16"/>
      <c r="KUV3" s="16"/>
      <c r="KUW3" s="16"/>
      <c r="KUX3" s="16"/>
      <c r="KUY3" s="16"/>
      <c r="KUZ3" s="16"/>
      <c r="KVA3" s="16"/>
      <c r="KVB3" s="16"/>
      <c r="KVC3" s="16"/>
      <c r="KVD3" s="16"/>
      <c r="KVE3" s="16"/>
      <c r="KVF3" s="16"/>
      <c r="KVG3" s="16"/>
      <c r="KVH3" s="16"/>
      <c r="KVI3" s="16"/>
      <c r="KVJ3" s="16"/>
      <c r="KVK3" s="16"/>
      <c r="KVL3" s="16"/>
      <c r="KVM3" s="16"/>
      <c r="KVN3" s="16"/>
      <c r="KVO3" s="16"/>
      <c r="KVP3" s="16"/>
      <c r="KVQ3" s="16"/>
      <c r="KVR3" s="16"/>
      <c r="KVS3" s="16"/>
      <c r="KVT3" s="16"/>
      <c r="KVU3" s="16"/>
      <c r="KVV3" s="16"/>
      <c r="KVW3" s="16"/>
      <c r="KVX3" s="16"/>
      <c r="KVY3" s="16"/>
      <c r="KVZ3" s="16"/>
      <c r="KWA3" s="16"/>
      <c r="KWB3" s="16"/>
      <c r="KWC3" s="16"/>
      <c r="KWD3" s="16"/>
      <c r="KWE3" s="16"/>
      <c r="KWF3" s="16"/>
      <c r="KWG3" s="16"/>
      <c r="KWH3" s="16"/>
      <c r="KWI3" s="16"/>
      <c r="KWJ3" s="16"/>
      <c r="KWK3" s="16"/>
      <c r="KWL3" s="16"/>
      <c r="KWM3" s="16"/>
      <c r="KWN3" s="16"/>
      <c r="KWO3" s="16"/>
      <c r="KWP3" s="16"/>
      <c r="KWQ3" s="16"/>
      <c r="KWR3" s="16"/>
      <c r="KWS3" s="16"/>
      <c r="KWT3" s="16"/>
      <c r="KWU3" s="16"/>
      <c r="KWV3" s="16"/>
      <c r="KWW3" s="16"/>
      <c r="KWX3" s="16"/>
      <c r="KWY3" s="16"/>
      <c r="KWZ3" s="16"/>
      <c r="KXA3" s="16"/>
      <c r="KXB3" s="16"/>
      <c r="KXC3" s="16"/>
      <c r="KXD3" s="16"/>
      <c r="KXE3" s="16"/>
      <c r="KXF3" s="16"/>
      <c r="KXG3" s="16"/>
      <c r="KXH3" s="16"/>
      <c r="KXI3" s="16"/>
      <c r="KXJ3" s="16"/>
      <c r="KXK3" s="16"/>
      <c r="KXL3" s="16"/>
      <c r="KXM3" s="16"/>
      <c r="KXN3" s="16"/>
      <c r="KXO3" s="16"/>
      <c r="KXP3" s="16"/>
      <c r="KXQ3" s="16"/>
      <c r="KXR3" s="16"/>
      <c r="KXS3" s="16"/>
      <c r="KXT3" s="16"/>
      <c r="KXU3" s="16"/>
      <c r="KXV3" s="16"/>
      <c r="KXW3" s="16"/>
      <c r="KXX3" s="16"/>
      <c r="KXY3" s="16"/>
      <c r="KXZ3" s="16"/>
      <c r="KYA3" s="16"/>
      <c r="KYB3" s="16"/>
      <c r="KYC3" s="16"/>
      <c r="KYD3" s="16"/>
      <c r="KYE3" s="16"/>
      <c r="KYF3" s="16"/>
      <c r="KYG3" s="16"/>
      <c r="KYH3" s="16"/>
      <c r="KYI3" s="16"/>
      <c r="KYJ3" s="16"/>
      <c r="KYK3" s="16"/>
      <c r="KYL3" s="16"/>
      <c r="KYM3" s="16"/>
      <c r="KYN3" s="16"/>
      <c r="KYO3" s="16"/>
      <c r="KYP3" s="16"/>
      <c r="KYQ3" s="16"/>
      <c r="KYR3" s="16"/>
      <c r="KYS3" s="16"/>
      <c r="KYT3" s="16"/>
      <c r="KYU3" s="16"/>
      <c r="KYV3" s="16"/>
      <c r="KYW3" s="16"/>
      <c r="KYX3" s="16"/>
      <c r="KYY3" s="16"/>
      <c r="KYZ3" s="16"/>
      <c r="KZA3" s="16"/>
      <c r="KZB3" s="16"/>
      <c r="KZC3" s="16"/>
      <c r="KZD3" s="16"/>
      <c r="KZE3" s="16"/>
      <c r="KZF3" s="16"/>
      <c r="KZG3" s="16"/>
      <c r="KZH3" s="16"/>
      <c r="KZI3" s="16"/>
      <c r="KZJ3" s="16"/>
      <c r="KZK3" s="16"/>
      <c r="KZL3" s="16"/>
      <c r="KZM3" s="16"/>
      <c r="KZN3" s="16"/>
      <c r="KZO3" s="16"/>
      <c r="KZP3" s="16"/>
      <c r="KZQ3" s="16"/>
      <c r="KZR3" s="16"/>
      <c r="KZS3" s="16"/>
      <c r="KZT3" s="16"/>
      <c r="KZU3" s="16"/>
      <c r="KZV3" s="16"/>
      <c r="KZW3" s="16"/>
      <c r="KZX3" s="16"/>
      <c r="KZY3" s="16"/>
      <c r="KZZ3" s="16"/>
      <c r="LAA3" s="16"/>
      <c r="LAB3" s="16"/>
      <c r="LAC3" s="16"/>
      <c r="LAD3" s="16"/>
      <c r="LAE3" s="16"/>
      <c r="LAF3" s="16"/>
      <c r="LAG3" s="16"/>
      <c r="LAH3" s="16"/>
      <c r="LAI3" s="16"/>
      <c r="LAJ3" s="16"/>
      <c r="LAK3" s="16"/>
      <c r="LAL3" s="16"/>
      <c r="LAM3" s="16"/>
      <c r="LAN3" s="16"/>
      <c r="LAO3" s="16"/>
      <c r="LAP3" s="16"/>
      <c r="LAQ3" s="16"/>
      <c r="LAR3" s="16"/>
      <c r="LAS3" s="16"/>
      <c r="LAT3" s="16"/>
      <c r="LAU3" s="16"/>
      <c r="LAV3" s="16"/>
      <c r="LAW3" s="16"/>
      <c r="LAX3" s="16"/>
      <c r="LAY3" s="16"/>
      <c r="LAZ3" s="16"/>
      <c r="LBA3" s="16"/>
      <c r="LBB3" s="16"/>
      <c r="LBC3" s="16"/>
      <c r="LBD3" s="16"/>
      <c r="LBE3" s="16"/>
      <c r="LBF3" s="16"/>
      <c r="LBG3" s="16"/>
      <c r="LBH3" s="16"/>
      <c r="LBI3" s="16"/>
      <c r="LBJ3" s="16"/>
      <c r="LBK3" s="16"/>
      <c r="LBL3" s="16"/>
      <c r="LBM3" s="16"/>
      <c r="LBN3" s="16"/>
      <c r="LBO3" s="16"/>
      <c r="LBP3" s="16"/>
      <c r="LBQ3" s="16"/>
      <c r="LBR3" s="16"/>
      <c r="LBS3" s="16"/>
      <c r="LBT3" s="16"/>
      <c r="LBU3" s="16"/>
      <c r="LBV3" s="16"/>
      <c r="LBW3" s="16"/>
      <c r="LBX3" s="16"/>
      <c r="LBY3" s="16"/>
      <c r="LBZ3" s="16"/>
      <c r="LCA3" s="16"/>
      <c r="LCB3" s="16"/>
      <c r="LCC3" s="16"/>
      <c r="LCD3" s="16"/>
      <c r="LCE3" s="16"/>
      <c r="LCF3" s="16"/>
      <c r="LCG3" s="16"/>
      <c r="LCH3" s="16"/>
      <c r="LCI3" s="16"/>
      <c r="LCJ3" s="16"/>
      <c r="LCK3" s="16"/>
      <c r="LCL3" s="16"/>
      <c r="LCM3" s="16"/>
      <c r="LCN3" s="16"/>
      <c r="LCO3" s="16"/>
      <c r="LCP3" s="16"/>
      <c r="LCQ3" s="16"/>
      <c r="LCR3" s="16"/>
      <c r="LCS3" s="16"/>
      <c r="LCT3" s="16"/>
      <c r="LCU3" s="16"/>
      <c r="LCV3" s="16"/>
      <c r="LCW3" s="16"/>
      <c r="LCX3" s="16"/>
      <c r="LCY3" s="16"/>
      <c r="LCZ3" s="16"/>
      <c r="LDA3" s="16"/>
      <c r="LDB3" s="16"/>
      <c r="LDC3" s="16"/>
      <c r="LDD3" s="16"/>
      <c r="LDE3" s="16"/>
      <c r="LDF3" s="16"/>
      <c r="LDG3" s="16"/>
      <c r="LDH3" s="16"/>
      <c r="LDI3" s="16"/>
      <c r="LDJ3" s="16"/>
      <c r="LDK3" s="16"/>
      <c r="LDL3" s="16"/>
      <c r="LDM3" s="16"/>
      <c r="LDN3" s="16"/>
      <c r="LDO3" s="16"/>
      <c r="LDP3" s="16"/>
      <c r="LDQ3" s="16"/>
      <c r="LDR3" s="16"/>
      <c r="LDS3" s="16"/>
      <c r="LDT3" s="16"/>
      <c r="LDU3" s="16"/>
      <c r="LDV3" s="16"/>
      <c r="LDW3" s="16"/>
      <c r="LDX3" s="16"/>
      <c r="LDY3" s="16"/>
      <c r="LDZ3" s="16"/>
      <c r="LEA3" s="16"/>
      <c r="LEB3" s="16"/>
      <c r="LEC3" s="16"/>
      <c r="LED3" s="16"/>
      <c r="LEE3" s="16"/>
      <c r="LEF3" s="16"/>
      <c r="LEG3" s="16"/>
      <c r="LEH3" s="16"/>
      <c r="LEI3" s="16"/>
      <c r="LEJ3" s="16"/>
      <c r="LEK3" s="16"/>
      <c r="LEL3" s="16"/>
      <c r="LEM3" s="16"/>
      <c r="LEN3" s="16"/>
      <c r="LEO3" s="16"/>
      <c r="LEP3" s="16"/>
      <c r="LEQ3" s="16"/>
      <c r="LER3" s="16"/>
      <c r="LES3" s="16"/>
      <c r="LET3" s="16"/>
      <c r="LEU3" s="16"/>
      <c r="LEV3" s="16"/>
      <c r="LEW3" s="16"/>
      <c r="LEX3" s="16"/>
      <c r="LEY3" s="16"/>
      <c r="LEZ3" s="16"/>
      <c r="LFA3" s="16"/>
      <c r="LFB3" s="16"/>
      <c r="LFC3" s="16"/>
      <c r="LFD3" s="16"/>
      <c r="LFE3" s="16"/>
      <c r="LFF3" s="16"/>
      <c r="LFG3" s="16"/>
      <c r="LFH3" s="16"/>
      <c r="LFI3" s="16"/>
      <c r="LFJ3" s="16"/>
      <c r="LFK3" s="16"/>
      <c r="LFL3" s="16"/>
      <c r="LFM3" s="16"/>
      <c r="LFN3" s="16"/>
      <c r="LFO3" s="16"/>
      <c r="LFP3" s="16"/>
      <c r="LFQ3" s="16"/>
      <c r="LFR3" s="16"/>
      <c r="LFS3" s="16"/>
      <c r="LFT3" s="16"/>
      <c r="LFU3" s="16"/>
      <c r="LFV3" s="16"/>
      <c r="LFW3" s="16"/>
      <c r="LFX3" s="16"/>
      <c r="LFY3" s="16"/>
      <c r="LFZ3" s="16"/>
      <c r="LGA3" s="16"/>
      <c r="LGB3" s="16"/>
      <c r="LGC3" s="16"/>
      <c r="LGD3" s="16"/>
      <c r="LGE3" s="16"/>
      <c r="LGF3" s="16"/>
      <c r="LGG3" s="16"/>
      <c r="LGH3" s="16"/>
      <c r="LGI3" s="16"/>
      <c r="LGJ3" s="16"/>
      <c r="LGK3" s="16"/>
      <c r="LGL3" s="16"/>
      <c r="LGM3" s="16"/>
      <c r="LGN3" s="16"/>
      <c r="LGO3" s="16"/>
      <c r="LGP3" s="16"/>
      <c r="LGQ3" s="16"/>
      <c r="LGR3" s="16"/>
      <c r="LGS3" s="16"/>
      <c r="LGT3" s="16"/>
      <c r="LGU3" s="16"/>
      <c r="LGV3" s="16"/>
      <c r="LGW3" s="16"/>
      <c r="LGX3" s="16"/>
      <c r="LGY3" s="16"/>
      <c r="LGZ3" s="16"/>
      <c r="LHA3" s="16"/>
      <c r="LHB3" s="16"/>
      <c r="LHC3" s="16"/>
      <c r="LHD3" s="16"/>
      <c r="LHE3" s="16"/>
      <c r="LHF3" s="16"/>
      <c r="LHG3" s="16"/>
      <c r="LHH3" s="16"/>
      <c r="LHI3" s="16"/>
      <c r="LHJ3" s="16"/>
      <c r="LHK3" s="16"/>
      <c r="LHL3" s="16"/>
      <c r="LHM3" s="16"/>
      <c r="LHN3" s="16"/>
      <c r="LHO3" s="16"/>
      <c r="LHP3" s="16"/>
      <c r="LHQ3" s="16"/>
      <c r="LHR3" s="16"/>
      <c r="LHS3" s="16"/>
      <c r="LHT3" s="16"/>
      <c r="LHU3" s="16"/>
      <c r="LHV3" s="16"/>
      <c r="LHW3" s="16"/>
      <c r="LHX3" s="16"/>
      <c r="LHY3" s="16"/>
      <c r="LHZ3" s="16"/>
      <c r="LIA3" s="16"/>
      <c r="LIB3" s="16"/>
      <c r="LIC3" s="16"/>
      <c r="LID3" s="16"/>
      <c r="LIE3" s="16"/>
      <c r="LIF3" s="16"/>
      <c r="LIG3" s="16"/>
      <c r="LIH3" s="16"/>
      <c r="LII3" s="16"/>
      <c r="LIJ3" s="16"/>
      <c r="LIK3" s="16"/>
      <c r="LIL3" s="16"/>
      <c r="LIM3" s="16"/>
      <c r="LIN3" s="16"/>
      <c r="LIO3" s="16"/>
      <c r="LIP3" s="16"/>
      <c r="LIQ3" s="16"/>
      <c r="LIR3" s="16"/>
      <c r="LIS3" s="16"/>
      <c r="LIT3" s="16"/>
      <c r="LIU3" s="16"/>
      <c r="LIV3" s="16"/>
      <c r="LIW3" s="16"/>
      <c r="LIX3" s="16"/>
      <c r="LIY3" s="16"/>
      <c r="LIZ3" s="16"/>
      <c r="LJA3" s="16"/>
      <c r="LJB3" s="16"/>
      <c r="LJC3" s="16"/>
      <c r="LJD3" s="16"/>
      <c r="LJE3" s="16"/>
      <c r="LJF3" s="16"/>
      <c r="LJG3" s="16"/>
      <c r="LJH3" s="16"/>
      <c r="LJI3" s="16"/>
      <c r="LJJ3" s="16"/>
      <c r="LJK3" s="16"/>
      <c r="LJL3" s="16"/>
      <c r="LJM3" s="16"/>
      <c r="LJN3" s="16"/>
      <c r="LJO3" s="16"/>
      <c r="LJP3" s="16"/>
      <c r="LJQ3" s="16"/>
      <c r="LJR3" s="16"/>
      <c r="LJS3" s="16"/>
      <c r="LJT3" s="16"/>
      <c r="LJU3" s="16"/>
      <c r="LJV3" s="16"/>
      <c r="LJW3" s="16"/>
      <c r="LJX3" s="16"/>
      <c r="LJY3" s="16"/>
      <c r="LJZ3" s="16"/>
      <c r="LKA3" s="16"/>
      <c r="LKB3" s="16"/>
      <c r="LKC3" s="16"/>
      <c r="LKD3" s="16"/>
      <c r="LKE3" s="16"/>
      <c r="LKF3" s="16"/>
      <c r="LKG3" s="16"/>
      <c r="LKH3" s="16"/>
      <c r="LKI3" s="16"/>
      <c r="LKJ3" s="16"/>
      <c r="LKK3" s="16"/>
      <c r="LKL3" s="16"/>
      <c r="LKM3" s="16"/>
      <c r="LKN3" s="16"/>
      <c r="LKO3" s="16"/>
      <c r="LKP3" s="16"/>
      <c r="LKQ3" s="16"/>
      <c r="LKR3" s="16"/>
      <c r="LKS3" s="16"/>
      <c r="LKT3" s="16"/>
      <c r="LKU3" s="16"/>
      <c r="LKV3" s="16"/>
      <c r="LKW3" s="16"/>
      <c r="LKX3" s="16"/>
      <c r="LKY3" s="16"/>
      <c r="LKZ3" s="16"/>
      <c r="LLA3" s="16"/>
      <c r="LLB3" s="16"/>
      <c r="LLC3" s="16"/>
      <c r="LLD3" s="16"/>
      <c r="LLE3" s="16"/>
      <c r="LLF3" s="16"/>
      <c r="LLG3" s="16"/>
      <c r="LLH3" s="16"/>
      <c r="LLI3" s="16"/>
      <c r="LLJ3" s="16"/>
      <c r="LLK3" s="16"/>
      <c r="LLL3" s="16"/>
      <c r="LLM3" s="16"/>
      <c r="LLN3" s="16"/>
      <c r="LLO3" s="16"/>
      <c r="LLP3" s="16"/>
      <c r="LLQ3" s="16"/>
      <c r="LLR3" s="16"/>
      <c r="LLS3" s="16"/>
      <c r="LLT3" s="16"/>
      <c r="LLU3" s="16"/>
      <c r="LLV3" s="16"/>
      <c r="LLW3" s="16"/>
      <c r="LLX3" s="16"/>
      <c r="LLY3" s="16"/>
      <c r="LLZ3" s="16"/>
      <c r="LMA3" s="16"/>
      <c r="LMB3" s="16"/>
      <c r="LMC3" s="16"/>
      <c r="LMD3" s="16"/>
      <c r="LME3" s="16"/>
      <c r="LMF3" s="16"/>
      <c r="LMG3" s="16"/>
      <c r="LMH3" s="16"/>
      <c r="LMI3" s="16"/>
      <c r="LMJ3" s="16"/>
      <c r="LMK3" s="16"/>
      <c r="LML3" s="16"/>
      <c r="LMM3" s="16"/>
      <c r="LMN3" s="16"/>
      <c r="LMO3" s="16"/>
      <c r="LMP3" s="16"/>
      <c r="LMQ3" s="16"/>
      <c r="LMR3" s="16"/>
      <c r="LMS3" s="16"/>
      <c r="LMT3" s="16"/>
      <c r="LMU3" s="16"/>
      <c r="LMV3" s="16"/>
      <c r="LMW3" s="16"/>
      <c r="LMX3" s="16"/>
      <c r="LMY3" s="16"/>
      <c r="LMZ3" s="16"/>
      <c r="LNA3" s="16"/>
      <c r="LNB3" s="16"/>
      <c r="LNC3" s="16"/>
      <c r="LND3" s="16"/>
      <c r="LNE3" s="16"/>
      <c r="LNF3" s="16"/>
      <c r="LNG3" s="16"/>
      <c r="LNH3" s="16"/>
      <c r="LNI3" s="16"/>
      <c r="LNJ3" s="16"/>
      <c r="LNK3" s="16"/>
      <c r="LNL3" s="16"/>
      <c r="LNM3" s="16"/>
      <c r="LNN3" s="16"/>
      <c r="LNO3" s="16"/>
      <c r="LNP3" s="16"/>
      <c r="LNQ3" s="16"/>
      <c r="LNR3" s="16"/>
      <c r="LNS3" s="16"/>
      <c r="LNT3" s="16"/>
      <c r="LNU3" s="16"/>
      <c r="LNV3" s="16"/>
      <c r="LNW3" s="16"/>
      <c r="LNX3" s="16"/>
      <c r="LNY3" s="16"/>
      <c r="LNZ3" s="16"/>
      <c r="LOA3" s="16"/>
      <c r="LOB3" s="16"/>
      <c r="LOC3" s="16"/>
      <c r="LOD3" s="16"/>
      <c r="LOE3" s="16"/>
      <c r="LOF3" s="16"/>
      <c r="LOG3" s="16"/>
      <c r="LOH3" s="16"/>
      <c r="LOI3" s="16"/>
      <c r="LOJ3" s="16"/>
      <c r="LOK3" s="16"/>
      <c r="LOL3" s="16"/>
      <c r="LOM3" s="16"/>
      <c r="LON3" s="16"/>
      <c r="LOO3" s="16"/>
      <c r="LOP3" s="16"/>
      <c r="LOQ3" s="16"/>
      <c r="LOR3" s="16"/>
      <c r="LOS3" s="16"/>
      <c r="LOT3" s="16"/>
      <c r="LOU3" s="16"/>
      <c r="LOV3" s="16"/>
      <c r="LOW3" s="16"/>
      <c r="LOX3" s="16"/>
      <c r="LOY3" s="16"/>
      <c r="LOZ3" s="16"/>
      <c r="LPA3" s="16"/>
      <c r="LPB3" s="16"/>
      <c r="LPC3" s="16"/>
      <c r="LPD3" s="16"/>
      <c r="LPE3" s="16"/>
      <c r="LPF3" s="16"/>
      <c r="LPG3" s="16"/>
      <c r="LPH3" s="16"/>
      <c r="LPI3" s="16"/>
      <c r="LPJ3" s="16"/>
      <c r="LPK3" s="16"/>
      <c r="LPL3" s="16"/>
      <c r="LPM3" s="16"/>
      <c r="LPN3" s="16"/>
      <c r="LPO3" s="16"/>
      <c r="LPP3" s="16"/>
      <c r="LPQ3" s="16"/>
      <c r="LPR3" s="16"/>
      <c r="LPS3" s="16"/>
      <c r="LPT3" s="16"/>
      <c r="LPU3" s="16"/>
      <c r="LPV3" s="16"/>
      <c r="LPW3" s="16"/>
      <c r="LPX3" s="16"/>
      <c r="LPY3" s="16"/>
      <c r="LPZ3" s="16"/>
      <c r="LQA3" s="16"/>
      <c r="LQB3" s="16"/>
      <c r="LQC3" s="16"/>
      <c r="LQD3" s="16"/>
      <c r="LQE3" s="16"/>
      <c r="LQF3" s="16"/>
      <c r="LQG3" s="16"/>
      <c r="LQH3" s="16"/>
      <c r="LQI3" s="16"/>
      <c r="LQJ3" s="16"/>
      <c r="LQK3" s="16"/>
      <c r="LQL3" s="16"/>
      <c r="LQM3" s="16"/>
      <c r="LQN3" s="16"/>
      <c r="LQO3" s="16"/>
      <c r="LQP3" s="16"/>
      <c r="LQQ3" s="16"/>
      <c r="LQR3" s="16"/>
      <c r="LQS3" s="16"/>
      <c r="LQT3" s="16"/>
      <c r="LQU3" s="16"/>
      <c r="LQV3" s="16"/>
      <c r="LQW3" s="16"/>
      <c r="LQX3" s="16"/>
      <c r="LQY3" s="16"/>
      <c r="LQZ3" s="16"/>
      <c r="LRA3" s="16"/>
      <c r="LRB3" s="16"/>
      <c r="LRC3" s="16"/>
      <c r="LRD3" s="16"/>
      <c r="LRE3" s="16"/>
      <c r="LRF3" s="16"/>
      <c r="LRG3" s="16"/>
      <c r="LRH3" s="16"/>
      <c r="LRI3" s="16"/>
      <c r="LRJ3" s="16"/>
      <c r="LRK3" s="16"/>
      <c r="LRL3" s="16"/>
      <c r="LRM3" s="16"/>
      <c r="LRN3" s="16"/>
      <c r="LRO3" s="16"/>
      <c r="LRP3" s="16"/>
      <c r="LRQ3" s="16"/>
      <c r="LRR3" s="16"/>
      <c r="LRS3" s="16"/>
      <c r="LRT3" s="16"/>
      <c r="LRU3" s="16"/>
      <c r="LRV3" s="16"/>
      <c r="LRW3" s="16"/>
      <c r="LRX3" s="16"/>
      <c r="LRY3" s="16"/>
      <c r="LRZ3" s="16"/>
      <c r="LSA3" s="16"/>
      <c r="LSB3" s="16"/>
      <c r="LSC3" s="16"/>
      <c r="LSD3" s="16"/>
      <c r="LSE3" s="16"/>
      <c r="LSF3" s="16"/>
      <c r="LSG3" s="16"/>
      <c r="LSH3" s="16"/>
      <c r="LSI3" s="16"/>
      <c r="LSJ3" s="16"/>
      <c r="LSK3" s="16"/>
      <c r="LSL3" s="16"/>
      <c r="LSM3" s="16"/>
      <c r="LSN3" s="16"/>
      <c r="LSO3" s="16"/>
      <c r="LSP3" s="16"/>
      <c r="LSQ3" s="16"/>
      <c r="LSR3" s="16"/>
      <c r="LSS3" s="16"/>
      <c r="LST3" s="16"/>
      <c r="LSU3" s="16"/>
      <c r="LSV3" s="16"/>
      <c r="LSW3" s="16"/>
      <c r="LSX3" s="16"/>
      <c r="LSY3" s="16"/>
      <c r="LSZ3" s="16"/>
      <c r="LTA3" s="16"/>
      <c r="LTB3" s="16"/>
      <c r="LTC3" s="16"/>
      <c r="LTD3" s="16"/>
      <c r="LTE3" s="16"/>
      <c r="LTF3" s="16"/>
      <c r="LTG3" s="16"/>
      <c r="LTH3" s="16"/>
      <c r="LTI3" s="16"/>
      <c r="LTJ3" s="16"/>
      <c r="LTK3" s="16"/>
      <c r="LTL3" s="16"/>
      <c r="LTM3" s="16"/>
      <c r="LTN3" s="16"/>
      <c r="LTO3" s="16"/>
      <c r="LTP3" s="16"/>
      <c r="LTQ3" s="16"/>
      <c r="LTR3" s="16"/>
      <c r="LTS3" s="16"/>
      <c r="LTT3" s="16"/>
      <c r="LTU3" s="16"/>
      <c r="LTV3" s="16"/>
      <c r="LTW3" s="16"/>
      <c r="LTX3" s="16"/>
      <c r="LTY3" s="16"/>
      <c r="LTZ3" s="16"/>
      <c r="LUA3" s="16"/>
      <c r="LUB3" s="16"/>
      <c r="LUC3" s="16"/>
      <c r="LUD3" s="16"/>
      <c r="LUE3" s="16"/>
      <c r="LUF3" s="16"/>
      <c r="LUG3" s="16"/>
      <c r="LUH3" s="16"/>
      <c r="LUI3" s="16"/>
      <c r="LUJ3" s="16"/>
      <c r="LUK3" s="16"/>
      <c r="LUL3" s="16"/>
      <c r="LUM3" s="16"/>
      <c r="LUN3" s="16"/>
      <c r="LUO3" s="16"/>
      <c r="LUP3" s="16"/>
      <c r="LUQ3" s="16"/>
      <c r="LUR3" s="16"/>
      <c r="LUS3" s="16"/>
      <c r="LUT3" s="16"/>
      <c r="LUU3" s="16"/>
      <c r="LUV3" s="16"/>
      <c r="LUW3" s="16"/>
      <c r="LUX3" s="16"/>
      <c r="LUY3" s="16"/>
      <c r="LUZ3" s="16"/>
      <c r="LVA3" s="16"/>
      <c r="LVB3" s="16"/>
      <c r="LVC3" s="16"/>
      <c r="LVD3" s="16"/>
      <c r="LVE3" s="16"/>
      <c r="LVF3" s="16"/>
      <c r="LVG3" s="16"/>
      <c r="LVH3" s="16"/>
      <c r="LVI3" s="16"/>
      <c r="LVJ3" s="16"/>
      <c r="LVK3" s="16"/>
      <c r="LVL3" s="16"/>
      <c r="LVM3" s="16"/>
      <c r="LVN3" s="16"/>
      <c r="LVO3" s="16"/>
      <c r="LVP3" s="16"/>
      <c r="LVQ3" s="16"/>
      <c r="LVR3" s="16"/>
      <c r="LVS3" s="16"/>
      <c r="LVT3" s="16"/>
      <c r="LVU3" s="16"/>
      <c r="LVV3" s="16"/>
      <c r="LVW3" s="16"/>
      <c r="LVX3" s="16"/>
      <c r="LVY3" s="16"/>
      <c r="LVZ3" s="16"/>
      <c r="LWA3" s="16"/>
      <c r="LWB3" s="16"/>
      <c r="LWC3" s="16"/>
      <c r="LWD3" s="16"/>
      <c r="LWE3" s="16"/>
      <c r="LWF3" s="16"/>
      <c r="LWG3" s="16"/>
      <c r="LWH3" s="16"/>
      <c r="LWI3" s="16"/>
      <c r="LWJ3" s="16"/>
      <c r="LWK3" s="16"/>
      <c r="LWL3" s="16"/>
      <c r="LWM3" s="16"/>
      <c r="LWN3" s="16"/>
      <c r="LWO3" s="16"/>
      <c r="LWP3" s="16"/>
      <c r="LWQ3" s="16"/>
      <c r="LWR3" s="16"/>
      <c r="LWS3" s="16"/>
      <c r="LWT3" s="16"/>
      <c r="LWU3" s="16"/>
      <c r="LWV3" s="16"/>
      <c r="LWW3" s="16"/>
      <c r="LWX3" s="16"/>
      <c r="LWY3" s="16"/>
      <c r="LWZ3" s="16"/>
      <c r="LXA3" s="16"/>
      <c r="LXB3" s="16"/>
      <c r="LXC3" s="16"/>
      <c r="LXD3" s="16"/>
      <c r="LXE3" s="16"/>
      <c r="LXF3" s="16"/>
      <c r="LXG3" s="16"/>
      <c r="LXH3" s="16"/>
      <c r="LXI3" s="16"/>
      <c r="LXJ3" s="16"/>
      <c r="LXK3" s="16"/>
      <c r="LXL3" s="16"/>
      <c r="LXM3" s="16"/>
      <c r="LXN3" s="16"/>
      <c r="LXO3" s="16"/>
      <c r="LXP3" s="16"/>
      <c r="LXQ3" s="16"/>
      <c r="LXR3" s="16"/>
      <c r="LXS3" s="16"/>
      <c r="LXT3" s="16"/>
      <c r="LXU3" s="16"/>
      <c r="LXV3" s="16"/>
      <c r="LXW3" s="16"/>
      <c r="LXX3" s="16"/>
      <c r="LXY3" s="16"/>
      <c r="LXZ3" s="16"/>
      <c r="LYA3" s="16"/>
      <c r="LYB3" s="16"/>
      <c r="LYC3" s="16"/>
      <c r="LYD3" s="16"/>
      <c r="LYE3" s="16"/>
      <c r="LYF3" s="16"/>
      <c r="LYG3" s="16"/>
      <c r="LYH3" s="16"/>
      <c r="LYI3" s="16"/>
      <c r="LYJ3" s="16"/>
      <c r="LYK3" s="16"/>
      <c r="LYL3" s="16"/>
      <c r="LYM3" s="16"/>
      <c r="LYN3" s="16"/>
      <c r="LYO3" s="16"/>
      <c r="LYP3" s="16"/>
      <c r="LYQ3" s="16"/>
      <c r="LYR3" s="16"/>
      <c r="LYS3" s="16"/>
      <c r="LYT3" s="16"/>
      <c r="LYU3" s="16"/>
      <c r="LYV3" s="16"/>
      <c r="LYW3" s="16"/>
      <c r="LYX3" s="16"/>
      <c r="LYY3" s="16"/>
      <c r="LYZ3" s="16"/>
      <c r="LZA3" s="16"/>
      <c r="LZB3" s="16"/>
      <c r="LZC3" s="16"/>
      <c r="LZD3" s="16"/>
      <c r="LZE3" s="16"/>
      <c r="LZF3" s="16"/>
      <c r="LZG3" s="16"/>
      <c r="LZH3" s="16"/>
      <c r="LZI3" s="16"/>
      <c r="LZJ3" s="16"/>
      <c r="LZK3" s="16"/>
      <c r="LZL3" s="16"/>
      <c r="LZM3" s="16"/>
      <c r="LZN3" s="16"/>
      <c r="LZO3" s="16"/>
      <c r="LZP3" s="16"/>
      <c r="LZQ3" s="16"/>
      <c r="LZR3" s="16"/>
      <c r="LZS3" s="16"/>
      <c r="LZT3" s="16"/>
      <c r="LZU3" s="16"/>
      <c r="LZV3" s="16"/>
      <c r="LZW3" s="16"/>
      <c r="LZX3" s="16"/>
      <c r="LZY3" s="16"/>
      <c r="LZZ3" s="16"/>
      <c r="MAA3" s="16"/>
      <c r="MAB3" s="16"/>
      <c r="MAC3" s="16"/>
      <c r="MAD3" s="16"/>
      <c r="MAE3" s="16"/>
      <c r="MAF3" s="16"/>
      <c r="MAG3" s="16"/>
      <c r="MAH3" s="16"/>
      <c r="MAI3" s="16"/>
      <c r="MAJ3" s="16"/>
      <c r="MAK3" s="16"/>
      <c r="MAL3" s="16"/>
      <c r="MAM3" s="16"/>
      <c r="MAN3" s="16"/>
      <c r="MAO3" s="16"/>
      <c r="MAP3" s="16"/>
      <c r="MAQ3" s="16"/>
      <c r="MAR3" s="16"/>
      <c r="MAS3" s="16"/>
      <c r="MAT3" s="16"/>
      <c r="MAU3" s="16"/>
      <c r="MAV3" s="16"/>
      <c r="MAW3" s="16"/>
      <c r="MAX3" s="16"/>
      <c r="MAY3" s="16"/>
      <c r="MAZ3" s="16"/>
      <c r="MBA3" s="16"/>
      <c r="MBB3" s="16"/>
      <c r="MBC3" s="16"/>
      <c r="MBD3" s="16"/>
      <c r="MBE3" s="16"/>
      <c r="MBF3" s="16"/>
      <c r="MBG3" s="16"/>
      <c r="MBH3" s="16"/>
      <c r="MBI3" s="16"/>
      <c r="MBJ3" s="16"/>
      <c r="MBK3" s="16"/>
      <c r="MBL3" s="16"/>
      <c r="MBM3" s="16"/>
      <c r="MBN3" s="16"/>
      <c r="MBO3" s="16"/>
      <c r="MBP3" s="16"/>
      <c r="MBQ3" s="16"/>
      <c r="MBR3" s="16"/>
      <c r="MBS3" s="16"/>
      <c r="MBT3" s="16"/>
      <c r="MBU3" s="16"/>
      <c r="MBV3" s="16"/>
      <c r="MBW3" s="16"/>
      <c r="MBX3" s="16"/>
      <c r="MBY3" s="16"/>
      <c r="MBZ3" s="16"/>
      <c r="MCA3" s="16"/>
      <c r="MCB3" s="16"/>
      <c r="MCC3" s="16"/>
      <c r="MCD3" s="16"/>
      <c r="MCE3" s="16"/>
      <c r="MCF3" s="16"/>
      <c r="MCG3" s="16"/>
      <c r="MCH3" s="16"/>
      <c r="MCI3" s="16"/>
      <c r="MCJ3" s="16"/>
      <c r="MCK3" s="16"/>
      <c r="MCL3" s="16"/>
      <c r="MCM3" s="16"/>
      <c r="MCN3" s="16"/>
      <c r="MCO3" s="16"/>
      <c r="MCP3" s="16"/>
      <c r="MCQ3" s="16"/>
      <c r="MCR3" s="16"/>
      <c r="MCS3" s="16"/>
      <c r="MCT3" s="16"/>
      <c r="MCU3" s="16"/>
      <c r="MCV3" s="16"/>
      <c r="MCW3" s="16"/>
      <c r="MCX3" s="16"/>
      <c r="MCY3" s="16"/>
      <c r="MCZ3" s="16"/>
      <c r="MDA3" s="16"/>
      <c r="MDB3" s="16"/>
      <c r="MDC3" s="16"/>
      <c r="MDD3" s="16"/>
      <c r="MDE3" s="16"/>
      <c r="MDF3" s="16"/>
      <c r="MDG3" s="16"/>
      <c r="MDH3" s="16"/>
      <c r="MDI3" s="16"/>
      <c r="MDJ3" s="16"/>
      <c r="MDK3" s="16"/>
      <c r="MDL3" s="16"/>
      <c r="MDM3" s="16"/>
      <c r="MDN3" s="16"/>
      <c r="MDO3" s="16"/>
      <c r="MDP3" s="16"/>
      <c r="MDQ3" s="16"/>
      <c r="MDR3" s="16"/>
      <c r="MDS3" s="16"/>
      <c r="MDT3" s="16"/>
      <c r="MDU3" s="16"/>
      <c r="MDV3" s="16"/>
      <c r="MDW3" s="16"/>
      <c r="MDX3" s="16"/>
      <c r="MDY3" s="16"/>
      <c r="MDZ3" s="16"/>
      <c r="MEA3" s="16"/>
      <c r="MEB3" s="16"/>
      <c r="MEC3" s="16"/>
      <c r="MED3" s="16"/>
      <c r="MEE3" s="16"/>
      <c r="MEF3" s="16"/>
      <c r="MEG3" s="16"/>
      <c r="MEH3" s="16"/>
      <c r="MEI3" s="16"/>
      <c r="MEJ3" s="16"/>
      <c r="MEK3" s="16"/>
      <c r="MEL3" s="16"/>
      <c r="MEM3" s="16"/>
      <c r="MEN3" s="16"/>
      <c r="MEO3" s="16"/>
      <c r="MEP3" s="16"/>
      <c r="MEQ3" s="16"/>
      <c r="MER3" s="16"/>
      <c r="MES3" s="16"/>
      <c r="MET3" s="16"/>
      <c r="MEU3" s="16"/>
      <c r="MEV3" s="16"/>
      <c r="MEW3" s="16"/>
      <c r="MEX3" s="16"/>
      <c r="MEY3" s="16"/>
      <c r="MEZ3" s="16"/>
      <c r="MFA3" s="16"/>
      <c r="MFB3" s="16"/>
      <c r="MFC3" s="16"/>
      <c r="MFD3" s="16"/>
      <c r="MFE3" s="16"/>
      <c r="MFF3" s="16"/>
      <c r="MFG3" s="16"/>
      <c r="MFH3" s="16"/>
      <c r="MFI3" s="16"/>
      <c r="MFJ3" s="16"/>
      <c r="MFK3" s="16"/>
      <c r="MFL3" s="16"/>
      <c r="MFM3" s="16"/>
      <c r="MFN3" s="16"/>
      <c r="MFO3" s="16"/>
      <c r="MFP3" s="16"/>
      <c r="MFQ3" s="16"/>
      <c r="MFR3" s="16"/>
      <c r="MFS3" s="16"/>
      <c r="MFT3" s="16"/>
      <c r="MFU3" s="16"/>
      <c r="MFV3" s="16"/>
      <c r="MFW3" s="16"/>
      <c r="MFX3" s="16"/>
      <c r="MFY3" s="16"/>
      <c r="MFZ3" s="16"/>
      <c r="MGA3" s="16"/>
      <c r="MGB3" s="16"/>
      <c r="MGC3" s="16"/>
      <c r="MGD3" s="16"/>
      <c r="MGE3" s="16"/>
      <c r="MGF3" s="16"/>
      <c r="MGG3" s="16"/>
      <c r="MGH3" s="16"/>
      <c r="MGI3" s="16"/>
      <c r="MGJ3" s="16"/>
      <c r="MGK3" s="16"/>
      <c r="MGL3" s="16"/>
      <c r="MGM3" s="16"/>
      <c r="MGN3" s="16"/>
      <c r="MGO3" s="16"/>
      <c r="MGP3" s="16"/>
      <c r="MGQ3" s="16"/>
      <c r="MGR3" s="16"/>
      <c r="MGS3" s="16"/>
      <c r="MGT3" s="16"/>
      <c r="MGU3" s="16"/>
      <c r="MGV3" s="16"/>
      <c r="MGW3" s="16"/>
      <c r="MGX3" s="16"/>
      <c r="MGY3" s="16"/>
      <c r="MGZ3" s="16"/>
      <c r="MHA3" s="16"/>
      <c r="MHB3" s="16"/>
      <c r="MHC3" s="16"/>
      <c r="MHD3" s="16"/>
      <c r="MHE3" s="16"/>
      <c r="MHF3" s="16"/>
      <c r="MHG3" s="16"/>
      <c r="MHH3" s="16"/>
      <c r="MHI3" s="16"/>
      <c r="MHJ3" s="16"/>
      <c r="MHK3" s="16"/>
      <c r="MHL3" s="16"/>
      <c r="MHM3" s="16"/>
      <c r="MHN3" s="16"/>
      <c r="MHO3" s="16"/>
      <c r="MHP3" s="16"/>
      <c r="MHQ3" s="16"/>
      <c r="MHR3" s="16"/>
      <c r="MHS3" s="16"/>
      <c r="MHT3" s="16"/>
      <c r="MHU3" s="16"/>
      <c r="MHV3" s="16"/>
      <c r="MHW3" s="16"/>
      <c r="MHX3" s="16"/>
      <c r="MHY3" s="16"/>
      <c r="MHZ3" s="16"/>
      <c r="MIA3" s="16"/>
      <c r="MIB3" s="16"/>
      <c r="MIC3" s="16"/>
      <c r="MID3" s="16"/>
      <c r="MIE3" s="16"/>
      <c r="MIF3" s="16"/>
      <c r="MIG3" s="16"/>
      <c r="MIH3" s="16"/>
      <c r="MII3" s="16"/>
      <c r="MIJ3" s="16"/>
      <c r="MIK3" s="16"/>
      <c r="MIL3" s="16"/>
      <c r="MIM3" s="16"/>
      <c r="MIN3" s="16"/>
      <c r="MIO3" s="16"/>
      <c r="MIP3" s="16"/>
      <c r="MIQ3" s="16"/>
      <c r="MIR3" s="16"/>
      <c r="MIS3" s="16"/>
      <c r="MIT3" s="16"/>
      <c r="MIU3" s="16"/>
      <c r="MIV3" s="16"/>
      <c r="MIW3" s="16"/>
      <c r="MIX3" s="16"/>
      <c r="MIY3" s="16"/>
      <c r="MIZ3" s="16"/>
      <c r="MJA3" s="16"/>
      <c r="MJB3" s="16"/>
      <c r="MJC3" s="16"/>
      <c r="MJD3" s="16"/>
      <c r="MJE3" s="16"/>
      <c r="MJF3" s="16"/>
      <c r="MJG3" s="16"/>
      <c r="MJH3" s="16"/>
      <c r="MJI3" s="16"/>
      <c r="MJJ3" s="16"/>
      <c r="MJK3" s="16"/>
      <c r="MJL3" s="16"/>
      <c r="MJM3" s="16"/>
      <c r="MJN3" s="16"/>
      <c r="MJO3" s="16"/>
      <c r="MJP3" s="16"/>
      <c r="MJQ3" s="16"/>
      <c r="MJR3" s="16"/>
      <c r="MJS3" s="16"/>
      <c r="MJT3" s="16"/>
      <c r="MJU3" s="16"/>
      <c r="MJV3" s="16"/>
      <c r="MJW3" s="16"/>
      <c r="MJX3" s="16"/>
      <c r="MJY3" s="16"/>
      <c r="MJZ3" s="16"/>
      <c r="MKA3" s="16"/>
      <c r="MKB3" s="16"/>
      <c r="MKC3" s="16"/>
      <c r="MKD3" s="16"/>
      <c r="MKE3" s="16"/>
      <c r="MKF3" s="16"/>
      <c r="MKG3" s="16"/>
      <c r="MKH3" s="16"/>
      <c r="MKI3" s="16"/>
      <c r="MKJ3" s="16"/>
      <c r="MKK3" s="16"/>
      <c r="MKL3" s="16"/>
      <c r="MKM3" s="16"/>
      <c r="MKN3" s="16"/>
      <c r="MKO3" s="16"/>
      <c r="MKP3" s="16"/>
      <c r="MKQ3" s="16"/>
      <c r="MKR3" s="16"/>
      <c r="MKS3" s="16"/>
      <c r="MKT3" s="16"/>
      <c r="MKU3" s="16"/>
      <c r="MKV3" s="16"/>
      <c r="MKW3" s="16"/>
      <c r="MKX3" s="16"/>
      <c r="MKY3" s="16"/>
      <c r="MKZ3" s="16"/>
      <c r="MLA3" s="16"/>
      <c r="MLB3" s="16"/>
      <c r="MLC3" s="16"/>
      <c r="MLD3" s="16"/>
      <c r="MLE3" s="16"/>
      <c r="MLF3" s="16"/>
      <c r="MLG3" s="16"/>
      <c r="MLH3" s="16"/>
      <c r="MLI3" s="16"/>
      <c r="MLJ3" s="16"/>
      <c r="MLK3" s="16"/>
      <c r="MLL3" s="16"/>
      <c r="MLM3" s="16"/>
      <c r="MLN3" s="16"/>
      <c r="MLO3" s="16"/>
      <c r="MLP3" s="16"/>
      <c r="MLQ3" s="16"/>
      <c r="MLR3" s="16"/>
      <c r="MLS3" s="16"/>
      <c r="MLT3" s="16"/>
      <c r="MLU3" s="16"/>
      <c r="MLV3" s="16"/>
      <c r="MLW3" s="16"/>
      <c r="MLX3" s="16"/>
      <c r="MLY3" s="16"/>
      <c r="MLZ3" s="16"/>
      <c r="MMA3" s="16"/>
      <c r="MMB3" s="16"/>
      <c r="MMC3" s="16"/>
      <c r="MMD3" s="16"/>
      <c r="MME3" s="16"/>
      <c r="MMF3" s="16"/>
      <c r="MMG3" s="16"/>
      <c r="MMH3" s="16"/>
      <c r="MMI3" s="16"/>
      <c r="MMJ3" s="16"/>
      <c r="MMK3" s="16"/>
      <c r="MML3" s="16"/>
      <c r="MMM3" s="16"/>
      <c r="MMN3" s="16"/>
      <c r="MMO3" s="16"/>
      <c r="MMP3" s="16"/>
      <c r="MMQ3" s="16"/>
      <c r="MMR3" s="16"/>
      <c r="MMS3" s="16"/>
      <c r="MMT3" s="16"/>
      <c r="MMU3" s="16"/>
      <c r="MMV3" s="16"/>
      <c r="MMW3" s="16"/>
      <c r="MMX3" s="16"/>
      <c r="MMY3" s="16"/>
      <c r="MMZ3" s="16"/>
      <c r="MNA3" s="16"/>
      <c r="MNB3" s="16"/>
      <c r="MNC3" s="16"/>
      <c r="MND3" s="16"/>
      <c r="MNE3" s="16"/>
      <c r="MNF3" s="16"/>
      <c r="MNG3" s="16"/>
      <c r="MNH3" s="16"/>
      <c r="MNI3" s="16"/>
      <c r="MNJ3" s="16"/>
      <c r="MNK3" s="16"/>
      <c r="MNL3" s="16"/>
      <c r="MNM3" s="16"/>
      <c r="MNN3" s="16"/>
      <c r="MNO3" s="16"/>
      <c r="MNP3" s="16"/>
      <c r="MNQ3" s="16"/>
      <c r="MNR3" s="16"/>
      <c r="MNS3" s="16"/>
      <c r="MNT3" s="16"/>
      <c r="MNU3" s="16"/>
      <c r="MNV3" s="16"/>
      <c r="MNW3" s="16"/>
      <c r="MNX3" s="16"/>
      <c r="MNY3" s="16"/>
      <c r="MNZ3" s="16"/>
      <c r="MOA3" s="16"/>
      <c r="MOB3" s="16"/>
      <c r="MOC3" s="16"/>
      <c r="MOD3" s="16"/>
      <c r="MOE3" s="16"/>
      <c r="MOF3" s="16"/>
      <c r="MOG3" s="16"/>
      <c r="MOH3" s="16"/>
      <c r="MOI3" s="16"/>
      <c r="MOJ3" s="16"/>
      <c r="MOK3" s="16"/>
      <c r="MOL3" s="16"/>
      <c r="MOM3" s="16"/>
      <c r="MON3" s="16"/>
      <c r="MOO3" s="16"/>
      <c r="MOP3" s="16"/>
      <c r="MOQ3" s="16"/>
      <c r="MOR3" s="16"/>
      <c r="MOS3" s="16"/>
      <c r="MOT3" s="16"/>
      <c r="MOU3" s="16"/>
      <c r="MOV3" s="16"/>
      <c r="MOW3" s="16"/>
      <c r="MOX3" s="16"/>
      <c r="MOY3" s="16"/>
      <c r="MOZ3" s="16"/>
      <c r="MPA3" s="16"/>
      <c r="MPB3" s="16"/>
      <c r="MPC3" s="16"/>
      <c r="MPD3" s="16"/>
      <c r="MPE3" s="16"/>
      <c r="MPF3" s="16"/>
      <c r="MPG3" s="16"/>
      <c r="MPH3" s="16"/>
      <c r="MPI3" s="16"/>
      <c r="MPJ3" s="16"/>
      <c r="MPK3" s="16"/>
      <c r="MPL3" s="16"/>
      <c r="MPM3" s="16"/>
      <c r="MPN3" s="16"/>
      <c r="MPO3" s="16"/>
      <c r="MPP3" s="16"/>
      <c r="MPQ3" s="16"/>
      <c r="MPR3" s="16"/>
      <c r="MPS3" s="16"/>
      <c r="MPT3" s="16"/>
      <c r="MPU3" s="16"/>
      <c r="MPV3" s="16"/>
      <c r="MPW3" s="16"/>
      <c r="MPX3" s="16"/>
      <c r="MPY3" s="16"/>
      <c r="MPZ3" s="16"/>
      <c r="MQA3" s="16"/>
      <c r="MQB3" s="16"/>
      <c r="MQC3" s="16"/>
      <c r="MQD3" s="16"/>
      <c r="MQE3" s="16"/>
      <c r="MQF3" s="16"/>
      <c r="MQG3" s="16"/>
      <c r="MQH3" s="16"/>
      <c r="MQI3" s="16"/>
      <c r="MQJ3" s="16"/>
      <c r="MQK3" s="16"/>
      <c r="MQL3" s="16"/>
      <c r="MQM3" s="16"/>
      <c r="MQN3" s="16"/>
      <c r="MQO3" s="16"/>
      <c r="MQP3" s="16"/>
      <c r="MQQ3" s="16"/>
      <c r="MQR3" s="16"/>
      <c r="MQS3" s="16"/>
      <c r="MQT3" s="16"/>
      <c r="MQU3" s="16"/>
      <c r="MQV3" s="16"/>
      <c r="MQW3" s="16"/>
      <c r="MQX3" s="16"/>
      <c r="MQY3" s="16"/>
      <c r="MQZ3" s="16"/>
      <c r="MRA3" s="16"/>
      <c r="MRB3" s="16"/>
      <c r="MRC3" s="16"/>
      <c r="MRD3" s="16"/>
      <c r="MRE3" s="16"/>
      <c r="MRF3" s="16"/>
      <c r="MRG3" s="16"/>
      <c r="MRH3" s="16"/>
      <c r="MRI3" s="16"/>
      <c r="MRJ3" s="16"/>
      <c r="MRK3" s="16"/>
      <c r="MRL3" s="16"/>
      <c r="MRM3" s="16"/>
      <c r="MRN3" s="16"/>
      <c r="MRO3" s="16"/>
      <c r="MRP3" s="16"/>
      <c r="MRQ3" s="16"/>
      <c r="MRR3" s="16"/>
      <c r="MRS3" s="16"/>
      <c r="MRT3" s="16"/>
      <c r="MRU3" s="16"/>
      <c r="MRV3" s="16"/>
      <c r="MRW3" s="16"/>
      <c r="MRX3" s="16"/>
      <c r="MRY3" s="16"/>
      <c r="MRZ3" s="16"/>
      <c r="MSA3" s="16"/>
      <c r="MSB3" s="16"/>
      <c r="MSC3" s="16"/>
      <c r="MSD3" s="16"/>
      <c r="MSE3" s="16"/>
      <c r="MSF3" s="16"/>
      <c r="MSG3" s="16"/>
      <c r="MSH3" s="16"/>
      <c r="MSI3" s="16"/>
      <c r="MSJ3" s="16"/>
      <c r="MSK3" s="16"/>
      <c r="MSL3" s="16"/>
      <c r="MSM3" s="16"/>
      <c r="MSN3" s="16"/>
      <c r="MSO3" s="16"/>
      <c r="MSP3" s="16"/>
      <c r="MSQ3" s="16"/>
      <c r="MSR3" s="16"/>
      <c r="MSS3" s="16"/>
      <c r="MST3" s="16"/>
      <c r="MSU3" s="16"/>
      <c r="MSV3" s="16"/>
      <c r="MSW3" s="16"/>
      <c r="MSX3" s="16"/>
      <c r="MSY3" s="16"/>
      <c r="MSZ3" s="16"/>
      <c r="MTA3" s="16"/>
      <c r="MTB3" s="16"/>
      <c r="MTC3" s="16"/>
      <c r="MTD3" s="16"/>
      <c r="MTE3" s="16"/>
      <c r="MTF3" s="16"/>
      <c r="MTG3" s="16"/>
      <c r="MTH3" s="16"/>
      <c r="MTI3" s="16"/>
      <c r="MTJ3" s="16"/>
      <c r="MTK3" s="16"/>
      <c r="MTL3" s="16"/>
      <c r="MTM3" s="16"/>
      <c r="MTN3" s="16"/>
      <c r="MTO3" s="16"/>
      <c r="MTP3" s="16"/>
      <c r="MTQ3" s="16"/>
      <c r="MTR3" s="16"/>
      <c r="MTS3" s="16"/>
      <c r="MTT3" s="16"/>
      <c r="MTU3" s="16"/>
      <c r="MTV3" s="16"/>
      <c r="MTW3" s="16"/>
      <c r="MTX3" s="16"/>
      <c r="MTY3" s="16"/>
      <c r="MTZ3" s="16"/>
      <c r="MUA3" s="16"/>
      <c r="MUB3" s="16"/>
      <c r="MUC3" s="16"/>
      <c r="MUD3" s="16"/>
      <c r="MUE3" s="16"/>
      <c r="MUF3" s="16"/>
      <c r="MUG3" s="16"/>
      <c r="MUH3" s="16"/>
      <c r="MUI3" s="16"/>
      <c r="MUJ3" s="16"/>
      <c r="MUK3" s="16"/>
      <c r="MUL3" s="16"/>
      <c r="MUM3" s="16"/>
      <c r="MUN3" s="16"/>
      <c r="MUO3" s="16"/>
      <c r="MUP3" s="16"/>
      <c r="MUQ3" s="16"/>
      <c r="MUR3" s="16"/>
      <c r="MUS3" s="16"/>
      <c r="MUT3" s="16"/>
      <c r="MUU3" s="16"/>
      <c r="MUV3" s="16"/>
      <c r="MUW3" s="16"/>
      <c r="MUX3" s="16"/>
      <c r="MUY3" s="16"/>
      <c r="MUZ3" s="16"/>
      <c r="MVA3" s="16"/>
      <c r="MVB3" s="16"/>
      <c r="MVC3" s="16"/>
      <c r="MVD3" s="16"/>
      <c r="MVE3" s="16"/>
      <c r="MVF3" s="16"/>
      <c r="MVG3" s="16"/>
      <c r="MVH3" s="16"/>
      <c r="MVI3" s="16"/>
      <c r="MVJ3" s="16"/>
      <c r="MVK3" s="16"/>
      <c r="MVL3" s="16"/>
      <c r="MVM3" s="16"/>
      <c r="MVN3" s="16"/>
      <c r="MVO3" s="16"/>
      <c r="MVP3" s="16"/>
      <c r="MVQ3" s="16"/>
      <c r="MVR3" s="16"/>
      <c r="MVS3" s="16"/>
      <c r="MVT3" s="16"/>
      <c r="MVU3" s="16"/>
      <c r="MVV3" s="16"/>
      <c r="MVW3" s="16"/>
      <c r="MVX3" s="16"/>
      <c r="MVY3" s="16"/>
      <c r="MVZ3" s="16"/>
      <c r="MWA3" s="16"/>
      <c r="MWB3" s="16"/>
      <c r="MWC3" s="16"/>
      <c r="MWD3" s="16"/>
      <c r="MWE3" s="16"/>
      <c r="MWF3" s="16"/>
      <c r="MWG3" s="16"/>
      <c r="MWH3" s="16"/>
      <c r="MWI3" s="16"/>
      <c r="MWJ3" s="16"/>
      <c r="MWK3" s="16"/>
      <c r="MWL3" s="16"/>
      <c r="MWM3" s="16"/>
      <c r="MWN3" s="16"/>
      <c r="MWO3" s="16"/>
      <c r="MWP3" s="16"/>
      <c r="MWQ3" s="16"/>
      <c r="MWR3" s="16"/>
      <c r="MWS3" s="16"/>
      <c r="MWT3" s="16"/>
      <c r="MWU3" s="16"/>
      <c r="MWV3" s="16"/>
      <c r="MWW3" s="16"/>
      <c r="MWX3" s="16"/>
      <c r="MWY3" s="16"/>
      <c r="MWZ3" s="16"/>
      <c r="MXA3" s="16"/>
      <c r="MXB3" s="16"/>
      <c r="MXC3" s="16"/>
      <c r="MXD3" s="16"/>
      <c r="MXE3" s="16"/>
      <c r="MXF3" s="16"/>
      <c r="MXG3" s="16"/>
      <c r="MXH3" s="16"/>
      <c r="MXI3" s="16"/>
      <c r="MXJ3" s="16"/>
      <c r="MXK3" s="16"/>
      <c r="MXL3" s="16"/>
      <c r="MXM3" s="16"/>
      <c r="MXN3" s="16"/>
      <c r="MXO3" s="16"/>
      <c r="MXP3" s="16"/>
      <c r="MXQ3" s="16"/>
      <c r="MXR3" s="16"/>
      <c r="MXS3" s="16"/>
      <c r="MXT3" s="16"/>
      <c r="MXU3" s="16"/>
      <c r="MXV3" s="16"/>
      <c r="MXW3" s="16"/>
      <c r="MXX3" s="16"/>
      <c r="MXY3" s="16"/>
      <c r="MXZ3" s="16"/>
      <c r="MYA3" s="16"/>
      <c r="MYB3" s="16"/>
      <c r="MYC3" s="16"/>
      <c r="MYD3" s="16"/>
      <c r="MYE3" s="16"/>
      <c r="MYF3" s="16"/>
      <c r="MYG3" s="16"/>
      <c r="MYH3" s="16"/>
      <c r="MYI3" s="16"/>
      <c r="MYJ3" s="16"/>
      <c r="MYK3" s="16"/>
      <c r="MYL3" s="16"/>
      <c r="MYM3" s="16"/>
      <c r="MYN3" s="16"/>
      <c r="MYO3" s="16"/>
      <c r="MYP3" s="16"/>
      <c r="MYQ3" s="16"/>
      <c r="MYR3" s="16"/>
      <c r="MYS3" s="16"/>
      <c r="MYT3" s="16"/>
      <c r="MYU3" s="16"/>
      <c r="MYV3" s="16"/>
      <c r="MYW3" s="16"/>
      <c r="MYX3" s="16"/>
      <c r="MYY3" s="16"/>
      <c r="MYZ3" s="16"/>
      <c r="MZA3" s="16"/>
      <c r="MZB3" s="16"/>
      <c r="MZC3" s="16"/>
      <c r="MZD3" s="16"/>
      <c r="MZE3" s="16"/>
      <c r="MZF3" s="16"/>
      <c r="MZG3" s="16"/>
      <c r="MZH3" s="16"/>
      <c r="MZI3" s="16"/>
      <c r="MZJ3" s="16"/>
      <c r="MZK3" s="16"/>
      <c r="MZL3" s="16"/>
      <c r="MZM3" s="16"/>
      <c r="MZN3" s="16"/>
      <c r="MZO3" s="16"/>
      <c r="MZP3" s="16"/>
      <c r="MZQ3" s="16"/>
      <c r="MZR3" s="16"/>
      <c r="MZS3" s="16"/>
      <c r="MZT3" s="16"/>
      <c r="MZU3" s="16"/>
      <c r="MZV3" s="16"/>
      <c r="MZW3" s="16"/>
      <c r="MZX3" s="16"/>
      <c r="MZY3" s="16"/>
      <c r="MZZ3" s="16"/>
      <c r="NAA3" s="16"/>
      <c r="NAB3" s="16"/>
      <c r="NAC3" s="16"/>
      <c r="NAD3" s="16"/>
      <c r="NAE3" s="16"/>
      <c r="NAF3" s="16"/>
      <c r="NAG3" s="16"/>
      <c r="NAH3" s="16"/>
      <c r="NAI3" s="16"/>
      <c r="NAJ3" s="16"/>
      <c r="NAK3" s="16"/>
      <c r="NAL3" s="16"/>
      <c r="NAM3" s="16"/>
      <c r="NAN3" s="16"/>
      <c r="NAO3" s="16"/>
      <c r="NAP3" s="16"/>
      <c r="NAQ3" s="16"/>
      <c r="NAR3" s="16"/>
      <c r="NAS3" s="16"/>
      <c r="NAT3" s="16"/>
      <c r="NAU3" s="16"/>
      <c r="NAV3" s="16"/>
      <c r="NAW3" s="16"/>
      <c r="NAX3" s="16"/>
      <c r="NAY3" s="16"/>
      <c r="NAZ3" s="16"/>
      <c r="NBA3" s="16"/>
      <c r="NBB3" s="16"/>
      <c r="NBC3" s="16"/>
      <c r="NBD3" s="16"/>
      <c r="NBE3" s="16"/>
      <c r="NBF3" s="16"/>
      <c r="NBG3" s="16"/>
      <c r="NBH3" s="16"/>
      <c r="NBI3" s="16"/>
      <c r="NBJ3" s="16"/>
      <c r="NBK3" s="16"/>
      <c r="NBL3" s="16"/>
      <c r="NBM3" s="16"/>
      <c r="NBN3" s="16"/>
      <c r="NBO3" s="16"/>
      <c r="NBP3" s="16"/>
      <c r="NBQ3" s="16"/>
      <c r="NBR3" s="16"/>
      <c r="NBS3" s="16"/>
      <c r="NBT3" s="16"/>
      <c r="NBU3" s="16"/>
      <c r="NBV3" s="16"/>
      <c r="NBW3" s="16"/>
      <c r="NBX3" s="16"/>
      <c r="NBY3" s="16"/>
      <c r="NBZ3" s="16"/>
      <c r="NCA3" s="16"/>
      <c r="NCB3" s="16"/>
      <c r="NCC3" s="16"/>
      <c r="NCD3" s="16"/>
      <c r="NCE3" s="16"/>
      <c r="NCF3" s="16"/>
      <c r="NCG3" s="16"/>
      <c r="NCH3" s="16"/>
      <c r="NCI3" s="16"/>
      <c r="NCJ3" s="16"/>
      <c r="NCK3" s="16"/>
      <c r="NCL3" s="16"/>
      <c r="NCM3" s="16"/>
      <c r="NCN3" s="16"/>
      <c r="NCO3" s="16"/>
      <c r="NCP3" s="16"/>
      <c r="NCQ3" s="16"/>
      <c r="NCR3" s="16"/>
      <c r="NCS3" s="16"/>
      <c r="NCT3" s="16"/>
      <c r="NCU3" s="16"/>
      <c r="NCV3" s="16"/>
      <c r="NCW3" s="16"/>
      <c r="NCX3" s="16"/>
      <c r="NCY3" s="16"/>
      <c r="NCZ3" s="16"/>
      <c r="NDA3" s="16"/>
      <c r="NDB3" s="16"/>
      <c r="NDC3" s="16"/>
      <c r="NDD3" s="16"/>
      <c r="NDE3" s="16"/>
      <c r="NDF3" s="16"/>
      <c r="NDG3" s="16"/>
      <c r="NDH3" s="16"/>
      <c r="NDI3" s="16"/>
      <c r="NDJ3" s="16"/>
      <c r="NDK3" s="16"/>
      <c r="NDL3" s="16"/>
      <c r="NDM3" s="16"/>
      <c r="NDN3" s="16"/>
      <c r="NDO3" s="16"/>
      <c r="NDP3" s="16"/>
      <c r="NDQ3" s="16"/>
      <c r="NDR3" s="16"/>
      <c r="NDS3" s="16"/>
      <c r="NDT3" s="16"/>
      <c r="NDU3" s="16"/>
      <c r="NDV3" s="16"/>
      <c r="NDW3" s="16"/>
      <c r="NDX3" s="16"/>
      <c r="NDY3" s="16"/>
      <c r="NDZ3" s="16"/>
      <c r="NEA3" s="16"/>
      <c r="NEB3" s="16"/>
      <c r="NEC3" s="16"/>
      <c r="NED3" s="16"/>
      <c r="NEE3" s="16"/>
      <c r="NEF3" s="16"/>
      <c r="NEG3" s="16"/>
      <c r="NEH3" s="16"/>
      <c r="NEI3" s="16"/>
      <c r="NEJ3" s="16"/>
      <c r="NEK3" s="16"/>
      <c r="NEL3" s="16"/>
      <c r="NEM3" s="16"/>
      <c r="NEN3" s="16"/>
      <c r="NEO3" s="16"/>
      <c r="NEP3" s="16"/>
      <c r="NEQ3" s="16"/>
      <c r="NER3" s="16"/>
      <c r="NES3" s="16"/>
      <c r="NET3" s="16"/>
      <c r="NEU3" s="16"/>
      <c r="NEV3" s="16"/>
      <c r="NEW3" s="16"/>
      <c r="NEX3" s="16"/>
      <c r="NEY3" s="16"/>
      <c r="NEZ3" s="16"/>
      <c r="NFA3" s="16"/>
      <c r="NFB3" s="16"/>
      <c r="NFC3" s="16"/>
      <c r="NFD3" s="16"/>
      <c r="NFE3" s="16"/>
      <c r="NFF3" s="16"/>
      <c r="NFG3" s="16"/>
      <c r="NFH3" s="16"/>
      <c r="NFI3" s="16"/>
      <c r="NFJ3" s="16"/>
      <c r="NFK3" s="16"/>
      <c r="NFL3" s="16"/>
      <c r="NFM3" s="16"/>
      <c r="NFN3" s="16"/>
      <c r="NFO3" s="16"/>
      <c r="NFP3" s="16"/>
      <c r="NFQ3" s="16"/>
      <c r="NFR3" s="16"/>
      <c r="NFS3" s="16"/>
      <c r="NFT3" s="16"/>
      <c r="NFU3" s="16"/>
      <c r="NFV3" s="16"/>
      <c r="NFW3" s="16"/>
      <c r="NFX3" s="16"/>
      <c r="NFY3" s="16"/>
      <c r="NFZ3" s="16"/>
      <c r="NGA3" s="16"/>
      <c r="NGB3" s="16"/>
      <c r="NGC3" s="16"/>
      <c r="NGD3" s="16"/>
      <c r="NGE3" s="16"/>
      <c r="NGF3" s="16"/>
      <c r="NGG3" s="16"/>
      <c r="NGH3" s="16"/>
      <c r="NGI3" s="16"/>
      <c r="NGJ3" s="16"/>
      <c r="NGK3" s="16"/>
      <c r="NGL3" s="16"/>
      <c r="NGM3" s="16"/>
      <c r="NGN3" s="16"/>
      <c r="NGO3" s="16"/>
      <c r="NGP3" s="16"/>
      <c r="NGQ3" s="16"/>
      <c r="NGR3" s="16"/>
      <c r="NGS3" s="16"/>
      <c r="NGT3" s="16"/>
      <c r="NGU3" s="16"/>
      <c r="NGV3" s="16"/>
      <c r="NGW3" s="16"/>
      <c r="NGX3" s="16"/>
      <c r="NGY3" s="16"/>
      <c r="NGZ3" s="16"/>
      <c r="NHA3" s="16"/>
      <c r="NHB3" s="16"/>
      <c r="NHC3" s="16"/>
      <c r="NHD3" s="16"/>
      <c r="NHE3" s="16"/>
      <c r="NHF3" s="16"/>
      <c r="NHG3" s="16"/>
      <c r="NHH3" s="16"/>
      <c r="NHI3" s="16"/>
      <c r="NHJ3" s="16"/>
      <c r="NHK3" s="16"/>
      <c r="NHL3" s="16"/>
      <c r="NHM3" s="16"/>
      <c r="NHN3" s="16"/>
      <c r="NHO3" s="16"/>
      <c r="NHP3" s="16"/>
      <c r="NHQ3" s="16"/>
      <c r="NHR3" s="16"/>
      <c r="NHS3" s="16"/>
      <c r="NHT3" s="16"/>
      <c r="NHU3" s="16"/>
      <c r="NHV3" s="16"/>
      <c r="NHW3" s="16"/>
      <c r="NHX3" s="16"/>
      <c r="NHY3" s="16"/>
      <c r="NHZ3" s="16"/>
      <c r="NIA3" s="16"/>
      <c r="NIB3" s="16"/>
      <c r="NIC3" s="16"/>
      <c r="NID3" s="16"/>
      <c r="NIE3" s="16"/>
      <c r="NIF3" s="16"/>
      <c r="NIG3" s="16"/>
      <c r="NIH3" s="16"/>
      <c r="NII3" s="16"/>
      <c r="NIJ3" s="16"/>
      <c r="NIK3" s="16"/>
      <c r="NIL3" s="16"/>
      <c r="NIM3" s="16"/>
      <c r="NIN3" s="16"/>
      <c r="NIO3" s="16"/>
      <c r="NIP3" s="16"/>
      <c r="NIQ3" s="16"/>
      <c r="NIR3" s="16"/>
      <c r="NIS3" s="16"/>
      <c r="NIT3" s="16"/>
      <c r="NIU3" s="16"/>
      <c r="NIV3" s="16"/>
      <c r="NIW3" s="16"/>
      <c r="NIX3" s="16"/>
      <c r="NIY3" s="16"/>
      <c r="NIZ3" s="16"/>
      <c r="NJA3" s="16"/>
      <c r="NJB3" s="16"/>
      <c r="NJC3" s="16"/>
      <c r="NJD3" s="16"/>
      <c r="NJE3" s="16"/>
      <c r="NJF3" s="16"/>
      <c r="NJG3" s="16"/>
      <c r="NJH3" s="16"/>
      <c r="NJI3" s="16"/>
      <c r="NJJ3" s="16"/>
      <c r="NJK3" s="16"/>
      <c r="NJL3" s="16"/>
      <c r="NJM3" s="16"/>
      <c r="NJN3" s="16"/>
      <c r="NJO3" s="16"/>
      <c r="NJP3" s="16"/>
      <c r="NJQ3" s="16"/>
      <c r="NJR3" s="16"/>
      <c r="NJS3" s="16"/>
      <c r="NJT3" s="16"/>
      <c r="NJU3" s="16"/>
      <c r="NJV3" s="16"/>
      <c r="NJW3" s="16"/>
      <c r="NJX3" s="16"/>
      <c r="NJY3" s="16"/>
      <c r="NJZ3" s="16"/>
      <c r="NKA3" s="16"/>
      <c r="NKB3" s="16"/>
      <c r="NKC3" s="16"/>
      <c r="NKD3" s="16"/>
      <c r="NKE3" s="16"/>
      <c r="NKF3" s="16"/>
      <c r="NKG3" s="16"/>
      <c r="NKH3" s="16"/>
      <c r="NKI3" s="16"/>
      <c r="NKJ3" s="16"/>
      <c r="NKK3" s="16"/>
      <c r="NKL3" s="16"/>
      <c r="NKM3" s="16"/>
      <c r="NKN3" s="16"/>
      <c r="NKO3" s="16"/>
      <c r="NKP3" s="16"/>
      <c r="NKQ3" s="16"/>
      <c r="NKR3" s="16"/>
      <c r="NKS3" s="16"/>
      <c r="NKT3" s="16"/>
      <c r="NKU3" s="16"/>
      <c r="NKV3" s="16"/>
      <c r="NKW3" s="16"/>
      <c r="NKX3" s="16"/>
      <c r="NKY3" s="16"/>
      <c r="NKZ3" s="16"/>
      <c r="NLA3" s="16"/>
      <c r="NLB3" s="16"/>
      <c r="NLC3" s="16"/>
      <c r="NLD3" s="16"/>
      <c r="NLE3" s="16"/>
      <c r="NLF3" s="16"/>
      <c r="NLG3" s="16"/>
      <c r="NLH3" s="16"/>
      <c r="NLI3" s="16"/>
      <c r="NLJ3" s="16"/>
      <c r="NLK3" s="16"/>
      <c r="NLL3" s="16"/>
      <c r="NLM3" s="16"/>
      <c r="NLN3" s="16"/>
      <c r="NLO3" s="16"/>
      <c r="NLP3" s="16"/>
      <c r="NLQ3" s="16"/>
      <c r="NLR3" s="16"/>
      <c r="NLS3" s="16"/>
      <c r="NLT3" s="16"/>
      <c r="NLU3" s="16"/>
      <c r="NLV3" s="16"/>
      <c r="NLW3" s="16"/>
      <c r="NLX3" s="16"/>
      <c r="NLY3" s="16"/>
      <c r="NLZ3" s="16"/>
      <c r="NMA3" s="16"/>
      <c r="NMB3" s="16"/>
      <c r="NMC3" s="16"/>
      <c r="NMD3" s="16"/>
      <c r="NME3" s="16"/>
      <c r="NMF3" s="16"/>
      <c r="NMG3" s="16"/>
      <c r="NMH3" s="16"/>
      <c r="NMI3" s="16"/>
      <c r="NMJ3" s="16"/>
      <c r="NMK3" s="16"/>
      <c r="NML3" s="16"/>
      <c r="NMM3" s="16"/>
      <c r="NMN3" s="16"/>
      <c r="NMO3" s="16"/>
      <c r="NMP3" s="16"/>
      <c r="NMQ3" s="16"/>
      <c r="NMR3" s="16"/>
      <c r="NMS3" s="16"/>
      <c r="NMT3" s="16"/>
      <c r="NMU3" s="16"/>
      <c r="NMV3" s="16"/>
      <c r="NMW3" s="16"/>
      <c r="NMX3" s="16"/>
      <c r="NMY3" s="16"/>
      <c r="NMZ3" s="16"/>
      <c r="NNA3" s="16"/>
      <c r="NNB3" s="16"/>
      <c r="NNC3" s="16"/>
      <c r="NND3" s="16"/>
      <c r="NNE3" s="16"/>
      <c r="NNF3" s="16"/>
      <c r="NNG3" s="16"/>
      <c r="NNH3" s="16"/>
      <c r="NNI3" s="16"/>
      <c r="NNJ3" s="16"/>
      <c r="NNK3" s="16"/>
      <c r="NNL3" s="16"/>
      <c r="NNM3" s="16"/>
      <c r="NNN3" s="16"/>
      <c r="NNO3" s="16"/>
      <c r="NNP3" s="16"/>
      <c r="NNQ3" s="16"/>
      <c r="NNR3" s="16"/>
      <c r="NNS3" s="16"/>
      <c r="NNT3" s="16"/>
      <c r="NNU3" s="16"/>
      <c r="NNV3" s="16"/>
      <c r="NNW3" s="16"/>
      <c r="NNX3" s="16"/>
      <c r="NNY3" s="16"/>
      <c r="NNZ3" s="16"/>
      <c r="NOA3" s="16"/>
      <c r="NOB3" s="16"/>
      <c r="NOC3" s="16"/>
      <c r="NOD3" s="16"/>
      <c r="NOE3" s="16"/>
      <c r="NOF3" s="16"/>
      <c r="NOG3" s="16"/>
      <c r="NOH3" s="16"/>
      <c r="NOI3" s="16"/>
      <c r="NOJ3" s="16"/>
      <c r="NOK3" s="16"/>
      <c r="NOL3" s="16"/>
      <c r="NOM3" s="16"/>
      <c r="NON3" s="16"/>
      <c r="NOO3" s="16"/>
      <c r="NOP3" s="16"/>
      <c r="NOQ3" s="16"/>
      <c r="NOR3" s="16"/>
      <c r="NOS3" s="16"/>
      <c r="NOT3" s="16"/>
      <c r="NOU3" s="16"/>
      <c r="NOV3" s="16"/>
      <c r="NOW3" s="16"/>
      <c r="NOX3" s="16"/>
      <c r="NOY3" s="16"/>
      <c r="NOZ3" s="16"/>
      <c r="NPA3" s="16"/>
      <c r="NPB3" s="16"/>
      <c r="NPC3" s="16"/>
      <c r="NPD3" s="16"/>
      <c r="NPE3" s="16"/>
      <c r="NPF3" s="16"/>
      <c r="NPG3" s="16"/>
      <c r="NPH3" s="16"/>
      <c r="NPI3" s="16"/>
      <c r="NPJ3" s="16"/>
      <c r="NPK3" s="16"/>
      <c r="NPL3" s="16"/>
      <c r="NPM3" s="16"/>
      <c r="NPN3" s="16"/>
      <c r="NPO3" s="16"/>
      <c r="NPP3" s="16"/>
      <c r="NPQ3" s="16"/>
      <c r="NPR3" s="16"/>
      <c r="NPS3" s="16"/>
      <c r="NPT3" s="16"/>
      <c r="NPU3" s="16"/>
      <c r="NPV3" s="16"/>
      <c r="NPW3" s="16"/>
      <c r="NPX3" s="16"/>
      <c r="NPY3" s="16"/>
      <c r="NPZ3" s="16"/>
      <c r="NQA3" s="16"/>
      <c r="NQB3" s="16"/>
      <c r="NQC3" s="16"/>
      <c r="NQD3" s="16"/>
      <c r="NQE3" s="16"/>
      <c r="NQF3" s="16"/>
      <c r="NQG3" s="16"/>
      <c r="NQH3" s="16"/>
      <c r="NQI3" s="16"/>
      <c r="NQJ3" s="16"/>
      <c r="NQK3" s="16"/>
      <c r="NQL3" s="16"/>
      <c r="NQM3" s="16"/>
      <c r="NQN3" s="16"/>
      <c r="NQO3" s="16"/>
      <c r="NQP3" s="16"/>
      <c r="NQQ3" s="16"/>
      <c r="NQR3" s="16"/>
      <c r="NQS3" s="16"/>
      <c r="NQT3" s="16"/>
      <c r="NQU3" s="16"/>
      <c r="NQV3" s="16"/>
      <c r="NQW3" s="16"/>
      <c r="NQX3" s="16"/>
      <c r="NQY3" s="16"/>
      <c r="NQZ3" s="16"/>
      <c r="NRA3" s="16"/>
      <c r="NRB3" s="16"/>
      <c r="NRC3" s="16"/>
      <c r="NRD3" s="16"/>
      <c r="NRE3" s="16"/>
      <c r="NRF3" s="16"/>
      <c r="NRG3" s="16"/>
      <c r="NRH3" s="16"/>
      <c r="NRI3" s="16"/>
      <c r="NRJ3" s="16"/>
      <c r="NRK3" s="16"/>
      <c r="NRL3" s="16"/>
      <c r="NRM3" s="16"/>
      <c r="NRN3" s="16"/>
      <c r="NRO3" s="16"/>
      <c r="NRP3" s="16"/>
      <c r="NRQ3" s="16"/>
      <c r="NRR3" s="16"/>
      <c r="NRS3" s="16"/>
      <c r="NRT3" s="16"/>
      <c r="NRU3" s="16"/>
      <c r="NRV3" s="16"/>
      <c r="NRW3" s="16"/>
      <c r="NRX3" s="16"/>
      <c r="NRY3" s="16"/>
      <c r="NRZ3" s="16"/>
      <c r="NSA3" s="16"/>
      <c r="NSB3" s="16"/>
      <c r="NSC3" s="16"/>
      <c r="NSD3" s="16"/>
      <c r="NSE3" s="16"/>
      <c r="NSF3" s="16"/>
      <c r="NSG3" s="16"/>
      <c r="NSH3" s="16"/>
      <c r="NSI3" s="16"/>
      <c r="NSJ3" s="16"/>
      <c r="NSK3" s="16"/>
      <c r="NSL3" s="16"/>
      <c r="NSM3" s="16"/>
      <c r="NSN3" s="16"/>
      <c r="NSO3" s="16"/>
      <c r="NSP3" s="16"/>
      <c r="NSQ3" s="16"/>
      <c r="NSR3" s="16"/>
      <c r="NSS3" s="16"/>
      <c r="NST3" s="16"/>
      <c r="NSU3" s="16"/>
      <c r="NSV3" s="16"/>
      <c r="NSW3" s="16"/>
      <c r="NSX3" s="16"/>
      <c r="NSY3" s="16"/>
      <c r="NSZ3" s="16"/>
      <c r="NTA3" s="16"/>
      <c r="NTB3" s="16"/>
      <c r="NTC3" s="16"/>
      <c r="NTD3" s="16"/>
      <c r="NTE3" s="16"/>
      <c r="NTF3" s="16"/>
      <c r="NTG3" s="16"/>
      <c r="NTH3" s="16"/>
      <c r="NTI3" s="16"/>
      <c r="NTJ3" s="16"/>
      <c r="NTK3" s="16"/>
      <c r="NTL3" s="16"/>
      <c r="NTM3" s="16"/>
      <c r="NTN3" s="16"/>
      <c r="NTO3" s="16"/>
      <c r="NTP3" s="16"/>
      <c r="NTQ3" s="16"/>
      <c r="NTR3" s="16"/>
      <c r="NTS3" s="16"/>
      <c r="NTT3" s="16"/>
      <c r="NTU3" s="16"/>
      <c r="NTV3" s="16"/>
      <c r="NTW3" s="16"/>
      <c r="NTX3" s="16"/>
      <c r="NTY3" s="16"/>
      <c r="NTZ3" s="16"/>
      <c r="NUA3" s="16"/>
      <c r="NUB3" s="16"/>
      <c r="NUC3" s="16"/>
      <c r="NUD3" s="16"/>
      <c r="NUE3" s="16"/>
      <c r="NUF3" s="16"/>
      <c r="NUG3" s="16"/>
      <c r="NUH3" s="16"/>
      <c r="NUI3" s="16"/>
      <c r="NUJ3" s="16"/>
      <c r="NUK3" s="16"/>
      <c r="NUL3" s="16"/>
      <c r="NUM3" s="16"/>
      <c r="NUN3" s="16"/>
      <c r="NUO3" s="16"/>
      <c r="NUP3" s="16"/>
      <c r="NUQ3" s="16"/>
      <c r="NUR3" s="16"/>
      <c r="NUS3" s="16"/>
      <c r="NUT3" s="16"/>
      <c r="NUU3" s="16"/>
      <c r="NUV3" s="16"/>
      <c r="NUW3" s="16"/>
      <c r="NUX3" s="16"/>
      <c r="NUY3" s="16"/>
      <c r="NUZ3" s="16"/>
      <c r="NVA3" s="16"/>
      <c r="NVB3" s="16"/>
      <c r="NVC3" s="16"/>
      <c r="NVD3" s="16"/>
      <c r="NVE3" s="16"/>
      <c r="NVF3" s="16"/>
      <c r="NVG3" s="16"/>
      <c r="NVH3" s="16"/>
      <c r="NVI3" s="16"/>
      <c r="NVJ3" s="16"/>
      <c r="NVK3" s="16"/>
      <c r="NVL3" s="16"/>
      <c r="NVM3" s="16"/>
      <c r="NVN3" s="16"/>
      <c r="NVO3" s="16"/>
      <c r="NVP3" s="16"/>
      <c r="NVQ3" s="16"/>
      <c r="NVR3" s="16"/>
      <c r="NVS3" s="16"/>
      <c r="NVT3" s="16"/>
      <c r="NVU3" s="16"/>
      <c r="NVV3" s="16"/>
      <c r="NVW3" s="16"/>
      <c r="NVX3" s="16"/>
      <c r="NVY3" s="16"/>
      <c r="NVZ3" s="16"/>
      <c r="NWA3" s="16"/>
      <c r="NWB3" s="16"/>
      <c r="NWC3" s="16"/>
      <c r="NWD3" s="16"/>
      <c r="NWE3" s="16"/>
      <c r="NWF3" s="16"/>
      <c r="NWG3" s="16"/>
      <c r="NWH3" s="16"/>
      <c r="NWI3" s="16"/>
      <c r="NWJ3" s="16"/>
      <c r="NWK3" s="16"/>
      <c r="NWL3" s="16"/>
      <c r="NWM3" s="16"/>
      <c r="NWN3" s="16"/>
      <c r="NWO3" s="16"/>
      <c r="NWP3" s="16"/>
      <c r="NWQ3" s="16"/>
      <c r="NWR3" s="16"/>
      <c r="NWS3" s="16"/>
      <c r="NWT3" s="16"/>
      <c r="NWU3" s="16"/>
      <c r="NWV3" s="16"/>
      <c r="NWW3" s="16"/>
      <c r="NWX3" s="16"/>
      <c r="NWY3" s="16"/>
      <c r="NWZ3" s="16"/>
      <c r="NXA3" s="16"/>
      <c r="NXB3" s="16"/>
      <c r="NXC3" s="16"/>
      <c r="NXD3" s="16"/>
      <c r="NXE3" s="16"/>
      <c r="NXF3" s="16"/>
      <c r="NXG3" s="16"/>
      <c r="NXH3" s="16"/>
      <c r="NXI3" s="16"/>
      <c r="NXJ3" s="16"/>
      <c r="NXK3" s="16"/>
      <c r="NXL3" s="16"/>
      <c r="NXM3" s="16"/>
      <c r="NXN3" s="16"/>
      <c r="NXO3" s="16"/>
      <c r="NXP3" s="16"/>
      <c r="NXQ3" s="16"/>
      <c r="NXR3" s="16"/>
      <c r="NXS3" s="16"/>
      <c r="NXT3" s="16"/>
      <c r="NXU3" s="16"/>
      <c r="NXV3" s="16"/>
      <c r="NXW3" s="16"/>
      <c r="NXX3" s="16"/>
      <c r="NXY3" s="16"/>
      <c r="NXZ3" s="16"/>
      <c r="NYA3" s="16"/>
      <c r="NYB3" s="16"/>
      <c r="NYC3" s="16"/>
      <c r="NYD3" s="16"/>
      <c r="NYE3" s="16"/>
      <c r="NYF3" s="16"/>
      <c r="NYG3" s="16"/>
      <c r="NYH3" s="16"/>
      <c r="NYI3" s="16"/>
      <c r="NYJ3" s="16"/>
      <c r="NYK3" s="16"/>
      <c r="NYL3" s="16"/>
      <c r="NYM3" s="16"/>
      <c r="NYN3" s="16"/>
      <c r="NYO3" s="16"/>
      <c r="NYP3" s="16"/>
      <c r="NYQ3" s="16"/>
      <c r="NYR3" s="16"/>
      <c r="NYS3" s="16"/>
      <c r="NYT3" s="16"/>
      <c r="NYU3" s="16"/>
      <c r="NYV3" s="16"/>
      <c r="NYW3" s="16"/>
      <c r="NYX3" s="16"/>
      <c r="NYY3" s="16"/>
      <c r="NYZ3" s="16"/>
      <c r="NZA3" s="16"/>
      <c r="NZB3" s="16"/>
      <c r="NZC3" s="16"/>
      <c r="NZD3" s="16"/>
      <c r="NZE3" s="16"/>
      <c r="NZF3" s="16"/>
      <c r="NZG3" s="16"/>
      <c r="NZH3" s="16"/>
      <c r="NZI3" s="16"/>
      <c r="NZJ3" s="16"/>
      <c r="NZK3" s="16"/>
      <c r="NZL3" s="16"/>
      <c r="NZM3" s="16"/>
      <c r="NZN3" s="16"/>
      <c r="NZO3" s="16"/>
      <c r="NZP3" s="16"/>
      <c r="NZQ3" s="16"/>
      <c r="NZR3" s="16"/>
      <c r="NZS3" s="16"/>
      <c r="NZT3" s="16"/>
      <c r="NZU3" s="16"/>
      <c r="NZV3" s="16"/>
      <c r="NZW3" s="16"/>
      <c r="NZX3" s="16"/>
      <c r="NZY3" s="16"/>
      <c r="NZZ3" s="16"/>
      <c r="OAA3" s="16"/>
      <c r="OAB3" s="16"/>
      <c r="OAC3" s="16"/>
      <c r="OAD3" s="16"/>
      <c r="OAE3" s="16"/>
      <c r="OAF3" s="16"/>
      <c r="OAG3" s="16"/>
      <c r="OAH3" s="16"/>
      <c r="OAI3" s="16"/>
      <c r="OAJ3" s="16"/>
      <c r="OAK3" s="16"/>
      <c r="OAL3" s="16"/>
      <c r="OAM3" s="16"/>
      <c r="OAN3" s="16"/>
      <c r="OAO3" s="16"/>
      <c r="OAP3" s="16"/>
      <c r="OAQ3" s="16"/>
      <c r="OAR3" s="16"/>
      <c r="OAS3" s="16"/>
      <c r="OAT3" s="16"/>
      <c r="OAU3" s="16"/>
      <c r="OAV3" s="16"/>
      <c r="OAW3" s="16"/>
      <c r="OAX3" s="16"/>
      <c r="OAY3" s="16"/>
      <c r="OAZ3" s="16"/>
      <c r="OBA3" s="16"/>
      <c r="OBB3" s="16"/>
      <c r="OBC3" s="16"/>
      <c r="OBD3" s="16"/>
      <c r="OBE3" s="16"/>
      <c r="OBF3" s="16"/>
      <c r="OBG3" s="16"/>
      <c r="OBH3" s="16"/>
      <c r="OBI3" s="16"/>
      <c r="OBJ3" s="16"/>
      <c r="OBK3" s="16"/>
      <c r="OBL3" s="16"/>
      <c r="OBM3" s="16"/>
      <c r="OBN3" s="16"/>
      <c r="OBO3" s="16"/>
      <c r="OBP3" s="16"/>
      <c r="OBQ3" s="16"/>
      <c r="OBR3" s="16"/>
      <c r="OBS3" s="16"/>
      <c r="OBT3" s="16"/>
      <c r="OBU3" s="16"/>
      <c r="OBV3" s="16"/>
      <c r="OBW3" s="16"/>
      <c r="OBX3" s="16"/>
      <c r="OBY3" s="16"/>
      <c r="OBZ3" s="16"/>
      <c r="OCA3" s="16"/>
      <c r="OCB3" s="16"/>
      <c r="OCC3" s="16"/>
      <c r="OCD3" s="16"/>
      <c r="OCE3" s="16"/>
      <c r="OCF3" s="16"/>
      <c r="OCG3" s="16"/>
      <c r="OCH3" s="16"/>
      <c r="OCI3" s="16"/>
      <c r="OCJ3" s="16"/>
      <c r="OCK3" s="16"/>
      <c r="OCL3" s="16"/>
      <c r="OCM3" s="16"/>
      <c r="OCN3" s="16"/>
      <c r="OCO3" s="16"/>
      <c r="OCP3" s="16"/>
      <c r="OCQ3" s="16"/>
      <c r="OCR3" s="16"/>
      <c r="OCS3" s="16"/>
      <c r="OCT3" s="16"/>
      <c r="OCU3" s="16"/>
      <c r="OCV3" s="16"/>
      <c r="OCW3" s="16"/>
      <c r="OCX3" s="16"/>
      <c r="OCY3" s="16"/>
      <c r="OCZ3" s="16"/>
      <c r="ODA3" s="16"/>
      <c r="ODB3" s="16"/>
      <c r="ODC3" s="16"/>
      <c r="ODD3" s="16"/>
      <c r="ODE3" s="16"/>
      <c r="ODF3" s="16"/>
      <c r="ODG3" s="16"/>
      <c r="ODH3" s="16"/>
      <c r="ODI3" s="16"/>
      <c r="ODJ3" s="16"/>
      <c r="ODK3" s="16"/>
      <c r="ODL3" s="16"/>
      <c r="ODM3" s="16"/>
      <c r="ODN3" s="16"/>
      <c r="ODO3" s="16"/>
      <c r="ODP3" s="16"/>
      <c r="ODQ3" s="16"/>
      <c r="ODR3" s="16"/>
      <c r="ODS3" s="16"/>
      <c r="ODT3" s="16"/>
      <c r="ODU3" s="16"/>
      <c r="ODV3" s="16"/>
      <c r="ODW3" s="16"/>
      <c r="ODX3" s="16"/>
      <c r="ODY3" s="16"/>
      <c r="ODZ3" s="16"/>
      <c r="OEA3" s="16"/>
      <c r="OEB3" s="16"/>
      <c r="OEC3" s="16"/>
      <c r="OED3" s="16"/>
      <c r="OEE3" s="16"/>
      <c r="OEF3" s="16"/>
      <c r="OEG3" s="16"/>
      <c r="OEH3" s="16"/>
      <c r="OEI3" s="16"/>
      <c r="OEJ3" s="16"/>
      <c r="OEK3" s="16"/>
      <c r="OEL3" s="16"/>
      <c r="OEM3" s="16"/>
      <c r="OEN3" s="16"/>
      <c r="OEO3" s="16"/>
      <c r="OEP3" s="16"/>
      <c r="OEQ3" s="16"/>
      <c r="OER3" s="16"/>
      <c r="OES3" s="16"/>
      <c r="OET3" s="16"/>
      <c r="OEU3" s="16"/>
      <c r="OEV3" s="16"/>
      <c r="OEW3" s="16"/>
      <c r="OEX3" s="16"/>
      <c r="OEY3" s="16"/>
      <c r="OEZ3" s="16"/>
      <c r="OFA3" s="16"/>
      <c r="OFB3" s="16"/>
      <c r="OFC3" s="16"/>
      <c r="OFD3" s="16"/>
      <c r="OFE3" s="16"/>
      <c r="OFF3" s="16"/>
      <c r="OFG3" s="16"/>
      <c r="OFH3" s="16"/>
      <c r="OFI3" s="16"/>
      <c r="OFJ3" s="16"/>
      <c r="OFK3" s="16"/>
      <c r="OFL3" s="16"/>
      <c r="OFM3" s="16"/>
      <c r="OFN3" s="16"/>
      <c r="OFO3" s="16"/>
      <c r="OFP3" s="16"/>
      <c r="OFQ3" s="16"/>
      <c r="OFR3" s="16"/>
      <c r="OFS3" s="16"/>
      <c r="OFT3" s="16"/>
      <c r="OFU3" s="16"/>
      <c r="OFV3" s="16"/>
      <c r="OFW3" s="16"/>
      <c r="OFX3" s="16"/>
      <c r="OFY3" s="16"/>
      <c r="OFZ3" s="16"/>
      <c r="OGA3" s="16"/>
      <c r="OGB3" s="16"/>
      <c r="OGC3" s="16"/>
      <c r="OGD3" s="16"/>
      <c r="OGE3" s="16"/>
      <c r="OGF3" s="16"/>
      <c r="OGG3" s="16"/>
      <c r="OGH3" s="16"/>
      <c r="OGI3" s="16"/>
      <c r="OGJ3" s="16"/>
      <c r="OGK3" s="16"/>
      <c r="OGL3" s="16"/>
      <c r="OGM3" s="16"/>
      <c r="OGN3" s="16"/>
      <c r="OGO3" s="16"/>
      <c r="OGP3" s="16"/>
      <c r="OGQ3" s="16"/>
      <c r="OGR3" s="16"/>
      <c r="OGS3" s="16"/>
      <c r="OGT3" s="16"/>
      <c r="OGU3" s="16"/>
      <c r="OGV3" s="16"/>
      <c r="OGW3" s="16"/>
      <c r="OGX3" s="16"/>
      <c r="OGY3" s="16"/>
      <c r="OGZ3" s="16"/>
      <c r="OHA3" s="16"/>
      <c r="OHB3" s="16"/>
      <c r="OHC3" s="16"/>
      <c r="OHD3" s="16"/>
      <c r="OHE3" s="16"/>
      <c r="OHF3" s="16"/>
      <c r="OHG3" s="16"/>
      <c r="OHH3" s="16"/>
      <c r="OHI3" s="16"/>
      <c r="OHJ3" s="16"/>
      <c r="OHK3" s="16"/>
      <c r="OHL3" s="16"/>
      <c r="OHM3" s="16"/>
      <c r="OHN3" s="16"/>
      <c r="OHO3" s="16"/>
      <c r="OHP3" s="16"/>
      <c r="OHQ3" s="16"/>
      <c r="OHR3" s="16"/>
      <c r="OHS3" s="16"/>
      <c r="OHT3" s="16"/>
      <c r="OHU3" s="16"/>
      <c r="OHV3" s="16"/>
      <c r="OHW3" s="16"/>
      <c r="OHX3" s="16"/>
      <c r="OHY3" s="16"/>
      <c r="OHZ3" s="16"/>
      <c r="OIA3" s="16"/>
      <c r="OIB3" s="16"/>
      <c r="OIC3" s="16"/>
      <c r="OID3" s="16"/>
      <c r="OIE3" s="16"/>
      <c r="OIF3" s="16"/>
      <c r="OIG3" s="16"/>
      <c r="OIH3" s="16"/>
      <c r="OII3" s="16"/>
      <c r="OIJ3" s="16"/>
      <c r="OIK3" s="16"/>
      <c r="OIL3" s="16"/>
      <c r="OIM3" s="16"/>
      <c r="OIN3" s="16"/>
      <c r="OIO3" s="16"/>
      <c r="OIP3" s="16"/>
      <c r="OIQ3" s="16"/>
      <c r="OIR3" s="16"/>
      <c r="OIS3" s="16"/>
      <c r="OIT3" s="16"/>
      <c r="OIU3" s="16"/>
      <c r="OIV3" s="16"/>
      <c r="OIW3" s="16"/>
      <c r="OIX3" s="16"/>
      <c r="OIY3" s="16"/>
      <c r="OIZ3" s="16"/>
      <c r="OJA3" s="16"/>
      <c r="OJB3" s="16"/>
      <c r="OJC3" s="16"/>
      <c r="OJD3" s="16"/>
      <c r="OJE3" s="16"/>
      <c r="OJF3" s="16"/>
      <c r="OJG3" s="16"/>
      <c r="OJH3" s="16"/>
      <c r="OJI3" s="16"/>
      <c r="OJJ3" s="16"/>
      <c r="OJK3" s="16"/>
      <c r="OJL3" s="16"/>
      <c r="OJM3" s="16"/>
      <c r="OJN3" s="16"/>
      <c r="OJO3" s="16"/>
      <c r="OJP3" s="16"/>
      <c r="OJQ3" s="16"/>
      <c r="OJR3" s="16"/>
      <c r="OJS3" s="16"/>
      <c r="OJT3" s="16"/>
      <c r="OJU3" s="16"/>
      <c r="OJV3" s="16"/>
      <c r="OJW3" s="16"/>
      <c r="OJX3" s="16"/>
      <c r="OJY3" s="16"/>
      <c r="OJZ3" s="16"/>
      <c r="OKA3" s="16"/>
      <c r="OKB3" s="16"/>
      <c r="OKC3" s="16"/>
      <c r="OKD3" s="16"/>
      <c r="OKE3" s="16"/>
      <c r="OKF3" s="16"/>
      <c r="OKG3" s="16"/>
      <c r="OKH3" s="16"/>
      <c r="OKI3" s="16"/>
      <c r="OKJ3" s="16"/>
      <c r="OKK3" s="16"/>
      <c r="OKL3" s="16"/>
      <c r="OKM3" s="16"/>
      <c r="OKN3" s="16"/>
      <c r="OKO3" s="16"/>
      <c r="OKP3" s="16"/>
      <c r="OKQ3" s="16"/>
      <c r="OKR3" s="16"/>
      <c r="OKS3" s="16"/>
      <c r="OKT3" s="16"/>
      <c r="OKU3" s="16"/>
      <c r="OKV3" s="16"/>
      <c r="OKW3" s="16"/>
      <c r="OKX3" s="16"/>
      <c r="OKY3" s="16"/>
      <c r="OKZ3" s="16"/>
      <c r="OLA3" s="16"/>
      <c r="OLB3" s="16"/>
      <c r="OLC3" s="16"/>
      <c r="OLD3" s="16"/>
      <c r="OLE3" s="16"/>
      <c r="OLF3" s="16"/>
      <c r="OLG3" s="16"/>
      <c r="OLH3" s="16"/>
      <c r="OLI3" s="16"/>
      <c r="OLJ3" s="16"/>
      <c r="OLK3" s="16"/>
      <c r="OLL3" s="16"/>
      <c r="OLM3" s="16"/>
      <c r="OLN3" s="16"/>
      <c r="OLO3" s="16"/>
      <c r="OLP3" s="16"/>
      <c r="OLQ3" s="16"/>
      <c r="OLR3" s="16"/>
      <c r="OLS3" s="16"/>
      <c r="OLT3" s="16"/>
      <c r="OLU3" s="16"/>
      <c r="OLV3" s="16"/>
      <c r="OLW3" s="16"/>
      <c r="OLX3" s="16"/>
      <c r="OLY3" s="16"/>
      <c r="OLZ3" s="16"/>
      <c r="OMA3" s="16"/>
      <c r="OMB3" s="16"/>
      <c r="OMC3" s="16"/>
      <c r="OMD3" s="16"/>
      <c r="OME3" s="16"/>
      <c r="OMF3" s="16"/>
      <c r="OMG3" s="16"/>
      <c r="OMH3" s="16"/>
      <c r="OMI3" s="16"/>
      <c r="OMJ3" s="16"/>
      <c r="OMK3" s="16"/>
      <c r="OML3" s="16"/>
      <c r="OMM3" s="16"/>
      <c r="OMN3" s="16"/>
      <c r="OMO3" s="16"/>
      <c r="OMP3" s="16"/>
      <c r="OMQ3" s="16"/>
      <c r="OMR3" s="16"/>
      <c r="OMS3" s="16"/>
      <c r="OMT3" s="16"/>
      <c r="OMU3" s="16"/>
      <c r="OMV3" s="16"/>
      <c r="OMW3" s="16"/>
      <c r="OMX3" s="16"/>
      <c r="OMY3" s="16"/>
      <c r="OMZ3" s="16"/>
      <c r="ONA3" s="16"/>
      <c r="ONB3" s="16"/>
      <c r="ONC3" s="16"/>
      <c r="OND3" s="16"/>
      <c r="ONE3" s="16"/>
      <c r="ONF3" s="16"/>
      <c r="ONG3" s="16"/>
      <c r="ONH3" s="16"/>
      <c r="ONI3" s="16"/>
      <c r="ONJ3" s="16"/>
      <c r="ONK3" s="16"/>
      <c r="ONL3" s="16"/>
      <c r="ONM3" s="16"/>
      <c r="ONN3" s="16"/>
      <c r="ONO3" s="16"/>
      <c r="ONP3" s="16"/>
      <c r="ONQ3" s="16"/>
      <c r="ONR3" s="16"/>
      <c r="ONS3" s="16"/>
      <c r="ONT3" s="16"/>
      <c r="ONU3" s="16"/>
      <c r="ONV3" s="16"/>
      <c r="ONW3" s="16"/>
      <c r="ONX3" s="16"/>
      <c r="ONY3" s="16"/>
      <c r="ONZ3" s="16"/>
      <c r="OOA3" s="16"/>
      <c r="OOB3" s="16"/>
      <c r="OOC3" s="16"/>
      <c r="OOD3" s="16"/>
      <c r="OOE3" s="16"/>
      <c r="OOF3" s="16"/>
      <c r="OOG3" s="16"/>
      <c r="OOH3" s="16"/>
      <c r="OOI3" s="16"/>
      <c r="OOJ3" s="16"/>
      <c r="OOK3" s="16"/>
      <c r="OOL3" s="16"/>
      <c r="OOM3" s="16"/>
      <c r="OON3" s="16"/>
      <c r="OOO3" s="16"/>
      <c r="OOP3" s="16"/>
      <c r="OOQ3" s="16"/>
      <c r="OOR3" s="16"/>
      <c r="OOS3" s="16"/>
      <c r="OOT3" s="16"/>
      <c r="OOU3" s="16"/>
      <c r="OOV3" s="16"/>
      <c r="OOW3" s="16"/>
      <c r="OOX3" s="16"/>
      <c r="OOY3" s="16"/>
      <c r="OOZ3" s="16"/>
      <c r="OPA3" s="16"/>
      <c r="OPB3" s="16"/>
      <c r="OPC3" s="16"/>
      <c r="OPD3" s="16"/>
      <c r="OPE3" s="16"/>
      <c r="OPF3" s="16"/>
      <c r="OPG3" s="16"/>
      <c r="OPH3" s="16"/>
      <c r="OPI3" s="16"/>
      <c r="OPJ3" s="16"/>
      <c r="OPK3" s="16"/>
      <c r="OPL3" s="16"/>
      <c r="OPM3" s="16"/>
      <c r="OPN3" s="16"/>
      <c r="OPO3" s="16"/>
      <c r="OPP3" s="16"/>
      <c r="OPQ3" s="16"/>
      <c r="OPR3" s="16"/>
      <c r="OPS3" s="16"/>
      <c r="OPT3" s="16"/>
      <c r="OPU3" s="16"/>
      <c r="OPV3" s="16"/>
      <c r="OPW3" s="16"/>
      <c r="OPX3" s="16"/>
      <c r="OPY3" s="16"/>
      <c r="OPZ3" s="16"/>
      <c r="OQA3" s="16"/>
      <c r="OQB3" s="16"/>
      <c r="OQC3" s="16"/>
      <c r="OQD3" s="16"/>
      <c r="OQE3" s="16"/>
      <c r="OQF3" s="16"/>
      <c r="OQG3" s="16"/>
      <c r="OQH3" s="16"/>
      <c r="OQI3" s="16"/>
      <c r="OQJ3" s="16"/>
      <c r="OQK3" s="16"/>
      <c r="OQL3" s="16"/>
      <c r="OQM3" s="16"/>
      <c r="OQN3" s="16"/>
      <c r="OQO3" s="16"/>
      <c r="OQP3" s="16"/>
      <c r="OQQ3" s="16"/>
      <c r="OQR3" s="16"/>
      <c r="OQS3" s="16"/>
      <c r="OQT3" s="16"/>
      <c r="OQU3" s="16"/>
      <c r="OQV3" s="16"/>
      <c r="OQW3" s="16"/>
      <c r="OQX3" s="16"/>
      <c r="OQY3" s="16"/>
      <c r="OQZ3" s="16"/>
      <c r="ORA3" s="16"/>
      <c r="ORB3" s="16"/>
      <c r="ORC3" s="16"/>
      <c r="ORD3" s="16"/>
      <c r="ORE3" s="16"/>
      <c r="ORF3" s="16"/>
      <c r="ORG3" s="16"/>
      <c r="ORH3" s="16"/>
      <c r="ORI3" s="16"/>
      <c r="ORJ3" s="16"/>
      <c r="ORK3" s="16"/>
      <c r="ORL3" s="16"/>
      <c r="ORM3" s="16"/>
      <c r="ORN3" s="16"/>
      <c r="ORO3" s="16"/>
      <c r="ORP3" s="16"/>
      <c r="ORQ3" s="16"/>
      <c r="ORR3" s="16"/>
      <c r="ORS3" s="16"/>
      <c r="ORT3" s="16"/>
      <c r="ORU3" s="16"/>
      <c r="ORV3" s="16"/>
      <c r="ORW3" s="16"/>
      <c r="ORX3" s="16"/>
      <c r="ORY3" s="16"/>
      <c r="ORZ3" s="16"/>
      <c r="OSA3" s="16"/>
      <c r="OSB3" s="16"/>
      <c r="OSC3" s="16"/>
      <c r="OSD3" s="16"/>
      <c r="OSE3" s="16"/>
      <c r="OSF3" s="16"/>
      <c r="OSG3" s="16"/>
      <c r="OSH3" s="16"/>
      <c r="OSI3" s="16"/>
      <c r="OSJ3" s="16"/>
      <c r="OSK3" s="16"/>
      <c r="OSL3" s="16"/>
      <c r="OSM3" s="16"/>
      <c r="OSN3" s="16"/>
      <c r="OSO3" s="16"/>
      <c r="OSP3" s="16"/>
      <c r="OSQ3" s="16"/>
      <c r="OSR3" s="16"/>
      <c r="OSS3" s="16"/>
      <c r="OST3" s="16"/>
      <c r="OSU3" s="16"/>
      <c r="OSV3" s="16"/>
      <c r="OSW3" s="16"/>
      <c r="OSX3" s="16"/>
      <c r="OSY3" s="16"/>
      <c r="OSZ3" s="16"/>
      <c r="OTA3" s="16"/>
      <c r="OTB3" s="16"/>
      <c r="OTC3" s="16"/>
      <c r="OTD3" s="16"/>
      <c r="OTE3" s="16"/>
      <c r="OTF3" s="16"/>
      <c r="OTG3" s="16"/>
      <c r="OTH3" s="16"/>
      <c r="OTI3" s="16"/>
      <c r="OTJ3" s="16"/>
      <c r="OTK3" s="16"/>
      <c r="OTL3" s="16"/>
      <c r="OTM3" s="16"/>
      <c r="OTN3" s="16"/>
      <c r="OTO3" s="16"/>
      <c r="OTP3" s="16"/>
      <c r="OTQ3" s="16"/>
      <c r="OTR3" s="16"/>
      <c r="OTS3" s="16"/>
      <c r="OTT3" s="16"/>
      <c r="OTU3" s="16"/>
      <c r="OTV3" s="16"/>
      <c r="OTW3" s="16"/>
      <c r="OTX3" s="16"/>
      <c r="OTY3" s="16"/>
      <c r="OTZ3" s="16"/>
      <c r="OUA3" s="16"/>
      <c r="OUB3" s="16"/>
      <c r="OUC3" s="16"/>
      <c r="OUD3" s="16"/>
      <c r="OUE3" s="16"/>
      <c r="OUF3" s="16"/>
      <c r="OUG3" s="16"/>
      <c r="OUH3" s="16"/>
      <c r="OUI3" s="16"/>
      <c r="OUJ3" s="16"/>
      <c r="OUK3" s="16"/>
      <c r="OUL3" s="16"/>
      <c r="OUM3" s="16"/>
      <c r="OUN3" s="16"/>
      <c r="OUO3" s="16"/>
      <c r="OUP3" s="16"/>
      <c r="OUQ3" s="16"/>
      <c r="OUR3" s="16"/>
      <c r="OUS3" s="16"/>
      <c r="OUT3" s="16"/>
      <c r="OUU3" s="16"/>
      <c r="OUV3" s="16"/>
      <c r="OUW3" s="16"/>
      <c r="OUX3" s="16"/>
      <c r="OUY3" s="16"/>
      <c r="OUZ3" s="16"/>
      <c r="OVA3" s="16"/>
      <c r="OVB3" s="16"/>
      <c r="OVC3" s="16"/>
      <c r="OVD3" s="16"/>
      <c r="OVE3" s="16"/>
      <c r="OVF3" s="16"/>
      <c r="OVG3" s="16"/>
      <c r="OVH3" s="16"/>
      <c r="OVI3" s="16"/>
      <c r="OVJ3" s="16"/>
      <c r="OVK3" s="16"/>
      <c r="OVL3" s="16"/>
      <c r="OVM3" s="16"/>
      <c r="OVN3" s="16"/>
      <c r="OVO3" s="16"/>
      <c r="OVP3" s="16"/>
      <c r="OVQ3" s="16"/>
      <c r="OVR3" s="16"/>
      <c r="OVS3" s="16"/>
      <c r="OVT3" s="16"/>
      <c r="OVU3" s="16"/>
      <c r="OVV3" s="16"/>
      <c r="OVW3" s="16"/>
      <c r="OVX3" s="16"/>
      <c r="OVY3" s="16"/>
      <c r="OVZ3" s="16"/>
      <c r="OWA3" s="16"/>
      <c r="OWB3" s="16"/>
      <c r="OWC3" s="16"/>
      <c r="OWD3" s="16"/>
      <c r="OWE3" s="16"/>
      <c r="OWF3" s="16"/>
      <c r="OWG3" s="16"/>
      <c r="OWH3" s="16"/>
      <c r="OWI3" s="16"/>
      <c r="OWJ3" s="16"/>
      <c r="OWK3" s="16"/>
      <c r="OWL3" s="16"/>
      <c r="OWM3" s="16"/>
      <c r="OWN3" s="16"/>
      <c r="OWO3" s="16"/>
      <c r="OWP3" s="16"/>
      <c r="OWQ3" s="16"/>
      <c r="OWR3" s="16"/>
      <c r="OWS3" s="16"/>
      <c r="OWT3" s="16"/>
      <c r="OWU3" s="16"/>
      <c r="OWV3" s="16"/>
      <c r="OWW3" s="16"/>
      <c r="OWX3" s="16"/>
      <c r="OWY3" s="16"/>
      <c r="OWZ3" s="16"/>
      <c r="OXA3" s="16"/>
      <c r="OXB3" s="16"/>
      <c r="OXC3" s="16"/>
      <c r="OXD3" s="16"/>
      <c r="OXE3" s="16"/>
      <c r="OXF3" s="16"/>
      <c r="OXG3" s="16"/>
      <c r="OXH3" s="16"/>
      <c r="OXI3" s="16"/>
      <c r="OXJ3" s="16"/>
      <c r="OXK3" s="16"/>
      <c r="OXL3" s="16"/>
      <c r="OXM3" s="16"/>
      <c r="OXN3" s="16"/>
      <c r="OXO3" s="16"/>
      <c r="OXP3" s="16"/>
      <c r="OXQ3" s="16"/>
      <c r="OXR3" s="16"/>
      <c r="OXS3" s="16"/>
      <c r="OXT3" s="16"/>
      <c r="OXU3" s="16"/>
      <c r="OXV3" s="16"/>
      <c r="OXW3" s="16"/>
      <c r="OXX3" s="16"/>
      <c r="OXY3" s="16"/>
      <c r="OXZ3" s="16"/>
      <c r="OYA3" s="16"/>
      <c r="OYB3" s="16"/>
      <c r="OYC3" s="16"/>
      <c r="OYD3" s="16"/>
      <c r="OYE3" s="16"/>
      <c r="OYF3" s="16"/>
      <c r="OYG3" s="16"/>
      <c r="OYH3" s="16"/>
      <c r="OYI3" s="16"/>
      <c r="OYJ3" s="16"/>
      <c r="OYK3" s="16"/>
      <c r="OYL3" s="16"/>
      <c r="OYM3" s="16"/>
      <c r="OYN3" s="16"/>
      <c r="OYO3" s="16"/>
      <c r="OYP3" s="16"/>
      <c r="OYQ3" s="16"/>
      <c r="OYR3" s="16"/>
      <c r="OYS3" s="16"/>
      <c r="OYT3" s="16"/>
      <c r="OYU3" s="16"/>
      <c r="OYV3" s="16"/>
      <c r="OYW3" s="16"/>
      <c r="OYX3" s="16"/>
      <c r="OYY3" s="16"/>
      <c r="OYZ3" s="16"/>
      <c r="OZA3" s="16"/>
      <c r="OZB3" s="16"/>
      <c r="OZC3" s="16"/>
      <c r="OZD3" s="16"/>
      <c r="OZE3" s="16"/>
      <c r="OZF3" s="16"/>
      <c r="OZG3" s="16"/>
      <c r="OZH3" s="16"/>
      <c r="OZI3" s="16"/>
      <c r="OZJ3" s="16"/>
      <c r="OZK3" s="16"/>
      <c r="OZL3" s="16"/>
      <c r="OZM3" s="16"/>
      <c r="OZN3" s="16"/>
      <c r="OZO3" s="16"/>
      <c r="OZP3" s="16"/>
      <c r="OZQ3" s="16"/>
      <c r="OZR3" s="16"/>
      <c r="OZS3" s="16"/>
      <c r="OZT3" s="16"/>
      <c r="OZU3" s="16"/>
      <c r="OZV3" s="16"/>
      <c r="OZW3" s="16"/>
      <c r="OZX3" s="16"/>
      <c r="OZY3" s="16"/>
      <c r="OZZ3" s="16"/>
      <c r="PAA3" s="16"/>
      <c r="PAB3" s="16"/>
      <c r="PAC3" s="16"/>
      <c r="PAD3" s="16"/>
      <c r="PAE3" s="16"/>
      <c r="PAF3" s="16"/>
      <c r="PAG3" s="16"/>
      <c r="PAH3" s="16"/>
      <c r="PAI3" s="16"/>
      <c r="PAJ3" s="16"/>
      <c r="PAK3" s="16"/>
      <c r="PAL3" s="16"/>
      <c r="PAM3" s="16"/>
      <c r="PAN3" s="16"/>
      <c r="PAO3" s="16"/>
      <c r="PAP3" s="16"/>
      <c r="PAQ3" s="16"/>
      <c r="PAR3" s="16"/>
      <c r="PAS3" s="16"/>
      <c r="PAT3" s="16"/>
      <c r="PAU3" s="16"/>
      <c r="PAV3" s="16"/>
      <c r="PAW3" s="16"/>
      <c r="PAX3" s="16"/>
      <c r="PAY3" s="16"/>
      <c r="PAZ3" s="16"/>
      <c r="PBA3" s="16"/>
      <c r="PBB3" s="16"/>
      <c r="PBC3" s="16"/>
      <c r="PBD3" s="16"/>
      <c r="PBE3" s="16"/>
      <c r="PBF3" s="16"/>
      <c r="PBG3" s="16"/>
      <c r="PBH3" s="16"/>
      <c r="PBI3" s="16"/>
      <c r="PBJ3" s="16"/>
      <c r="PBK3" s="16"/>
      <c r="PBL3" s="16"/>
      <c r="PBM3" s="16"/>
      <c r="PBN3" s="16"/>
      <c r="PBO3" s="16"/>
      <c r="PBP3" s="16"/>
      <c r="PBQ3" s="16"/>
      <c r="PBR3" s="16"/>
      <c r="PBS3" s="16"/>
      <c r="PBT3" s="16"/>
      <c r="PBU3" s="16"/>
      <c r="PBV3" s="16"/>
      <c r="PBW3" s="16"/>
      <c r="PBX3" s="16"/>
      <c r="PBY3" s="16"/>
      <c r="PBZ3" s="16"/>
      <c r="PCA3" s="16"/>
      <c r="PCB3" s="16"/>
      <c r="PCC3" s="16"/>
      <c r="PCD3" s="16"/>
      <c r="PCE3" s="16"/>
      <c r="PCF3" s="16"/>
      <c r="PCG3" s="16"/>
      <c r="PCH3" s="16"/>
      <c r="PCI3" s="16"/>
      <c r="PCJ3" s="16"/>
      <c r="PCK3" s="16"/>
      <c r="PCL3" s="16"/>
      <c r="PCM3" s="16"/>
      <c r="PCN3" s="16"/>
      <c r="PCO3" s="16"/>
      <c r="PCP3" s="16"/>
      <c r="PCQ3" s="16"/>
      <c r="PCR3" s="16"/>
      <c r="PCS3" s="16"/>
      <c r="PCT3" s="16"/>
      <c r="PCU3" s="16"/>
      <c r="PCV3" s="16"/>
      <c r="PCW3" s="16"/>
      <c r="PCX3" s="16"/>
      <c r="PCY3" s="16"/>
      <c r="PCZ3" s="16"/>
      <c r="PDA3" s="16"/>
      <c r="PDB3" s="16"/>
      <c r="PDC3" s="16"/>
      <c r="PDD3" s="16"/>
      <c r="PDE3" s="16"/>
      <c r="PDF3" s="16"/>
      <c r="PDG3" s="16"/>
      <c r="PDH3" s="16"/>
      <c r="PDI3" s="16"/>
      <c r="PDJ3" s="16"/>
      <c r="PDK3" s="16"/>
      <c r="PDL3" s="16"/>
      <c r="PDM3" s="16"/>
      <c r="PDN3" s="16"/>
      <c r="PDO3" s="16"/>
      <c r="PDP3" s="16"/>
      <c r="PDQ3" s="16"/>
      <c r="PDR3" s="16"/>
      <c r="PDS3" s="16"/>
      <c r="PDT3" s="16"/>
      <c r="PDU3" s="16"/>
      <c r="PDV3" s="16"/>
      <c r="PDW3" s="16"/>
      <c r="PDX3" s="16"/>
      <c r="PDY3" s="16"/>
      <c r="PDZ3" s="16"/>
      <c r="PEA3" s="16"/>
      <c r="PEB3" s="16"/>
      <c r="PEC3" s="16"/>
      <c r="PED3" s="16"/>
      <c r="PEE3" s="16"/>
      <c r="PEF3" s="16"/>
      <c r="PEG3" s="16"/>
      <c r="PEH3" s="16"/>
      <c r="PEI3" s="16"/>
      <c r="PEJ3" s="16"/>
      <c r="PEK3" s="16"/>
      <c r="PEL3" s="16"/>
      <c r="PEM3" s="16"/>
      <c r="PEN3" s="16"/>
      <c r="PEO3" s="16"/>
      <c r="PEP3" s="16"/>
      <c r="PEQ3" s="16"/>
      <c r="PER3" s="16"/>
      <c r="PES3" s="16"/>
      <c r="PET3" s="16"/>
      <c r="PEU3" s="16"/>
      <c r="PEV3" s="16"/>
      <c r="PEW3" s="16"/>
      <c r="PEX3" s="16"/>
      <c r="PEY3" s="16"/>
      <c r="PEZ3" s="16"/>
      <c r="PFA3" s="16"/>
      <c r="PFB3" s="16"/>
      <c r="PFC3" s="16"/>
      <c r="PFD3" s="16"/>
      <c r="PFE3" s="16"/>
      <c r="PFF3" s="16"/>
      <c r="PFG3" s="16"/>
      <c r="PFH3" s="16"/>
      <c r="PFI3" s="16"/>
      <c r="PFJ3" s="16"/>
      <c r="PFK3" s="16"/>
      <c r="PFL3" s="16"/>
      <c r="PFM3" s="16"/>
      <c r="PFN3" s="16"/>
      <c r="PFO3" s="16"/>
      <c r="PFP3" s="16"/>
      <c r="PFQ3" s="16"/>
      <c r="PFR3" s="16"/>
      <c r="PFS3" s="16"/>
      <c r="PFT3" s="16"/>
      <c r="PFU3" s="16"/>
      <c r="PFV3" s="16"/>
      <c r="PFW3" s="16"/>
      <c r="PFX3" s="16"/>
      <c r="PFY3" s="16"/>
      <c r="PFZ3" s="16"/>
      <c r="PGA3" s="16"/>
      <c r="PGB3" s="16"/>
      <c r="PGC3" s="16"/>
      <c r="PGD3" s="16"/>
      <c r="PGE3" s="16"/>
      <c r="PGF3" s="16"/>
      <c r="PGG3" s="16"/>
      <c r="PGH3" s="16"/>
      <c r="PGI3" s="16"/>
      <c r="PGJ3" s="16"/>
      <c r="PGK3" s="16"/>
      <c r="PGL3" s="16"/>
      <c r="PGM3" s="16"/>
      <c r="PGN3" s="16"/>
      <c r="PGO3" s="16"/>
      <c r="PGP3" s="16"/>
      <c r="PGQ3" s="16"/>
      <c r="PGR3" s="16"/>
      <c r="PGS3" s="16"/>
      <c r="PGT3" s="16"/>
      <c r="PGU3" s="16"/>
      <c r="PGV3" s="16"/>
      <c r="PGW3" s="16"/>
      <c r="PGX3" s="16"/>
      <c r="PGY3" s="16"/>
      <c r="PGZ3" s="16"/>
      <c r="PHA3" s="16"/>
      <c r="PHB3" s="16"/>
      <c r="PHC3" s="16"/>
      <c r="PHD3" s="16"/>
      <c r="PHE3" s="16"/>
      <c r="PHF3" s="16"/>
      <c r="PHG3" s="16"/>
      <c r="PHH3" s="16"/>
      <c r="PHI3" s="16"/>
      <c r="PHJ3" s="16"/>
      <c r="PHK3" s="16"/>
      <c r="PHL3" s="16"/>
      <c r="PHM3" s="16"/>
      <c r="PHN3" s="16"/>
      <c r="PHO3" s="16"/>
      <c r="PHP3" s="16"/>
      <c r="PHQ3" s="16"/>
      <c r="PHR3" s="16"/>
      <c r="PHS3" s="16"/>
      <c r="PHT3" s="16"/>
      <c r="PHU3" s="16"/>
      <c r="PHV3" s="16"/>
      <c r="PHW3" s="16"/>
      <c r="PHX3" s="16"/>
      <c r="PHY3" s="16"/>
      <c r="PHZ3" s="16"/>
      <c r="PIA3" s="16"/>
      <c r="PIB3" s="16"/>
      <c r="PIC3" s="16"/>
      <c r="PID3" s="16"/>
      <c r="PIE3" s="16"/>
      <c r="PIF3" s="16"/>
      <c r="PIG3" s="16"/>
      <c r="PIH3" s="16"/>
      <c r="PII3" s="16"/>
      <c r="PIJ3" s="16"/>
      <c r="PIK3" s="16"/>
      <c r="PIL3" s="16"/>
      <c r="PIM3" s="16"/>
      <c r="PIN3" s="16"/>
      <c r="PIO3" s="16"/>
      <c r="PIP3" s="16"/>
      <c r="PIQ3" s="16"/>
      <c r="PIR3" s="16"/>
      <c r="PIS3" s="16"/>
      <c r="PIT3" s="16"/>
      <c r="PIU3" s="16"/>
      <c r="PIV3" s="16"/>
      <c r="PIW3" s="16"/>
      <c r="PIX3" s="16"/>
      <c r="PIY3" s="16"/>
      <c r="PIZ3" s="16"/>
      <c r="PJA3" s="16"/>
      <c r="PJB3" s="16"/>
      <c r="PJC3" s="16"/>
      <c r="PJD3" s="16"/>
      <c r="PJE3" s="16"/>
      <c r="PJF3" s="16"/>
      <c r="PJG3" s="16"/>
      <c r="PJH3" s="16"/>
      <c r="PJI3" s="16"/>
      <c r="PJJ3" s="16"/>
      <c r="PJK3" s="16"/>
      <c r="PJL3" s="16"/>
      <c r="PJM3" s="16"/>
      <c r="PJN3" s="16"/>
      <c r="PJO3" s="16"/>
      <c r="PJP3" s="16"/>
      <c r="PJQ3" s="16"/>
      <c r="PJR3" s="16"/>
      <c r="PJS3" s="16"/>
      <c r="PJT3" s="16"/>
      <c r="PJU3" s="16"/>
      <c r="PJV3" s="16"/>
      <c r="PJW3" s="16"/>
      <c r="PJX3" s="16"/>
      <c r="PJY3" s="16"/>
      <c r="PJZ3" s="16"/>
      <c r="PKA3" s="16"/>
      <c r="PKB3" s="16"/>
      <c r="PKC3" s="16"/>
      <c r="PKD3" s="16"/>
      <c r="PKE3" s="16"/>
      <c r="PKF3" s="16"/>
      <c r="PKG3" s="16"/>
      <c r="PKH3" s="16"/>
      <c r="PKI3" s="16"/>
      <c r="PKJ3" s="16"/>
      <c r="PKK3" s="16"/>
      <c r="PKL3" s="16"/>
      <c r="PKM3" s="16"/>
      <c r="PKN3" s="16"/>
      <c r="PKO3" s="16"/>
      <c r="PKP3" s="16"/>
      <c r="PKQ3" s="16"/>
      <c r="PKR3" s="16"/>
      <c r="PKS3" s="16"/>
      <c r="PKT3" s="16"/>
      <c r="PKU3" s="16"/>
      <c r="PKV3" s="16"/>
      <c r="PKW3" s="16"/>
      <c r="PKX3" s="16"/>
      <c r="PKY3" s="16"/>
      <c r="PKZ3" s="16"/>
      <c r="PLA3" s="16"/>
      <c r="PLB3" s="16"/>
      <c r="PLC3" s="16"/>
      <c r="PLD3" s="16"/>
      <c r="PLE3" s="16"/>
      <c r="PLF3" s="16"/>
      <c r="PLG3" s="16"/>
      <c r="PLH3" s="16"/>
      <c r="PLI3" s="16"/>
      <c r="PLJ3" s="16"/>
      <c r="PLK3" s="16"/>
      <c r="PLL3" s="16"/>
      <c r="PLM3" s="16"/>
      <c r="PLN3" s="16"/>
      <c r="PLO3" s="16"/>
      <c r="PLP3" s="16"/>
      <c r="PLQ3" s="16"/>
      <c r="PLR3" s="16"/>
      <c r="PLS3" s="16"/>
      <c r="PLT3" s="16"/>
      <c r="PLU3" s="16"/>
      <c r="PLV3" s="16"/>
      <c r="PLW3" s="16"/>
      <c r="PLX3" s="16"/>
      <c r="PLY3" s="16"/>
      <c r="PLZ3" s="16"/>
      <c r="PMA3" s="16"/>
      <c r="PMB3" s="16"/>
      <c r="PMC3" s="16"/>
      <c r="PMD3" s="16"/>
      <c r="PME3" s="16"/>
      <c r="PMF3" s="16"/>
      <c r="PMG3" s="16"/>
      <c r="PMH3" s="16"/>
      <c r="PMI3" s="16"/>
      <c r="PMJ3" s="16"/>
      <c r="PMK3" s="16"/>
      <c r="PML3" s="16"/>
      <c r="PMM3" s="16"/>
      <c r="PMN3" s="16"/>
      <c r="PMO3" s="16"/>
      <c r="PMP3" s="16"/>
      <c r="PMQ3" s="16"/>
      <c r="PMR3" s="16"/>
      <c r="PMS3" s="16"/>
      <c r="PMT3" s="16"/>
      <c r="PMU3" s="16"/>
      <c r="PMV3" s="16"/>
      <c r="PMW3" s="16"/>
      <c r="PMX3" s="16"/>
      <c r="PMY3" s="16"/>
      <c r="PMZ3" s="16"/>
      <c r="PNA3" s="16"/>
      <c r="PNB3" s="16"/>
      <c r="PNC3" s="16"/>
      <c r="PND3" s="16"/>
      <c r="PNE3" s="16"/>
      <c r="PNF3" s="16"/>
      <c r="PNG3" s="16"/>
      <c r="PNH3" s="16"/>
      <c r="PNI3" s="16"/>
      <c r="PNJ3" s="16"/>
      <c r="PNK3" s="16"/>
      <c r="PNL3" s="16"/>
      <c r="PNM3" s="16"/>
      <c r="PNN3" s="16"/>
      <c r="PNO3" s="16"/>
      <c r="PNP3" s="16"/>
      <c r="PNQ3" s="16"/>
      <c r="PNR3" s="16"/>
      <c r="PNS3" s="16"/>
      <c r="PNT3" s="16"/>
      <c r="PNU3" s="16"/>
      <c r="PNV3" s="16"/>
      <c r="PNW3" s="16"/>
      <c r="PNX3" s="16"/>
      <c r="PNY3" s="16"/>
      <c r="PNZ3" s="16"/>
      <c r="POA3" s="16"/>
      <c r="POB3" s="16"/>
      <c r="POC3" s="16"/>
      <c r="POD3" s="16"/>
      <c r="POE3" s="16"/>
      <c r="POF3" s="16"/>
      <c r="POG3" s="16"/>
      <c r="POH3" s="16"/>
      <c r="POI3" s="16"/>
      <c r="POJ3" s="16"/>
      <c r="POK3" s="16"/>
      <c r="POL3" s="16"/>
      <c r="POM3" s="16"/>
      <c r="PON3" s="16"/>
      <c r="POO3" s="16"/>
      <c r="POP3" s="16"/>
      <c r="POQ3" s="16"/>
      <c r="POR3" s="16"/>
      <c r="POS3" s="16"/>
      <c r="POT3" s="16"/>
      <c r="POU3" s="16"/>
      <c r="POV3" s="16"/>
      <c r="POW3" s="16"/>
      <c r="POX3" s="16"/>
      <c r="POY3" s="16"/>
      <c r="POZ3" s="16"/>
      <c r="PPA3" s="16"/>
      <c r="PPB3" s="16"/>
      <c r="PPC3" s="16"/>
      <c r="PPD3" s="16"/>
      <c r="PPE3" s="16"/>
      <c r="PPF3" s="16"/>
      <c r="PPG3" s="16"/>
      <c r="PPH3" s="16"/>
      <c r="PPI3" s="16"/>
      <c r="PPJ3" s="16"/>
      <c r="PPK3" s="16"/>
      <c r="PPL3" s="16"/>
      <c r="PPM3" s="16"/>
      <c r="PPN3" s="16"/>
      <c r="PPO3" s="16"/>
      <c r="PPP3" s="16"/>
      <c r="PPQ3" s="16"/>
      <c r="PPR3" s="16"/>
      <c r="PPS3" s="16"/>
      <c r="PPT3" s="16"/>
      <c r="PPU3" s="16"/>
      <c r="PPV3" s="16"/>
      <c r="PPW3" s="16"/>
      <c r="PPX3" s="16"/>
      <c r="PPY3" s="16"/>
      <c r="PPZ3" s="16"/>
      <c r="PQA3" s="16"/>
      <c r="PQB3" s="16"/>
      <c r="PQC3" s="16"/>
      <c r="PQD3" s="16"/>
      <c r="PQE3" s="16"/>
      <c r="PQF3" s="16"/>
      <c r="PQG3" s="16"/>
      <c r="PQH3" s="16"/>
      <c r="PQI3" s="16"/>
      <c r="PQJ3" s="16"/>
      <c r="PQK3" s="16"/>
      <c r="PQL3" s="16"/>
      <c r="PQM3" s="16"/>
      <c r="PQN3" s="16"/>
      <c r="PQO3" s="16"/>
      <c r="PQP3" s="16"/>
      <c r="PQQ3" s="16"/>
      <c r="PQR3" s="16"/>
      <c r="PQS3" s="16"/>
      <c r="PQT3" s="16"/>
      <c r="PQU3" s="16"/>
      <c r="PQV3" s="16"/>
      <c r="PQW3" s="16"/>
      <c r="PQX3" s="16"/>
      <c r="PQY3" s="16"/>
      <c r="PQZ3" s="16"/>
      <c r="PRA3" s="16"/>
      <c r="PRB3" s="16"/>
      <c r="PRC3" s="16"/>
      <c r="PRD3" s="16"/>
      <c r="PRE3" s="16"/>
      <c r="PRF3" s="16"/>
      <c r="PRG3" s="16"/>
      <c r="PRH3" s="16"/>
      <c r="PRI3" s="16"/>
      <c r="PRJ3" s="16"/>
      <c r="PRK3" s="16"/>
      <c r="PRL3" s="16"/>
      <c r="PRM3" s="16"/>
      <c r="PRN3" s="16"/>
      <c r="PRO3" s="16"/>
      <c r="PRP3" s="16"/>
      <c r="PRQ3" s="16"/>
      <c r="PRR3" s="16"/>
      <c r="PRS3" s="16"/>
      <c r="PRT3" s="16"/>
      <c r="PRU3" s="16"/>
      <c r="PRV3" s="16"/>
      <c r="PRW3" s="16"/>
      <c r="PRX3" s="16"/>
      <c r="PRY3" s="16"/>
      <c r="PRZ3" s="16"/>
      <c r="PSA3" s="16"/>
      <c r="PSB3" s="16"/>
      <c r="PSC3" s="16"/>
      <c r="PSD3" s="16"/>
      <c r="PSE3" s="16"/>
      <c r="PSF3" s="16"/>
      <c r="PSG3" s="16"/>
      <c r="PSH3" s="16"/>
      <c r="PSI3" s="16"/>
      <c r="PSJ3" s="16"/>
      <c r="PSK3" s="16"/>
      <c r="PSL3" s="16"/>
      <c r="PSM3" s="16"/>
      <c r="PSN3" s="16"/>
      <c r="PSO3" s="16"/>
      <c r="PSP3" s="16"/>
      <c r="PSQ3" s="16"/>
      <c r="PSR3" s="16"/>
      <c r="PSS3" s="16"/>
      <c r="PST3" s="16"/>
      <c r="PSU3" s="16"/>
      <c r="PSV3" s="16"/>
      <c r="PSW3" s="16"/>
      <c r="PSX3" s="16"/>
      <c r="PSY3" s="16"/>
      <c r="PSZ3" s="16"/>
      <c r="PTA3" s="16"/>
      <c r="PTB3" s="16"/>
      <c r="PTC3" s="16"/>
      <c r="PTD3" s="16"/>
      <c r="PTE3" s="16"/>
      <c r="PTF3" s="16"/>
      <c r="PTG3" s="16"/>
      <c r="PTH3" s="16"/>
      <c r="PTI3" s="16"/>
      <c r="PTJ3" s="16"/>
      <c r="PTK3" s="16"/>
      <c r="PTL3" s="16"/>
      <c r="PTM3" s="16"/>
      <c r="PTN3" s="16"/>
      <c r="PTO3" s="16"/>
      <c r="PTP3" s="16"/>
      <c r="PTQ3" s="16"/>
      <c r="PTR3" s="16"/>
      <c r="PTS3" s="16"/>
      <c r="PTT3" s="16"/>
      <c r="PTU3" s="16"/>
      <c r="PTV3" s="16"/>
      <c r="PTW3" s="16"/>
      <c r="PTX3" s="16"/>
      <c r="PTY3" s="16"/>
      <c r="PTZ3" s="16"/>
      <c r="PUA3" s="16"/>
      <c r="PUB3" s="16"/>
      <c r="PUC3" s="16"/>
      <c r="PUD3" s="16"/>
      <c r="PUE3" s="16"/>
      <c r="PUF3" s="16"/>
      <c r="PUG3" s="16"/>
      <c r="PUH3" s="16"/>
      <c r="PUI3" s="16"/>
      <c r="PUJ3" s="16"/>
      <c r="PUK3" s="16"/>
      <c r="PUL3" s="16"/>
      <c r="PUM3" s="16"/>
      <c r="PUN3" s="16"/>
      <c r="PUO3" s="16"/>
      <c r="PUP3" s="16"/>
      <c r="PUQ3" s="16"/>
      <c r="PUR3" s="16"/>
      <c r="PUS3" s="16"/>
      <c r="PUT3" s="16"/>
      <c r="PUU3" s="16"/>
      <c r="PUV3" s="16"/>
      <c r="PUW3" s="16"/>
      <c r="PUX3" s="16"/>
      <c r="PUY3" s="16"/>
      <c r="PUZ3" s="16"/>
      <c r="PVA3" s="16"/>
      <c r="PVB3" s="16"/>
      <c r="PVC3" s="16"/>
      <c r="PVD3" s="16"/>
      <c r="PVE3" s="16"/>
      <c r="PVF3" s="16"/>
      <c r="PVG3" s="16"/>
      <c r="PVH3" s="16"/>
      <c r="PVI3" s="16"/>
      <c r="PVJ3" s="16"/>
      <c r="PVK3" s="16"/>
      <c r="PVL3" s="16"/>
      <c r="PVM3" s="16"/>
      <c r="PVN3" s="16"/>
      <c r="PVO3" s="16"/>
      <c r="PVP3" s="16"/>
      <c r="PVQ3" s="16"/>
      <c r="PVR3" s="16"/>
      <c r="PVS3" s="16"/>
      <c r="PVT3" s="16"/>
      <c r="PVU3" s="16"/>
      <c r="PVV3" s="16"/>
      <c r="PVW3" s="16"/>
      <c r="PVX3" s="16"/>
      <c r="PVY3" s="16"/>
      <c r="PVZ3" s="16"/>
      <c r="PWA3" s="16"/>
      <c r="PWB3" s="16"/>
      <c r="PWC3" s="16"/>
      <c r="PWD3" s="16"/>
      <c r="PWE3" s="16"/>
      <c r="PWF3" s="16"/>
      <c r="PWG3" s="16"/>
      <c r="PWH3" s="16"/>
      <c r="PWI3" s="16"/>
      <c r="PWJ3" s="16"/>
      <c r="PWK3" s="16"/>
      <c r="PWL3" s="16"/>
      <c r="PWM3" s="16"/>
      <c r="PWN3" s="16"/>
      <c r="PWO3" s="16"/>
      <c r="PWP3" s="16"/>
      <c r="PWQ3" s="16"/>
      <c r="PWR3" s="16"/>
      <c r="PWS3" s="16"/>
      <c r="PWT3" s="16"/>
      <c r="PWU3" s="16"/>
      <c r="PWV3" s="16"/>
      <c r="PWW3" s="16"/>
      <c r="PWX3" s="16"/>
      <c r="PWY3" s="16"/>
      <c r="PWZ3" s="16"/>
      <c r="PXA3" s="16"/>
      <c r="PXB3" s="16"/>
      <c r="PXC3" s="16"/>
      <c r="PXD3" s="16"/>
      <c r="PXE3" s="16"/>
      <c r="PXF3" s="16"/>
      <c r="PXG3" s="16"/>
      <c r="PXH3" s="16"/>
      <c r="PXI3" s="16"/>
      <c r="PXJ3" s="16"/>
      <c r="PXK3" s="16"/>
      <c r="PXL3" s="16"/>
      <c r="PXM3" s="16"/>
      <c r="PXN3" s="16"/>
      <c r="PXO3" s="16"/>
      <c r="PXP3" s="16"/>
      <c r="PXQ3" s="16"/>
      <c r="PXR3" s="16"/>
      <c r="PXS3" s="16"/>
      <c r="PXT3" s="16"/>
      <c r="PXU3" s="16"/>
      <c r="PXV3" s="16"/>
      <c r="PXW3" s="16"/>
      <c r="PXX3" s="16"/>
      <c r="PXY3" s="16"/>
      <c r="PXZ3" s="16"/>
      <c r="PYA3" s="16"/>
      <c r="PYB3" s="16"/>
      <c r="PYC3" s="16"/>
      <c r="PYD3" s="16"/>
      <c r="PYE3" s="16"/>
      <c r="PYF3" s="16"/>
      <c r="PYG3" s="16"/>
      <c r="PYH3" s="16"/>
      <c r="PYI3" s="16"/>
      <c r="PYJ3" s="16"/>
      <c r="PYK3" s="16"/>
      <c r="PYL3" s="16"/>
      <c r="PYM3" s="16"/>
      <c r="PYN3" s="16"/>
      <c r="PYO3" s="16"/>
      <c r="PYP3" s="16"/>
      <c r="PYQ3" s="16"/>
      <c r="PYR3" s="16"/>
      <c r="PYS3" s="16"/>
      <c r="PYT3" s="16"/>
      <c r="PYU3" s="16"/>
      <c r="PYV3" s="16"/>
      <c r="PYW3" s="16"/>
      <c r="PYX3" s="16"/>
      <c r="PYY3" s="16"/>
      <c r="PYZ3" s="16"/>
      <c r="PZA3" s="16"/>
      <c r="PZB3" s="16"/>
      <c r="PZC3" s="16"/>
      <c r="PZD3" s="16"/>
      <c r="PZE3" s="16"/>
      <c r="PZF3" s="16"/>
      <c r="PZG3" s="16"/>
      <c r="PZH3" s="16"/>
      <c r="PZI3" s="16"/>
      <c r="PZJ3" s="16"/>
      <c r="PZK3" s="16"/>
      <c r="PZL3" s="16"/>
      <c r="PZM3" s="16"/>
      <c r="PZN3" s="16"/>
      <c r="PZO3" s="16"/>
      <c r="PZP3" s="16"/>
      <c r="PZQ3" s="16"/>
      <c r="PZR3" s="16"/>
      <c r="PZS3" s="16"/>
      <c r="PZT3" s="16"/>
      <c r="PZU3" s="16"/>
      <c r="PZV3" s="16"/>
      <c r="PZW3" s="16"/>
      <c r="PZX3" s="16"/>
      <c r="PZY3" s="16"/>
      <c r="PZZ3" s="16"/>
      <c r="QAA3" s="16"/>
      <c r="QAB3" s="16"/>
      <c r="QAC3" s="16"/>
      <c r="QAD3" s="16"/>
      <c r="QAE3" s="16"/>
      <c r="QAF3" s="16"/>
      <c r="QAG3" s="16"/>
      <c r="QAH3" s="16"/>
      <c r="QAI3" s="16"/>
      <c r="QAJ3" s="16"/>
      <c r="QAK3" s="16"/>
      <c r="QAL3" s="16"/>
      <c r="QAM3" s="16"/>
      <c r="QAN3" s="16"/>
      <c r="QAO3" s="16"/>
      <c r="QAP3" s="16"/>
      <c r="QAQ3" s="16"/>
      <c r="QAR3" s="16"/>
      <c r="QAS3" s="16"/>
      <c r="QAT3" s="16"/>
      <c r="QAU3" s="16"/>
      <c r="QAV3" s="16"/>
      <c r="QAW3" s="16"/>
      <c r="QAX3" s="16"/>
      <c r="QAY3" s="16"/>
      <c r="QAZ3" s="16"/>
      <c r="QBA3" s="16"/>
      <c r="QBB3" s="16"/>
      <c r="QBC3" s="16"/>
      <c r="QBD3" s="16"/>
      <c r="QBE3" s="16"/>
      <c r="QBF3" s="16"/>
      <c r="QBG3" s="16"/>
      <c r="QBH3" s="16"/>
      <c r="QBI3" s="16"/>
      <c r="QBJ3" s="16"/>
      <c r="QBK3" s="16"/>
      <c r="QBL3" s="16"/>
      <c r="QBM3" s="16"/>
      <c r="QBN3" s="16"/>
      <c r="QBO3" s="16"/>
      <c r="QBP3" s="16"/>
      <c r="QBQ3" s="16"/>
      <c r="QBR3" s="16"/>
      <c r="QBS3" s="16"/>
      <c r="QBT3" s="16"/>
      <c r="QBU3" s="16"/>
      <c r="QBV3" s="16"/>
      <c r="QBW3" s="16"/>
      <c r="QBX3" s="16"/>
      <c r="QBY3" s="16"/>
      <c r="QBZ3" s="16"/>
      <c r="QCA3" s="16"/>
      <c r="QCB3" s="16"/>
      <c r="QCC3" s="16"/>
      <c r="QCD3" s="16"/>
      <c r="QCE3" s="16"/>
      <c r="QCF3" s="16"/>
      <c r="QCG3" s="16"/>
      <c r="QCH3" s="16"/>
      <c r="QCI3" s="16"/>
      <c r="QCJ3" s="16"/>
      <c r="QCK3" s="16"/>
      <c r="QCL3" s="16"/>
      <c r="QCM3" s="16"/>
      <c r="QCN3" s="16"/>
      <c r="QCO3" s="16"/>
      <c r="QCP3" s="16"/>
      <c r="QCQ3" s="16"/>
      <c r="QCR3" s="16"/>
      <c r="QCS3" s="16"/>
      <c r="QCT3" s="16"/>
      <c r="QCU3" s="16"/>
      <c r="QCV3" s="16"/>
      <c r="QCW3" s="16"/>
      <c r="QCX3" s="16"/>
      <c r="QCY3" s="16"/>
      <c r="QCZ3" s="16"/>
      <c r="QDA3" s="16"/>
      <c r="QDB3" s="16"/>
      <c r="QDC3" s="16"/>
      <c r="QDD3" s="16"/>
      <c r="QDE3" s="16"/>
      <c r="QDF3" s="16"/>
      <c r="QDG3" s="16"/>
      <c r="QDH3" s="16"/>
      <c r="QDI3" s="16"/>
      <c r="QDJ3" s="16"/>
      <c r="QDK3" s="16"/>
      <c r="QDL3" s="16"/>
      <c r="QDM3" s="16"/>
      <c r="QDN3" s="16"/>
      <c r="QDO3" s="16"/>
      <c r="QDP3" s="16"/>
      <c r="QDQ3" s="16"/>
      <c r="QDR3" s="16"/>
      <c r="QDS3" s="16"/>
      <c r="QDT3" s="16"/>
      <c r="QDU3" s="16"/>
      <c r="QDV3" s="16"/>
      <c r="QDW3" s="16"/>
      <c r="QDX3" s="16"/>
      <c r="QDY3" s="16"/>
      <c r="QDZ3" s="16"/>
      <c r="QEA3" s="16"/>
      <c r="QEB3" s="16"/>
      <c r="QEC3" s="16"/>
      <c r="QED3" s="16"/>
      <c r="QEE3" s="16"/>
      <c r="QEF3" s="16"/>
      <c r="QEG3" s="16"/>
      <c r="QEH3" s="16"/>
      <c r="QEI3" s="16"/>
      <c r="QEJ3" s="16"/>
      <c r="QEK3" s="16"/>
      <c r="QEL3" s="16"/>
      <c r="QEM3" s="16"/>
      <c r="QEN3" s="16"/>
      <c r="QEO3" s="16"/>
      <c r="QEP3" s="16"/>
      <c r="QEQ3" s="16"/>
      <c r="QER3" s="16"/>
      <c r="QES3" s="16"/>
      <c r="QET3" s="16"/>
      <c r="QEU3" s="16"/>
      <c r="QEV3" s="16"/>
      <c r="QEW3" s="16"/>
      <c r="QEX3" s="16"/>
      <c r="QEY3" s="16"/>
      <c r="QEZ3" s="16"/>
      <c r="QFA3" s="16"/>
      <c r="QFB3" s="16"/>
      <c r="QFC3" s="16"/>
      <c r="QFD3" s="16"/>
      <c r="QFE3" s="16"/>
      <c r="QFF3" s="16"/>
      <c r="QFG3" s="16"/>
      <c r="QFH3" s="16"/>
      <c r="QFI3" s="16"/>
      <c r="QFJ3" s="16"/>
      <c r="QFK3" s="16"/>
      <c r="QFL3" s="16"/>
      <c r="QFM3" s="16"/>
      <c r="QFN3" s="16"/>
      <c r="QFO3" s="16"/>
      <c r="QFP3" s="16"/>
      <c r="QFQ3" s="16"/>
      <c r="QFR3" s="16"/>
      <c r="QFS3" s="16"/>
      <c r="QFT3" s="16"/>
      <c r="QFU3" s="16"/>
      <c r="QFV3" s="16"/>
      <c r="QFW3" s="16"/>
      <c r="QFX3" s="16"/>
      <c r="QFY3" s="16"/>
      <c r="QFZ3" s="16"/>
      <c r="QGA3" s="16"/>
      <c r="QGB3" s="16"/>
      <c r="QGC3" s="16"/>
      <c r="QGD3" s="16"/>
      <c r="QGE3" s="16"/>
      <c r="QGF3" s="16"/>
      <c r="QGG3" s="16"/>
      <c r="QGH3" s="16"/>
      <c r="QGI3" s="16"/>
      <c r="QGJ3" s="16"/>
      <c r="QGK3" s="16"/>
      <c r="QGL3" s="16"/>
      <c r="QGM3" s="16"/>
      <c r="QGN3" s="16"/>
      <c r="QGO3" s="16"/>
      <c r="QGP3" s="16"/>
      <c r="QGQ3" s="16"/>
      <c r="QGR3" s="16"/>
      <c r="QGS3" s="16"/>
      <c r="QGT3" s="16"/>
      <c r="QGU3" s="16"/>
      <c r="QGV3" s="16"/>
      <c r="QGW3" s="16"/>
      <c r="QGX3" s="16"/>
      <c r="QGY3" s="16"/>
      <c r="QGZ3" s="16"/>
      <c r="QHA3" s="16"/>
      <c r="QHB3" s="16"/>
      <c r="QHC3" s="16"/>
      <c r="QHD3" s="16"/>
      <c r="QHE3" s="16"/>
      <c r="QHF3" s="16"/>
      <c r="QHG3" s="16"/>
      <c r="QHH3" s="16"/>
      <c r="QHI3" s="16"/>
      <c r="QHJ3" s="16"/>
      <c r="QHK3" s="16"/>
      <c r="QHL3" s="16"/>
      <c r="QHM3" s="16"/>
      <c r="QHN3" s="16"/>
      <c r="QHO3" s="16"/>
      <c r="QHP3" s="16"/>
      <c r="QHQ3" s="16"/>
      <c r="QHR3" s="16"/>
      <c r="QHS3" s="16"/>
      <c r="QHT3" s="16"/>
      <c r="QHU3" s="16"/>
      <c r="QHV3" s="16"/>
      <c r="QHW3" s="16"/>
      <c r="QHX3" s="16"/>
      <c r="QHY3" s="16"/>
      <c r="QHZ3" s="16"/>
      <c r="QIA3" s="16"/>
      <c r="QIB3" s="16"/>
      <c r="QIC3" s="16"/>
      <c r="QID3" s="16"/>
      <c r="QIE3" s="16"/>
      <c r="QIF3" s="16"/>
      <c r="QIG3" s="16"/>
      <c r="QIH3" s="16"/>
      <c r="QII3" s="16"/>
      <c r="QIJ3" s="16"/>
      <c r="QIK3" s="16"/>
      <c r="QIL3" s="16"/>
      <c r="QIM3" s="16"/>
      <c r="QIN3" s="16"/>
      <c r="QIO3" s="16"/>
      <c r="QIP3" s="16"/>
      <c r="QIQ3" s="16"/>
      <c r="QIR3" s="16"/>
      <c r="QIS3" s="16"/>
      <c r="QIT3" s="16"/>
      <c r="QIU3" s="16"/>
      <c r="QIV3" s="16"/>
      <c r="QIW3" s="16"/>
      <c r="QIX3" s="16"/>
      <c r="QIY3" s="16"/>
      <c r="QIZ3" s="16"/>
      <c r="QJA3" s="16"/>
      <c r="QJB3" s="16"/>
      <c r="QJC3" s="16"/>
      <c r="QJD3" s="16"/>
      <c r="QJE3" s="16"/>
      <c r="QJF3" s="16"/>
      <c r="QJG3" s="16"/>
      <c r="QJH3" s="16"/>
      <c r="QJI3" s="16"/>
      <c r="QJJ3" s="16"/>
      <c r="QJK3" s="16"/>
      <c r="QJL3" s="16"/>
      <c r="QJM3" s="16"/>
      <c r="QJN3" s="16"/>
      <c r="QJO3" s="16"/>
      <c r="QJP3" s="16"/>
      <c r="QJQ3" s="16"/>
      <c r="QJR3" s="16"/>
      <c r="QJS3" s="16"/>
      <c r="QJT3" s="16"/>
      <c r="QJU3" s="16"/>
      <c r="QJV3" s="16"/>
      <c r="QJW3" s="16"/>
      <c r="QJX3" s="16"/>
      <c r="QJY3" s="16"/>
      <c r="QJZ3" s="16"/>
      <c r="QKA3" s="16"/>
      <c r="QKB3" s="16"/>
      <c r="QKC3" s="16"/>
      <c r="QKD3" s="16"/>
      <c r="QKE3" s="16"/>
      <c r="QKF3" s="16"/>
      <c r="QKG3" s="16"/>
      <c r="QKH3" s="16"/>
      <c r="QKI3" s="16"/>
      <c r="QKJ3" s="16"/>
      <c r="QKK3" s="16"/>
      <c r="QKL3" s="16"/>
      <c r="QKM3" s="16"/>
      <c r="QKN3" s="16"/>
      <c r="QKO3" s="16"/>
      <c r="QKP3" s="16"/>
      <c r="QKQ3" s="16"/>
      <c r="QKR3" s="16"/>
      <c r="QKS3" s="16"/>
      <c r="QKT3" s="16"/>
      <c r="QKU3" s="16"/>
      <c r="QKV3" s="16"/>
      <c r="QKW3" s="16"/>
      <c r="QKX3" s="16"/>
      <c r="QKY3" s="16"/>
      <c r="QKZ3" s="16"/>
      <c r="QLA3" s="16"/>
      <c r="QLB3" s="16"/>
      <c r="QLC3" s="16"/>
      <c r="QLD3" s="16"/>
      <c r="QLE3" s="16"/>
      <c r="QLF3" s="16"/>
      <c r="QLG3" s="16"/>
      <c r="QLH3" s="16"/>
      <c r="QLI3" s="16"/>
      <c r="QLJ3" s="16"/>
      <c r="QLK3" s="16"/>
      <c r="QLL3" s="16"/>
      <c r="QLM3" s="16"/>
      <c r="QLN3" s="16"/>
      <c r="QLO3" s="16"/>
      <c r="QLP3" s="16"/>
      <c r="QLQ3" s="16"/>
      <c r="QLR3" s="16"/>
      <c r="QLS3" s="16"/>
      <c r="QLT3" s="16"/>
      <c r="QLU3" s="16"/>
      <c r="QLV3" s="16"/>
      <c r="QLW3" s="16"/>
      <c r="QLX3" s="16"/>
      <c r="QLY3" s="16"/>
      <c r="QLZ3" s="16"/>
      <c r="QMA3" s="16"/>
      <c r="QMB3" s="16"/>
      <c r="QMC3" s="16"/>
      <c r="QMD3" s="16"/>
      <c r="QME3" s="16"/>
      <c r="QMF3" s="16"/>
      <c r="QMG3" s="16"/>
      <c r="QMH3" s="16"/>
      <c r="QMI3" s="16"/>
      <c r="QMJ3" s="16"/>
      <c r="QMK3" s="16"/>
      <c r="QML3" s="16"/>
      <c r="QMM3" s="16"/>
      <c r="QMN3" s="16"/>
      <c r="QMO3" s="16"/>
      <c r="QMP3" s="16"/>
      <c r="QMQ3" s="16"/>
      <c r="QMR3" s="16"/>
      <c r="QMS3" s="16"/>
      <c r="QMT3" s="16"/>
      <c r="QMU3" s="16"/>
      <c r="QMV3" s="16"/>
      <c r="QMW3" s="16"/>
      <c r="QMX3" s="16"/>
      <c r="QMY3" s="16"/>
      <c r="QMZ3" s="16"/>
      <c r="QNA3" s="16"/>
      <c r="QNB3" s="16"/>
      <c r="QNC3" s="16"/>
      <c r="QND3" s="16"/>
      <c r="QNE3" s="16"/>
      <c r="QNF3" s="16"/>
      <c r="QNG3" s="16"/>
      <c r="QNH3" s="16"/>
      <c r="QNI3" s="16"/>
      <c r="QNJ3" s="16"/>
      <c r="QNK3" s="16"/>
      <c r="QNL3" s="16"/>
      <c r="QNM3" s="16"/>
      <c r="QNN3" s="16"/>
      <c r="QNO3" s="16"/>
      <c r="QNP3" s="16"/>
      <c r="QNQ3" s="16"/>
      <c r="QNR3" s="16"/>
      <c r="QNS3" s="16"/>
      <c r="QNT3" s="16"/>
      <c r="QNU3" s="16"/>
      <c r="QNV3" s="16"/>
      <c r="QNW3" s="16"/>
      <c r="QNX3" s="16"/>
      <c r="QNY3" s="16"/>
      <c r="QNZ3" s="16"/>
      <c r="QOA3" s="16"/>
      <c r="QOB3" s="16"/>
      <c r="QOC3" s="16"/>
      <c r="QOD3" s="16"/>
      <c r="QOE3" s="16"/>
      <c r="QOF3" s="16"/>
      <c r="QOG3" s="16"/>
      <c r="QOH3" s="16"/>
      <c r="QOI3" s="16"/>
      <c r="QOJ3" s="16"/>
      <c r="QOK3" s="16"/>
      <c r="QOL3" s="16"/>
      <c r="QOM3" s="16"/>
      <c r="QON3" s="16"/>
      <c r="QOO3" s="16"/>
      <c r="QOP3" s="16"/>
      <c r="QOQ3" s="16"/>
      <c r="QOR3" s="16"/>
      <c r="QOS3" s="16"/>
      <c r="QOT3" s="16"/>
      <c r="QOU3" s="16"/>
      <c r="QOV3" s="16"/>
      <c r="QOW3" s="16"/>
      <c r="QOX3" s="16"/>
      <c r="QOY3" s="16"/>
      <c r="QOZ3" s="16"/>
      <c r="QPA3" s="16"/>
      <c r="QPB3" s="16"/>
      <c r="QPC3" s="16"/>
      <c r="QPD3" s="16"/>
      <c r="QPE3" s="16"/>
      <c r="QPF3" s="16"/>
      <c r="QPG3" s="16"/>
      <c r="QPH3" s="16"/>
      <c r="QPI3" s="16"/>
      <c r="QPJ3" s="16"/>
      <c r="QPK3" s="16"/>
      <c r="QPL3" s="16"/>
      <c r="QPM3" s="16"/>
      <c r="QPN3" s="16"/>
      <c r="QPO3" s="16"/>
      <c r="QPP3" s="16"/>
      <c r="QPQ3" s="16"/>
      <c r="QPR3" s="16"/>
      <c r="QPS3" s="16"/>
      <c r="QPT3" s="16"/>
      <c r="QPU3" s="16"/>
      <c r="QPV3" s="16"/>
      <c r="QPW3" s="16"/>
      <c r="QPX3" s="16"/>
      <c r="QPY3" s="16"/>
      <c r="QPZ3" s="16"/>
      <c r="QQA3" s="16"/>
      <c r="QQB3" s="16"/>
      <c r="QQC3" s="16"/>
      <c r="QQD3" s="16"/>
      <c r="QQE3" s="16"/>
      <c r="QQF3" s="16"/>
      <c r="QQG3" s="16"/>
      <c r="QQH3" s="16"/>
      <c r="QQI3" s="16"/>
      <c r="QQJ3" s="16"/>
      <c r="QQK3" s="16"/>
      <c r="QQL3" s="16"/>
      <c r="QQM3" s="16"/>
      <c r="QQN3" s="16"/>
      <c r="QQO3" s="16"/>
      <c r="QQP3" s="16"/>
      <c r="QQQ3" s="16"/>
      <c r="QQR3" s="16"/>
      <c r="QQS3" s="16"/>
      <c r="QQT3" s="16"/>
      <c r="QQU3" s="16"/>
      <c r="QQV3" s="16"/>
      <c r="QQW3" s="16"/>
      <c r="QQX3" s="16"/>
      <c r="QQY3" s="16"/>
      <c r="QQZ3" s="16"/>
      <c r="QRA3" s="16"/>
      <c r="QRB3" s="16"/>
      <c r="QRC3" s="16"/>
      <c r="QRD3" s="16"/>
      <c r="QRE3" s="16"/>
      <c r="QRF3" s="16"/>
      <c r="QRG3" s="16"/>
      <c r="QRH3" s="16"/>
      <c r="QRI3" s="16"/>
      <c r="QRJ3" s="16"/>
      <c r="QRK3" s="16"/>
      <c r="QRL3" s="16"/>
      <c r="QRM3" s="16"/>
      <c r="QRN3" s="16"/>
      <c r="QRO3" s="16"/>
      <c r="QRP3" s="16"/>
      <c r="QRQ3" s="16"/>
      <c r="QRR3" s="16"/>
      <c r="QRS3" s="16"/>
      <c r="QRT3" s="16"/>
      <c r="QRU3" s="16"/>
      <c r="QRV3" s="16"/>
      <c r="QRW3" s="16"/>
      <c r="QRX3" s="16"/>
      <c r="QRY3" s="16"/>
      <c r="QRZ3" s="16"/>
      <c r="QSA3" s="16"/>
      <c r="QSB3" s="16"/>
      <c r="QSC3" s="16"/>
      <c r="QSD3" s="16"/>
      <c r="QSE3" s="16"/>
      <c r="QSF3" s="16"/>
      <c r="QSG3" s="16"/>
      <c r="QSH3" s="16"/>
      <c r="QSI3" s="16"/>
      <c r="QSJ3" s="16"/>
      <c r="QSK3" s="16"/>
      <c r="QSL3" s="16"/>
      <c r="QSM3" s="16"/>
      <c r="QSN3" s="16"/>
      <c r="QSO3" s="16"/>
      <c r="QSP3" s="16"/>
      <c r="QSQ3" s="16"/>
      <c r="QSR3" s="16"/>
      <c r="QSS3" s="16"/>
      <c r="QST3" s="16"/>
      <c r="QSU3" s="16"/>
      <c r="QSV3" s="16"/>
      <c r="QSW3" s="16"/>
      <c r="QSX3" s="16"/>
      <c r="QSY3" s="16"/>
      <c r="QSZ3" s="16"/>
      <c r="QTA3" s="16"/>
      <c r="QTB3" s="16"/>
      <c r="QTC3" s="16"/>
      <c r="QTD3" s="16"/>
      <c r="QTE3" s="16"/>
      <c r="QTF3" s="16"/>
      <c r="QTG3" s="16"/>
      <c r="QTH3" s="16"/>
      <c r="QTI3" s="16"/>
      <c r="QTJ3" s="16"/>
      <c r="QTK3" s="16"/>
      <c r="QTL3" s="16"/>
      <c r="QTM3" s="16"/>
      <c r="QTN3" s="16"/>
      <c r="QTO3" s="16"/>
      <c r="QTP3" s="16"/>
      <c r="QTQ3" s="16"/>
      <c r="QTR3" s="16"/>
      <c r="QTS3" s="16"/>
      <c r="QTT3" s="16"/>
      <c r="QTU3" s="16"/>
      <c r="QTV3" s="16"/>
      <c r="QTW3" s="16"/>
      <c r="QTX3" s="16"/>
      <c r="QTY3" s="16"/>
      <c r="QTZ3" s="16"/>
      <c r="QUA3" s="16"/>
      <c r="QUB3" s="16"/>
      <c r="QUC3" s="16"/>
      <c r="QUD3" s="16"/>
      <c r="QUE3" s="16"/>
      <c r="QUF3" s="16"/>
      <c r="QUG3" s="16"/>
      <c r="QUH3" s="16"/>
      <c r="QUI3" s="16"/>
      <c r="QUJ3" s="16"/>
      <c r="QUK3" s="16"/>
      <c r="QUL3" s="16"/>
      <c r="QUM3" s="16"/>
      <c r="QUN3" s="16"/>
      <c r="QUO3" s="16"/>
      <c r="QUP3" s="16"/>
      <c r="QUQ3" s="16"/>
      <c r="QUR3" s="16"/>
      <c r="QUS3" s="16"/>
      <c r="QUT3" s="16"/>
      <c r="QUU3" s="16"/>
      <c r="QUV3" s="16"/>
      <c r="QUW3" s="16"/>
      <c r="QUX3" s="16"/>
      <c r="QUY3" s="16"/>
      <c r="QUZ3" s="16"/>
      <c r="QVA3" s="16"/>
      <c r="QVB3" s="16"/>
      <c r="QVC3" s="16"/>
      <c r="QVD3" s="16"/>
      <c r="QVE3" s="16"/>
      <c r="QVF3" s="16"/>
      <c r="QVG3" s="16"/>
      <c r="QVH3" s="16"/>
      <c r="QVI3" s="16"/>
      <c r="QVJ3" s="16"/>
      <c r="QVK3" s="16"/>
      <c r="QVL3" s="16"/>
      <c r="QVM3" s="16"/>
      <c r="QVN3" s="16"/>
      <c r="QVO3" s="16"/>
      <c r="QVP3" s="16"/>
      <c r="QVQ3" s="16"/>
      <c r="QVR3" s="16"/>
      <c r="QVS3" s="16"/>
      <c r="QVT3" s="16"/>
      <c r="QVU3" s="16"/>
      <c r="QVV3" s="16"/>
      <c r="QVW3" s="16"/>
      <c r="QVX3" s="16"/>
      <c r="QVY3" s="16"/>
      <c r="QVZ3" s="16"/>
      <c r="QWA3" s="16"/>
      <c r="QWB3" s="16"/>
      <c r="QWC3" s="16"/>
      <c r="QWD3" s="16"/>
      <c r="QWE3" s="16"/>
      <c r="QWF3" s="16"/>
      <c r="QWG3" s="16"/>
      <c r="QWH3" s="16"/>
      <c r="QWI3" s="16"/>
      <c r="QWJ3" s="16"/>
      <c r="QWK3" s="16"/>
      <c r="QWL3" s="16"/>
      <c r="QWM3" s="16"/>
      <c r="QWN3" s="16"/>
      <c r="QWO3" s="16"/>
      <c r="QWP3" s="16"/>
      <c r="QWQ3" s="16"/>
      <c r="QWR3" s="16"/>
      <c r="QWS3" s="16"/>
      <c r="QWT3" s="16"/>
      <c r="QWU3" s="16"/>
      <c r="QWV3" s="16"/>
      <c r="QWW3" s="16"/>
      <c r="QWX3" s="16"/>
      <c r="QWY3" s="16"/>
      <c r="QWZ3" s="16"/>
      <c r="QXA3" s="16"/>
      <c r="QXB3" s="16"/>
      <c r="QXC3" s="16"/>
      <c r="QXD3" s="16"/>
      <c r="QXE3" s="16"/>
      <c r="QXF3" s="16"/>
      <c r="QXG3" s="16"/>
      <c r="QXH3" s="16"/>
      <c r="QXI3" s="16"/>
      <c r="QXJ3" s="16"/>
      <c r="QXK3" s="16"/>
      <c r="QXL3" s="16"/>
      <c r="QXM3" s="16"/>
      <c r="QXN3" s="16"/>
      <c r="QXO3" s="16"/>
      <c r="QXP3" s="16"/>
      <c r="QXQ3" s="16"/>
      <c r="QXR3" s="16"/>
      <c r="QXS3" s="16"/>
      <c r="QXT3" s="16"/>
      <c r="QXU3" s="16"/>
      <c r="QXV3" s="16"/>
      <c r="QXW3" s="16"/>
      <c r="QXX3" s="16"/>
      <c r="QXY3" s="16"/>
      <c r="QXZ3" s="16"/>
      <c r="QYA3" s="16"/>
      <c r="QYB3" s="16"/>
      <c r="QYC3" s="16"/>
      <c r="QYD3" s="16"/>
      <c r="QYE3" s="16"/>
      <c r="QYF3" s="16"/>
      <c r="QYG3" s="16"/>
      <c r="QYH3" s="16"/>
      <c r="QYI3" s="16"/>
      <c r="QYJ3" s="16"/>
      <c r="QYK3" s="16"/>
      <c r="QYL3" s="16"/>
      <c r="QYM3" s="16"/>
      <c r="QYN3" s="16"/>
      <c r="QYO3" s="16"/>
      <c r="QYP3" s="16"/>
      <c r="QYQ3" s="16"/>
      <c r="QYR3" s="16"/>
      <c r="QYS3" s="16"/>
      <c r="QYT3" s="16"/>
      <c r="QYU3" s="16"/>
      <c r="QYV3" s="16"/>
      <c r="QYW3" s="16"/>
      <c r="QYX3" s="16"/>
      <c r="QYY3" s="16"/>
      <c r="QYZ3" s="16"/>
      <c r="QZA3" s="16"/>
      <c r="QZB3" s="16"/>
      <c r="QZC3" s="16"/>
      <c r="QZD3" s="16"/>
      <c r="QZE3" s="16"/>
      <c r="QZF3" s="16"/>
      <c r="QZG3" s="16"/>
      <c r="QZH3" s="16"/>
      <c r="QZI3" s="16"/>
      <c r="QZJ3" s="16"/>
      <c r="QZK3" s="16"/>
      <c r="QZL3" s="16"/>
      <c r="QZM3" s="16"/>
      <c r="QZN3" s="16"/>
      <c r="QZO3" s="16"/>
      <c r="QZP3" s="16"/>
      <c r="QZQ3" s="16"/>
      <c r="QZR3" s="16"/>
      <c r="QZS3" s="16"/>
      <c r="QZT3" s="16"/>
      <c r="QZU3" s="16"/>
      <c r="QZV3" s="16"/>
      <c r="QZW3" s="16"/>
      <c r="QZX3" s="16"/>
      <c r="QZY3" s="16"/>
      <c r="QZZ3" s="16"/>
      <c r="RAA3" s="16"/>
      <c r="RAB3" s="16"/>
      <c r="RAC3" s="16"/>
      <c r="RAD3" s="16"/>
      <c r="RAE3" s="16"/>
      <c r="RAF3" s="16"/>
      <c r="RAG3" s="16"/>
      <c r="RAH3" s="16"/>
      <c r="RAI3" s="16"/>
      <c r="RAJ3" s="16"/>
      <c r="RAK3" s="16"/>
      <c r="RAL3" s="16"/>
      <c r="RAM3" s="16"/>
      <c r="RAN3" s="16"/>
      <c r="RAO3" s="16"/>
      <c r="RAP3" s="16"/>
      <c r="RAQ3" s="16"/>
      <c r="RAR3" s="16"/>
      <c r="RAS3" s="16"/>
      <c r="RAT3" s="16"/>
      <c r="RAU3" s="16"/>
      <c r="RAV3" s="16"/>
      <c r="RAW3" s="16"/>
      <c r="RAX3" s="16"/>
      <c r="RAY3" s="16"/>
      <c r="RAZ3" s="16"/>
      <c r="RBA3" s="16"/>
      <c r="RBB3" s="16"/>
      <c r="RBC3" s="16"/>
      <c r="RBD3" s="16"/>
      <c r="RBE3" s="16"/>
      <c r="RBF3" s="16"/>
      <c r="RBG3" s="16"/>
      <c r="RBH3" s="16"/>
      <c r="RBI3" s="16"/>
      <c r="RBJ3" s="16"/>
      <c r="RBK3" s="16"/>
      <c r="RBL3" s="16"/>
      <c r="RBM3" s="16"/>
      <c r="RBN3" s="16"/>
      <c r="RBO3" s="16"/>
      <c r="RBP3" s="16"/>
      <c r="RBQ3" s="16"/>
      <c r="RBR3" s="16"/>
      <c r="RBS3" s="16"/>
      <c r="RBT3" s="16"/>
      <c r="RBU3" s="16"/>
      <c r="RBV3" s="16"/>
      <c r="RBW3" s="16"/>
      <c r="RBX3" s="16"/>
      <c r="RBY3" s="16"/>
      <c r="RBZ3" s="16"/>
      <c r="RCA3" s="16"/>
      <c r="RCB3" s="16"/>
      <c r="RCC3" s="16"/>
      <c r="RCD3" s="16"/>
      <c r="RCE3" s="16"/>
      <c r="RCF3" s="16"/>
      <c r="RCG3" s="16"/>
      <c r="RCH3" s="16"/>
      <c r="RCI3" s="16"/>
      <c r="RCJ3" s="16"/>
      <c r="RCK3" s="16"/>
      <c r="RCL3" s="16"/>
      <c r="RCM3" s="16"/>
      <c r="RCN3" s="16"/>
      <c r="RCO3" s="16"/>
      <c r="RCP3" s="16"/>
      <c r="RCQ3" s="16"/>
      <c r="RCR3" s="16"/>
      <c r="RCS3" s="16"/>
      <c r="RCT3" s="16"/>
      <c r="RCU3" s="16"/>
      <c r="RCV3" s="16"/>
      <c r="RCW3" s="16"/>
      <c r="RCX3" s="16"/>
      <c r="RCY3" s="16"/>
      <c r="RCZ3" s="16"/>
      <c r="RDA3" s="16"/>
      <c r="RDB3" s="16"/>
      <c r="RDC3" s="16"/>
      <c r="RDD3" s="16"/>
      <c r="RDE3" s="16"/>
      <c r="RDF3" s="16"/>
      <c r="RDG3" s="16"/>
      <c r="RDH3" s="16"/>
      <c r="RDI3" s="16"/>
      <c r="RDJ3" s="16"/>
      <c r="RDK3" s="16"/>
      <c r="RDL3" s="16"/>
      <c r="RDM3" s="16"/>
      <c r="RDN3" s="16"/>
      <c r="RDO3" s="16"/>
      <c r="RDP3" s="16"/>
      <c r="RDQ3" s="16"/>
      <c r="RDR3" s="16"/>
      <c r="RDS3" s="16"/>
      <c r="RDT3" s="16"/>
      <c r="RDU3" s="16"/>
      <c r="RDV3" s="16"/>
      <c r="RDW3" s="16"/>
      <c r="RDX3" s="16"/>
      <c r="RDY3" s="16"/>
      <c r="RDZ3" s="16"/>
      <c r="REA3" s="16"/>
      <c r="REB3" s="16"/>
      <c r="REC3" s="16"/>
      <c r="RED3" s="16"/>
      <c r="REE3" s="16"/>
      <c r="REF3" s="16"/>
      <c r="REG3" s="16"/>
      <c r="REH3" s="16"/>
      <c r="REI3" s="16"/>
      <c r="REJ3" s="16"/>
      <c r="REK3" s="16"/>
      <c r="REL3" s="16"/>
      <c r="REM3" s="16"/>
      <c r="REN3" s="16"/>
      <c r="REO3" s="16"/>
      <c r="REP3" s="16"/>
      <c r="REQ3" s="16"/>
      <c r="RER3" s="16"/>
      <c r="RES3" s="16"/>
      <c r="RET3" s="16"/>
      <c r="REU3" s="16"/>
      <c r="REV3" s="16"/>
      <c r="REW3" s="16"/>
      <c r="REX3" s="16"/>
      <c r="REY3" s="16"/>
      <c r="REZ3" s="16"/>
      <c r="RFA3" s="16"/>
      <c r="RFB3" s="16"/>
      <c r="RFC3" s="16"/>
      <c r="RFD3" s="16"/>
      <c r="RFE3" s="16"/>
      <c r="RFF3" s="16"/>
      <c r="RFG3" s="16"/>
      <c r="RFH3" s="16"/>
      <c r="RFI3" s="16"/>
      <c r="RFJ3" s="16"/>
      <c r="RFK3" s="16"/>
      <c r="RFL3" s="16"/>
      <c r="RFM3" s="16"/>
      <c r="RFN3" s="16"/>
      <c r="RFO3" s="16"/>
      <c r="RFP3" s="16"/>
      <c r="RFQ3" s="16"/>
      <c r="RFR3" s="16"/>
      <c r="RFS3" s="16"/>
      <c r="RFT3" s="16"/>
      <c r="RFU3" s="16"/>
      <c r="RFV3" s="16"/>
      <c r="RFW3" s="16"/>
      <c r="RFX3" s="16"/>
      <c r="RFY3" s="16"/>
      <c r="RFZ3" s="16"/>
      <c r="RGA3" s="16"/>
      <c r="RGB3" s="16"/>
      <c r="RGC3" s="16"/>
      <c r="RGD3" s="16"/>
      <c r="RGE3" s="16"/>
      <c r="RGF3" s="16"/>
      <c r="RGG3" s="16"/>
      <c r="RGH3" s="16"/>
      <c r="RGI3" s="16"/>
      <c r="RGJ3" s="16"/>
      <c r="RGK3" s="16"/>
      <c r="RGL3" s="16"/>
      <c r="RGM3" s="16"/>
      <c r="RGN3" s="16"/>
      <c r="RGO3" s="16"/>
      <c r="RGP3" s="16"/>
      <c r="RGQ3" s="16"/>
      <c r="RGR3" s="16"/>
      <c r="RGS3" s="16"/>
      <c r="RGT3" s="16"/>
      <c r="RGU3" s="16"/>
      <c r="RGV3" s="16"/>
      <c r="RGW3" s="16"/>
      <c r="RGX3" s="16"/>
      <c r="RGY3" s="16"/>
      <c r="RGZ3" s="16"/>
      <c r="RHA3" s="16"/>
      <c r="RHB3" s="16"/>
      <c r="RHC3" s="16"/>
      <c r="RHD3" s="16"/>
      <c r="RHE3" s="16"/>
      <c r="RHF3" s="16"/>
      <c r="RHG3" s="16"/>
      <c r="RHH3" s="16"/>
      <c r="RHI3" s="16"/>
      <c r="RHJ3" s="16"/>
      <c r="RHK3" s="16"/>
      <c r="RHL3" s="16"/>
      <c r="RHM3" s="16"/>
      <c r="RHN3" s="16"/>
      <c r="RHO3" s="16"/>
      <c r="RHP3" s="16"/>
      <c r="RHQ3" s="16"/>
      <c r="RHR3" s="16"/>
      <c r="RHS3" s="16"/>
      <c r="RHT3" s="16"/>
      <c r="RHU3" s="16"/>
      <c r="RHV3" s="16"/>
      <c r="RHW3" s="16"/>
      <c r="RHX3" s="16"/>
      <c r="RHY3" s="16"/>
      <c r="RHZ3" s="16"/>
      <c r="RIA3" s="16"/>
      <c r="RIB3" s="16"/>
      <c r="RIC3" s="16"/>
      <c r="RID3" s="16"/>
      <c r="RIE3" s="16"/>
      <c r="RIF3" s="16"/>
      <c r="RIG3" s="16"/>
      <c r="RIH3" s="16"/>
      <c r="RII3" s="16"/>
      <c r="RIJ3" s="16"/>
      <c r="RIK3" s="16"/>
      <c r="RIL3" s="16"/>
      <c r="RIM3" s="16"/>
      <c r="RIN3" s="16"/>
      <c r="RIO3" s="16"/>
      <c r="RIP3" s="16"/>
      <c r="RIQ3" s="16"/>
      <c r="RIR3" s="16"/>
      <c r="RIS3" s="16"/>
      <c r="RIT3" s="16"/>
      <c r="RIU3" s="16"/>
      <c r="RIV3" s="16"/>
      <c r="RIW3" s="16"/>
      <c r="RIX3" s="16"/>
      <c r="RIY3" s="16"/>
      <c r="RIZ3" s="16"/>
      <c r="RJA3" s="16"/>
      <c r="RJB3" s="16"/>
      <c r="RJC3" s="16"/>
      <c r="RJD3" s="16"/>
      <c r="RJE3" s="16"/>
      <c r="RJF3" s="16"/>
      <c r="RJG3" s="16"/>
      <c r="RJH3" s="16"/>
      <c r="RJI3" s="16"/>
      <c r="RJJ3" s="16"/>
      <c r="RJK3" s="16"/>
      <c r="RJL3" s="16"/>
      <c r="RJM3" s="16"/>
      <c r="RJN3" s="16"/>
      <c r="RJO3" s="16"/>
      <c r="RJP3" s="16"/>
      <c r="RJQ3" s="16"/>
      <c r="RJR3" s="16"/>
      <c r="RJS3" s="16"/>
      <c r="RJT3" s="16"/>
      <c r="RJU3" s="16"/>
      <c r="RJV3" s="16"/>
      <c r="RJW3" s="16"/>
      <c r="RJX3" s="16"/>
      <c r="RJY3" s="16"/>
      <c r="RJZ3" s="16"/>
      <c r="RKA3" s="16"/>
      <c r="RKB3" s="16"/>
      <c r="RKC3" s="16"/>
      <c r="RKD3" s="16"/>
      <c r="RKE3" s="16"/>
      <c r="RKF3" s="16"/>
      <c r="RKG3" s="16"/>
      <c r="RKH3" s="16"/>
      <c r="RKI3" s="16"/>
      <c r="RKJ3" s="16"/>
      <c r="RKK3" s="16"/>
      <c r="RKL3" s="16"/>
      <c r="RKM3" s="16"/>
      <c r="RKN3" s="16"/>
      <c r="RKO3" s="16"/>
      <c r="RKP3" s="16"/>
      <c r="RKQ3" s="16"/>
      <c r="RKR3" s="16"/>
      <c r="RKS3" s="16"/>
      <c r="RKT3" s="16"/>
      <c r="RKU3" s="16"/>
      <c r="RKV3" s="16"/>
      <c r="RKW3" s="16"/>
      <c r="RKX3" s="16"/>
      <c r="RKY3" s="16"/>
      <c r="RKZ3" s="16"/>
      <c r="RLA3" s="16"/>
      <c r="RLB3" s="16"/>
      <c r="RLC3" s="16"/>
      <c r="RLD3" s="16"/>
      <c r="RLE3" s="16"/>
      <c r="RLF3" s="16"/>
      <c r="RLG3" s="16"/>
      <c r="RLH3" s="16"/>
      <c r="RLI3" s="16"/>
      <c r="RLJ3" s="16"/>
      <c r="RLK3" s="16"/>
      <c r="RLL3" s="16"/>
      <c r="RLM3" s="16"/>
      <c r="RLN3" s="16"/>
      <c r="RLO3" s="16"/>
      <c r="RLP3" s="16"/>
      <c r="RLQ3" s="16"/>
      <c r="RLR3" s="16"/>
      <c r="RLS3" s="16"/>
      <c r="RLT3" s="16"/>
      <c r="RLU3" s="16"/>
      <c r="RLV3" s="16"/>
      <c r="RLW3" s="16"/>
      <c r="RLX3" s="16"/>
      <c r="RLY3" s="16"/>
      <c r="RLZ3" s="16"/>
      <c r="RMA3" s="16"/>
      <c r="RMB3" s="16"/>
      <c r="RMC3" s="16"/>
      <c r="RMD3" s="16"/>
      <c r="RME3" s="16"/>
      <c r="RMF3" s="16"/>
      <c r="RMG3" s="16"/>
      <c r="RMH3" s="16"/>
      <c r="RMI3" s="16"/>
      <c r="RMJ3" s="16"/>
      <c r="RMK3" s="16"/>
      <c r="RML3" s="16"/>
      <c r="RMM3" s="16"/>
      <c r="RMN3" s="16"/>
      <c r="RMO3" s="16"/>
      <c r="RMP3" s="16"/>
      <c r="RMQ3" s="16"/>
      <c r="RMR3" s="16"/>
      <c r="RMS3" s="16"/>
      <c r="RMT3" s="16"/>
      <c r="RMU3" s="16"/>
      <c r="RMV3" s="16"/>
      <c r="RMW3" s="16"/>
      <c r="RMX3" s="16"/>
      <c r="RMY3" s="16"/>
      <c r="RMZ3" s="16"/>
      <c r="RNA3" s="16"/>
      <c r="RNB3" s="16"/>
      <c r="RNC3" s="16"/>
      <c r="RND3" s="16"/>
      <c r="RNE3" s="16"/>
      <c r="RNF3" s="16"/>
      <c r="RNG3" s="16"/>
      <c r="RNH3" s="16"/>
      <c r="RNI3" s="16"/>
      <c r="RNJ3" s="16"/>
      <c r="RNK3" s="16"/>
      <c r="RNL3" s="16"/>
      <c r="RNM3" s="16"/>
      <c r="RNN3" s="16"/>
      <c r="RNO3" s="16"/>
      <c r="RNP3" s="16"/>
      <c r="RNQ3" s="16"/>
      <c r="RNR3" s="16"/>
      <c r="RNS3" s="16"/>
      <c r="RNT3" s="16"/>
      <c r="RNU3" s="16"/>
      <c r="RNV3" s="16"/>
      <c r="RNW3" s="16"/>
      <c r="RNX3" s="16"/>
      <c r="RNY3" s="16"/>
      <c r="RNZ3" s="16"/>
      <c r="ROA3" s="16"/>
      <c r="ROB3" s="16"/>
      <c r="ROC3" s="16"/>
      <c r="ROD3" s="16"/>
      <c r="ROE3" s="16"/>
      <c r="ROF3" s="16"/>
      <c r="ROG3" s="16"/>
      <c r="ROH3" s="16"/>
      <c r="ROI3" s="16"/>
      <c r="ROJ3" s="16"/>
      <c r="ROK3" s="16"/>
      <c r="ROL3" s="16"/>
      <c r="ROM3" s="16"/>
      <c r="RON3" s="16"/>
      <c r="ROO3" s="16"/>
      <c r="ROP3" s="16"/>
      <c r="ROQ3" s="16"/>
      <c r="ROR3" s="16"/>
      <c r="ROS3" s="16"/>
      <c r="ROT3" s="16"/>
      <c r="ROU3" s="16"/>
      <c r="ROV3" s="16"/>
      <c r="ROW3" s="16"/>
      <c r="ROX3" s="16"/>
      <c r="ROY3" s="16"/>
      <c r="ROZ3" s="16"/>
      <c r="RPA3" s="16"/>
      <c r="RPB3" s="16"/>
      <c r="RPC3" s="16"/>
      <c r="RPD3" s="16"/>
      <c r="RPE3" s="16"/>
      <c r="RPF3" s="16"/>
      <c r="RPG3" s="16"/>
      <c r="RPH3" s="16"/>
      <c r="RPI3" s="16"/>
      <c r="RPJ3" s="16"/>
      <c r="RPK3" s="16"/>
      <c r="RPL3" s="16"/>
      <c r="RPM3" s="16"/>
      <c r="RPN3" s="16"/>
      <c r="RPO3" s="16"/>
      <c r="RPP3" s="16"/>
      <c r="RPQ3" s="16"/>
      <c r="RPR3" s="16"/>
      <c r="RPS3" s="16"/>
      <c r="RPT3" s="16"/>
      <c r="RPU3" s="16"/>
      <c r="RPV3" s="16"/>
      <c r="RPW3" s="16"/>
      <c r="RPX3" s="16"/>
      <c r="RPY3" s="16"/>
      <c r="RPZ3" s="16"/>
      <c r="RQA3" s="16"/>
      <c r="RQB3" s="16"/>
      <c r="RQC3" s="16"/>
      <c r="RQD3" s="16"/>
      <c r="RQE3" s="16"/>
      <c r="RQF3" s="16"/>
      <c r="RQG3" s="16"/>
      <c r="RQH3" s="16"/>
      <c r="RQI3" s="16"/>
      <c r="RQJ3" s="16"/>
      <c r="RQK3" s="16"/>
      <c r="RQL3" s="16"/>
      <c r="RQM3" s="16"/>
      <c r="RQN3" s="16"/>
      <c r="RQO3" s="16"/>
      <c r="RQP3" s="16"/>
      <c r="RQQ3" s="16"/>
      <c r="RQR3" s="16"/>
      <c r="RQS3" s="16"/>
      <c r="RQT3" s="16"/>
      <c r="RQU3" s="16"/>
      <c r="RQV3" s="16"/>
      <c r="RQW3" s="16"/>
      <c r="RQX3" s="16"/>
      <c r="RQY3" s="16"/>
      <c r="RQZ3" s="16"/>
      <c r="RRA3" s="16"/>
      <c r="RRB3" s="16"/>
      <c r="RRC3" s="16"/>
      <c r="RRD3" s="16"/>
      <c r="RRE3" s="16"/>
      <c r="RRF3" s="16"/>
      <c r="RRG3" s="16"/>
      <c r="RRH3" s="16"/>
      <c r="RRI3" s="16"/>
      <c r="RRJ3" s="16"/>
      <c r="RRK3" s="16"/>
      <c r="RRL3" s="16"/>
      <c r="RRM3" s="16"/>
      <c r="RRN3" s="16"/>
      <c r="RRO3" s="16"/>
      <c r="RRP3" s="16"/>
      <c r="RRQ3" s="16"/>
      <c r="RRR3" s="16"/>
      <c r="RRS3" s="16"/>
      <c r="RRT3" s="16"/>
      <c r="RRU3" s="16"/>
      <c r="RRV3" s="16"/>
      <c r="RRW3" s="16"/>
      <c r="RRX3" s="16"/>
      <c r="RRY3" s="16"/>
      <c r="RRZ3" s="16"/>
      <c r="RSA3" s="16"/>
      <c r="RSB3" s="16"/>
      <c r="RSC3" s="16"/>
      <c r="RSD3" s="16"/>
      <c r="RSE3" s="16"/>
      <c r="RSF3" s="16"/>
      <c r="RSG3" s="16"/>
      <c r="RSH3" s="16"/>
      <c r="RSI3" s="16"/>
      <c r="RSJ3" s="16"/>
      <c r="RSK3" s="16"/>
      <c r="RSL3" s="16"/>
      <c r="RSM3" s="16"/>
      <c r="RSN3" s="16"/>
      <c r="RSO3" s="16"/>
      <c r="RSP3" s="16"/>
      <c r="RSQ3" s="16"/>
      <c r="RSR3" s="16"/>
      <c r="RSS3" s="16"/>
      <c r="RST3" s="16"/>
      <c r="RSU3" s="16"/>
      <c r="RSV3" s="16"/>
      <c r="RSW3" s="16"/>
      <c r="RSX3" s="16"/>
      <c r="RSY3" s="16"/>
      <c r="RSZ3" s="16"/>
      <c r="RTA3" s="16"/>
      <c r="RTB3" s="16"/>
      <c r="RTC3" s="16"/>
      <c r="RTD3" s="16"/>
      <c r="RTE3" s="16"/>
      <c r="RTF3" s="16"/>
      <c r="RTG3" s="16"/>
      <c r="RTH3" s="16"/>
      <c r="RTI3" s="16"/>
      <c r="RTJ3" s="16"/>
      <c r="RTK3" s="16"/>
      <c r="RTL3" s="16"/>
      <c r="RTM3" s="16"/>
      <c r="RTN3" s="16"/>
      <c r="RTO3" s="16"/>
      <c r="RTP3" s="16"/>
      <c r="RTQ3" s="16"/>
      <c r="RTR3" s="16"/>
      <c r="RTS3" s="16"/>
      <c r="RTT3" s="16"/>
      <c r="RTU3" s="16"/>
      <c r="RTV3" s="16"/>
      <c r="RTW3" s="16"/>
      <c r="RTX3" s="16"/>
      <c r="RTY3" s="16"/>
      <c r="RTZ3" s="16"/>
      <c r="RUA3" s="16"/>
      <c r="RUB3" s="16"/>
      <c r="RUC3" s="16"/>
      <c r="RUD3" s="16"/>
      <c r="RUE3" s="16"/>
      <c r="RUF3" s="16"/>
      <c r="RUG3" s="16"/>
      <c r="RUH3" s="16"/>
      <c r="RUI3" s="16"/>
      <c r="RUJ3" s="16"/>
      <c r="RUK3" s="16"/>
      <c r="RUL3" s="16"/>
      <c r="RUM3" s="16"/>
      <c r="RUN3" s="16"/>
      <c r="RUO3" s="16"/>
      <c r="RUP3" s="16"/>
      <c r="RUQ3" s="16"/>
      <c r="RUR3" s="16"/>
      <c r="RUS3" s="16"/>
      <c r="RUT3" s="16"/>
      <c r="RUU3" s="16"/>
      <c r="RUV3" s="16"/>
      <c r="RUW3" s="16"/>
      <c r="RUX3" s="16"/>
      <c r="RUY3" s="16"/>
      <c r="RUZ3" s="16"/>
      <c r="RVA3" s="16"/>
      <c r="RVB3" s="16"/>
      <c r="RVC3" s="16"/>
      <c r="RVD3" s="16"/>
      <c r="RVE3" s="16"/>
      <c r="RVF3" s="16"/>
      <c r="RVG3" s="16"/>
      <c r="RVH3" s="16"/>
      <c r="RVI3" s="16"/>
      <c r="RVJ3" s="16"/>
      <c r="RVK3" s="16"/>
      <c r="RVL3" s="16"/>
      <c r="RVM3" s="16"/>
      <c r="RVN3" s="16"/>
      <c r="RVO3" s="16"/>
      <c r="RVP3" s="16"/>
      <c r="RVQ3" s="16"/>
      <c r="RVR3" s="16"/>
      <c r="RVS3" s="16"/>
      <c r="RVT3" s="16"/>
      <c r="RVU3" s="16"/>
      <c r="RVV3" s="16"/>
      <c r="RVW3" s="16"/>
      <c r="RVX3" s="16"/>
      <c r="RVY3" s="16"/>
      <c r="RVZ3" s="16"/>
      <c r="RWA3" s="16"/>
      <c r="RWB3" s="16"/>
      <c r="RWC3" s="16"/>
      <c r="RWD3" s="16"/>
      <c r="RWE3" s="16"/>
      <c r="RWF3" s="16"/>
      <c r="RWG3" s="16"/>
      <c r="RWH3" s="16"/>
      <c r="RWI3" s="16"/>
      <c r="RWJ3" s="16"/>
      <c r="RWK3" s="16"/>
      <c r="RWL3" s="16"/>
      <c r="RWM3" s="16"/>
      <c r="RWN3" s="16"/>
      <c r="RWO3" s="16"/>
      <c r="RWP3" s="16"/>
      <c r="RWQ3" s="16"/>
      <c r="RWR3" s="16"/>
      <c r="RWS3" s="16"/>
      <c r="RWT3" s="16"/>
      <c r="RWU3" s="16"/>
      <c r="RWV3" s="16"/>
      <c r="RWW3" s="16"/>
      <c r="RWX3" s="16"/>
      <c r="RWY3" s="16"/>
      <c r="RWZ3" s="16"/>
      <c r="RXA3" s="16"/>
      <c r="RXB3" s="16"/>
      <c r="RXC3" s="16"/>
      <c r="RXD3" s="16"/>
      <c r="RXE3" s="16"/>
      <c r="RXF3" s="16"/>
      <c r="RXG3" s="16"/>
      <c r="RXH3" s="16"/>
      <c r="RXI3" s="16"/>
      <c r="RXJ3" s="16"/>
      <c r="RXK3" s="16"/>
      <c r="RXL3" s="16"/>
      <c r="RXM3" s="16"/>
      <c r="RXN3" s="16"/>
      <c r="RXO3" s="16"/>
      <c r="RXP3" s="16"/>
      <c r="RXQ3" s="16"/>
      <c r="RXR3" s="16"/>
      <c r="RXS3" s="16"/>
      <c r="RXT3" s="16"/>
      <c r="RXU3" s="16"/>
      <c r="RXV3" s="16"/>
      <c r="RXW3" s="16"/>
      <c r="RXX3" s="16"/>
      <c r="RXY3" s="16"/>
      <c r="RXZ3" s="16"/>
      <c r="RYA3" s="16"/>
      <c r="RYB3" s="16"/>
      <c r="RYC3" s="16"/>
      <c r="RYD3" s="16"/>
      <c r="RYE3" s="16"/>
      <c r="RYF3" s="16"/>
      <c r="RYG3" s="16"/>
      <c r="RYH3" s="16"/>
      <c r="RYI3" s="16"/>
      <c r="RYJ3" s="16"/>
      <c r="RYK3" s="16"/>
      <c r="RYL3" s="16"/>
      <c r="RYM3" s="16"/>
      <c r="RYN3" s="16"/>
      <c r="RYO3" s="16"/>
      <c r="RYP3" s="16"/>
      <c r="RYQ3" s="16"/>
      <c r="RYR3" s="16"/>
      <c r="RYS3" s="16"/>
      <c r="RYT3" s="16"/>
      <c r="RYU3" s="16"/>
      <c r="RYV3" s="16"/>
      <c r="RYW3" s="16"/>
      <c r="RYX3" s="16"/>
      <c r="RYY3" s="16"/>
      <c r="RYZ3" s="16"/>
      <c r="RZA3" s="16"/>
      <c r="RZB3" s="16"/>
      <c r="RZC3" s="16"/>
      <c r="RZD3" s="16"/>
      <c r="RZE3" s="16"/>
      <c r="RZF3" s="16"/>
      <c r="RZG3" s="16"/>
      <c r="RZH3" s="16"/>
      <c r="RZI3" s="16"/>
      <c r="RZJ3" s="16"/>
      <c r="RZK3" s="16"/>
      <c r="RZL3" s="16"/>
      <c r="RZM3" s="16"/>
      <c r="RZN3" s="16"/>
      <c r="RZO3" s="16"/>
      <c r="RZP3" s="16"/>
      <c r="RZQ3" s="16"/>
      <c r="RZR3" s="16"/>
      <c r="RZS3" s="16"/>
      <c r="RZT3" s="16"/>
      <c r="RZU3" s="16"/>
      <c r="RZV3" s="16"/>
      <c r="RZW3" s="16"/>
      <c r="RZX3" s="16"/>
      <c r="RZY3" s="16"/>
      <c r="RZZ3" s="16"/>
      <c r="SAA3" s="16"/>
      <c r="SAB3" s="16"/>
      <c r="SAC3" s="16"/>
      <c r="SAD3" s="16"/>
      <c r="SAE3" s="16"/>
      <c r="SAF3" s="16"/>
      <c r="SAG3" s="16"/>
      <c r="SAH3" s="16"/>
      <c r="SAI3" s="16"/>
      <c r="SAJ3" s="16"/>
      <c r="SAK3" s="16"/>
      <c r="SAL3" s="16"/>
      <c r="SAM3" s="16"/>
      <c r="SAN3" s="16"/>
      <c r="SAO3" s="16"/>
      <c r="SAP3" s="16"/>
      <c r="SAQ3" s="16"/>
      <c r="SAR3" s="16"/>
      <c r="SAS3" s="16"/>
      <c r="SAT3" s="16"/>
      <c r="SAU3" s="16"/>
      <c r="SAV3" s="16"/>
      <c r="SAW3" s="16"/>
      <c r="SAX3" s="16"/>
      <c r="SAY3" s="16"/>
      <c r="SAZ3" s="16"/>
      <c r="SBA3" s="16"/>
      <c r="SBB3" s="16"/>
      <c r="SBC3" s="16"/>
      <c r="SBD3" s="16"/>
      <c r="SBE3" s="16"/>
      <c r="SBF3" s="16"/>
      <c r="SBG3" s="16"/>
      <c r="SBH3" s="16"/>
      <c r="SBI3" s="16"/>
      <c r="SBJ3" s="16"/>
      <c r="SBK3" s="16"/>
      <c r="SBL3" s="16"/>
      <c r="SBM3" s="16"/>
      <c r="SBN3" s="16"/>
      <c r="SBO3" s="16"/>
      <c r="SBP3" s="16"/>
      <c r="SBQ3" s="16"/>
      <c r="SBR3" s="16"/>
      <c r="SBS3" s="16"/>
      <c r="SBT3" s="16"/>
      <c r="SBU3" s="16"/>
      <c r="SBV3" s="16"/>
      <c r="SBW3" s="16"/>
      <c r="SBX3" s="16"/>
      <c r="SBY3" s="16"/>
      <c r="SBZ3" s="16"/>
      <c r="SCA3" s="16"/>
      <c r="SCB3" s="16"/>
      <c r="SCC3" s="16"/>
      <c r="SCD3" s="16"/>
      <c r="SCE3" s="16"/>
      <c r="SCF3" s="16"/>
      <c r="SCG3" s="16"/>
      <c r="SCH3" s="16"/>
      <c r="SCI3" s="16"/>
      <c r="SCJ3" s="16"/>
      <c r="SCK3" s="16"/>
      <c r="SCL3" s="16"/>
      <c r="SCM3" s="16"/>
      <c r="SCN3" s="16"/>
      <c r="SCO3" s="16"/>
      <c r="SCP3" s="16"/>
      <c r="SCQ3" s="16"/>
      <c r="SCR3" s="16"/>
      <c r="SCS3" s="16"/>
      <c r="SCT3" s="16"/>
      <c r="SCU3" s="16"/>
      <c r="SCV3" s="16"/>
      <c r="SCW3" s="16"/>
      <c r="SCX3" s="16"/>
      <c r="SCY3" s="16"/>
      <c r="SCZ3" s="16"/>
      <c r="SDA3" s="16"/>
      <c r="SDB3" s="16"/>
      <c r="SDC3" s="16"/>
      <c r="SDD3" s="16"/>
      <c r="SDE3" s="16"/>
      <c r="SDF3" s="16"/>
      <c r="SDG3" s="16"/>
      <c r="SDH3" s="16"/>
      <c r="SDI3" s="16"/>
      <c r="SDJ3" s="16"/>
      <c r="SDK3" s="16"/>
      <c r="SDL3" s="16"/>
      <c r="SDM3" s="16"/>
      <c r="SDN3" s="16"/>
      <c r="SDO3" s="16"/>
      <c r="SDP3" s="16"/>
      <c r="SDQ3" s="16"/>
      <c r="SDR3" s="16"/>
      <c r="SDS3" s="16"/>
      <c r="SDT3" s="16"/>
      <c r="SDU3" s="16"/>
      <c r="SDV3" s="16"/>
      <c r="SDW3" s="16"/>
      <c r="SDX3" s="16"/>
      <c r="SDY3" s="16"/>
      <c r="SDZ3" s="16"/>
      <c r="SEA3" s="16"/>
      <c r="SEB3" s="16"/>
      <c r="SEC3" s="16"/>
      <c r="SED3" s="16"/>
      <c r="SEE3" s="16"/>
      <c r="SEF3" s="16"/>
      <c r="SEG3" s="16"/>
      <c r="SEH3" s="16"/>
      <c r="SEI3" s="16"/>
      <c r="SEJ3" s="16"/>
      <c r="SEK3" s="16"/>
      <c r="SEL3" s="16"/>
      <c r="SEM3" s="16"/>
      <c r="SEN3" s="16"/>
      <c r="SEO3" s="16"/>
      <c r="SEP3" s="16"/>
      <c r="SEQ3" s="16"/>
      <c r="SER3" s="16"/>
      <c r="SES3" s="16"/>
      <c r="SET3" s="16"/>
      <c r="SEU3" s="16"/>
      <c r="SEV3" s="16"/>
      <c r="SEW3" s="16"/>
      <c r="SEX3" s="16"/>
      <c r="SEY3" s="16"/>
      <c r="SEZ3" s="16"/>
      <c r="SFA3" s="16"/>
      <c r="SFB3" s="16"/>
      <c r="SFC3" s="16"/>
      <c r="SFD3" s="16"/>
      <c r="SFE3" s="16"/>
      <c r="SFF3" s="16"/>
      <c r="SFG3" s="16"/>
      <c r="SFH3" s="16"/>
      <c r="SFI3" s="16"/>
      <c r="SFJ3" s="16"/>
      <c r="SFK3" s="16"/>
      <c r="SFL3" s="16"/>
      <c r="SFM3" s="16"/>
      <c r="SFN3" s="16"/>
      <c r="SFO3" s="16"/>
      <c r="SFP3" s="16"/>
      <c r="SFQ3" s="16"/>
      <c r="SFR3" s="16"/>
      <c r="SFS3" s="16"/>
      <c r="SFT3" s="16"/>
      <c r="SFU3" s="16"/>
      <c r="SFV3" s="16"/>
      <c r="SFW3" s="16"/>
      <c r="SFX3" s="16"/>
      <c r="SFY3" s="16"/>
      <c r="SFZ3" s="16"/>
      <c r="SGA3" s="16"/>
      <c r="SGB3" s="16"/>
      <c r="SGC3" s="16"/>
      <c r="SGD3" s="16"/>
      <c r="SGE3" s="16"/>
      <c r="SGF3" s="16"/>
      <c r="SGG3" s="16"/>
      <c r="SGH3" s="16"/>
      <c r="SGI3" s="16"/>
      <c r="SGJ3" s="16"/>
      <c r="SGK3" s="16"/>
      <c r="SGL3" s="16"/>
      <c r="SGM3" s="16"/>
      <c r="SGN3" s="16"/>
      <c r="SGO3" s="16"/>
      <c r="SGP3" s="16"/>
      <c r="SGQ3" s="16"/>
      <c r="SGR3" s="16"/>
      <c r="SGS3" s="16"/>
      <c r="SGT3" s="16"/>
      <c r="SGU3" s="16"/>
      <c r="SGV3" s="16"/>
      <c r="SGW3" s="16"/>
      <c r="SGX3" s="16"/>
      <c r="SGY3" s="16"/>
      <c r="SGZ3" s="16"/>
      <c r="SHA3" s="16"/>
      <c r="SHB3" s="16"/>
      <c r="SHC3" s="16"/>
      <c r="SHD3" s="16"/>
      <c r="SHE3" s="16"/>
      <c r="SHF3" s="16"/>
      <c r="SHG3" s="16"/>
      <c r="SHH3" s="16"/>
      <c r="SHI3" s="16"/>
      <c r="SHJ3" s="16"/>
      <c r="SHK3" s="16"/>
      <c r="SHL3" s="16"/>
      <c r="SHM3" s="16"/>
      <c r="SHN3" s="16"/>
      <c r="SHO3" s="16"/>
      <c r="SHP3" s="16"/>
      <c r="SHQ3" s="16"/>
      <c r="SHR3" s="16"/>
      <c r="SHS3" s="16"/>
      <c r="SHT3" s="16"/>
      <c r="SHU3" s="16"/>
      <c r="SHV3" s="16"/>
      <c r="SHW3" s="16"/>
      <c r="SHX3" s="16"/>
      <c r="SHY3" s="16"/>
      <c r="SHZ3" s="16"/>
      <c r="SIA3" s="16"/>
      <c r="SIB3" s="16"/>
      <c r="SIC3" s="16"/>
      <c r="SID3" s="16"/>
      <c r="SIE3" s="16"/>
      <c r="SIF3" s="16"/>
      <c r="SIG3" s="16"/>
      <c r="SIH3" s="16"/>
      <c r="SII3" s="16"/>
      <c r="SIJ3" s="16"/>
      <c r="SIK3" s="16"/>
      <c r="SIL3" s="16"/>
      <c r="SIM3" s="16"/>
      <c r="SIN3" s="16"/>
      <c r="SIO3" s="16"/>
      <c r="SIP3" s="16"/>
      <c r="SIQ3" s="16"/>
      <c r="SIR3" s="16"/>
      <c r="SIS3" s="16"/>
      <c r="SIT3" s="16"/>
      <c r="SIU3" s="16"/>
      <c r="SIV3" s="16"/>
      <c r="SIW3" s="16"/>
      <c r="SIX3" s="16"/>
      <c r="SIY3" s="16"/>
      <c r="SIZ3" s="16"/>
      <c r="SJA3" s="16"/>
      <c r="SJB3" s="16"/>
      <c r="SJC3" s="16"/>
      <c r="SJD3" s="16"/>
      <c r="SJE3" s="16"/>
      <c r="SJF3" s="16"/>
      <c r="SJG3" s="16"/>
      <c r="SJH3" s="16"/>
      <c r="SJI3" s="16"/>
      <c r="SJJ3" s="16"/>
      <c r="SJK3" s="16"/>
      <c r="SJL3" s="16"/>
      <c r="SJM3" s="16"/>
      <c r="SJN3" s="16"/>
      <c r="SJO3" s="16"/>
      <c r="SJP3" s="16"/>
      <c r="SJQ3" s="16"/>
      <c r="SJR3" s="16"/>
      <c r="SJS3" s="16"/>
      <c r="SJT3" s="16"/>
      <c r="SJU3" s="16"/>
      <c r="SJV3" s="16"/>
      <c r="SJW3" s="16"/>
      <c r="SJX3" s="16"/>
      <c r="SJY3" s="16"/>
      <c r="SJZ3" s="16"/>
      <c r="SKA3" s="16"/>
      <c r="SKB3" s="16"/>
      <c r="SKC3" s="16"/>
      <c r="SKD3" s="16"/>
      <c r="SKE3" s="16"/>
      <c r="SKF3" s="16"/>
      <c r="SKG3" s="16"/>
      <c r="SKH3" s="16"/>
      <c r="SKI3" s="16"/>
      <c r="SKJ3" s="16"/>
      <c r="SKK3" s="16"/>
      <c r="SKL3" s="16"/>
      <c r="SKM3" s="16"/>
      <c r="SKN3" s="16"/>
      <c r="SKO3" s="16"/>
      <c r="SKP3" s="16"/>
      <c r="SKQ3" s="16"/>
      <c r="SKR3" s="16"/>
      <c r="SKS3" s="16"/>
      <c r="SKT3" s="16"/>
      <c r="SKU3" s="16"/>
      <c r="SKV3" s="16"/>
      <c r="SKW3" s="16"/>
      <c r="SKX3" s="16"/>
      <c r="SKY3" s="16"/>
      <c r="SKZ3" s="16"/>
      <c r="SLA3" s="16"/>
      <c r="SLB3" s="16"/>
      <c r="SLC3" s="16"/>
      <c r="SLD3" s="16"/>
      <c r="SLE3" s="16"/>
      <c r="SLF3" s="16"/>
      <c r="SLG3" s="16"/>
      <c r="SLH3" s="16"/>
      <c r="SLI3" s="16"/>
      <c r="SLJ3" s="16"/>
      <c r="SLK3" s="16"/>
      <c r="SLL3" s="16"/>
      <c r="SLM3" s="16"/>
      <c r="SLN3" s="16"/>
      <c r="SLO3" s="16"/>
      <c r="SLP3" s="16"/>
      <c r="SLQ3" s="16"/>
      <c r="SLR3" s="16"/>
      <c r="SLS3" s="16"/>
      <c r="SLT3" s="16"/>
      <c r="SLU3" s="16"/>
      <c r="SLV3" s="16"/>
      <c r="SLW3" s="16"/>
      <c r="SLX3" s="16"/>
      <c r="SLY3" s="16"/>
      <c r="SLZ3" s="16"/>
      <c r="SMA3" s="16"/>
      <c r="SMB3" s="16"/>
      <c r="SMC3" s="16"/>
      <c r="SMD3" s="16"/>
      <c r="SME3" s="16"/>
      <c r="SMF3" s="16"/>
      <c r="SMG3" s="16"/>
      <c r="SMH3" s="16"/>
      <c r="SMI3" s="16"/>
      <c r="SMJ3" s="16"/>
      <c r="SMK3" s="16"/>
      <c r="SML3" s="16"/>
      <c r="SMM3" s="16"/>
      <c r="SMN3" s="16"/>
      <c r="SMO3" s="16"/>
      <c r="SMP3" s="16"/>
      <c r="SMQ3" s="16"/>
      <c r="SMR3" s="16"/>
      <c r="SMS3" s="16"/>
      <c r="SMT3" s="16"/>
      <c r="SMU3" s="16"/>
      <c r="SMV3" s="16"/>
      <c r="SMW3" s="16"/>
      <c r="SMX3" s="16"/>
      <c r="SMY3" s="16"/>
      <c r="SMZ3" s="16"/>
      <c r="SNA3" s="16"/>
      <c r="SNB3" s="16"/>
      <c r="SNC3" s="16"/>
      <c r="SND3" s="16"/>
      <c r="SNE3" s="16"/>
      <c r="SNF3" s="16"/>
      <c r="SNG3" s="16"/>
      <c r="SNH3" s="16"/>
      <c r="SNI3" s="16"/>
      <c r="SNJ3" s="16"/>
      <c r="SNK3" s="16"/>
      <c r="SNL3" s="16"/>
      <c r="SNM3" s="16"/>
      <c r="SNN3" s="16"/>
      <c r="SNO3" s="16"/>
      <c r="SNP3" s="16"/>
      <c r="SNQ3" s="16"/>
      <c r="SNR3" s="16"/>
      <c r="SNS3" s="16"/>
      <c r="SNT3" s="16"/>
      <c r="SNU3" s="16"/>
      <c r="SNV3" s="16"/>
      <c r="SNW3" s="16"/>
      <c r="SNX3" s="16"/>
      <c r="SNY3" s="16"/>
      <c r="SNZ3" s="16"/>
      <c r="SOA3" s="16"/>
      <c r="SOB3" s="16"/>
      <c r="SOC3" s="16"/>
      <c r="SOD3" s="16"/>
      <c r="SOE3" s="16"/>
      <c r="SOF3" s="16"/>
      <c r="SOG3" s="16"/>
      <c r="SOH3" s="16"/>
      <c r="SOI3" s="16"/>
      <c r="SOJ3" s="16"/>
      <c r="SOK3" s="16"/>
      <c r="SOL3" s="16"/>
      <c r="SOM3" s="16"/>
      <c r="SON3" s="16"/>
      <c r="SOO3" s="16"/>
      <c r="SOP3" s="16"/>
      <c r="SOQ3" s="16"/>
      <c r="SOR3" s="16"/>
      <c r="SOS3" s="16"/>
      <c r="SOT3" s="16"/>
      <c r="SOU3" s="16"/>
      <c r="SOV3" s="16"/>
      <c r="SOW3" s="16"/>
      <c r="SOX3" s="16"/>
      <c r="SOY3" s="16"/>
      <c r="SOZ3" s="16"/>
      <c r="SPA3" s="16"/>
      <c r="SPB3" s="16"/>
      <c r="SPC3" s="16"/>
      <c r="SPD3" s="16"/>
      <c r="SPE3" s="16"/>
      <c r="SPF3" s="16"/>
      <c r="SPG3" s="16"/>
      <c r="SPH3" s="16"/>
      <c r="SPI3" s="16"/>
      <c r="SPJ3" s="16"/>
      <c r="SPK3" s="16"/>
      <c r="SPL3" s="16"/>
      <c r="SPM3" s="16"/>
      <c r="SPN3" s="16"/>
      <c r="SPO3" s="16"/>
      <c r="SPP3" s="16"/>
      <c r="SPQ3" s="16"/>
      <c r="SPR3" s="16"/>
      <c r="SPS3" s="16"/>
      <c r="SPT3" s="16"/>
      <c r="SPU3" s="16"/>
      <c r="SPV3" s="16"/>
      <c r="SPW3" s="16"/>
      <c r="SPX3" s="16"/>
      <c r="SPY3" s="16"/>
      <c r="SPZ3" s="16"/>
      <c r="SQA3" s="16"/>
      <c r="SQB3" s="16"/>
      <c r="SQC3" s="16"/>
      <c r="SQD3" s="16"/>
      <c r="SQE3" s="16"/>
      <c r="SQF3" s="16"/>
      <c r="SQG3" s="16"/>
      <c r="SQH3" s="16"/>
      <c r="SQI3" s="16"/>
      <c r="SQJ3" s="16"/>
      <c r="SQK3" s="16"/>
      <c r="SQL3" s="16"/>
      <c r="SQM3" s="16"/>
      <c r="SQN3" s="16"/>
      <c r="SQO3" s="16"/>
      <c r="SQP3" s="16"/>
      <c r="SQQ3" s="16"/>
      <c r="SQR3" s="16"/>
      <c r="SQS3" s="16"/>
      <c r="SQT3" s="16"/>
      <c r="SQU3" s="16"/>
      <c r="SQV3" s="16"/>
      <c r="SQW3" s="16"/>
      <c r="SQX3" s="16"/>
      <c r="SQY3" s="16"/>
      <c r="SQZ3" s="16"/>
      <c r="SRA3" s="16"/>
      <c r="SRB3" s="16"/>
      <c r="SRC3" s="16"/>
      <c r="SRD3" s="16"/>
      <c r="SRE3" s="16"/>
      <c r="SRF3" s="16"/>
      <c r="SRG3" s="16"/>
      <c r="SRH3" s="16"/>
      <c r="SRI3" s="16"/>
      <c r="SRJ3" s="16"/>
      <c r="SRK3" s="16"/>
      <c r="SRL3" s="16"/>
      <c r="SRM3" s="16"/>
      <c r="SRN3" s="16"/>
      <c r="SRO3" s="16"/>
      <c r="SRP3" s="16"/>
      <c r="SRQ3" s="16"/>
      <c r="SRR3" s="16"/>
      <c r="SRS3" s="16"/>
      <c r="SRT3" s="16"/>
      <c r="SRU3" s="16"/>
      <c r="SRV3" s="16"/>
      <c r="SRW3" s="16"/>
      <c r="SRX3" s="16"/>
      <c r="SRY3" s="16"/>
      <c r="SRZ3" s="16"/>
      <c r="SSA3" s="16"/>
      <c r="SSB3" s="16"/>
      <c r="SSC3" s="16"/>
      <c r="SSD3" s="16"/>
      <c r="SSE3" s="16"/>
      <c r="SSF3" s="16"/>
      <c r="SSG3" s="16"/>
      <c r="SSH3" s="16"/>
      <c r="SSI3" s="16"/>
      <c r="SSJ3" s="16"/>
      <c r="SSK3" s="16"/>
      <c r="SSL3" s="16"/>
      <c r="SSM3" s="16"/>
      <c r="SSN3" s="16"/>
      <c r="SSO3" s="16"/>
      <c r="SSP3" s="16"/>
      <c r="SSQ3" s="16"/>
      <c r="SSR3" s="16"/>
      <c r="SSS3" s="16"/>
      <c r="SST3" s="16"/>
      <c r="SSU3" s="16"/>
      <c r="SSV3" s="16"/>
      <c r="SSW3" s="16"/>
      <c r="SSX3" s="16"/>
      <c r="SSY3" s="16"/>
      <c r="SSZ3" s="16"/>
      <c r="STA3" s="16"/>
      <c r="STB3" s="16"/>
      <c r="STC3" s="16"/>
      <c r="STD3" s="16"/>
      <c r="STE3" s="16"/>
      <c r="STF3" s="16"/>
      <c r="STG3" s="16"/>
      <c r="STH3" s="16"/>
      <c r="STI3" s="16"/>
      <c r="STJ3" s="16"/>
      <c r="STK3" s="16"/>
      <c r="STL3" s="16"/>
      <c r="STM3" s="16"/>
      <c r="STN3" s="16"/>
      <c r="STO3" s="16"/>
      <c r="STP3" s="16"/>
      <c r="STQ3" s="16"/>
      <c r="STR3" s="16"/>
      <c r="STS3" s="16"/>
      <c r="STT3" s="16"/>
      <c r="STU3" s="16"/>
      <c r="STV3" s="16"/>
      <c r="STW3" s="16"/>
      <c r="STX3" s="16"/>
      <c r="STY3" s="16"/>
      <c r="STZ3" s="16"/>
      <c r="SUA3" s="16"/>
      <c r="SUB3" s="16"/>
      <c r="SUC3" s="16"/>
      <c r="SUD3" s="16"/>
      <c r="SUE3" s="16"/>
      <c r="SUF3" s="16"/>
      <c r="SUG3" s="16"/>
      <c r="SUH3" s="16"/>
      <c r="SUI3" s="16"/>
      <c r="SUJ3" s="16"/>
      <c r="SUK3" s="16"/>
      <c r="SUL3" s="16"/>
      <c r="SUM3" s="16"/>
      <c r="SUN3" s="16"/>
      <c r="SUO3" s="16"/>
      <c r="SUP3" s="16"/>
      <c r="SUQ3" s="16"/>
      <c r="SUR3" s="16"/>
      <c r="SUS3" s="16"/>
      <c r="SUT3" s="16"/>
      <c r="SUU3" s="16"/>
      <c r="SUV3" s="16"/>
      <c r="SUW3" s="16"/>
      <c r="SUX3" s="16"/>
      <c r="SUY3" s="16"/>
      <c r="SUZ3" s="16"/>
      <c r="SVA3" s="16"/>
      <c r="SVB3" s="16"/>
      <c r="SVC3" s="16"/>
      <c r="SVD3" s="16"/>
      <c r="SVE3" s="16"/>
      <c r="SVF3" s="16"/>
      <c r="SVG3" s="16"/>
      <c r="SVH3" s="16"/>
      <c r="SVI3" s="16"/>
      <c r="SVJ3" s="16"/>
      <c r="SVK3" s="16"/>
      <c r="SVL3" s="16"/>
      <c r="SVM3" s="16"/>
      <c r="SVN3" s="16"/>
      <c r="SVO3" s="16"/>
      <c r="SVP3" s="16"/>
      <c r="SVQ3" s="16"/>
      <c r="SVR3" s="16"/>
      <c r="SVS3" s="16"/>
      <c r="SVT3" s="16"/>
      <c r="SVU3" s="16"/>
      <c r="SVV3" s="16"/>
      <c r="SVW3" s="16"/>
      <c r="SVX3" s="16"/>
      <c r="SVY3" s="16"/>
      <c r="SVZ3" s="16"/>
      <c r="SWA3" s="16"/>
      <c r="SWB3" s="16"/>
      <c r="SWC3" s="16"/>
      <c r="SWD3" s="16"/>
      <c r="SWE3" s="16"/>
      <c r="SWF3" s="16"/>
      <c r="SWG3" s="16"/>
      <c r="SWH3" s="16"/>
      <c r="SWI3" s="16"/>
      <c r="SWJ3" s="16"/>
      <c r="SWK3" s="16"/>
      <c r="SWL3" s="16"/>
      <c r="SWM3" s="16"/>
      <c r="SWN3" s="16"/>
      <c r="SWO3" s="16"/>
      <c r="SWP3" s="16"/>
      <c r="SWQ3" s="16"/>
      <c r="SWR3" s="16"/>
      <c r="SWS3" s="16"/>
      <c r="SWT3" s="16"/>
      <c r="SWU3" s="16"/>
      <c r="SWV3" s="16"/>
      <c r="SWW3" s="16"/>
      <c r="SWX3" s="16"/>
      <c r="SWY3" s="16"/>
      <c r="SWZ3" s="16"/>
      <c r="SXA3" s="16"/>
      <c r="SXB3" s="16"/>
      <c r="SXC3" s="16"/>
      <c r="SXD3" s="16"/>
      <c r="SXE3" s="16"/>
      <c r="SXF3" s="16"/>
      <c r="SXG3" s="16"/>
      <c r="SXH3" s="16"/>
      <c r="SXI3" s="16"/>
      <c r="SXJ3" s="16"/>
      <c r="SXK3" s="16"/>
      <c r="SXL3" s="16"/>
      <c r="SXM3" s="16"/>
      <c r="SXN3" s="16"/>
      <c r="SXO3" s="16"/>
      <c r="SXP3" s="16"/>
      <c r="SXQ3" s="16"/>
      <c r="SXR3" s="16"/>
      <c r="SXS3" s="16"/>
      <c r="SXT3" s="16"/>
      <c r="SXU3" s="16"/>
      <c r="SXV3" s="16"/>
      <c r="SXW3" s="16"/>
      <c r="SXX3" s="16"/>
      <c r="SXY3" s="16"/>
      <c r="SXZ3" s="16"/>
      <c r="SYA3" s="16"/>
      <c r="SYB3" s="16"/>
      <c r="SYC3" s="16"/>
      <c r="SYD3" s="16"/>
      <c r="SYE3" s="16"/>
      <c r="SYF3" s="16"/>
      <c r="SYG3" s="16"/>
      <c r="SYH3" s="16"/>
      <c r="SYI3" s="16"/>
      <c r="SYJ3" s="16"/>
      <c r="SYK3" s="16"/>
      <c r="SYL3" s="16"/>
      <c r="SYM3" s="16"/>
      <c r="SYN3" s="16"/>
      <c r="SYO3" s="16"/>
      <c r="SYP3" s="16"/>
      <c r="SYQ3" s="16"/>
      <c r="SYR3" s="16"/>
      <c r="SYS3" s="16"/>
      <c r="SYT3" s="16"/>
      <c r="SYU3" s="16"/>
      <c r="SYV3" s="16"/>
      <c r="SYW3" s="16"/>
      <c r="SYX3" s="16"/>
      <c r="SYY3" s="16"/>
      <c r="SYZ3" s="16"/>
      <c r="SZA3" s="16"/>
      <c r="SZB3" s="16"/>
      <c r="SZC3" s="16"/>
      <c r="SZD3" s="16"/>
      <c r="SZE3" s="16"/>
      <c r="SZF3" s="16"/>
      <c r="SZG3" s="16"/>
      <c r="SZH3" s="16"/>
      <c r="SZI3" s="16"/>
      <c r="SZJ3" s="16"/>
      <c r="SZK3" s="16"/>
      <c r="SZL3" s="16"/>
      <c r="SZM3" s="16"/>
      <c r="SZN3" s="16"/>
      <c r="SZO3" s="16"/>
      <c r="SZP3" s="16"/>
      <c r="SZQ3" s="16"/>
      <c r="SZR3" s="16"/>
      <c r="SZS3" s="16"/>
      <c r="SZT3" s="16"/>
      <c r="SZU3" s="16"/>
      <c r="SZV3" s="16"/>
      <c r="SZW3" s="16"/>
      <c r="SZX3" s="16"/>
      <c r="SZY3" s="16"/>
      <c r="SZZ3" s="16"/>
      <c r="TAA3" s="16"/>
      <c r="TAB3" s="16"/>
      <c r="TAC3" s="16"/>
      <c r="TAD3" s="16"/>
      <c r="TAE3" s="16"/>
      <c r="TAF3" s="16"/>
      <c r="TAG3" s="16"/>
      <c r="TAH3" s="16"/>
      <c r="TAI3" s="16"/>
      <c r="TAJ3" s="16"/>
      <c r="TAK3" s="16"/>
      <c r="TAL3" s="16"/>
      <c r="TAM3" s="16"/>
      <c r="TAN3" s="16"/>
      <c r="TAO3" s="16"/>
      <c r="TAP3" s="16"/>
      <c r="TAQ3" s="16"/>
      <c r="TAR3" s="16"/>
      <c r="TAS3" s="16"/>
      <c r="TAT3" s="16"/>
      <c r="TAU3" s="16"/>
      <c r="TAV3" s="16"/>
      <c r="TAW3" s="16"/>
      <c r="TAX3" s="16"/>
      <c r="TAY3" s="16"/>
      <c r="TAZ3" s="16"/>
      <c r="TBA3" s="16"/>
      <c r="TBB3" s="16"/>
      <c r="TBC3" s="16"/>
      <c r="TBD3" s="16"/>
      <c r="TBE3" s="16"/>
      <c r="TBF3" s="16"/>
      <c r="TBG3" s="16"/>
      <c r="TBH3" s="16"/>
      <c r="TBI3" s="16"/>
      <c r="TBJ3" s="16"/>
      <c r="TBK3" s="16"/>
      <c r="TBL3" s="16"/>
      <c r="TBM3" s="16"/>
      <c r="TBN3" s="16"/>
      <c r="TBO3" s="16"/>
      <c r="TBP3" s="16"/>
      <c r="TBQ3" s="16"/>
      <c r="TBR3" s="16"/>
      <c r="TBS3" s="16"/>
      <c r="TBT3" s="16"/>
      <c r="TBU3" s="16"/>
      <c r="TBV3" s="16"/>
      <c r="TBW3" s="16"/>
      <c r="TBX3" s="16"/>
      <c r="TBY3" s="16"/>
      <c r="TBZ3" s="16"/>
      <c r="TCA3" s="16"/>
      <c r="TCB3" s="16"/>
      <c r="TCC3" s="16"/>
      <c r="TCD3" s="16"/>
      <c r="TCE3" s="16"/>
      <c r="TCF3" s="16"/>
      <c r="TCG3" s="16"/>
      <c r="TCH3" s="16"/>
      <c r="TCI3" s="16"/>
      <c r="TCJ3" s="16"/>
      <c r="TCK3" s="16"/>
      <c r="TCL3" s="16"/>
      <c r="TCM3" s="16"/>
      <c r="TCN3" s="16"/>
      <c r="TCO3" s="16"/>
      <c r="TCP3" s="16"/>
      <c r="TCQ3" s="16"/>
      <c r="TCR3" s="16"/>
      <c r="TCS3" s="16"/>
      <c r="TCT3" s="16"/>
      <c r="TCU3" s="16"/>
      <c r="TCV3" s="16"/>
      <c r="TCW3" s="16"/>
      <c r="TCX3" s="16"/>
      <c r="TCY3" s="16"/>
      <c r="TCZ3" s="16"/>
      <c r="TDA3" s="16"/>
      <c r="TDB3" s="16"/>
      <c r="TDC3" s="16"/>
      <c r="TDD3" s="16"/>
      <c r="TDE3" s="16"/>
      <c r="TDF3" s="16"/>
      <c r="TDG3" s="16"/>
      <c r="TDH3" s="16"/>
      <c r="TDI3" s="16"/>
      <c r="TDJ3" s="16"/>
      <c r="TDK3" s="16"/>
      <c r="TDL3" s="16"/>
      <c r="TDM3" s="16"/>
      <c r="TDN3" s="16"/>
      <c r="TDO3" s="16"/>
      <c r="TDP3" s="16"/>
      <c r="TDQ3" s="16"/>
      <c r="TDR3" s="16"/>
      <c r="TDS3" s="16"/>
      <c r="TDT3" s="16"/>
      <c r="TDU3" s="16"/>
      <c r="TDV3" s="16"/>
      <c r="TDW3" s="16"/>
      <c r="TDX3" s="16"/>
      <c r="TDY3" s="16"/>
      <c r="TDZ3" s="16"/>
      <c r="TEA3" s="16"/>
      <c r="TEB3" s="16"/>
      <c r="TEC3" s="16"/>
      <c r="TED3" s="16"/>
      <c r="TEE3" s="16"/>
      <c r="TEF3" s="16"/>
      <c r="TEG3" s="16"/>
      <c r="TEH3" s="16"/>
      <c r="TEI3" s="16"/>
      <c r="TEJ3" s="16"/>
      <c r="TEK3" s="16"/>
      <c r="TEL3" s="16"/>
      <c r="TEM3" s="16"/>
      <c r="TEN3" s="16"/>
      <c r="TEO3" s="16"/>
      <c r="TEP3" s="16"/>
      <c r="TEQ3" s="16"/>
      <c r="TER3" s="16"/>
      <c r="TES3" s="16"/>
      <c r="TET3" s="16"/>
      <c r="TEU3" s="16"/>
      <c r="TEV3" s="16"/>
      <c r="TEW3" s="16"/>
      <c r="TEX3" s="16"/>
      <c r="TEY3" s="16"/>
      <c r="TEZ3" s="16"/>
      <c r="TFA3" s="16"/>
      <c r="TFB3" s="16"/>
      <c r="TFC3" s="16"/>
      <c r="TFD3" s="16"/>
      <c r="TFE3" s="16"/>
      <c r="TFF3" s="16"/>
      <c r="TFG3" s="16"/>
      <c r="TFH3" s="16"/>
      <c r="TFI3" s="16"/>
      <c r="TFJ3" s="16"/>
      <c r="TFK3" s="16"/>
      <c r="TFL3" s="16"/>
      <c r="TFM3" s="16"/>
      <c r="TFN3" s="16"/>
      <c r="TFO3" s="16"/>
      <c r="TFP3" s="16"/>
      <c r="TFQ3" s="16"/>
      <c r="TFR3" s="16"/>
      <c r="TFS3" s="16"/>
      <c r="TFT3" s="16"/>
      <c r="TFU3" s="16"/>
      <c r="TFV3" s="16"/>
      <c r="TFW3" s="16"/>
      <c r="TFX3" s="16"/>
      <c r="TFY3" s="16"/>
      <c r="TFZ3" s="16"/>
      <c r="TGA3" s="16"/>
      <c r="TGB3" s="16"/>
      <c r="TGC3" s="16"/>
      <c r="TGD3" s="16"/>
      <c r="TGE3" s="16"/>
      <c r="TGF3" s="16"/>
      <c r="TGG3" s="16"/>
      <c r="TGH3" s="16"/>
      <c r="TGI3" s="16"/>
      <c r="TGJ3" s="16"/>
      <c r="TGK3" s="16"/>
      <c r="TGL3" s="16"/>
      <c r="TGM3" s="16"/>
      <c r="TGN3" s="16"/>
      <c r="TGO3" s="16"/>
      <c r="TGP3" s="16"/>
      <c r="TGQ3" s="16"/>
      <c r="TGR3" s="16"/>
      <c r="TGS3" s="16"/>
      <c r="TGT3" s="16"/>
      <c r="TGU3" s="16"/>
      <c r="TGV3" s="16"/>
      <c r="TGW3" s="16"/>
      <c r="TGX3" s="16"/>
      <c r="TGY3" s="16"/>
      <c r="TGZ3" s="16"/>
      <c r="THA3" s="16"/>
      <c r="THB3" s="16"/>
      <c r="THC3" s="16"/>
      <c r="THD3" s="16"/>
      <c r="THE3" s="16"/>
      <c r="THF3" s="16"/>
      <c r="THG3" s="16"/>
      <c r="THH3" s="16"/>
      <c r="THI3" s="16"/>
      <c r="THJ3" s="16"/>
      <c r="THK3" s="16"/>
      <c r="THL3" s="16"/>
      <c r="THM3" s="16"/>
      <c r="THN3" s="16"/>
      <c r="THO3" s="16"/>
      <c r="THP3" s="16"/>
      <c r="THQ3" s="16"/>
      <c r="THR3" s="16"/>
      <c r="THS3" s="16"/>
      <c r="THT3" s="16"/>
      <c r="THU3" s="16"/>
      <c r="THV3" s="16"/>
      <c r="THW3" s="16"/>
      <c r="THX3" s="16"/>
      <c r="THY3" s="16"/>
      <c r="THZ3" s="16"/>
      <c r="TIA3" s="16"/>
      <c r="TIB3" s="16"/>
      <c r="TIC3" s="16"/>
      <c r="TID3" s="16"/>
      <c r="TIE3" s="16"/>
      <c r="TIF3" s="16"/>
      <c r="TIG3" s="16"/>
      <c r="TIH3" s="16"/>
      <c r="TII3" s="16"/>
      <c r="TIJ3" s="16"/>
      <c r="TIK3" s="16"/>
      <c r="TIL3" s="16"/>
      <c r="TIM3" s="16"/>
      <c r="TIN3" s="16"/>
      <c r="TIO3" s="16"/>
      <c r="TIP3" s="16"/>
      <c r="TIQ3" s="16"/>
      <c r="TIR3" s="16"/>
      <c r="TIS3" s="16"/>
      <c r="TIT3" s="16"/>
      <c r="TIU3" s="16"/>
      <c r="TIV3" s="16"/>
      <c r="TIW3" s="16"/>
      <c r="TIX3" s="16"/>
      <c r="TIY3" s="16"/>
      <c r="TIZ3" s="16"/>
      <c r="TJA3" s="16"/>
      <c r="TJB3" s="16"/>
      <c r="TJC3" s="16"/>
      <c r="TJD3" s="16"/>
      <c r="TJE3" s="16"/>
      <c r="TJF3" s="16"/>
      <c r="TJG3" s="16"/>
      <c r="TJH3" s="16"/>
      <c r="TJI3" s="16"/>
      <c r="TJJ3" s="16"/>
      <c r="TJK3" s="16"/>
      <c r="TJL3" s="16"/>
      <c r="TJM3" s="16"/>
      <c r="TJN3" s="16"/>
      <c r="TJO3" s="16"/>
      <c r="TJP3" s="16"/>
      <c r="TJQ3" s="16"/>
      <c r="TJR3" s="16"/>
      <c r="TJS3" s="16"/>
      <c r="TJT3" s="16"/>
      <c r="TJU3" s="16"/>
      <c r="TJV3" s="16"/>
      <c r="TJW3" s="16"/>
      <c r="TJX3" s="16"/>
      <c r="TJY3" s="16"/>
      <c r="TJZ3" s="16"/>
      <c r="TKA3" s="16"/>
      <c r="TKB3" s="16"/>
      <c r="TKC3" s="16"/>
      <c r="TKD3" s="16"/>
      <c r="TKE3" s="16"/>
      <c r="TKF3" s="16"/>
      <c r="TKG3" s="16"/>
      <c r="TKH3" s="16"/>
      <c r="TKI3" s="16"/>
      <c r="TKJ3" s="16"/>
      <c r="TKK3" s="16"/>
      <c r="TKL3" s="16"/>
      <c r="TKM3" s="16"/>
      <c r="TKN3" s="16"/>
      <c r="TKO3" s="16"/>
      <c r="TKP3" s="16"/>
      <c r="TKQ3" s="16"/>
      <c r="TKR3" s="16"/>
      <c r="TKS3" s="16"/>
      <c r="TKT3" s="16"/>
      <c r="TKU3" s="16"/>
      <c r="TKV3" s="16"/>
      <c r="TKW3" s="16"/>
      <c r="TKX3" s="16"/>
      <c r="TKY3" s="16"/>
      <c r="TKZ3" s="16"/>
      <c r="TLA3" s="16"/>
      <c r="TLB3" s="16"/>
      <c r="TLC3" s="16"/>
      <c r="TLD3" s="16"/>
      <c r="TLE3" s="16"/>
      <c r="TLF3" s="16"/>
      <c r="TLG3" s="16"/>
      <c r="TLH3" s="16"/>
      <c r="TLI3" s="16"/>
      <c r="TLJ3" s="16"/>
      <c r="TLK3" s="16"/>
      <c r="TLL3" s="16"/>
      <c r="TLM3" s="16"/>
      <c r="TLN3" s="16"/>
      <c r="TLO3" s="16"/>
      <c r="TLP3" s="16"/>
      <c r="TLQ3" s="16"/>
      <c r="TLR3" s="16"/>
      <c r="TLS3" s="16"/>
      <c r="TLT3" s="16"/>
      <c r="TLU3" s="16"/>
      <c r="TLV3" s="16"/>
      <c r="TLW3" s="16"/>
      <c r="TLX3" s="16"/>
      <c r="TLY3" s="16"/>
      <c r="TLZ3" s="16"/>
      <c r="TMA3" s="16"/>
      <c r="TMB3" s="16"/>
      <c r="TMC3" s="16"/>
      <c r="TMD3" s="16"/>
      <c r="TME3" s="16"/>
      <c r="TMF3" s="16"/>
      <c r="TMG3" s="16"/>
      <c r="TMH3" s="16"/>
      <c r="TMI3" s="16"/>
      <c r="TMJ3" s="16"/>
      <c r="TMK3" s="16"/>
      <c r="TML3" s="16"/>
      <c r="TMM3" s="16"/>
      <c r="TMN3" s="16"/>
      <c r="TMO3" s="16"/>
      <c r="TMP3" s="16"/>
      <c r="TMQ3" s="16"/>
      <c r="TMR3" s="16"/>
      <c r="TMS3" s="16"/>
      <c r="TMT3" s="16"/>
      <c r="TMU3" s="16"/>
      <c r="TMV3" s="16"/>
      <c r="TMW3" s="16"/>
      <c r="TMX3" s="16"/>
      <c r="TMY3" s="16"/>
      <c r="TMZ3" s="16"/>
      <c r="TNA3" s="16"/>
      <c r="TNB3" s="16"/>
      <c r="TNC3" s="16"/>
      <c r="TND3" s="16"/>
      <c r="TNE3" s="16"/>
      <c r="TNF3" s="16"/>
      <c r="TNG3" s="16"/>
      <c r="TNH3" s="16"/>
      <c r="TNI3" s="16"/>
      <c r="TNJ3" s="16"/>
      <c r="TNK3" s="16"/>
      <c r="TNL3" s="16"/>
      <c r="TNM3" s="16"/>
      <c r="TNN3" s="16"/>
      <c r="TNO3" s="16"/>
      <c r="TNP3" s="16"/>
      <c r="TNQ3" s="16"/>
      <c r="TNR3" s="16"/>
      <c r="TNS3" s="16"/>
      <c r="TNT3" s="16"/>
      <c r="TNU3" s="16"/>
      <c r="TNV3" s="16"/>
      <c r="TNW3" s="16"/>
      <c r="TNX3" s="16"/>
      <c r="TNY3" s="16"/>
      <c r="TNZ3" s="16"/>
      <c r="TOA3" s="16"/>
      <c r="TOB3" s="16"/>
      <c r="TOC3" s="16"/>
      <c r="TOD3" s="16"/>
      <c r="TOE3" s="16"/>
      <c r="TOF3" s="16"/>
      <c r="TOG3" s="16"/>
      <c r="TOH3" s="16"/>
      <c r="TOI3" s="16"/>
      <c r="TOJ3" s="16"/>
      <c r="TOK3" s="16"/>
      <c r="TOL3" s="16"/>
      <c r="TOM3" s="16"/>
      <c r="TON3" s="16"/>
      <c r="TOO3" s="16"/>
      <c r="TOP3" s="16"/>
      <c r="TOQ3" s="16"/>
      <c r="TOR3" s="16"/>
      <c r="TOS3" s="16"/>
      <c r="TOT3" s="16"/>
      <c r="TOU3" s="16"/>
      <c r="TOV3" s="16"/>
      <c r="TOW3" s="16"/>
      <c r="TOX3" s="16"/>
      <c r="TOY3" s="16"/>
      <c r="TOZ3" s="16"/>
      <c r="TPA3" s="16"/>
      <c r="TPB3" s="16"/>
      <c r="TPC3" s="16"/>
      <c r="TPD3" s="16"/>
      <c r="TPE3" s="16"/>
      <c r="TPF3" s="16"/>
      <c r="TPG3" s="16"/>
      <c r="TPH3" s="16"/>
      <c r="TPI3" s="16"/>
      <c r="TPJ3" s="16"/>
      <c r="TPK3" s="16"/>
      <c r="TPL3" s="16"/>
      <c r="TPM3" s="16"/>
      <c r="TPN3" s="16"/>
      <c r="TPO3" s="16"/>
      <c r="TPP3" s="16"/>
      <c r="TPQ3" s="16"/>
      <c r="TPR3" s="16"/>
      <c r="TPS3" s="16"/>
      <c r="TPT3" s="16"/>
      <c r="TPU3" s="16"/>
      <c r="TPV3" s="16"/>
      <c r="TPW3" s="16"/>
      <c r="TPX3" s="16"/>
      <c r="TPY3" s="16"/>
      <c r="TPZ3" s="16"/>
      <c r="TQA3" s="16"/>
      <c r="TQB3" s="16"/>
      <c r="TQC3" s="16"/>
      <c r="TQD3" s="16"/>
      <c r="TQE3" s="16"/>
      <c r="TQF3" s="16"/>
      <c r="TQG3" s="16"/>
      <c r="TQH3" s="16"/>
      <c r="TQI3" s="16"/>
      <c r="TQJ3" s="16"/>
      <c r="TQK3" s="16"/>
      <c r="TQL3" s="16"/>
      <c r="TQM3" s="16"/>
      <c r="TQN3" s="16"/>
      <c r="TQO3" s="16"/>
      <c r="TQP3" s="16"/>
      <c r="TQQ3" s="16"/>
      <c r="TQR3" s="16"/>
      <c r="TQS3" s="16"/>
      <c r="TQT3" s="16"/>
      <c r="TQU3" s="16"/>
      <c r="TQV3" s="16"/>
      <c r="TQW3" s="16"/>
      <c r="TQX3" s="16"/>
      <c r="TQY3" s="16"/>
      <c r="TQZ3" s="16"/>
      <c r="TRA3" s="16"/>
      <c r="TRB3" s="16"/>
      <c r="TRC3" s="16"/>
      <c r="TRD3" s="16"/>
      <c r="TRE3" s="16"/>
      <c r="TRF3" s="16"/>
      <c r="TRG3" s="16"/>
      <c r="TRH3" s="16"/>
      <c r="TRI3" s="16"/>
      <c r="TRJ3" s="16"/>
      <c r="TRK3" s="16"/>
      <c r="TRL3" s="16"/>
      <c r="TRM3" s="16"/>
      <c r="TRN3" s="16"/>
      <c r="TRO3" s="16"/>
      <c r="TRP3" s="16"/>
      <c r="TRQ3" s="16"/>
      <c r="TRR3" s="16"/>
      <c r="TRS3" s="16"/>
      <c r="TRT3" s="16"/>
      <c r="TRU3" s="16"/>
      <c r="TRV3" s="16"/>
      <c r="TRW3" s="16"/>
      <c r="TRX3" s="16"/>
      <c r="TRY3" s="16"/>
      <c r="TRZ3" s="16"/>
      <c r="TSA3" s="16"/>
      <c r="TSB3" s="16"/>
      <c r="TSC3" s="16"/>
      <c r="TSD3" s="16"/>
      <c r="TSE3" s="16"/>
      <c r="TSF3" s="16"/>
      <c r="TSG3" s="16"/>
      <c r="TSH3" s="16"/>
      <c r="TSI3" s="16"/>
      <c r="TSJ3" s="16"/>
      <c r="TSK3" s="16"/>
      <c r="TSL3" s="16"/>
      <c r="TSM3" s="16"/>
      <c r="TSN3" s="16"/>
      <c r="TSO3" s="16"/>
      <c r="TSP3" s="16"/>
      <c r="TSQ3" s="16"/>
      <c r="TSR3" s="16"/>
      <c r="TSS3" s="16"/>
      <c r="TST3" s="16"/>
      <c r="TSU3" s="16"/>
      <c r="TSV3" s="16"/>
      <c r="TSW3" s="16"/>
      <c r="TSX3" s="16"/>
      <c r="TSY3" s="16"/>
      <c r="TSZ3" s="16"/>
      <c r="TTA3" s="16"/>
      <c r="TTB3" s="16"/>
      <c r="TTC3" s="16"/>
      <c r="TTD3" s="16"/>
      <c r="TTE3" s="16"/>
      <c r="TTF3" s="16"/>
      <c r="TTG3" s="16"/>
      <c r="TTH3" s="16"/>
      <c r="TTI3" s="16"/>
      <c r="TTJ3" s="16"/>
      <c r="TTK3" s="16"/>
      <c r="TTL3" s="16"/>
      <c r="TTM3" s="16"/>
      <c r="TTN3" s="16"/>
      <c r="TTO3" s="16"/>
      <c r="TTP3" s="16"/>
      <c r="TTQ3" s="16"/>
      <c r="TTR3" s="16"/>
      <c r="TTS3" s="16"/>
      <c r="TTT3" s="16"/>
      <c r="TTU3" s="16"/>
      <c r="TTV3" s="16"/>
      <c r="TTW3" s="16"/>
      <c r="TTX3" s="16"/>
      <c r="TTY3" s="16"/>
      <c r="TTZ3" s="16"/>
      <c r="TUA3" s="16"/>
      <c r="TUB3" s="16"/>
      <c r="TUC3" s="16"/>
      <c r="TUD3" s="16"/>
      <c r="TUE3" s="16"/>
      <c r="TUF3" s="16"/>
      <c r="TUG3" s="16"/>
      <c r="TUH3" s="16"/>
      <c r="TUI3" s="16"/>
      <c r="TUJ3" s="16"/>
      <c r="TUK3" s="16"/>
      <c r="TUL3" s="16"/>
      <c r="TUM3" s="16"/>
      <c r="TUN3" s="16"/>
      <c r="TUO3" s="16"/>
      <c r="TUP3" s="16"/>
      <c r="TUQ3" s="16"/>
      <c r="TUR3" s="16"/>
      <c r="TUS3" s="16"/>
      <c r="TUT3" s="16"/>
      <c r="TUU3" s="16"/>
      <c r="TUV3" s="16"/>
      <c r="TUW3" s="16"/>
      <c r="TUX3" s="16"/>
      <c r="TUY3" s="16"/>
      <c r="TUZ3" s="16"/>
      <c r="TVA3" s="16"/>
      <c r="TVB3" s="16"/>
      <c r="TVC3" s="16"/>
      <c r="TVD3" s="16"/>
      <c r="TVE3" s="16"/>
      <c r="TVF3" s="16"/>
      <c r="TVG3" s="16"/>
      <c r="TVH3" s="16"/>
      <c r="TVI3" s="16"/>
      <c r="TVJ3" s="16"/>
      <c r="TVK3" s="16"/>
      <c r="TVL3" s="16"/>
      <c r="TVM3" s="16"/>
      <c r="TVN3" s="16"/>
      <c r="TVO3" s="16"/>
      <c r="TVP3" s="16"/>
      <c r="TVQ3" s="16"/>
      <c r="TVR3" s="16"/>
      <c r="TVS3" s="16"/>
      <c r="TVT3" s="16"/>
      <c r="TVU3" s="16"/>
      <c r="TVV3" s="16"/>
      <c r="TVW3" s="16"/>
      <c r="TVX3" s="16"/>
      <c r="TVY3" s="16"/>
      <c r="TVZ3" s="16"/>
      <c r="TWA3" s="16"/>
      <c r="TWB3" s="16"/>
      <c r="TWC3" s="16"/>
      <c r="TWD3" s="16"/>
      <c r="TWE3" s="16"/>
      <c r="TWF3" s="16"/>
      <c r="TWG3" s="16"/>
      <c r="TWH3" s="16"/>
      <c r="TWI3" s="16"/>
      <c r="TWJ3" s="16"/>
      <c r="TWK3" s="16"/>
      <c r="TWL3" s="16"/>
      <c r="TWM3" s="16"/>
      <c r="TWN3" s="16"/>
      <c r="TWO3" s="16"/>
      <c r="TWP3" s="16"/>
      <c r="TWQ3" s="16"/>
      <c r="TWR3" s="16"/>
      <c r="TWS3" s="16"/>
      <c r="TWT3" s="16"/>
      <c r="TWU3" s="16"/>
      <c r="TWV3" s="16"/>
      <c r="TWW3" s="16"/>
      <c r="TWX3" s="16"/>
      <c r="TWY3" s="16"/>
      <c r="TWZ3" s="16"/>
      <c r="TXA3" s="16"/>
      <c r="TXB3" s="16"/>
      <c r="TXC3" s="16"/>
      <c r="TXD3" s="16"/>
      <c r="TXE3" s="16"/>
      <c r="TXF3" s="16"/>
      <c r="TXG3" s="16"/>
      <c r="TXH3" s="16"/>
      <c r="TXI3" s="16"/>
      <c r="TXJ3" s="16"/>
      <c r="TXK3" s="16"/>
      <c r="TXL3" s="16"/>
      <c r="TXM3" s="16"/>
      <c r="TXN3" s="16"/>
      <c r="TXO3" s="16"/>
      <c r="TXP3" s="16"/>
      <c r="TXQ3" s="16"/>
      <c r="TXR3" s="16"/>
      <c r="TXS3" s="16"/>
      <c r="TXT3" s="16"/>
      <c r="TXU3" s="16"/>
      <c r="TXV3" s="16"/>
      <c r="TXW3" s="16"/>
      <c r="TXX3" s="16"/>
      <c r="TXY3" s="16"/>
      <c r="TXZ3" s="16"/>
      <c r="TYA3" s="16"/>
      <c r="TYB3" s="16"/>
      <c r="TYC3" s="16"/>
      <c r="TYD3" s="16"/>
      <c r="TYE3" s="16"/>
      <c r="TYF3" s="16"/>
      <c r="TYG3" s="16"/>
      <c r="TYH3" s="16"/>
      <c r="TYI3" s="16"/>
      <c r="TYJ3" s="16"/>
      <c r="TYK3" s="16"/>
      <c r="TYL3" s="16"/>
      <c r="TYM3" s="16"/>
      <c r="TYN3" s="16"/>
      <c r="TYO3" s="16"/>
      <c r="TYP3" s="16"/>
      <c r="TYQ3" s="16"/>
      <c r="TYR3" s="16"/>
      <c r="TYS3" s="16"/>
      <c r="TYT3" s="16"/>
      <c r="TYU3" s="16"/>
      <c r="TYV3" s="16"/>
      <c r="TYW3" s="16"/>
      <c r="TYX3" s="16"/>
      <c r="TYY3" s="16"/>
      <c r="TYZ3" s="16"/>
      <c r="TZA3" s="16"/>
      <c r="TZB3" s="16"/>
      <c r="TZC3" s="16"/>
      <c r="TZD3" s="16"/>
      <c r="TZE3" s="16"/>
      <c r="TZF3" s="16"/>
      <c r="TZG3" s="16"/>
      <c r="TZH3" s="16"/>
      <c r="TZI3" s="16"/>
      <c r="TZJ3" s="16"/>
      <c r="TZK3" s="16"/>
      <c r="TZL3" s="16"/>
      <c r="TZM3" s="16"/>
      <c r="TZN3" s="16"/>
      <c r="TZO3" s="16"/>
      <c r="TZP3" s="16"/>
      <c r="TZQ3" s="16"/>
      <c r="TZR3" s="16"/>
      <c r="TZS3" s="16"/>
      <c r="TZT3" s="16"/>
      <c r="TZU3" s="16"/>
      <c r="TZV3" s="16"/>
      <c r="TZW3" s="16"/>
      <c r="TZX3" s="16"/>
      <c r="TZY3" s="16"/>
      <c r="TZZ3" s="16"/>
      <c r="UAA3" s="16"/>
      <c r="UAB3" s="16"/>
      <c r="UAC3" s="16"/>
      <c r="UAD3" s="16"/>
      <c r="UAE3" s="16"/>
      <c r="UAF3" s="16"/>
      <c r="UAG3" s="16"/>
      <c r="UAH3" s="16"/>
      <c r="UAI3" s="16"/>
      <c r="UAJ3" s="16"/>
      <c r="UAK3" s="16"/>
      <c r="UAL3" s="16"/>
      <c r="UAM3" s="16"/>
      <c r="UAN3" s="16"/>
      <c r="UAO3" s="16"/>
      <c r="UAP3" s="16"/>
      <c r="UAQ3" s="16"/>
      <c r="UAR3" s="16"/>
      <c r="UAS3" s="16"/>
      <c r="UAT3" s="16"/>
      <c r="UAU3" s="16"/>
      <c r="UAV3" s="16"/>
      <c r="UAW3" s="16"/>
      <c r="UAX3" s="16"/>
      <c r="UAY3" s="16"/>
      <c r="UAZ3" s="16"/>
      <c r="UBA3" s="16"/>
      <c r="UBB3" s="16"/>
      <c r="UBC3" s="16"/>
      <c r="UBD3" s="16"/>
      <c r="UBE3" s="16"/>
      <c r="UBF3" s="16"/>
      <c r="UBG3" s="16"/>
      <c r="UBH3" s="16"/>
      <c r="UBI3" s="16"/>
      <c r="UBJ3" s="16"/>
      <c r="UBK3" s="16"/>
      <c r="UBL3" s="16"/>
      <c r="UBM3" s="16"/>
      <c r="UBN3" s="16"/>
      <c r="UBO3" s="16"/>
      <c r="UBP3" s="16"/>
      <c r="UBQ3" s="16"/>
      <c r="UBR3" s="16"/>
      <c r="UBS3" s="16"/>
      <c r="UBT3" s="16"/>
      <c r="UBU3" s="16"/>
      <c r="UBV3" s="16"/>
      <c r="UBW3" s="16"/>
      <c r="UBX3" s="16"/>
      <c r="UBY3" s="16"/>
      <c r="UBZ3" s="16"/>
      <c r="UCA3" s="16"/>
      <c r="UCB3" s="16"/>
      <c r="UCC3" s="16"/>
      <c r="UCD3" s="16"/>
      <c r="UCE3" s="16"/>
      <c r="UCF3" s="16"/>
      <c r="UCG3" s="16"/>
      <c r="UCH3" s="16"/>
      <c r="UCI3" s="16"/>
      <c r="UCJ3" s="16"/>
      <c r="UCK3" s="16"/>
      <c r="UCL3" s="16"/>
      <c r="UCM3" s="16"/>
      <c r="UCN3" s="16"/>
      <c r="UCO3" s="16"/>
      <c r="UCP3" s="16"/>
      <c r="UCQ3" s="16"/>
      <c r="UCR3" s="16"/>
      <c r="UCS3" s="16"/>
      <c r="UCT3" s="16"/>
      <c r="UCU3" s="16"/>
      <c r="UCV3" s="16"/>
      <c r="UCW3" s="16"/>
      <c r="UCX3" s="16"/>
      <c r="UCY3" s="16"/>
      <c r="UCZ3" s="16"/>
      <c r="UDA3" s="16"/>
      <c r="UDB3" s="16"/>
      <c r="UDC3" s="16"/>
      <c r="UDD3" s="16"/>
      <c r="UDE3" s="16"/>
      <c r="UDF3" s="16"/>
      <c r="UDG3" s="16"/>
      <c r="UDH3" s="16"/>
      <c r="UDI3" s="16"/>
      <c r="UDJ3" s="16"/>
      <c r="UDK3" s="16"/>
      <c r="UDL3" s="16"/>
      <c r="UDM3" s="16"/>
      <c r="UDN3" s="16"/>
      <c r="UDO3" s="16"/>
      <c r="UDP3" s="16"/>
      <c r="UDQ3" s="16"/>
      <c r="UDR3" s="16"/>
      <c r="UDS3" s="16"/>
      <c r="UDT3" s="16"/>
      <c r="UDU3" s="16"/>
      <c r="UDV3" s="16"/>
      <c r="UDW3" s="16"/>
      <c r="UDX3" s="16"/>
      <c r="UDY3" s="16"/>
      <c r="UDZ3" s="16"/>
      <c r="UEA3" s="16"/>
      <c r="UEB3" s="16"/>
      <c r="UEC3" s="16"/>
      <c r="UED3" s="16"/>
      <c r="UEE3" s="16"/>
      <c r="UEF3" s="16"/>
      <c r="UEG3" s="16"/>
      <c r="UEH3" s="16"/>
      <c r="UEI3" s="16"/>
      <c r="UEJ3" s="16"/>
      <c r="UEK3" s="16"/>
      <c r="UEL3" s="16"/>
      <c r="UEM3" s="16"/>
      <c r="UEN3" s="16"/>
      <c r="UEO3" s="16"/>
      <c r="UEP3" s="16"/>
      <c r="UEQ3" s="16"/>
      <c r="UER3" s="16"/>
      <c r="UES3" s="16"/>
      <c r="UET3" s="16"/>
      <c r="UEU3" s="16"/>
      <c r="UEV3" s="16"/>
      <c r="UEW3" s="16"/>
      <c r="UEX3" s="16"/>
      <c r="UEY3" s="16"/>
      <c r="UEZ3" s="16"/>
      <c r="UFA3" s="16"/>
      <c r="UFB3" s="16"/>
      <c r="UFC3" s="16"/>
      <c r="UFD3" s="16"/>
      <c r="UFE3" s="16"/>
      <c r="UFF3" s="16"/>
      <c r="UFG3" s="16"/>
      <c r="UFH3" s="16"/>
      <c r="UFI3" s="16"/>
      <c r="UFJ3" s="16"/>
      <c r="UFK3" s="16"/>
      <c r="UFL3" s="16"/>
      <c r="UFM3" s="16"/>
      <c r="UFN3" s="16"/>
      <c r="UFO3" s="16"/>
      <c r="UFP3" s="16"/>
      <c r="UFQ3" s="16"/>
      <c r="UFR3" s="16"/>
      <c r="UFS3" s="16"/>
      <c r="UFT3" s="16"/>
      <c r="UFU3" s="16"/>
      <c r="UFV3" s="16"/>
      <c r="UFW3" s="16"/>
      <c r="UFX3" s="16"/>
      <c r="UFY3" s="16"/>
      <c r="UFZ3" s="16"/>
      <c r="UGA3" s="16"/>
      <c r="UGB3" s="16"/>
      <c r="UGC3" s="16"/>
      <c r="UGD3" s="16"/>
      <c r="UGE3" s="16"/>
      <c r="UGF3" s="16"/>
      <c r="UGG3" s="16"/>
      <c r="UGH3" s="16"/>
      <c r="UGI3" s="16"/>
      <c r="UGJ3" s="16"/>
      <c r="UGK3" s="16"/>
      <c r="UGL3" s="16"/>
      <c r="UGM3" s="16"/>
      <c r="UGN3" s="16"/>
      <c r="UGO3" s="16"/>
      <c r="UGP3" s="16"/>
      <c r="UGQ3" s="16"/>
      <c r="UGR3" s="16"/>
      <c r="UGS3" s="16"/>
      <c r="UGT3" s="16"/>
      <c r="UGU3" s="16"/>
      <c r="UGV3" s="16"/>
      <c r="UGW3" s="16"/>
      <c r="UGX3" s="16"/>
      <c r="UGY3" s="16"/>
      <c r="UGZ3" s="16"/>
      <c r="UHA3" s="16"/>
      <c r="UHB3" s="16"/>
      <c r="UHC3" s="16"/>
      <c r="UHD3" s="16"/>
      <c r="UHE3" s="16"/>
      <c r="UHF3" s="16"/>
      <c r="UHG3" s="16"/>
      <c r="UHH3" s="16"/>
      <c r="UHI3" s="16"/>
      <c r="UHJ3" s="16"/>
      <c r="UHK3" s="16"/>
      <c r="UHL3" s="16"/>
      <c r="UHM3" s="16"/>
      <c r="UHN3" s="16"/>
      <c r="UHO3" s="16"/>
      <c r="UHP3" s="16"/>
      <c r="UHQ3" s="16"/>
      <c r="UHR3" s="16"/>
      <c r="UHS3" s="16"/>
      <c r="UHT3" s="16"/>
      <c r="UHU3" s="16"/>
      <c r="UHV3" s="16"/>
      <c r="UHW3" s="16"/>
      <c r="UHX3" s="16"/>
      <c r="UHY3" s="16"/>
      <c r="UHZ3" s="16"/>
      <c r="UIA3" s="16"/>
      <c r="UIB3" s="16"/>
      <c r="UIC3" s="16"/>
      <c r="UID3" s="16"/>
      <c r="UIE3" s="16"/>
      <c r="UIF3" s="16"/>
      <c r="UIG3" s="16"/>
      <c r="UIH3" s="16"/>
      <c r="UII3" s="16"/>
      <c r="UIJ3" s="16"/>
      <c r="UIK3" s="16"/>
      <c r="UIL3" s="16"/>
      <c r="UIM3" s="16"/>
      <c r="UIN3" s="16"/>
      <c r="UIO3" s="16"/>
      <c r="UIP3" s="16"/>
      <c r="UIQ3" s="16"/>
      <c r="UIR3" s="16"/>
      <c r="UIS3" s="16"/>
      <c r="UIT3" s="16"/>
      <c r="UIU3" s="16"/>
      <c r="UIV3" s="16"/>
      <c r="UIW3" s="16"/>
      <c r="UIX3" s="16"/>
      <c r="UIY3" s="16"/>
      <c r="UIZ3" s="16"/>
      <c r="UJA3" s="16"/>
      <c r="UJB3" s="16"/>
      <c r="UJC3" s="16"/>
      <c r="UJD3" s="16"/>
      <c r="UJE3" s="16"/>
      <c r="UJF3" s="16"/>
      <c r="UJG3" s="16"/>
      <c r="UJH3" s="16"/>
      <c r="UJI3" s="16"/>
      <c r="UJJ3" s="16"/>
      <c r="UJK3" s="16"/>
      <c r="UJL3" s="16"/>
      <c r="UJM3" s="16"/>
      <c r="UJN3" s="16"/>
      <c r="UJO3" s="16"/>
      <c r="UJP3" s="16"/>
      <c r="UJQ3" s="16"/>
      <c r="UJR3" s="16"/>
      <c r="UJS3" s="16"/>
      <c r="UJT3" s="16"/>
      <c r="UJU3" s="16"/>
      <c r="UJV3" s="16"/>
      <c r="UJW3" s="16"/>
      <c r="UJX3" s="16"/>
      <c r="UJY3" s="16"/>
      <c r="UJZ3" s="16"/>
      <c r="UKA3" s="16"/>
      <c r="UKB3" s="16"/>
      <c r="UKC3" s="16"/>
      <c r="UKD3" s="16"/>
      <c r="UKE3" s="16"/>
      <c r="UKF3" s="16"/>
      <c r="UKG3" s="16"/>
      <c r="UKH3" s="16"/>
      <c r="UKI3" s="16"/>
      <c r="UKJ3" s="16"/>
      <c r="UKK3" s="16"/>
      <c r="UKL3" s="16"/>
      <c r="UKM3" s="16"/>
      <c r="UKN3" s="16"/>
      <c r="UKO3" s="16"/>
      <c r="UKP3" s="16"/>
      <c r="UKQ3" s="16"/>
      <c r="UKR3" s="16"/>
      <c r="UKS3" s="16"/>
      <c r="UKT3" s="16"/>
      <c r="UKU3" s="16"/>
      <c r="UKV3" s="16"/>
      <c r="UKW3" s="16"/>
      <c r="UKX3" s="16"/>
      <c r="UKY3" s="16"/>
      <c r="UKZ3" s="16"/>
      <c r="ULA3" s="16"/>
      <c r="ULB3" s="16"/>
      <c r="ULC3" s="16"/>
      <c r="ULD3" s="16"/>
      <c r="ULE3" s="16"/>
      <c r="ULF3" s="16"/>
      <c r="ULG3" s="16"/>
      <c r="ULH3" s="16"/>
      <c r="ULI3" s="16"/>
      <c r="ULJ3" s="16"/>
      <c r="ULK3" s="16"/>
      <c r="ULL3" s="16"/>
      <c r="ULM3" s="16"/>
      <c r="ULN3" s="16"/>
      <c r="ULO3" s="16"/>
      <c r="ULP3" s="16"/>
      <c r="ULQ3" s="16"/>
      <c r="ULR3" s="16"/>
      <c r="ULS3" s="16"/>
      <c r="ULT3" s="16"/>
      <c r="ULU3" s="16"/>
      <c r="ULV3" s="16"/>
      <c r="ULW3" s="16"/>
      <c r="ULX3" s="16"/>
      <c r="ULY3" s="16"/>
      <c r="ULZ3" s="16"/>
      <c r="UMA3" s="16"/>
      <c r="UMB3" s="16"/>
      <c r="UMC3" s="16"/>
      <c r="UMD3" s="16"/>
      <c r="UME3" s="16"/>
      <c r="UMF3" s="16"/>
      <c r="UMG3" s="16"/>
      <c r="UMH3" s="16"/>
      <c r="UMI3" s="16"/>
      <c r="UMJ3" s="16"/>
      <c r="UMK3" s="16"/>
      <c r="UML3" s="16"/>
      <c r="UMM3" s="16"/>
      <c r="UMN3" s="16"/>
      <c r="UMO3" s="16"/>
      <c r="UMP3" s="16"/>
      <c r="UMQ3" s="16"/>
      <c r="UMR3" s="16"/>
      <c r="UMS3" s="16"/>
      <c r="UMT3" s="16"/>
      <c r="UMU3" s="16"/>
      <c r="UMV3" s="16"/>
      <c r="UMW3" s="16"/>
      <c r="UMX3" s="16"/>
      <c r="UMY3" s="16"/>
      <c r="UMZ3" s="16"/>
      <c r="UNA3" s="16"/>
      <c r="UNB3" s="16"/>
      <c r="UNC3" s="16"/>
      <c r="UND3" s="16"/>
      <c r="UNE3" s="16"/>
      <c r="UNF3" s="16"/>
      <c r="UNG3" s="16"/>
      <c r="UNH3" s="16"/>
      <c r="UNI3" s="16"/>
      <c r="UNJ3" s="16"/>
      <c r="UNK3" s="16"/>
      <c r="UNL3" s="16"/>
      <c r="UNM3" s="16"/>
      <c r="UNN3" s="16"/>
      <c r="UNO3" s="16"/>
      <c r="UNP3" s="16"/>
      <c r="UNQ3" s="16"/>
      <c r="UNR3" s="16"/>
      <c r="UNS3" s="16"/>
      <c r="UNT3" s="16"/>
      <c r="UNU3" s="16"/>
      <c r="UNV3" s="16"/>
      <c r="UNW3" s="16"/>
      <c r="UNX3" s="16"/>
      <c r="UNY3" s="16"/>
      <c r="UNZ3" s="16"/>
      <c r="UOA3" s="16"/>
      <c r="UOB3" s="16"/>
      <c r="UOC3" s="16"/>
      <c r="UOD3" s="16"/>
      <c r="UOE3" s="16"/>
      <c r="UOF3" s="16"/>
      <c r="UOG3" s="16"/>
      <c r="UOH3" s="16"/>
      <c r="UOI3" s="16"/>
      <c r="UOJ3" s="16"/>
      <c r="UOK3" s="16"/>
      <c r="UOL3" s="16"/>
      <c r="UOM3" s="16"/>
      <c r="UON3" s="16"/>
      <c r="UOO3" s="16"/>
      <c r="UOP3" s="16"/>
      <c r="UOQ3" s="16"/>
      <c r="UOR3" s="16"/>
      <c r="UOS3" s="16"/>
      <c r="UOT3" s="16"/>
      <c r="UOU3" s="16"/>
      <c r="UOV3" s="16"/>
      <c r="UOW3" s="16"/>
      <c r="UOX3" s="16"/>
      <c r="UOY3" s="16"/>
      <c r="UOZ3" s="16"/>
      <c r="UPA3" s="16"/>
      <c r="UPB3" s="16"/>
      <c r="UPC3" s="16"/>
      <c r="UPD3" s="16"/>
      <c r="UPE3" s="16"/>
      <c r="UPF3" s="16"/>
      <c r="UPG3" s="16"/>
      <c r="UPH3" s="16"/>
      <c r="UPI3" s="16"/>
      <c r="UPJ3" s="16"/>
      <c r="UPK3" s="16"/>
      <c r="UPL3" s="16"/>
      <c r="UPM3" s="16"/>
      <c r="UPN3" s="16"/>
      <c r="UPO3" s="16"/>
      <c r="UPP3" s="16"/>
      <c r="UPQ3" s="16"/>
      <c r="UPR3" s="16"/>
      <c r="UPS3" s="16"/>
      <c r="UPT3" s="16"/>
      <c r="UPU3" s="16"/>
      <c r="UPV3" s="16"/>
      <c r="UPW3" s="16"/>
      <c r="UPX3" s="16"/>
      <c r="UPY3" s="16"/>
      <c r="UPZ3" s="16"/>
      <c r="UQA3" s="16"/>
      <c r="UQB3" s="16"/>
      <c r="UQC3" s="16"/>
      <c r="UQD3" s="16"/>
      <c r="UQE3" s="16"/>
      <c r="UQF3" s="16"/>
      <c r="UQG3" s="16"/>
      <c r="UQH3" s="16"/>
      <c r="UQI3" s="16"/>
      <c r="UQJ3" s="16"/>
      <c r="UQK3" s="16"/>
      <c r="UQL3" s="16"/>
      <c r="UQM3" s="16"/>
      <c r="UQN3" s="16"/>
      <c r="UQO3" s="16"/>
      <c r="UQP3" s="16"/>
      <c r="UQQ3" s="16"/>
      <c r="UQR3" s="16"/>
      <c r="UQS3" s="16"/>
      <c r="UQT3" s="16"/>
      <c r="UQU3" s="16"/>
      <c r="UQV3" s="16"/>
      <c r="UQW3" s="16"/>
      <c r="UQX3" s="16"/>
      <c r="UQY3" s="16"/>
      <c r="UQZ3" s="16"/>
      <c r="URA3" s="16"/>
      <c r="URB3" s="16"/>
      <c r="URC3" s="16"/>
      <c r="URD3" s="16"/>
      <c r="URE3" s="16"/>
      <c r="URF3" s="16"/>
      <c r="URG3" s="16"/>
      <c r="URH3" s="16"/>
      <c r="URI3" s="16"/>
      <c r="URJ3" s="16"/>
      <c r="URK3" s="16"/>
      <c r="URL3" s="16"/>
      <c r="URM3" s="16"/>
      <c r="URN3" s="16"/>
      <c r="URO3" s="16"/>
      <c r="URP3" s="16"/>
      <c r="URQ3" s="16"/>
      <c r="URR3" s="16"/>
      <c r="URS3" s="16"/>
      <c r="URT3" s="16"/>
      <c r="URU3" s="16"/>
      <c r="URV3" s="16"/>
      <c r="URW3" s="16"/>
      <c r="URX3" s="16"/>
      <c r="URY3" s="16"/>
      <c r="URZ3" s="16"/>
      <c r="USA3" s="16"/>
      <c r="USB3" s="16"/>
      <c r="USC3" s="16"/>
      <c r="USD3" s="16"/>
      <c r="USE3" s="16"/>
      <c r="USF3" s="16"/>
      <c r="USG3" s="16"/>
      <c r="USH3" s="16"/>
      <c r="USI3" s="16"/>
      <c r="USJ3" s="16"/>
      <c r="USK3" s="16"/>
      <c r="USL3" s="16"/>
      <c r="USM3" s="16"/>
      <c r="USN3" s="16"/>
      <c r="USO3" s="16"/>
      <c r="USP3" s="16"/>
      <c r="USQ3" s="16"/>
      <c r="USR3" s="16"/>
      <c r="USS3" s="16"/>
      <c r="UST3" s="16"/>
      <c r="USU3" s="16"/>
      <c r="USV3" s="16"/>
      <c r="USW3" s="16"/>
      <c r="USX3" s="16"/>
      <c r="USY3" s="16"/>
      <c r="USZ3" s="16"/>
      <c r="UTA3" s="16"/>
      <c r="UTB3" s="16"/>
      <c r="UTC3" s="16"/>
      <c r="UTD3" s="16"/>
      <c r="UTE3" s="16"/>
      <c r="UTF3" s="16"/>
      <c r="UTG3" s="16"/>
      <c r="UTH3" s="16"/>
      <c r="UTI3" s="16"/>
      <c r="UTJ3" s="16"/>
      <c r="UTK3" s="16"/>
      <c r="UTL3" s="16"/>
      <c r="UTM3" s="16"/>
      <c r="UTN3" s="16"/>
      <c r="UTO3" s="16"/>
      <c r="UTP3" s="16"/>
      <c r="UTQ3" s="16"/>
      <c r="UTR3" s="16"/>
      <c r="UTS3" s="16"/>
      <c r="UTT3" s="16"/>
      <c r="UTU3" s="16"/>
      <c r="UTV3" s="16"/>
      <c r="UTW3" s="16"/>
      <c r="UTX3" s="16"/>
      <c r="UTY3" s="16"/>
      <c r="UTZ3" s="16"/>
      <c r="UUA3" s="16"/>
      <c r="UUB3" s="16"/>
      <c r="UUC3" s="16"/>
      <c r="UUD3" s="16"/>
      <c r="UUE3" s="16"/>
      <c r="UUF3" s="16"/>
      <c r="UUG3" s="16"/>
      <c r="UUH3" s="16"/>
      <c r="UUI3" s="16"/>
      <c r="UUJ3" s="16"/>
      <c r="UUK3" s="16"/>
      <c r="UUL3" s="16"/>
      <c r="UUM3" s="16"/>
      <c r="UUN3" s="16"/>
      <c r="UUO3" s="16"/>
      <c r="UUP3" s="16"/>
      <c r="UUQ3" s="16"/>
      <c r="UUR3" s="16"/>
      <c r="UUS3" s="16"/>
      <c r="UUT3" s="16"/>
      <c r="UUU3" s="16"/>
      <c r="UUV3" s="16"/>
      <c r="UUW3" s="16"/>
      <c r="UUX3" s="16"/>
      <c r="UUY3" s="16"/>
      <c r="UUZ3" s="16"/>
      <c r="UVA3" s="16"/>
      <c r="UVB3" s="16"/>
      <c r="UVC3" s="16"/>
      <c r="UVD3" s="16"/>
      <c r="UVE3" s="16"/>
      <c r="UVF3" s="16"/>
      <c r="UVG3" s="16"/>
      <c r="UVH3" s="16"/>
      <c r="UVI3" s="16"/>
      <c r="UVJ3" s="16"/>
      <c r="UVK3" s="16"/>
      <c r="UVL3" s="16"/>
      <c r="UVM3" s="16"/>
      <c r="UVN3" s="16"/>
      <c r="UVO3" s="16"/>
      <c r="UVP3" s="16"/>
      <c r="UVQ3" s="16"/>
      <c r="UVR3" s="16"/>
      <c r="UVS3" s="16"/>
      <c r="UVT3" s="16"/>
      <c r="UVU3" s="16"/>
      <c r="UVV3" s="16"/>
      <c r="UVW3" s="16"/>
      <c r="UVX3" s="16"/>
      <c r="UVY3" s="16"/>
      <c r="UVZ3" s="16"/>
      <c r="UWA3" s="16"/>
      <c r="UWB3" s="16"/>
      <c r="UWC3" s="16"/>
      <c r="UWD3" s="16"/>
      <c r="UWE3" s="16"/>
      <c r="UWF3" s="16"/>
      <c r="UWG3" s="16"/>
      <c r="UWH3" s="16"/>
      <c r="UWI3" s="16"/>
      <c r="UWJ3" s="16"/>
      <c r="UWK3" s="16"/>
      <c r="UWL3" s="16"/>
      <c r="UWM3" s="16"/>
      <c r="UWN3" s="16"/>
      <c r="UWO3" s="16"/>
      <c r="UWP3" s="16"/>
      <c r="UWQ3" s="16"/>
      <c r="UWR3" s="16"/>
      <c r="UWS3" s="16"/>
      <c r="UWT3" s="16"/>
      <c r="UWU3" s="16"/>
      <c r="UWV3" s="16"/>
      <c r="UWW3" s="16"/>
      <c r="UWX3" s="16"/>
      <c r="UWY3" s="16"/>
      <c r="UWZ3" s="16"/>
      <c r="UXA3" s="16"/>
      <c r="UXB3" s="16"/>
      <c r="UXC3" s="16"/>
      <c r="UXD3" s="16"/>
      <c r="UXE3" s="16"/>
      <c r="UXF3" s="16"/>
      <c r="UXG3" s="16"/>
      <c r="UXH3" s="16"/>
      <c r="UXI3" s="16"/>
      <c r="UXJ3" s="16"/>
      <c r="UXK3" s="16"/>
      <c r="UXL3" s="16"/>
      <c r="UXM3" s="16"/>
      <c r="UXN3" s="16"/>
      <c r="UXO3" s="16"/>
      <c r="UXP3" s="16"/>
      <c r="UXQ3" s="16"/>
      <c r="UXR3" s="16"/>
      <c r="UXS3" s="16"/>
      <c r="UXT3" s="16"/>
      <c r="UXU3" s="16"/>
      <c r="UXV3" s="16"/>
      <c r="UXW3" s="16"/>
      <c r="UXX3" s="16"/>
      <c r="UXY3" s="16"/>
      <c r="UXZ3" s="16"/>
      <c r="UYA3" s="16"/>
      <c r="UYB3" s="16"/>
      <c r="UYC3" s="16"/>
      <c r="UYD3" s="16"/>
      <c r="UYE3" s="16"/>
      <c r="UYF3" s="16"/>
      <c r="UYG3" s="16"/>
      <c r="UYH3" s="16"/>
      <c r="UYI3" s="16"/>
      <c r="UYJ3" s="16"/>
      <c r="UYK3" s="16"/>
      <c r="UYL3" s="16"/>
      <c r="UYM3" s="16"/>
      <c r="UYN3" s="16"/>
      <c r="UYO3" s="16"/>
      <c r="UYP3" s="16"/>
      <c r="UYQ3" s="16"/>
      <c r="UYR3" s="16"/>
      <c r="UYS3" s="16"/>
      <c r="UYT3" s="16"/>
      <c r="UYU3" s="16"/>
      <c r="UYV3" s="16"/>
      <c r="UYW3" s="16"/>
      <c r="UYX3" s="16"/>
      <c r="UYY3" s="16"/>
      <c r="UYZ3" s="16"/>
      <c r="UZA3" s="16"/>
      <c r="UZB3" s="16"/>
      <c r="UZC3" s="16"/>
      <c r="UZD3" s="16"/>
      <c r="UZE3" s="16"/>
      <c r="UZF3" s="16"/>
      <c r="UZG3" s="16"/>
      <c r="UZH3" s="16"/>
      <c r="UZI3" s="16"/>
      <c r="UZJ3" s="16"/>
      <c r="UZK3" s="16"/>
      <c r="UZL3" s="16"/>
      <c r="UZM3" s="16"/>
      <c r="UZN3" s="16"/>
      <c r="UZO3" s="16"/>
      <c r="UZP3" s="16"/>
      <c r="UZQ3" s="16"/>
      <c r="UZR3" s="16"/>
      <c r="UZS3" s="16"/>
      <c r="UZT3" s="16"/>
      <c r="UZU3" s="16"/>
      <c r="UZV3" s="16"/>
      <c r="UZW3" s="16"/>
      <c r="UZX3" s="16"/>
      <c r="UZY3" s="16"/>
      <c r="UZZ3" s="16"/>
      <c r="VAA3" s="16"/>
      <c r="VAB3" s="16"/>
      <c r="VAC3" s="16"/>
      <c r="VAD3" s="16"/>
      <c r="VAE3" s="16"/>
      <c r="VAF3" s="16"/>
      <c r="VAG3" s="16"/>
      <c r="VAH3" s="16"/>
      <c r="VAI3" s="16"/>
      <c r="VAJ3" s="16"/>
      <c r="VAK3" s="16"/>
      <c r="VAL3" s="16"/>
      <c r="VAM3" s="16"/>
      <c r="VAN3" s="16"/>
      <c r="VAO3" s="16"/>
      <c r="VAP3" s="16"/>
      <c r="VAQ3" s="16"/>
      <c r="VAR3" s="16"/>
      <c r="VAS3" s="16"/>
      <c r="VAT3" s="16"/>
      <c r="VAU3" s="16"/>
      <c r="VAV3" s="16"/>
      <c r="VAW3" s="16"/>
      <c r="VAX3" s="16"/>
      <c r="VAY3" s="16"/>
      <c r="VAZ3" s="16"/>
      <c r="VBA3" s="16"/>
      <c r="VBB3" s="16"/>
      <c r="VBC3" s="16"/>
      <c r="VBD3" s="16"/>
      <c r="VBE3" s="16"/>
      <c r="VBF3" s="16"/>
      <c r="VBG3" s="16"/>
      <c r="VBH3" s="16"/>
      <c r="VBI3" s="16"/>
      <c r="VBJ3" s="16"/>
      <c r="VBK3" s="16"/>
      <c r="VBL3" s="16"/>
      <c r="VBM3" s="16"/>
      <c r="VBN3" s="16"/>
      <c r="VBO3" s="16"/>
      <c r="VBP3" s="16"/>
      <c r="VBQ3" s="16"/>
      <c r="VBR3" s="16"/>
      <c r="VBS3" s="16"/>
      <c r="VBT3" s="16"/>
      <c r="VBU3" s="16"/>
      <c r="VBV3" s="16"/>
      <c r="VBW3" s="16"/>
      <c r="VBX3" s="16"/>
      <c r="VBY3" s="16"/>
      <c r="VBZ3" s="16"/>
      <c r="VCA3" s="16"/>
      <c r="VCB3" s="16"/>
      <c r="VCC3" s="16"/>
      <c r="VCD3" s="16"/>
      <c r="VCE3" s="16"/>
      <c r="VCF3" s="16"/>
      <c r="VCG3" s="16"/>
      <c r="VCH3" s="16"/>
      <c r="VCI3" s="16"/>
      <c r="VCJ3" s="16"/>
      <c r="VCK3" s="16"/>
      <c r="VCL3" s="16"/>
      <c r="VCM3" s="16"/>
      <c r="VCN3" s="16"/>
      <c r="VCO3" s="16"/>
      <c r="VCP3" s="16"/>
      <c r="VCQ3" s="16"/>
      <c r="VCR3" s="16"/>
      <c r="VCS3" s="16"/>
      <c r="VCT3" s="16"/>
      <c r="VCU3" s="16"/>
      <c r="VCV3" s="16"/>
      <c r="VCW3" s="16"/>
      <c r="VCX3" s="16"/>
      <c r="VCY3" s="16"/>
      <c r="VCZ3" s="16"/>
      <c r="VDA3" s="16"/>
      <c r="VDB3" s="16"/>
      <c r="VDC3" s="16"/>
      <c r="VDD3" s="16"/>
      <c r="VDE3" s="16"/>
      <c r="VDF3" s="16"/>
      <c r="VDG3" s="16"/>
      <c r="VDH3" s="16"/>
      <c r="VDI3" s="16"/>
      <c r="VDJ3" s="16"/>
      <c r="VDK3" s="16"/>
      <c r="VDL3" s="16"/>
      <c r="VDM3" s="16"/>
      <c r="VDN3" s="16"/>
      <c r="VDO3" s="16"/>
      <c r="VDP3" s="16"/>
      <c r="VDQ3" s="16"/>
      <c r="VDR3" s="16"/>
      <c r="VDS3" s="16"/>
      <c r="VDT3" s="16"/>
      <c r="VDU3" s="16"/>
      <c r="VDV3" s="16"/>
      <c r="VDW3" s="16"/>
      <c r="VDX3" s="16"/>
      <c r="VDY3" s="16"/>
      <c r="VDZ3" s="16"/>
      <c r="VEA3" s="16"/>
      <c r="VEB3" s="16"/>
      <c r="VEC3" s="16"/>
      <c r="VED3" s="16"/>
      <c r="VEE3" s="16"/>
      <c r="VEF3" s="16"/>
      <c r="VEG3" s="16"/>
      <c r="VEH3" s="16"/>
      <c r="VEI3" s="16"/>
      <c r="VEJ3" s="16"/>
      <c r="VEK3" s="16"/>
      <c r="VEL3" s="16"/>
      <c r="VEM3" s="16"/>
      <c r="VEN3" s="16"/>
      <c r="VEO3" s="16"/>
      <c r="VEP3" s="16"/>
      <c r="VEQ3" s="16"/>
      <c r="VER3" s="16"/>
      <c r="VES3" s="16"/>
      <c r="VET3" s="16"/>
      <c r="VEU3" s="16"/>
      <c r="VEV3" s="16"/>
      <c r="VEW3" s="16"/>
      <c r="VEX3" s="16"/>
      <c r="VEY3" s="16"/>
      <c r="VEZ3" s="16"/>
      <c r="VFA3" s="16"/>
      <c r="VFB3" s="16"/>
      <c r="VFC3" s="16"/>
      <c r="VFD3" s="16"/>
      <c r="VFE3" s="16"/>
      <c r="VFF3" s="16"/>
      <c r="VFG3" s="16"/>
      <c r="VFH3" s="16"/>
      <c r="VFI3" s="16"/>
      <c r="VFJ3" s="16"/>
      <c r="VFK3" s="16"/>
      <c r="VFL3" s="16"/>
      <c r="VFM3" s="16"/>
      <c r="VFN3" s="16"/>
      <c r="VFO3" s="16"/>
      <c r="VFP3" s="16"/>
      <c r="VFQ3" s="16"/>
      <c r="VFR3" s="16"/>
      <c r="VFS3" s="16"/>
      <c r="VFT3" s="16"/>
      <c r="VFU3" s="16"/>
      <c r="VFV3" s="16"/>
      <c r="VFW3" s="16"/>
      <c r="VFX3" s="16"/>
      <c r="VFY3" s="16"/>
      <c r="VFZ3" s="16"/>
      <c r="VGA3" s="16"/>
      <c r="VGB3" s="16"/>
      <c r="VGC3" s="16"/>
      <c r="VGD3" s="16"/>
      <c r="VGE3" s="16"/>
      <c r="VGF3" s="16"/>
      <c r="VGG3" s="16"/>
      <c r="VGH3" s="16"/>
      <c r="VGI3" s="16"/>
      <c r="VGJ3" s="16"/>
      <c r="VGK3" s="16"/>
      <c r="VGL3" s="16"/>
      <c r="VGM3" s="16"/>
      <c r="VGN3" s="16"/>
      <c r="VGO3" s="16"/>
      <c r="VGP3" s="16"/>
      <c r="VGQ3" s="16"/>
      <c r="VGR3" s="16"/>
      <c r="VGS3" s="16"/>
      <c r="VGT3" s="16"/>
      <c r="VGU3" s="16"/>
      <c r="VGV3" s="16"/>
      <c r="VGW3" s="16"/>
      <c r="VGX3" s="16"/>
      <c r="VGY3" s="16"/>
      <c r="VGZ3" s="16"/>
      <c r="VHA3" s="16"/>
      <c r="VHB3" s="16"/>
      <c r="VHC3" s="16"/>
      <c r="VHD3" s="16"/>
      <c r="VHE3" s="16"/>
      <c r="VHF3" s="16"/>
      <c r="VHG3" s="16"/>
      <c r="VHH3" s="16"/>
      <c r="VHI3" s="16"/>
      <c r="VHJ3" s="16"/>
      <c r="VHK3" s="16"/>
      <c r="VHL3" s="16"/>
      <c r="VHM3" s="16"/>
      <c r="VHN3" s="16"/>
      <c r="VHO3" s="16"/>
      <c r="VHP3" s="16"/>
      <c r="VHQ3" s="16"/>
      <c r="VHR3" s="16"/>
      <c r="VHS3" s="16"/>
      <c r="VHT3" s="16"/>
      <c r="VHU3" s="16"/>
      <c r="VHV3" s="16"/>
      <c r="VHW3" s="16"/>
      <c r="VHX3" s="16"/>
      <c r="VHY3" s="16"/>
      <c r="VHZ3" s="16"/>
      <c r="VIA3" s="16"/>
      <c r="VIB3" s="16"/>
      <c r="VIC3" s="16"/>
      <c r="VID3" s="16"/>
      <c r="VIE3" s="16"/>
      <c r="VIF3" s="16"/>
      <c r="VIG3" s="16"/>
      <c r="VIH3" s="16"/>
      <c r="VII3" s="16"/>
      <c r="VIJ3" s="16"/>
      <c r="VIK3" s="16"/>
      <c r="VIL3" s="16"/>
      <c r="VIM3" s="16"/>
      <c r="VIN3" s="16"/>
      <c r="VIO3" s="16"/>
      <c r="VIP3" s="16"/>
      <c r="VIQ3" s="16"/>
      <c r="VIR3" s="16"/>
      <c r="VIS3" s="16"/>
      <c r="VIT3" s="16"/>
      <c r="VIU3" s="16"/>
      <c r="VIV3" s="16"/>
      <c r="VIW3" s="16"/>
      <c r="VIX3" s="16"/>
      <c r="VIY3" s="16"/>
      <c r="VIZ3" s="16"/>
      <c r="VJA3" s="16"/>
      <c r="VJB3" s="16"/>
      <c r="VJC3" s="16"/>
      <c r="VJD3" s="16"/>
      <c r="VJE3" s="16"/>
      <c r="VJF3" s="16"/>
      <c r="VJG3" s="16"/>
      <c r="VJH3" s="16"/>
      <c r="VJI3" s="16"/>
      <c r="VJJ3" s="16"/>
      <c r="VJK3" s="16"/>
      <c r="VJL3" s="16"/>
      <c r="VJM3" s="16"/>
      <c r="VJN3" s="16"/>
      <c r="VJO3" s="16"/>
      <c r="VJP3" s="16"/>
      <c r="VJQ3" s="16"/>
      <c r="VJR3" s="16"/>
      <c r="VJS3" s="16"/>
      <c r="VJT3" s="16"/>
      <c r="VJU3" s="16"/>
      <c r="VJV3" s="16"/>
      <c r="VJW3" s="16"/>
      <c r="VJX3" s="16"/>
      <c r="VJY3" s="16"/>
      <c r="VJZ3" s="16"/>
      <c r="VKA3" s="16"/>
      <c r="VKB3" s="16"/>
      <c r="VKC3" s="16"/>
      <c r="VKD3" s="16"/>
      <c r="VKE3" s="16"/>
      <c r="VKF3" s="16"/>
      <c r="VKG3" s="16"/>
      <c r="VKH3" s="16"/>
      <c r="VKI3" s="16"/>
      <c r="VKJ3" s="16"/>
      <c r="VKK3" s="16"/>
      <c r="VKL3" s="16"/>
      <c r="VKM3" s="16"/>
      <c r="VKN3" s="16"/>
      <c r="VKO3" s="16"/>
      <c r="VKP3" s="16"/>
      <c r="VKQ3" s="16"/>
      <c r="VKR3" s="16"/>
      <c r="VKS3" s="16"/>
      <c r="VKT3" s="16"/>
      <c r="VKU3" s="16"/>
      <c r="VKV3" s="16"/>
      <c r="VKW3" s="16"/>
      <c r="VKX3" s="16"/>
      <c r="VKY3" s="16"/>
      <c r="VKZ3" s="16"/>
      <c r="VLA3" s="16"/>
      <c r="VLB3" s="16"/>
      <c r="VLC3" s="16"/>
      <c r="VLD3" s="16"/>
      <c r="VLE3" s="16"/>
      <c r="VLF3" s="16"/>
      <c r="VLG3" s="16"/>
      <c r="VLH3" s="16"/>
      <c r="VLI3" s="16"/>
      <c r="VLJ3" s="16"/>
      <c r="VLK3" s="16"/>
      <c r="VLL3" s="16"/>
      <c r="VLM3" s="16"/>
      <c r="VLN3" s="16"/>
      <c r="VLO3" s="16"/>
      <c r="VLP3" s="16"/>
      <c r="VLQ3" s="16"/>
      <c r="VLR3" s="16"/>
      <c r="VLS3" s="16"/>
      <c r="VLT3" s="16"/>
      <c r="VLU3" s="16"/>
      <c r="VLV3" s="16"/>
      <c r="VLW3" s="16"/>
      <c r="VLX3" s="16"/>
      <c r="VLY3" s="16"/>
      <c r="VLZ3" s="16"/>
      <c r="VMA3" s="16"/>
      <c r="VMB3" s="16"/>
      <c r="VMC3" s="16"/>
      <c r="VMD3" s="16"/>
      <c r="VME3" s="16"/>
      <c r="VMF3" s="16"/>
      <c r="VMG3" s="16"/>
      <c r="VMH3" s="16"/>
      <c r="VMI3" s="16"/>
      <c r="VMJ3" s="16"/>
      <c r="VMK3" s="16"/>
      <c r="VML3" s="16"/>
      <c r="VMM3" s="16"/>
      <c r="VMN3" s="16"/>
      <c r="VMO3" s="16"/>
      <c r="VMP3" s="16"/>
      <c r="VMQ3" s="16"/>
      <c r="VMR3" s="16"/>
      <c r="VMS3" s="16"/>
      <c r="VMT3" s="16"/>
      <c r="VMU3" s="16"/>
      <c r="VMV3" s="16"/>
      <c r="VMW3" s="16"/>
      <c r="VMX3" s="16"/>
      <c r="VMY3" s="16"/>
      <c r="VMZ3" s="16"/>
      <c r="VNA3" s="16"/>
      <c r="VNB3" s="16"/>
      <c r="VNC3" s="16"/>
      <c r="VND3" s="16"/>
      <c r="VNE3" s="16"/>
      <c r="VNF3" s="16"/>
      <c r="VNG3" s="16"/>
      <c r="VNH3" s="16"/>
      <c r="VNI3" s="16"/>
      <c r="VNJ3" s="16"/>
      <c r="VNK3" s="16"/>
      <c r="VNL3" s="16"/>
      <c r="VNM3" s="16"/>
      <c r="VNN3" s="16"/>
      <c r="VNO3" s="16"/>
      <c r="VNP3" s="16"/>
      <c r="VNQ3" s="16"/>
      <c r="VNR3" s="16"/>
      <c r="VNS3" s="16"/>
      <c r="VNT3" s="16"/>
      <c r="VNU3" s="16"/>
      <c r="VNV3" s="16"/>
      <c r="VNW3" s="16"/>
      <c r="VNX3" s="16"/>
      <c r="VNY3" s="16"/>
      <c r="VNZ3" s="16"/>
      <c r="VOA3" s="16"/>
      <c r="VOB3" s="16"/>
      <c r="VOC3" s="16"/>
      <c r="VOD3" s="16"/>
      <c r="VOE3" s="16"/>
      <c r="VOF3" s="16"/>
      <c r="VOG3" s="16"/>
      <c r="VOH3" s="16"/>
      <c r="VOI3" s="16"/>
      <c r="VOJ3" s="16"/>
      <c r="VOK3" s="16"/>
      <c r="VOL3" s="16"/>
      <c r="VOM3" s="16"/>
      <c r="VON3" s="16"/>
      <c r="VOO3" s="16"/>
      <c r="VOP3" s="16"/>
      <c r="VOQ3" s="16"/>
      <c r="VOR3" s="16"/>
      <c r="VOS3" s="16"/>
      <c r="VOT3" s="16"/>
      <c r="VOU3" s="16"/>
      <c r="VOV3" s="16"/>
      <c r="VOW3" s="16"/>
      <c r="VOX3" s="16"/>
      <c r="VOY3" s="16"/>
      <c r="VOZ3" s="16"/>
      <c r="VPA3" s="16"/>
      <c r="VPB3" s="16"/>
      <c r="VPC3" s="16"/>
      <c r="VPD3" s="16"/>
      <c r="VPE3" s="16"/>
      <c r="VPF3" s="16"/>
      <c r="VPG3" s="16"/>
      <c r="VPH3" s="16"/>
      <c r="VPI3" s="16"/>
      <c r="VPJ3" s="16"/>
      <c r="VPK3" s="16"/>
      <c r="VPL3" s="16"/>
      <c r="VPM3" s="16"/>
      <c r="VPN3" s="16"/>
      <c r="VPO3" s="16"/>
      <c r="VPP3" s="16"/>
      <c r="VPQ3" s="16"/>
      <c r="VPR3" s="16"/>
      <c r="VPS3" s="16"/>
      <c r="VPT3" s="16"/>
      <c r="VPU3" s="16"/>
      <c r="VPV3" s="16"/>
      <c r="VPW3" s="16"/>
      <c r="VPX3" s="16"/>
      <c r="VPY3" s="16"/>
      <c r="VPZ3" s="16"/>
      <c r="VQA3" s="16"/>
      <c r="VQB3" s="16"/>
      <c r="VQC3" s="16"/>
      <c r="VQD3" s="16"/>
      <c r="VQE3" s="16"/>
      <c r="VQF3" s="16"/>
      <c r="VQG3" s="16"/>
      <c r="VQH3" s="16"/>
      <c r="VQI3" s="16"/>
      <c r="VQJ3" s="16"/>
      <c r="VQK3" s="16"/>
      <c r="VQL3" s="16"/>
      <c r="VQM3" s="16"/>
      <c r="VQN3" s="16"/>
      <c r="VQO3" s="16"/>
      <c r="VQP3" s="16"/>
      <c r="VQQ3" s="16"/>
      <c r="VQR3" s="16"/>
      <c r="VQS3" s="16"/>
      <c r="VQT3" s="16"/>
      <c r="VQU3" s="16"/>
      <c r="VQV3" s="16"/>
      <c r="VQW3" s="16"/>
      <c r="VQX3" s="16"/>
      <c r="VQY3" s="16"/>
      <c r="VQZ3" s="16"/>
      <c r="VRA3" s="16"/>
      <c r="VRB3" s="16"/>
      <c r="VRC3" s="16"/>
      <c r="VRD3" s="16"/>
      <c r="VRE3" s="16"/>
      <c r="VRF3" s="16"/>
      <c r="VRG3" s="16"/>
      <c r="VRH3" s="16"/>
      <c r="VRI3" s="16"/>
      <c r="VRJ3" s="16"/>
      <c r="VRK3" s="16"/>
      <c r="VRL3" s="16"/>
      <c r="VRM3" s="16"/>
      <c r="VRN3" s="16"/>
      <c r="VRO3" s="16"/>
      <c r="VRP3" s="16"/>
      <c r="VRQ3" s="16"/>
      <c r="VRR3" s="16"/>
      <c r="VRS3" s="16"/>
      <c r="VRT3" s="16"/>
      <c r="VRU3" s="16"/>
      <c r="VRV3" s="16"/>
      <c r="VRW3" s="16"/>
      <c r="VRX3" s="16"/>
      <c r="VRY3" s="16"/>
      <c r="VRZ3" s="16"/>
      <c r="VSA3" s="16"/>
      <c r="VSB3" s="16"/>
      <c r="VSC3" s="16"/>
      <c r="VSD3" s="16"/>
      <c r="VSE3" s="16"/>
      <c r="VSF3" s="16"/>
      <c r="VSG3" s="16"/>
      <c r="VSH3" s="16"/>
      <c r="VSI3" s="16"/>
      <c r="VSJ3" s="16"/>
      <c r="VSK3" s="16"/>
      <c r="VSL3" s="16"/>
      <c r="VSM3" s="16"/>
      <c r="VSN3" s="16"/>
      <c r="VSO3" s="16"/>
      <c r="VSP3" s="16"/>
      <c r="VSQ3" s="16"/>
      <c r="VSR3" s="16"/>
      <c r="VSS3" s="16"/>
      <c r="VST3" s="16"/>
      <c r="VSU3" s="16"/>
      <c r="VSV3" s="16"/>
      <c r="VSW3" s="16"/>
      <c r="VSX3" s="16"/>
      <c r="VSY3" s="16"/>
      <c r="VSZ3" s="16"/>
      <c r="VTA3" s="16"/>
      <c r="VTB3" s="16"/>
      <c r="VTC3" s="16"/>
      <c r="VTD3" s="16"/>
      <c r="VTE3" s="16"/>
      <c r="VTF3" s="16"/>
      <c r="VTG3" s="16"/>
      <c r="VTH3" s="16"/>
      <c r="VTI3" s="16"/>
      <c r="VTJ3" s="16"/>
      <c r="VTK3" s="16"/>
      <c r="VTL3" s="16"/>
      <c r="VTM3" s="16"/>
      <c r="VTN3" s="16"/>
      <c r="VTO3" s="16"/>
      <c r="VTP3" s="16"/>
      <c r="VTQ3" s="16"/>
      <c r="VTR3" s="16"/>
      <c r="VTS3" s="16"/>
      <c r="VTT3" s="16"/>
      <c r="VTU3" s="16"/>
      <c r="VTV3" s="16"/>
      <c r="VTW3" s="16"/>
      <c r="VTX3" s="16"/>
      <c r="VTY3" s="16"/>
      <c r="VTZ3" s="16"/>
      <c r="VUA3" s="16"/>
      <c r="VUB3" s="16"/>
      <c r="VUC3" s="16"/>
      <c r="VUD3" s="16"/>
      <c r="VUE3" s="16"/>
      <c r="VUF3" s="16"/>
      <c r="VUG3" s="16"/>
      <c r="VUH3" s="16"/>
      <c r="VUI3" s="16"/>
      <c r="VUJ3" s="16"/>
      <c r="VUK3" s="16"/>
      <c r="VUL3" s="16"/>
      <c r="VUM3" s="16"/>
      <c r="VUN3" s="16"/>
      <c r="VUO3" s="16"/>
      <c r="VUP3" s="16"/>
      <c r="VUQ3" s="16"/>
      <c r="VUR3" s="16"/>
      <c r="VUS3" s="16"/>
      <c r="VUT3" s="16"/>
      <c r="VUU3" s="16"/>
      <c r="VUV3" s="16"/>
      <c r="VUW3" s="16"/>
      <c r="VUX3" s="16"/>
      <c r="VUY3" s="16"/>
      <c r="VUZ3" s="16"/>
      <c r="VVA3" s="16"/>
      <c r="VVB3" s="16"/>
      <c r="VVC3" s="16"/>
      <c r="VVD3" s="16"/>
      <c r="VVE3" s="16"/>
      <c r="VVF3" s="16"/>
      <c r="VVG3" s="16"/>
      <c r="VVH3" s="16"/>
      <c r="VVI3" s="16"/>
      <c r="VVJ3" s="16"/>
      <c r="VVK3" s="16"/>
      <c r="VVL3" s="16"/>
      <c r="VVM3" s="16"/>
      <c r="VVN3" s="16"/>
      <c r="VVO3" s="16"/>
      <c r="VVP3" s="16"/>
      <c r="VVQ3" s="16"/>
      <c r="VVR3" s="16"/>
      <c r="VVS3" s="16"/>
      <c r="VVT3" s="16"/>
      <c r="VVU3" s="16"/>
      <c r="VVV3" s="16"/>
      <c r="VVW3" s="16"/>
      <c r="VVX3" s="16"/>
      <c r="VVY3" s="16"/>
      <c r="VVZ3" s="16"/>
      <c r="VWA3" s="16"/>
      <c r="VWB3" s="16"/>
      <c r="VWC3" s="16"/>
      <c r="VWD3" s="16"/>
      <c r="VWE3" s="16"/>
      <c r="VWF3" s="16"/>
      <c r="VWG3" s="16"/>
      <c r="VWH3" s="16"/>
      <c r="VWI3" s="16"/>
      <c r="VWJ3" s="16"/>
      <c r="VWK3" s="16"/>
      <c r="VWL3" s="16"/>
      <c r="VWM3" s="16"/>
      <c r="VWN3" s="16"/>
      <c r="VWO3" s="16"/>
      <c r="VWP3" s="16"/>
      <c r="VWQ3" s="16"/>
      <c r="VWR3" s="16"/>
      <c r="VWS3" s="16"/>
      <c r="VWT3" s="16"/>
      <c r="VWU3" s="16"/>
      <c r="VWV3" s="16"/>
      <c r="VWW3" s="16"/>
      <c r="VWX3" s="16"/>
      <c r="VWY3" s="16"/>
      <c r="VWZ3" s="16"/>
      <c r="VXA3" s="16"/>
      <c r="VXB3" s="16"/>
      <c r="VXC3" s="16"/>
      <c r="VXD3" s="16"/>
      <c r="VXE3" s="16"/>
      <c r="VXF3" s="16"/>
      <c r="VXG3" s="16"/>
      <c r="VXH3" s="16"/>
      <c r="VXI3" s="16"/>
      <c r="VXJ3" s="16"/>
      <c r="VXK3" s="16"/>
      <c r="VXL3" s="16"/>
      <c r="VXM3" s="16"/>
      <c r="VXN3" s="16"/>
      <c r="VXO3" s="16"/>
      <c r="VXP3" s="16"/>
      <c r="VXQ3" s="16"/>
      <c r="VXR3" s="16"/>
      <c r="VXS3" s="16"/>
      <c r="VXT3" s="16"/>
      <c r="VXU3" s="16"/>
      <c r="VXV3" s="16"/>
      <c r="VXW3" s="16"/>
      <c r="VXX3" s="16"/>
      <c r="VXY3" s="16"/>
      <c r="VXZ3" s="16"/>
      <c r="VYA3" s="16"/>
      <c r="VYB3" s="16"/>
      <c r="VYC3" s="16"/>
      <c r="VYD3" s="16"/>
      <c r="VYE3" s="16"/>
      <c r="VYF3" s="16"/>
      <c r="VYG3" s="16"/>
      <c r="VYH3" s="16"/>
      <c r="VYI3" s="16"/>
      <c r="VYJ3" s="16"/>
      <c r="VYK3" s="16"/>
      <c r="VYL3" s="16"/>
      <c r="VYM3" s="16"/>
      <c r="VYN3" s="16"/>
      <c r="VYO3" s="16"/>
      <c r="VYP3" s="16"/>
      <c r="VYQ3" s="16"/>
      <c r="VYR3" s="16"/>
      <c r="VYS3" s="16"/>
      <c r="VYT3" s="16"/>
      <c r="VYU3" s="16"/>
      <c r="VYV3" s="16"/>
      <c r="VYW3" s="16"/>
      <c r="VYX3" s="16"/>
      <c r="VYY3" s="16"/>
      <c r="VYZ3" s="16"/>
      <c r="VZA3" s="16"/>
      <c r="VZB3" s="16"/>
      <c r="VZC3" s="16"/>
      <c r="VZD3" s="16"/>
      <c r="VZE3" s="16"/>
      <c r="VZF3" s="16"/>
      <c r="VZG3" s="16"/>
      <c r="VZH3" s="16"/>
      <c r="VZI3" s="16"/>
      <c r="VZJ3" s="16"/>
      <c r="VZK3" s="16"/>
      <c r="VZL3" s="16"/>
      <c r="VZM3" s="16"/>
      <c r="VZN3" s="16"/>
      <c r="VZO3" s="16"/>
      <c r="VZP3" s="16"/>
      <c r="VZQ3" s="16"/>
      <c r="VZR3" s="16"/>
      <c r="VZS3" s="16"/>
      <c r="VZT3" s="16"/>
      <c r="VZU3" s="16"/>
      <c r="VZV3" s="16"/>
      <c r="VZW3" s="16"/>
      <c r="VZX3" s="16"/>
      <c r="VZY3" s="16"/>
      <c r="VZZ3" s="16"/>
      <c r="WAA3" s="16"/>
      <c r="WAB3" s="16"/>
      <c r="WAC3" s="16"/>
      <c r="WAD3" s="16"/>
      <c r="WAE3" s="16"/>
      <c r="WAF3" s="16"/>
      <c r="WAG3" s="16"/>
      <c r="WAH3" s="16"/>
      <c r="WAI3" s="16"/>
      <c r="WAJ3" s="16"/>
      <c r="WAK3" s="16"/>
      <c r="WAL3" s="16"/>
      <c r="WAM3" s="16"/>
      <c r="WAN3" s="16"/>
      <c r="WAO3" s="16"/>
      <c r="WAP3" s="16"/>
      <c r="WAQ3" s="16"/>
      <c r="WAR3" s="16"/>
      <c r="WAS3" s="16"/>
      <c r="WAT3" s="16"/>
      <c r="WAU3" s="16"/>
      <c r="WAV3" s="16"/>
      <c r="WAW3" s="16"/>
      <c r="WAX3" s="16"/>
      <c r="WAY3" s="16"/>
      <c r="WAZ3" s="16"/>
      <c r="WBA3" s="16"/>
      <c r="WBB3" s="16"/>
      <c r="WBC3" s="16"/>
      <c r="WBD3" s="16"/>
      <c r="WBE3" s="16"/>
      <c r="WBF3" s="16"/>
      <c r="WBG3" s="16"/>
      <c r="WBH3" s="16"/>
      <c r="WBI3" s="16"/>
      <c r="WBJ3" s="16"/>
      <c r="WBK3" s="16"/>
      <c r="WBL3" s="16"/>
      <c r="WBM3" s="16"/>
      <c r="WBN3" s="16"/>
      <c r="WBO3" s="16"/>
      <c r="WBP3" s="16"/>
      <c r="WBQ3" s="16"/>
      <c r="WBR3" s="16"/>
      <c r="WBS3" s="16"/>
      <c r="WBT3" s="16"/>
      <c r="WBU3" s="16"/>
      <c r="WBV3" s="16"/>
      <c r="WBW3" s="16"/>
      <c r="WBX3" s="16"/>
      <c r="WBY3" s="16"/>
      <c r="WBZ3" s="16"/>
      <c r="WCA3" s="16"/>
      <c r="WCB3" s="16"/>
      <c r="WCC3" s="16"/>
      <c r="WCD3" s="16"/>
      <c r="WCE3" s="16"/>
      <c r="WCF3" s="16"/>
      <c r="WCG3" s="16"/>
      <c r="WCH3" s="16"/>
      <c r="WCI3" s="16"/>
      <c r="WCJ3" s="16"/>
      <c r="WCK3" s="16"/>
      <c r="WCL3" s="16"/>
      <c r="WCM3" s="16"/>
      <c r="WCN3" s="16"/>
      <c r="WCO3" s="16"/>
      <c r="WCP3" s="16"/>
      <c r="WCQ3" s="16"/>
      <c r="WCR3" s="16"/>
      <c r="WCS3" s="16"/>
      <c r="WCT3" s="16"/>
      <c r="WCU3" s="16"/>
      <c r="WCV3" s="16"/>
      <c r="WCW3" s="16"/>
      <c r="WCX3" s="16"/>
      <c r="WCY3" s="16"/>
      <c r="WCZ3" s="16"/>
      <c r="WDA3" s="16"/>
      <c r="WDB3" s="16"/>
      <c r="WDC3" s="16"/>
      <c r="WDD3" s="16"/>
      <c r="WDE3" s="16"/>
      <c r="WDF3" s="16"/>
      <c r="WDG3" s="16"/>
      <c r="WDH3" s="16"/>
      <c r="WDI3" s="16"/>
      <c r="WDJ3" s="16"/>
      <c r="WDK3" s="16"/>
      <c r="WDL3" s="16"/>
      <c r="WDM3" s="16"/>
      <c r="WDN3" s="16"/>
      <c r="WDO3" s="16"/>
      <c r="WDP3" s="16"/>
      <c r="WDQ3" s="16"/>
      <c r="WDR3" s="16"/>
      <c r="WDS3" s="16"/>
      <c r="WDT3" s="16"/>
      <c r="WDU3" s="16"/>
      <c r="WDV3" s="16"/>
      <c r="WDW3" s="16"/>
      <c r="WDX3" s="16"/>
      <c r="WDY3" s="16"/>
      <c r="WDZ3" s="16"/>
      <c r="WEA3" s="16"/>
      <c r="WEB3" s="16"/>
      <c r="WEC3" s="16"/>
      <c r="WED3" s="16"/>
      <c r="WEE3" s="16"/>
      <c r="WEF3" s="16"/>
      <c r="WEG3" s="16"/>
      <c r="WEH3" s="16"/>
      <c r="WEI3" s="16"/>
      <c r="WEJ3" s="16"/>
      <c r="WEK3" s="16"/>
      <c r="WEL3" s="16"/>
      <c r="WEM3" s="16"/>
      <c r="WEN3" s="16"/>
      <c r="WEO3" s="16"/>
      <c r="WEP3" s="16"/>
      <c r="WEQ3" s="16"/>
      <c r="WER3" s="16"/>
      <c r="WES3" s="16"/>
      <c r="WET3" s="16"/>
      <c r="WEU3" s="16"/>
      <c r="WEV3" s="16"/>
      <c r="WEW3" s="16"/>
      <c r="WEX3" s="16"/>
      <c r="WEY3" s="16"/>
      <c r="WEZ3" s="16"/>
      <c r="WFA3" s="16"/>
      <c r="WFB3" s="16"/>
      <c r="WFC3" s="16"/>
      <c r="WFD3" s="16"/>
      <c r="WFE3" s="16"/>
      <c r="WFF3" s="16"/>
      <c r="WFG3" s="16"/>
      <c r="WFH3" s="16"/>
      <c r="WFI3" s="16"/>
      <c r="WFJ3" s="16"/>
      <c r="WFK3" s="16"/>
      <c r="WFL3" s="16"/>
      <c r="WFM3" s="16"/>
      <c r="WFN3" s="16"/>
      <c r="WFO3" s="16"/>
      <c r="WFP3" s="16"/>
      <c r="WFQ3" s="16"/>
      <c r="WFR3" s="16"/>
      <c r="WFS3" s="16"/>
      <c r="WFT3" s="16"/>
      <c r="WFU3" s="16"/>
      <c r="WFV3" s="16"/>
      <c r="WFW3" s="16"/>
      <c r="WFX3" s="16"/>
      <c r="WFY3" s="16"/>
      <c r="WFZ3" s="16"/>
      <c r="WGA3" s="16"/>
      <c r="WGB3" s="16"/>
      <c r="WGC3" s="16"/>
      <c r="WGD3" s="16"/>
      <c r="WGE3" s="16"/>
      <c r="WGF3" s="16"/>
      <c r="WGG3" s="16"/>
      <c r="WGH3" s="16"/>
      <c r="WGI3" s="16"/>
      <c r="WGJ3" s="16"/>
      <c r="WGK3" s="16"/>
      <c r="WGL3" s="16"/>
      <c r="WGM3" s="16"/>
      <c r="WGN3" s="16"/>
      <c r="WGO3" s="16"/>
      <c r="WGP3" s="16"/>
      <c r="WGQ3" s="16"/>
      <c r="WGR3" s="16"/>
      <c r="WGS3" s="16"/>
      <c r="WGT3" s="16"/>
      <c r="WGU3" s="16"/>
      <c r="WGV3" s="16"/>
      <c r="WGW3" s="16"/>
      <c r="WGX3" s="16"/>
      <c r="WGY3" s="16"/>
      <c r="WGZ3" s="16"/>
      <c r="WHA3" s="16"/>
      <c r="WHB3" s="16"/>
      <c r="WHC3" s="16"/>
      <c r="WHD3" s="16"/>
      <c r="WHE3" s="16"/>
      <c r="WHF3" s="16"/>
      <c r="WHG3" s="16"/>
      <c r="WHH3" s="16"/>
      <c r="WHI3" s="16"/>
      <c r="WHJ3" s="16"/>
      <c r="WHK3" s="16"/>
      <c r="WHL3" s="16"/>
      <c r="WHM3" s="16"/>
      <c r="WHN3" s="16"/>
      <c r="WHO3" s="16"/>
      <c r="WHP3" s="16"/>
      <c r="WHQ3" s="16"/>
      <c r="WHR3" s="16"/>
      <c r="WHS3" s="16"/>
      <c r="WHT3" s="16"/>
      <c r="WHU3" s="16"/>
      <c r="WHV3" s="16"/>
      <c r="WHW3" s="16"/>
      <c r="WHX3" s="16"/>
      <c r="WHY3" s="16"/>
      <c r="WHZ3" s="16"/>
      <c r="WIA3" s="16"/>
      <c r="WIB3" s="16"/>
      <c r="WIC3" s="16"/>
      <c r="WID3" s="16"/>
      <c r="WIE3" s="16"/>
      <c r="WIF3" s="16"/>
      <c r="WIG3" s="16"/>
      <c r="WIH3" s="16"/>
      <c r="WII3" s="16"/>
      <c r="WIJ3" s="16"/>
      <c r="WIK3" s="16"/>
      <c r="WIL3" s="16"/>
      <c r="WIM3" s="16"/>
      <c r="WIN3" s="16"/>
      <c r="WIO3" s="16"/>
      <c r="WIP3" s="16"/>
      <c r="WIQ3" s="16"/>
      <c r="WIR3" s="16"/>
      <c r="WIS3" s="16"/>
      <c r="WIT3" s="16"/>
      <c r="WIU3" s="16"/>
      <c r="WIV3" s="16"/>
      <c r="WIW3" s="16"/>
      <c r="WIX3" s="16"/>
      <c r="WIY3" s="16"/>
      <c r="WIZ3" s="16"/>
      <c r="WJA3" s="16"/>
      <c r="WJB3" s="16"/>
      <c r="WJC3" s="16"/>
      <c r="WJD3" s="16"/>
      <c r="WJE3" s="16"/>
      <c r="WJF3" s="16"/>
      <c r="WJG3" s="16"/>
      <c r="WJH3" s="16"/>
      <c r="WJI3" s="16"/>
      <c r="WJJ3" s="16"/>
      <c r="WJK3" s="16"/>
      <c r="WJL3" s="16"/>
      <c r="WJM3" s="16"/>
      <c r="WJN3" s="16"/>
      <c r="WJO3" s="16"/>
      <c r="WJP3" s="16"/>
      <c r="WJQ3" s="16"/>
      <c r="WJR3" s="16"/>
      <c r="WJS3" s="16"/>
      <c r="WJT3" s="16"/>
      <c r="WJU3" s="16"/>
      <c r="WJV3" s="16"/>
      <c r="WJW3" s="16"/>
      <c r="WJX3" s="16"/>
      <c r="WJY3" s="16"/>
      <c r="WJZ3" s="16"/>
      <c r="WKA3" s="16"/>
      <c r="WKB3" s="16"/>
      <c r="WKC3" s="16"/>
      <c r="WKD3" s="16"/>
      <c r="WKE3" s="16"/>
      <c r="WKF3" s="16"/>
      <c r="WKG3" s="16"/>
      <c r="WKH3" s="16"/>
      <c r="WKI3" s="16"/>
      <c r="WKJ3" s="16"/>
      <c r="WKK3" s="16"/>
      <c r="WKL3" s="16"/>
      <c r="WKM3" s="16"/>
      <c r="WKN3" s="16"/>
      <c r="WKO3" s="16"/>
      <c r="WKP3" s="16"/>
      <c r="WKQ3" s="16"/>
      <c r="WKR3" s="16"/>
      <c r="WKS3" s="16"/>
      <c r="WKT3" s="16"/>
      <c r="WKU3" s="16"/>
      <c r="WKV3" s="16"/>
      <c r="WKW3" s="16"/>
      <c r="WKX3" s="16"/>
      <c r="WKY3" s="16"/>
      <c r="WKZ3" s="16"/>
      <c r="WLA3" s="16"/>
      <c r="WLB3" s="16"/>
      <c r="WLC3" s="16"/>
      <c r="WLD3" s="16"/>
      <c r="WLE3" s="16"/>
      <c r="WLF3" s="16"/>
      <c r="WLG3" s="16"/>
      <c r="WLH3" s="16"/>
      <c r="WLI3" s="16"/>
      <c r="WLJ3" s="16"/>
      <c r="WLK3" s="16"/>
      <c r="WLL3" s="16"/>
      <c r="WLM3" s="16"/>
      <c r="WLN3" s="16"/>
      <c r="WLO3" s="16"/>
      <c r="WLP3" s="16"/>
      <c r="WLQ3" s="16"/>
      <c r="WLR3" s="16"/>
      <c r="WLS3" s="16"/>
      <c r="WLT3" s="16"/>
      <c r="WLU3" s="16"/>
      <c r="WLV3" s="16"/>
      <c r="WLW3" s="16"/>
      <c r="WLX3" s="16"/>
      <c r="WLY3" s="16"/>
      <c r="WLZ3" s="16"/>
      <c r="WMA3" s="16"/>
      <c r="WMB3" s="16"/>
      <c r="WMC3" s="16"/>
      <c r="WMD3" s="16"/>
      <c r="WME3" s="16"/>
      <c r="WMF3" s="16"/>
      <c r="WMG3" s="16"/>
      <c r="WMH3" s="16"/>
      <c r="WMI3" s="16"/>
      <c r="WMJ3" s="16"/>
      <c r="WMK3" s="16"/>
      <c r="WML3" s="16"/>
      <c r="WMM3" s="16"/>
      <c r="WMN3" s="16"/>
      <c r="WMO3" s="16"/>
      <c r="WMP3" s="16"/>
      <c r="WMQ3" s="16"/>
      <c r="WMR3" s="16"/>
      <c r="WMS3" s="16"/>
      <c r="WMT3" s="16"/>
      <c r="WMU3" s="16"/>
      <c r="WMV3" s="16"/>
      <c r="WMW3" s="16"/>
      <c r="WMX3" s="16"/>
      <c r="WMY3" s="16"/>
      <c r="WMZ3" s="16"/>
      <c r="WNA3" s="16"/>
      <c r="WNB3" s="16"/>
      <c r="WNC3" s="16"/>
      <c r="WND3" s="16"/>
      <c r="WNE3" s="16"/>
      <c r="WNF3" s="16"/>
      <c r="WNG3" s="16"/>
      <c r="WNH3" s="16"/>
      <c r="WNI3" s="16"/>
      <c r="WNJ3" s="16"/>
      <c r="WNK3" s="16"/>
      <c r="WNL3" s="16"/>
      <c r="WNM3" s="16"/>
      <c r="WNN3" s="16"/>
      <c r="WNO3" s="16"/>
      <c r="WNP3" s="16"/>
      <c r="WNQ3" s="16"/>
      <c r="WNR3" s="16"/>
      <c r="WNS3" s="16"/>
      <c r="WNT3" s="16"/>
      <c r="WNU3" s="16"/>
      <c r="WNV3" s="16"/>
      <c r="WNW3" s="16"/>
      <c r="WNX3" s="16"/>
      <c r="WNY3" s="16"/>
      <c r="WNZ3" s="16"/>
      <c r="WOA3" s="16"/>
      <c r="WOB3" s="16"/>
      <c r="WOC3" s="16"/>
      <c r="WOD3" s="16"/>
      <c r="WOE3" s="16"/>
      <c r="WOF3" s="16"/>
      <c r="WOG3" s="16"/>
      <c r="WOH3" s="16"/>
      <c r="WOI3" s="16"/>
      <c r="WOJ3" s="16"/>
      <c r="WOK3" s="16"/>
      <c r="WOL3" s="16"/>
      <c r="WOM3" s="16"/>
      <c r="WON3" s="16"/>
      <c r="WOO3" s="16"/>
      <c r="WOP3" s="16"/>
      <c r="WOQ3" s="16"/>
      <c r="WOR3" s="16"/>
      <c r="WOS3" s="16"/>
      <c r="WOT3" s="16"/>
      <c r="WOU3" s="16"/>
      <c r="WOV3" s="16"/>
      <c r="WOW3" s="16"/>
      <c r="WOX3" s="16"/>
      <c r="WOY3" s="16"/>
      <c r="WOZ3" s="16"/>
      <c r="WPA3" s="16"/>
      <c r="WPB3" s="16"/>
      <c r="WPC3" s="16"/>
      <c r="WPD3" s="16"/>
      <c r="WPE3" s="16"/>
      <c r="WPF3" s="16"/>
      <c r="WPG3" s="16"/>
      <c r="WPH3" s="16"/>
      <c r="WPI3" s="16"/>
      <c r="WPJ3" s="16"/>
      <c r="WPK3" s="16"/>
      <c r="WPL3" s="16"/>
      <c r="WPM3" s="16"/>
      <c r="WPN3" s="16"/>
      <c r="WPO3" s="16"/>
      <c r="WPP3" s="16"/>
      <c r="WPQ3" s="16"/>
      <c r="WPR3" s="16"/>
      <c r="WPS3" s="16"/>
      <c r="WPT3" s="16"/>
      <c r="WPU3" s="16"/>
      <c r="WPV3" s="16"/>
      <c r="WPW3" s="16"/>
      <c r="WPX3" s="16"/>
      <c r="WPY3" s="16"/>
      <c r="WPZ3" s="16"/>
      <c r="WQA3" s="16"/>
      <c r="WQB3" s="16"/>
      <c r="WQC3" s="16"/>
      <c r="WQD3" s="16"/>
      <c r="WQE3" s="16"/>
      <c r="WQF3" s="16"/>
      <c r="WQG3" s="16"/>
      <c r="WQH3" s="16"/>
      <c r="WQI3" s="16"/>
      <c r="WQJ3" s="16"/>
      <c r="WQK3" s="16"/>
      <c r="WQL3" s="16"/>
      <c r="WQM3" s="16"/>
      <c r="WQN3" s="16"/>
      <c r="WQO3" s="16"/>
      <c r="WQP3" s="16"/>
      <c r="WQQ3" s="16"/>
      <c r="WQR3" s="16"/>
      <c r="WQS3" s="16"/>
      <c r="WQT3" s="16"/>
      <c r="WQU3" s="16"/>
      <c r="WQV3" s="16"/>
      <c r="WQW3" s="16"/>
      <c r="WQX3" s="16"/>
      <c r="WQY3" s="16"/>
      <c r="WQZ3" s="16"/>
      <c r="WRA3" s="16"/>
      <c r="WRB3" s="16"/>
      <c r="WRC3" s="16"/>
      <c r="WRD3" s="16"/>
      <c r="WRE3" s="16"/>
      <c r="WRF3" s="16"/>
      <c r="WRG3" s="16"/>
      <c r="WRH3" s="16"/>
      <c r="WRI3" s="16"/>
      <c r="WRJ3" s="16"/>
      <c r="WRK3" s="16"/>
      <c r="WRL3" s="16"/>
      <c r="WRM3" s="16"/>
      <c r="WRN3" s="16"/>
      <c r="WRO3" s="16"/>
      <c r="WRP3" s="16"/>
      <c r="WRQ3" s="16"/>
      <c r="WRR3" s="16"/>
      <c r="WRS3" s="16"/>
      <c r="WRT3" s="16"/>
      <c r="WRU3" s="16"/>
      <c r="WRV3" s="16"/>
      <c r="WRW3" s="16"/>
      <c r="WRX3" s="16"/>
      <c r="WRY3" s="16"/>
      <c r="WRZ3" s="16"/>
      <c r="WSA3" s="16"/>
      <c r="WSB3" s="16"/>
      <c r="WSC3" s="16"/>
      <c r="WSD3" s="16"/>
      <c r="WSE3" s="16"/>
      <c r="WSF3" s="16"/>
      <c r="WSG3" s="16"/>
      <c r="WSH3" s="16"/>
      <c r="WSI3" s="16"/>
      <c r="WSJ3" s="16"/>
      <c r="WSK3" s="16"/>
      <c r="WSL3" s="16"/>
      <c r="WSM3" s="16"/>
      <c r="WSN3" s="16"/>
      <c r="WSO3" s="16"/>
      <c r="WSP3" s="16"/>
      <c r="WSQ3" s="16"/>
      <c r="WSR3" s="16"/>
      <c r="WSS3" s="16"/>
      <c r="WST3" s="16"/>
      <c r="WSU3" s="16"/>
      <c r="WSV3" s="16"/>
      <c r="WSW3" s="16"/>
      <c r="WSX3" s="16"/>
      <c r="WSY3" s="16"/>
      <c r="WSZ3" s="16"/>
      <c r="WTA3" s="16"/>
      <c r="WTB3" s="16"/>
      <c r="WTC3" s="16"/>
      <c r="WTD3" s="16"/>
      <c r="WTE3" s="16"/>
      <c r="WTF3" s="16"/>
      <c r="WTG3" s="16"/>
      <c r="WTH3" s="16"/>
      <c r="WTI3" s="16"/>
      <c r="WTJ3" s="16"/>
      <c r="WTK3" s="16"/>
      <c r="WTL3" s="16"/>
      <c r="WTM3" s="16"/>
      <c r="WTN3" s="16"/>
      <c r="WTO3" s="16"/>
      <c r="WTP3" s="16"/>
      <c r="WTQ3" s="16"/>
      <c r="WTR3" s="16"/>
      <c r="WTS3" s="16"/>
      <c r="WTT3" s="16"/>
      <c r="WTU3" s="16"/>
      <c r="WTV3" s="16"/>
      <c r="WTW3" s="16"/>
      <c r="WTX3" s="16"/>
      <c r="WTY3" s="16"/>
      <c r="WTZ3" s="16"/>
      <c r="WUA3" s="16"/>
      <c r="WUB3" s="16"/>
      <c r="WUC3" s="16"/>
      <c r="WUD3" s="16"/>
      <c r="WUE3" s="16"/>
      <c r="WUF3" s="16"/>
      <c r="WUG3" s="16"/>
      <c r="WUH3" s="16"/>
      <c r="WUI3" s="16"/>
      <c r="WUJ3" s="16"/>
      <c r="WUK3" s="16"/>
      <c r="WUL3" s="16"/>
      <c r="WUM3" s="16"/>
      <c r="WUN3" s="16"/>
      <c r="WUO3" s="16"/>
      <c r="WUP3" s="16"/>
      <c r="WUQ3" s="16"/>
      <c r="WUR3" s="16"/>
      <c r="WUS3" s="16"/>
      <c r="WUT3" s="16"/>
      <c r="WUU3" s="16"/>
      <c r="WUV3" s="16"/>
      <c r="WUW3" s="16"/>
      <c r="WUX3" s="16"/>
      <c r="WUY3" s="16"/>
      <c r="WUZ3" s="16"/>
      <c r="WVA3" s="16"/>
      <c r="WVB3" s="16"/>
      <c r="WVC3" s="16"/>
      <c r="WVD3" s="16"/>
      <c r="WVE3" s="16"/>
      <c r="WVF3" s="16"/>
      <c r="WVG3" s="16"/>
      <c r="WVH3" s="16"/>
      <c r="WVI3" s="16"/>
      <c r="WVJ3" s="16"/>
      <c r="WVK3" s="16"/>
      <c r="WVL3" s="16"/>
      <c r="WVM3" s="16"/>
      <c r="WVN3" s="16"/>
      <c r="WVO3" s="16"/>
      <c r="WVP3" s="16"/>
      <c r="WVQ3" s="16"/>
      <c r="WVR3" s="16"/>
      <c r="WVS3" s="16"/>
      <c r="WVT3" s="16"/>
      <c r="WVU3" s="16"/>
      <c r="WVV3" s="16"/>
      <c r="WVW3" s="16"/>
      <c r="WVX3" s="16"/>
    </row>
    <row r="4" spans="1:16144" s="38" customFormat="1" ht="27.6" thickTop="1" thickBot="1">
      <c r="A4" s="36"/>
      <c r="B4" s="18" t="s">
        <v>226</v>
      </c>
      <c r="C4" s="37" t="s">
        <v>227</v>
      </c>
      <c r="D4" s="37" t="s">
        <v>228</v>
      </c>
      <c r="E4" s="36" t="s">
        <v>229</v>
      </c>
      <c r="F4" s="36" t="s">
        <v>73</v>
      </c>
      <c r="G4" s="36" t="s">
        <v>177</v>
      </c>
      <c r="H4" s="36" t="s">
        <v>230</v>
      </c>
      <c r="I4" s="36" t="s">
        <v>231</v>
      </c>
      <c r="J4" s="36" t="s">
        <v>232</v>
      </c>
      <c r="K4" s="36" t="s">
        <v>233</v>
      </c>
      <c r="L4" s="36" t="s">
        <v>234</v>
      </c>
      <c r="M4" s="36" t="s">
        <v>235</v>
      </c>
      <c r="N4" s="36" t="s">
        <v>236</v>
      </c>
      <c r="O4" s="36" t="s">
        <v>237</v>
      </c>
      <c r="P4" s="36" t="s">
        <v>238</v>
      </c>
      <c r="Q4" s="36" t="s">
        <v>229</v>
      </c>
      <c r="R4" s="58" t="s">
        <v>239</v>
      </c>
      <c r="S4" s="17"/>
      <c r="T4" s="17"/>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c r="CD4" s="17"/>
      <c r="CE4" s="17"/>
      <c r="CF4" s="17"/>
      <c r="CG4" s="17"/>
      <c r="CH4" s="17"/>
      <c r="CI4" s="17"/>
      <c r="CJ4" s="17"/>
      <c r="CK4" s="17"/>
      <c r="CL4" s="17"/>
      <c r="CM4" s="17"/>
      <c r="CN4" s="17"/>
      <c r="CO4" s="17"/>
      <c r="CP4" s="17"/>
      <c r="CQ4" s="17"/>
      <c r="CR4" s="17"/>
      <c r="CS4" s="17"/>
      <c r="CT4" s="17"/>
      <c r="CU4" s="17"/>
      <c r="CV4" s="17"/>
      <c r="CW4" s="17"/>
      <c r="CX4" s="17"/>
      <c r="CY4" s="17"/>
      <c r="CZ4" s="17"/>
      <c r="DA4" s="17"/>
      <c r="DB4" s="17"/>
      <c r="DC4" s="17"/>
      <c r="DD4" s="17"/>
      <c r="DE4" s="17"/>
      <c r="DF4" s="17"/>
      <c r="DG4" s="17"/>
      <c r="DH4" s="17"/>
      <c r="DI4" s="17"/>
      <c r="DJ4" s="17"/>
      <c r="DK4" s="17"/>
      <c r="DL4" s="17"/>
      <c r="DM4" s="17"/>
      <c r="DN4" s="17"/>
      <c r="DO4" s="17"/>
      <c r="DP4" s="17"/>
      <c r="DQ4" s="17"/>
      <c r="DR4" s="17"/>
      <c r="DS4" s="17"/>
      <c r="DT4" s="17"/>
      <c r="DU4" s="17"/>
      <c r="DV4" s="17"/>
      <c r="DW4" s="17"/>
      <c r="DX4" s="17"/>
      <c r="DY4" s="17"/>
      <c r="DZ4" s="17"/>
      <c r="EA4" s="17"/>
      <c r="EB4" s="17"/>
      <c r="EC4" s="17"/>
      <c r="ED4" s="17"/>
      <c r="EE4" s="17"/>
      <c r="EF4" s="17"/>
      <c r="EG4" s="17"/>
      <c r="EH4" s="17"/>
      <c r="EI4" s="17"/>
      <c r="EJ4" s="17"/>
      <c r="EK4" s="17"/>
      <c r="EL4" s="17"/>
      <c r="EM4" s="17"/>
      <c r="EN4" s="17"/>
      <c r="EO4" s="17"/>
      <c r="EP4" s="17"/>
      <c r="EQ4" s="17"/>
      <c r="ER4" s="17"/>
      <c r="ES4" s="17"/>
      <c r="ET4" s="17"/>
      <c r="EU4" s="17"/>
      <c r="EV4" s="17"/>
      <c r="EW4" s="17"/>
      <c r="EX4" s="17"/>
      <c r="EY4" s="17"/>
      <c r="EZ4" s="17"/>
      <c r="FA4" s="17"/>
      <c r="FB4" s="17"/>
      <c r="FC4" s="17"/>
      <c r="FD4" s="17"/>
      <c r="FE4" s="17"/>
      <c r="FF4" s="17"/>
      <c r="FG4" s="17"/>
      <c r="FH4" s="17"/>
      <c r="FI4" s="17"/>
      <c r="FJ4" s="17"/>
      <c r="FK4" s="17"/>
      <c r="FL4" s="17"/>
      <c r="FM4" s="17"/>
      <c r="FN4" s="17"/>
      <c r="FO4" s="17"/>
      <c r="FP4" s="17"/>
      <c r="FQ4" s="17"/>
      <c r="FR4" s="17"/>
      <c r="FS4" s="17"/>
      <c r="FT4" s="17"/>
      <c r="FU4" s="17"/>
      <c r="FV4" s="17"/>
      <c r="FW4" s="17"/>
      <c r="FX4" s="17"/>
      <c r="FY4" s="17"/>
      <c r="FZ4" s="17"/>
      <c r="GA4" s="17"/>
      <c r="GB4" s="17"/>
      <c r="GC4" s="17"/>
      <c r="GD4" s="17"/>
      <c r="GE4" s="17"/>
      <c r="GF4" s="17"/>
      <c r="GG4" s="17"/>
      <c r="GH4" s="17"/>
      <c r="GI4" s="17"/>
      <c r="GJ4" s="17"/>
      <c r="GK4" s="17"/>
      <c r="GL4" s="17"/>
      <c r="GM4" s="17"/>
      <c r="GN4" s="17"/>
      <c r="GO4" s="17"/>
      <c r="GP4" s="17"/>
      <c r="GQ4" s="17"/>
      <c r="GR4" s="17"/>
      <c r="GS4" s="17"/>
      <c r="GT4" s="17"/>
      <c r="GU4" s="17"/>
      <c r="GV4" s="17"/>
      <c r="GW4" s="17"/>
      <c r="GX4" s="17"/>
      <c r="GY4" s="17"/>
      <c r="GZ4" s="17"/>
      <c r="HA4" s="17"/>
      <c r="HB4" s="17"/>
      <c r="HC4" s="17"/>
      <c r="HD4" s="17"/>
      <c r="HE4" s="17"/>
      <c r="HF4" s="17"/>
      <c r="HG4" s="17"/>
      <c r="HH4" s="17"/>
      <c r="HI4" s="17"/>
      <c r="HJ4" s="17"/>
      <c r="HK4" s="17"/>
      <c r="HL4" s="17"/>
      <c r="HM4" s="17"/>
      <c r="HN4" s="17"/>
      <c r="HO4" s="17"/>
      <c r="HP4" s="17"/>
      <c r="HQ4" s="17"/>
      <c r="HR4" s="17"/>
      <c r="HS4" s="17"/>
      <c r="HT4" s="17"/>
      <c r="HU4" s="17"/>
      <c r="HV4" s="17"/>
      <c r="HW4" s="17"/>
      <c r="HX4" s="17"/>
      <c r="HY4" s="17"/>
      <c r="HZ4" s="17"/>
      <c r="IA4" s="17"/>
      <c r="IB4" s="17"/>
      <c r="IC4" s="17"/>
      <c r="ID4" s="17"/>
      <c r="IE4" s="17"/>
      <c r="IF4" s="17"/>
      <c r="IG4" s="17"/>
      <c r="IH4" s="17"/>
      <c r="II4" s="17"/>
      <c r="IJ4" s="17"/>
      <c r="IK4" s="17"/>
      <c r="IL4" s="17"/>
      <c r="IM4" s="17"/>
      <c r="IN4" s="17"/>
      <c r="IO4" s="17"/>
      <c r="IP4" s="17"/>
      <c r="IQ4" s="17"/>
      <c r="IR4" s="17"/>
      <c r="IS4" s="17"/>
      <c r="IT4" s="17"/>
      <c r="IU4" s="17"/>
      <c r="IV4" s="17"/>
      <c r="IW4" s="17"/>
      <c r="IX4" s="17"/>
      <c r="IY4" s="17"/>
      <c r="IZ4" s="17"/>
      <c r="JA4" s="17"/>
      <c r="JB4" s="17"/>
      <c r="JC4" s="17"/>
      <c r="JD4" s="17"/>
      <c r="JE4" s="17"/>
      <c r="JF4" s="17"/>
      <c r="JG4" s="17"/>
      <c r="JH4" s="17"/>
      <c r="JI4" s="17"/>
      <c r="JJ4" s="17"/>
      <c r="JK4" s="17"/>
      <c r="JL4" s="17"/>
      <c r="JM4" s="17"/>
      <c r="JN4" s="17"/>
      <c r="JO4" s="17"/>
      <c r="JP4" s="17"/>
      <c r="JQ4" s="17"/>
      <c r="JR4" s="17"/>
      <c r="JS4" s="17"/>
      <c r="JT4" s="17"/>
      <c r="JU4" s="17"/>
      <c r="JV4" s="17"/>
      <c r="JW4" s="17"/>
      <c r="JX4" s="17"/>
      <c r="JY4" s="17"/>
      <c r="JZ4" s="17"/>
      <c r="KA4" s="17"/>
      <c r="KB4" s="17"/>
      <c r="KC4" s="17"/>
      <c r="KD4" s="17"/>
      <c r="KE4" s="17"/>
      <c r="KF4" s="17"/>
      <c r="KG4" s="17"/>
      <c r="KH4" s="17"/>
      <c r="KI4" s="17"/>
      <c r="KJ4" s="17"/>
      <c r="KK4" s="17"/>
      <c r="KL4" s="17"/>
      <c r="KM4" s="17"/>
      <c r="KN4" s="17"/>
      <c r="KO4" s="17"/>
      <c r="KP4" s="17"/>
      <c r="KQ4" s="17"/>
      <c r="KR4" s="17"/>
      <c r="KS4" s="17"/>
      <c r="KT4" s="17"/>
      <c r="KU4" s="17"/>
      <c r="KV4" s="17"/>
      <c r="KW4" s="17"/>
      <c r="KX4" s="17"/>
      <c r="KY4" s="17"/>
      <c r="KZ4" s="17"/>
      <c r="LA4" s="17"/>
      <c r="LB4" s="17"/>
      <c r="LC4" s="17"/>
      <c r="LD4" s="17"/>
      <c r="LE4" s="17"/>
      <c r="LF4" s="17"/>
      <c r="LG4" s="17"/>
      <c r="LH4" s="17"/>
      <c r="LI4" s="17"/>
      <c r="LJ4" s="17"/>
      <c r="LK4" s="17"/>
      <c r="LL4" s="17"/>
      <c r="LM4" s="17"/>
      <c r="LN4" s="17"/>
      <c r="LO4" s="17"/>
      <c r="LP4" s="17"/>
      <c r="LQ4" s="17"/>
      <c r="LR4" s="17"/>
      <c r="LS4" s="17"/>
      <c r="LT4" s="17"/>
      <c r="LU4" s="17"/>
      <c r="LV4" s="17"/>
      <c r="LW4" s="17"/>
      <c r="LX4" s="17"/>
      <c r="LY4" s="17"/>
      <c r="LZ4" s="17"/>
      <c r="MA4" s="17"/>
      <c r="MB4" s="17"/>
      <c r="MC4" s="17"/>
      <c r="MD4" s="17"/>
      <c r="ME4" s="17"/>
      <c r="MF4" s="17"/>
      <c r="MG4" s="17"/>
      <c r="MH4" s="17"/>
      <c r="MI4" s="17"/>
      <c r="MJ4" s="17"/>
      <c r="MK4" s="17"/>
      <c r="ML4" s="17"/>
      <c r="MM4" s="17"/>
      <c r="MN4" s="17"/>
      <c r="MO4" s="17"/>
      <c r="MP4" s="17"/>
      <c r="MQ4" s="17"/>
      <c r="MR4" s="17"/>
      <c r="MS4" s="17"/>
      <c r="MT4" s="17"/>
      <c r="MU4" s="17"/>
      <c r="MV4" s="17"/>
      <c r="MW4" s="17"/>
      <c r="MX4" s="17"/>
      <c r="MY4" s="17"/>
      <c r="MZ4" s="17"/>
      <c r="NA4" s="17"/>
      <c r="NB4" s="17"/>
      <c r="NC4" s="17"/>
      <c r="ND4" s="17"/>
      <c r="NE4" s="17"/>
      <c r="NF4" s="17"/>
      <c r="NG4" s="17"/>
      <c r="NH4" s="17"/>
      <c r="NI4" s="17"/>
      <c r="NJ4" s="17"/>
      <c r="NK4" s="17"/>
      <c r="NL4" s="17"/>
      <c r="NM4" s="17"/>
      <c r="NN4" s="17"/>
      <c r="NO4" s="17"/>
      <c r="NP4" s="17"/>
      <c r="NQ4" s="17"/>
      <c r="NR4" s="17"/>
      <c r="NS4" s="17"/>
      <c r="NT4" s="17"/>
      <c r="NU4" s="17"/>
      <c r="NV4" s="17"/>
      <c r="NW4" s="17"/>
      <c r="NX4" s="17"/>
      <c r="NY4" s="17"/>
      <c r="NZ4" s="17"/>
      <c r="OA4" s="17"/>
      <c r="OB4" s="17"/>
      <c r="OC4" s="17"/>
      <c r="OD4" s="17"/>
      <c r="OE4" s="17"/>
      <c r="OF4" s="17"/>
      <c r="OG4" s="17"/>
      <c r="OH4" s="17"/>
      <c r="OI4" s="17"/>
      <c r="OJ4" s="17"/>
      <c r="OK4" s="17"/>
      <c r="OL4" s="17"/>
      <c r="OM4" s="17"/>
      <c r="ON4" s="17"/>
      <c r="OO4" s="17"/>
      <c r="OP4" s="17"/>
      <c r="OQ4" s="17"/>
      <c r="OR4" s="17"/>
      <c r="OS4" s="17"/>
      <c r="OT4" s="17"/>
      <c r="OU4" s="17"/>
      <c r="OV4" s="17"/>
      <c r="OW4" s="17"/>
      <c r="OX4" s="17"/>
      <c r="OY4" s="17"/>
      <c r="OZ4" s="17"/>
      <c r="PA4" s="17"/>
      <c r="PB4" s="17"/>
      <c r="PC4" s="17"/>
      <c r="PD4" s="17"/>
      <c r="PE4" s="17"/>
      <c r="PF4" s="17"/>
      <c r="PG4" s="17"/>
      <c r="PH4" s="17"/>
      <c r="PI4" s="17"/>
      <c r="PJ4" s="17"/>
      <c r="PK4" s="17"/>
      <c r="PL4" s="17"/>
      <c r="PM4" s="17"/>
      <c r="PN4" s="17"/>
      <c r="PO4" s="17"/>
      <c r="PP4" s="17"/>
      <c r="PQ4" s="17"/>
      <c r="PR4" s="17"/>
      <c r="PS4" s="17"/>
      <c r="PT4" s="17"/>
      <c r="PU4" s="17"/>
      <c r="PV4" s="17"/>
      <c r="PW4" s="17"/>
      <c r="PX4" s="17"/>
      <c r="PY4" s="17"/>
      <c r="PZ4" s="17"/>
      <c r="QA4" s="17"/>
      <c r="QB4" s="17"/>
      <c r="QC4" s="17"/>
      <c r="QD4" s="17"/>
      <c r="QE4" s="17"/>
      <c r="QF4" s="17"/>
      <c r="QG4" s="17"/>
      <c r="QH4" s="17"/>
      <c r="QI4" s="17"/>
      <c r="QJ4" s="17"/>
      <c r="QK4" s="17"/>
      <c r="QL4" s="17"/>
      <c r="QM4" s="17"/>
      <c r="QN4" s="17"/>
      <c r="QO4" s="17"/>
      <c r="QP4" s="17"/>
      <c r="QQ4" s="17"/>
      <c r="QR4" s="17"/>
      <c r="QS4" s="17"/>
      <c r="QT4" s="17"/>
      <c r="QU4" s="17"/>
      <c r="QV4" s="17"/>
      <c r="QW4" s="17"/>
      <c r="QX4" s="17"/>
      <c r="QY4" s="17"/>
      <c r="QZ4" s="17"/>
      <c r="RA4" s="17"/>
      <c r="RB4" s="17"/>
      <c r="RC4" s="17"/>
      <c r="RD4" s="17"/>
      <c r="RE4" s="17"/>
      <c r="RF4" s="17"/>
      <c r="RG4" s="17"/>
      <c r="RH4" s="17"/>
      <c r="RI4" s="17"/>
      <c r="RJ4" s="17"/>
      <c r="RK4" s="17"/>
      <c r="RL4" s="17"/>
      <c r="RM4" s="17"/>
      <c r="RN4" s="17"/>
      <c r="RO4" s="17"/>
      <c r="RP4" s="17"/>
      <c r="RQ4" s="17"/>
      <c r="RR4" s="17"/>
      <c r="RS4" s="17"/>
      <c r="RT4" s="17"/>
      <c r="RU4" s="17"/>
      <c r="RV4" s="17"/>
      <c r="RW4" s="17"/>
      <c r="RX4" s="17"/>
      <c r="RY4" s="17"/>
      <c r="RZ4" s="17"/>
      <c r="SA4" s="17"/>
      <c r="SB4" s="17"/>
      <c r="SC4" s="17"/>
      <c r="SD4" s="17"/>
      <c r="SE4" s="17"/>
      <c r="SF4" s="17"/>
      <c r="SG4" s="17"/>
      <c r="SH4" s="17"/>
      <c r="SI4" s="17"/>
      <c r="SJ4" s="17"/>
      <c r="SK4" s="17"/>
      <c r="SL4" s="17"/>
      <c r="SM4" s="17"/>
      <c r="SN4" s="17"/>
      <c r="SO4" s="17"/>
      <c r="SP4" s="17"/>
      <c r="SQ4" s="17"/>
      <c r="SR4" s="17"/>
      <c r="SS4" s="17"/>
      <c r="ST4" s="17"/>
      <c r="SU4" s="17"/>
      <c r="SV4" s="17"/>
      <c r="SW4" s="17"/>
      <c r="SX4" s="17"/>
      <c r="SY4" s="17"/>
      <c r="SZ4" s="17"/>
      <c r="TA4" s="17"/>
      <c r="TB4" s="17"/>
      <c r="TC4" s="17"/>
      <c r="TD4" s="17"/>
      <c r="TE4" s="17"/>
      <c r="TF4" s="17"/>
      <c r="TG4" s="17"/>
      <c r="TH4" s="17"/>
      <c r="TI4" s="17"/>
      <c r="TJ4" s="17"/>
      <c r="TK4" s="17"/>
      <c r="TL4" s="17"/>
      <c r="TM4" s="17"/>
      <c r="TN4" s="17"/>
      <c r="TO4" s="17"/>
      <c r="TP4" s="17"/>
      <c r="TQ4" s="17"/>
      <c r="TR4" s="17"/>
      <c r="TS4" s="17"/>
      <c r="TT4" s="17"/>
      <c r="TU4" s="17"/>
      <c r="TV4" s="17"/>
      <c r="TW4" s="17"/>
      <c r="TX4" s="17"/>
      <c r="TY4" s="17"/>
      <c r="TZ4" s="17"/>
      <c r="UA4" s="17"/>
      <c r="UB4" s="17"/>
      <c r="UC4" s="17"/>
      <c r="UD4" s="17"/>
      <c r="UE4" s="17"/>
      <c r="UF4" s="17"/>
      <c r="UG4" s="17"/>
      <c r="UH4" s="17"/>
      <c r="UI4" s="17"/>
      <c r="UJ4" s="17"/>
      <c r="UK4" s="17"/>
      <c r="UL4" s="17"/>
      <c r="UM4" s="17"/>
      <c r="UN4" s="17"/>
      <c r="UO4" s="17"/>
      <c r="UP4" s="17"/>
      <c r="UQ4" s="17"/>
      <c r="UR4" s="17"/>
      <c r="US4" s="17"/>
      <c r="UT4" s="17"/>
      <c r="UU4" s="17"/>
      <c r="UV4" s="17"/>
      <c r="UW4" s="17"/>
      <c r="UX4" s="17"/>
      <c r="UY4" s="17"/>
      <c r="UZ4" s="17"/>
      <c r="VA4" s="17"/>
      <c r="VB4" s="17"/>
      <c r="VC4" s="17"/>
      <c r="VD4" s="17"/>
      <c r="VE4" s="17"/>
      <c r="VF4" s="17"/>
      <c r="VG4" s="17"/>
      <c r="VH4" s="17"/>
      <c r="VI4" s="17"/>
      <c r="VJ4" s="17"/>
      <c r="VK4" s="17"/>
      <c r="VL4" s="17"/>
      <c r="VM4" s="17"/>
      <c r="VN4" s="17"/>
      <c r="VO4" s="17"/>
      <c r="VP4" s="17"/>
      <c r="VQ4" s="17"/>
      <c r="VR4" s="17"/>
      <c r="VS4" s="17"/>
      <c r="VT4" s="17"/>
      <c r="VU4" s="17"/>
      <c r="VV4" s="17"/>
      <c r="VW4" s="17"/>
      <c r="VX4" s="17"/>
      <c r="VY4" s="17"/>
      <c r="VZ4" s="17"/>
      <c r="WA4" s="17"/>
      <c r="WB4" s="17"/>
      <c r="WC4" s="17"/>
      <c r="WD4" s="17"/>
      <c r="WE4" s="17"/>
      <c r="WF4" s="17"/>
      <c r="WG4" s="17"/>
      <c r="WH4" s="17"/>
      <c r="WI4" s="17"/>
      <c r="WJ4" s="17"/>
      <c r="WK4" s="17"/>
      <c r="WL4" s="17"/>
      <c r="WM4" s="17"/>
      <c r="WN4" s="17"/>
      <c r="WO4" s="17"/>
      <c r="WP4" s="17"/>
      <c r="WQ4" s="17"/>
      <c r="WR4" s="17"/>
      <c r="WS4" s="17"/>
      <c r="WT4" s="17"/>
      <c r="WU4" s="17"/>
      <c r="WV4" s="17"/>
      <c r="WW4" s="17"/>
      <c r="WX4" s="17"/>
      <c r="WY4" s="17"/>
      <c r="WZ4" s="17"/>
      <c r="XA4" s="17"/>
      <c r="XB4" s="17"/>
      <c r="XC4" s="17"/>
      <c r="XD4" s="17"/>
      <c r="XE4" s="17"/>
      <c r="XF4" s="17"/>
      <c r="XG4" s="17"/>
      <c r="XH4" s="17"/>
      <c r="XI4" s="17"/>
      <c r="XJ4" s="17"/>
      <c r="XK4" s="17"/>
      <c r="XL4" s="17"/>
      <c r="XM4" s="17"/>
      <c r="XN4" s="17"/>
      <c r="XO4" s="17"/>
      <c r="XP4" s="17"/>
      <c r="XQ4" s="17"/>
      <c r="XR4" s="17"/>
      <c r="XS4" s="17"/>
      <c r="XT4" s="17"/>
      <c r="XU4" s="17"/>
      <c r="XV4" s="17"/>
      <c r="XW4" s="17"/>
      <c r="XX4" s="17"/>
      <c r="XY4" s="17"/>
      <c r="XZ4" s="17"/>
      <c r="YA4" s="17"/>
      <c r="YB4" s="17"/>
      <c r="YC4" s="17"/>
      <c r="YD4" s="17"/>
      <c r="YE4" s="17"/>
      <c r="YF4" s="17"/>
      <c r="YG4" s="17"/>
      <c r="YH4" s="17"/>
      <c r="YI4" s="17"/>
      <c r="YJ4" s="17"/>
      <c r="YK4" s="17"/>
      <c r="YL4" s="17"/>
      <c r="YM4" s="17"/>
      <c r="YN4" s="17"/>
      <c r="YO4" s="17"/>
      <c r="YP4" s="17"/>
      <c r="YQ4" s="17"/>
      <c r="YR4" s="17"/>
      <c r="YS4" s="17"/>
      <c r="YT4" s="17"/>
      <c r="YU4" s="17"/>
      <c r="YV4" s="17"/>
      <c r="YW4" s="17"/>
      <c r="YX4" s="17"/>
      <c r="YY4" s="17"/>
      <c r="YZ4" s="17"/>
      <c r="ZA4" s="17"/>
      <c r="ZB4" s="17"/>
      <c r="ZC4" s="17"/>
      <c r="ZD4" s="17"/>
      <c r="ZE4" s="17"/>
      <c r="ZF4" s="17"/>
      <c r="ZG4" s="17"/>
      <c r="ZH4" s="17"/>
      <c r="ZI4" s="17"/>
      <c r="ZJ4" s="17"/>
      <c r="ZK4" s="17"/>
      <c r="ZL4" s="17"/>
      <c r="ZM4" s="17"/>
      <c r="ZN4" s="17"/>
      <c r="ZO4" s="17"/>
      <c r="ZP4" s="17"/>
      <c r="ZQ4" s="17"/>
      <c r="ZR4" s="17"/>
      <c r="ZS4" s="17"/>
      <c r="ZT4" s="17"/>
      <c r="ZU4" s="17"/>
      <c r="ZV4" s="17"/>
      <c r="ZW4" s="17"/>
      <c r="ZX4" s="17"/>
      <c r="ZY4" s="17"/>
      <c r="ZZ4" s="17"/>
      <c r="AAA4" s="17"/>
      <c r="AAB4" s="17"/>
      <c r="AAC4" s="17"/>
      <c r="AAD4" s="17"/>
      <c r="AAE4" s="17"/>
      <c r="AAF4" s="17"/>
      <c r="AAG4" s="17"/>
      <c r="AAH4" s="17"/>
      <c r="AAI4" s="17"/>
      <c r="AAJ4" s="17"/>
      <c r="AAK4" s="17"/>
      <c r="AAL4" s="17"/>
      <c r="AAM4" s="17"/>
      <c r="AAN4" s="17"/>
      <c r="AAO4" s="17"/>
      <c r="AAP4" s="17"/>
      <c r="AAQ4" s="17"/>
      <c r="AAR4" s="17"/>
      <c r="AAS4" s="17"/>
      <c r="AAT4" s="17"/>
      <c r="AAU4" s="17"/>
      <c r="AAV4" s="17"/>
      <c r="AAW4" s="17"/>
      <c r="AAX4" s="17"/>
      <c r="AAY4" s="17"/>
      <c r="AAZ4" s="17"/>
      <c r="ABA4" s="17"/>
      <c r="ABB4" s="17"/>
      <c r="ABC4" s="17"/>
      <c r="ABD4" s="17"/>
      <c r="ABE4" s="17"/>
      <c r="ABF4" s="17"/>
      <c r="ABG4" s="17"/>
      <c r="ABH4" s="17"/>
      <c r="ABI4" s="17"/>
      <c r="ABJ4" s="17"/>
      <c r="ABK4" s="17"/>
      <c r="ABL4" s="17"/>
      <c r="ABM4" s="17"/>
      <c r="ABN4" s="17"/>
      <c r="ABO4" s="17"/>
      <c r="ABP4" s="17"/>
      <c r="ABQ4" s="17"/>
      <c r="ABR4" s="17"/>
      <c r="ABS4" s="17"/>
      <c r="ABT4" s="17"/>
      <c r="ABU4" s="17"/>
      <c r="ABV4" s="17"/>
      <c r="ABW4" s="17"/>
      <c r="ABX4" s="17"/>
      <c r="ABY4" s="17"/>
      <c r="ABZ4" s="17"/>
      <c r="ACA4" s="17"/>
      <c r="ACB4" s="17"/>
      <c r="ACC4" s="17"/>
      <c r="ACD4" s="17"/>
      <c r="ACE4" s="17"/>
      <c r="ACF4" s="17"/>
      <c r="ACG4" s="17"/>
      <c r="ACH4" s="17"/>
      <c r="ACI4" s="17"/>
      <c r="ACJ4" s="17"/>
      <c r="ACK4" s="17"/>
      <c r="ACL4" s="17"/>
      <c r="ACM4" s="17"/>
      <c r="ACN4" s="17"/>
      <c r="ACO4" s="17"/>
      <c r="ACP4" s="17"/>
      <c r="ACQ4" s="17"/>
      <c r="ACR4" s="17"/>
      <c r="ACS4" s="17"/>
      <c r="ACT4" s="17"/>
      <c r="ACU4" s="17"/>
      <c r="ACV4" s="17"/>
      <c r="ACW4" s="17"/>
      <c r="ACX4" s="17"/>
      <c r="ACY4" s="17"/>
      <c r="ACZ4" s="17"/>
      <c r="ADA4" s="17"/>
      <c r="ADB4" s="17"/>
      <c r="ADC4" s="17"/>
      <c r="ADD4" s="17"/>
      <c r="ADE4" s="17"/>
      <c r="ADF4" s="17"/>
      <c r="ADG4" s="17"/>
      <c r="ADH4" s="17"/>
      <c r="ADI4" s="17"/>
      <c r="ADJ4" s="17"/>
      <c r="ADK4" s="17"/>
      <c r="ADL4" s="17"/>
      <c r="ADM4" s="17"/>
      <c r="ADN4" s="17"/>
      <c r="ADO4" s="17"/>
      <c r="ADP4" s="17"/>
      <c r="ADQ4" s="17"/>
      <c r="ADR4" s="17"/>
      <c r="ADS4" s="17"/>
      <c r="ADT4" s="17"/>
      <c r="ADU4" s="17"/>
      <c r="ADV4" s="17"/>
      <c r="ADW4" s="17"/>
      <c r="ADX4" s="17"/>
      <c r="ADY4" s="17"/>
      <c r="ADZ4" s="17"/>
      <c r="AEA4" s="17"/>
      <c r="AEB4" s="17"/>
      <c r="AEC4" s="17"/>
      <c r="AED4" s="17"/>
      <c r="AEE4" s="17"/>
      <c r="AEF4" s="17"/>
      <c r="AEG4" s="17"/>
      <c r="AEH4" s="17"/>
      <c r="AEI4" s="17"/>
      <c r="AEJ4" s="17"/>
      <c r="AEK4" s="17"/>
      <c r="AEL4" s="17"/>
      <c r="AEM4" s="17"/>
      <c r="AEN4" s="17"/>
      <c r="AEO4" s="17"/>
      <c r="AEP4" s="17"/>
      <c r="AEQ4" s="17"/>
      <c r="AER4" s="17"/>
      <c r="AES4" s="17"/>
      <c r="AET4" s="17"/>
      <c r="AEU4" s="17"/>
      <c r="AEV4" s="17"/>
      <c r="AEW4" s="17"/>
      <c r="AEX4" s="17"/>
      <c r="AEY4" s="17"/>
      <c r="AEZ4" s="17"/>
      <c r="AFA4" s="17"/>
      <c r="AFB4" s="17"/>
      <c r="AFC4" s="17"/>
      <c r="AFD4" s="17"/>
      <c r="AFE4" s="17"/>
      <c r="AFF4" s="17"/>
      <c r="AFG4" s="17"/>
      <c r="AFH4" s="17"/>
      <c r="AFI4" s="17"/>
      <c r="AFJ4" s="17"/>
      <c r="AFK4" s="17"/>
      <c r="AFL4" s="17"/>
      <c r="AFM4" s="17"/>
      <c r="AFN4" s="17"/>
      <c r="AFO4" s="17"/>
      <c r="AFP4" s="17"/>
      <c r="AFQ4" s="17"/>
      <c r="AFR4" s="17"/>
      <c r="AFS4" s="17"/>
      <c r="AFT4" s="17"/>
      <c r="AFU4" s="17"/>
      <c r="AFV4" s="17"/>
      <c r="AFW4" s="17"/>
      <c r="AFX4" s="17"/>
      <c r="AFY4" s="17"/>
      <c r="AFZ4" s="17"/>
      <c r="AGA4" s="17"/>
      <c r="AGB4" s="17"/>
      <c r="AGC4" s="17"/>
      <c r="AGD4" s="17"/>
      <c r="AGE4" s="17"/>
      <c r="AGF4" s="17"/>
      <c r="AGG4" s="17"/>
      <c r="AGH4" s="17"/>
      <c r="AGI4" s="17"/>
      <c r="AGJ4" s="17"/>
      <c r="AGK4" s="17"/>
      <c r="AGL4" s="17"/>
      <c r="AGM4" s="17"/>
      <c r="AGN4" s="17"/>
      <c r="AGO4" s="17"/>
      <c r="AGP4" s="17"/>
      <c r="AGQ4" s="17"/>
      <c r="AGR4" s="17"/>
      <c r="AGS4" s="17"/>
      <c r="AGT4" s="17"/>
      <c r="AGU4" s="17"/>
      <c r="AGV4" s="17"/>
      <c r="AGW4" s="17"/>
      <c r="AGX4" s="17"/>
      <c r="AGY4" s="17"/>
      <c r="AGZ4" s="17"/>
      <c r="AHA4" s="17"/>
      <c r="AHB4" s="17"/>
      <c r="AHC4" s="17"/>
      <c r="AHD4" s="17"/>
      <c r="AHE4" s="17"/>
      <c r="AHF4" s="17"/>
      <c r="AHG4" s="17"/>
      <c r="AHH4" s="17"/>
      <c r="AHI4" s="17"/>
      <c r="AHJ4" s="17"/>
      <c r="AHK4" s="17"/>
      <c r="AHL4" s="17"/>
      <c r="AHM4" s="17"/>
      <c r="AHN4" s="17"/>
      <c r="AHO4" s="17"/>
      <c r="AHP4" s="17"/>
      <c r="AHQ4" s="17"/>
      <c r="AHR4" s="17"/>
      <c r="AHS4" s="17"/>
      <c r="AHT4" s="17"/>
      <c r="AHU4" s="17"/>
      <c r="AHV4" s="17"/>
      <c r="AHW4" s="17"/>
      <c r="AHX4" s="17"/>
      <c r="AHY4" s="17"/>
      <c r="AHZ4" s="17"/>
      <c r="AIA4" s="17"/>
      <c r="AIB4" s="17"/>
      <c r="AIC4" s="17"/>
      <c r="AID4" s="17"/>
      <c r="AIE4" s="17"/>
      <c r="AIF4" s="17"/>
      <c r="AIG4" s="17"/>
      <c r="AIH4" s="17"/>
      <c r="AII4" s="17"/>
      <c r="AIJ4" s="17"/>
      <c r="AIK4" s="17"/>
      <c r="AIL4" s="17"/>
      <c r="AIM4" s="17"/>
      <c r="AIN4" s="17"/>
      <c r="AIO4" s="17"/>
      <c r="AIP4" s="17"/>
      <c r="AIQ4" s="17"/>
      <c r="AIR4" s="17"/>
      <c r="AIS4" s="17"/>
      <c r="AIT4" s="17"/>
      <c r="AIU4" s="17"/>
      <c r="AIV4" s="17"/>
      <c r="AIW4" s="17"/>
      <c r="AIX4" s="17"/>
      <c r="AIY4" s="17"/>
      <c r="AIZ4" s="17"/>
      <c r="AJA4" s="17"/>
      <c r="AJB4" s="17"/>
      <c r="AJC4" s="17"/>
      <c r="AJD4" s="17"/>
      <c r="AJE4" s="17"/>
      <c r="AJF4" s="17"/>
      <c r="AJG4" s="17"/>
      <c r="AJH4" s="17"/>
      <c r="AJI4" s="17"/>
      <c r="AJJ4" s="17"/>
      <c r="AJK4" s="17"/>
      <c r="AJL4" s="17"/>
      <c r="AJM4" s="17"/>
      <c r="AJN4" s="17"/>
      <c r="AJO4" s="17"/>
      <c r="AJP4" s="17"/>
      <c r="AJQ4" s="17"/>
      <c r="AJR4" s="17"/>
      <c r="AJS4" s="17"/>
      <c r="AJT4" s="17"/>
      <c r="AJU4" s="17"/>
      <c r="AJV4" s="17"/>
      <c r="AJW4" s="17"/>
      <c r="AJX4" s="17"/>
      <c r="AJY4" s="17"/>
      <c r="AJZ4" s="17"/>
      <c r="AKA4" s="17"/>
      <c r="AKB4" s="17"/>
      <c r="AKC4" s="17"/>
      <c r="AKD4" s="17"/>
      <c r="AKE4" s="17"/>
      <c r="AKF4" s="17"/>
      <c r="AKG4" s="17"/>
      <c r="AKH4" s="17"/>
      <c r="AKI4" s="17"/>
      <c r="AKJ4" s="17"/>
      <c r="AKK4" s="17"/>
      <c r="AKL4" s="17"/>
      <c r="AKM4" s="17"/>
      <c r="AKN4" s="17"/>
      <c r="AKO4" s="17"/>
      <c r="AKP4" s="17"/>
      <c r="AKQ4" s="17"/>
      <c r="AKR4" s="17"/>
      <c r="AKS4" s="17"/>
      <c r="AKT4" s="17"/>
      <c r="AKU4" s="17"/>
      <c r="AKV4" s="17"/>
      <c r="AKW4" s="17"/>
      <c r="AKX4" s="17"/>
      <c r="AKY4" s="17"/>
      <c r="AKZ4" s="17"/>
      <c r="ALA4" s="17"/>
      <c r="ALB4" s="17"/>
      <c r="ALC4" s="17"/>
      <c r="ALD4" s="17"/>
      <c r="ALE4" s="17"/>
      <c r="ALF4" s="17"/>
      <c r="ALG4" s="17"/>
      <c r="ALH4" s="17"/>
      <c r="ALI4" s="17"/>
      <c r="ALJ4" s="17"/>
      <c r="ALK4" s="17"/>
      <c r="ALL4" s="17"/>
      <c r="ALM4" s="17"/>
      <c r="ALN4" s="17"/>
      <c r="ALO4" s="17"/>
      <c r="ALP4" s="17"/>
      <c r="ALQ4" s="17"/>
      <c r="ALR4" s="17"/>
      <c r="ALS4" s="17"/>
      <c r="ALT4" s="17"/>
      <c r="ALU4" s="17"/>
      <c r="ALV4" s="17"/>
      <c r="ALW4" s="17"/>
      <c r="ALX4" s="17"/>
      <c r="ALY4" s="17"/>
      <c r="ALZ4" s="17"/>
      <c r="AMA4" s="17"/>
      <c r="AMB4" s="17"/>
      <c r="AMC4" s="17"/>
      <c r="AMD4" s="17"/>
      <c r="AME4" s="17"/>
      <c r="AMF4" s="17"/>
      <c r="AMG4" s="17"/>
      <c r="AMH4" s="17"/>
      <c r="AMI4" s="17"/>
      <c r="AMJ4" s="17"/>
      <c r="AMK4" s="17"/>
      <c r="AML4" s="17"/>
      <c r="AMM4" s="17"/>
      <c r="AMN4" s="17"/>
      <c r="AMO4" s="17"/>
      <c r="AMP4" s="17"/>
      <c r="AMQ4" s="17"/>
      <c r="AMR4" s="17"/>
      <c r="AMS4" s="17"/>
      <c r="AMT4" s="17"/>
      <c r="AMU4" s="17"/>
      <c r="AMV4" s="17"/>
      <c r="AMW4" s="17"/>
      <c r="AMX4" s="17"/>
      <c r="AMY4" s="17"/>
      <c r="AMZ4" s="17"/>
      <c r="ANA4" s="17"/>
      <c r="ANB4" s="17"/>
      <c r="ANC4" s="17"/>
      <c r="AND4" s="17"/>
      <c r="ANE4" s="17"/>
      <c r="ANF4" s="17"/>
      <c r="ANG4" s="17"/>
      <c r="ANH4" s="17"/>
      <c r="ANI4" s="17"/>
      <c r="ANJ4" s="17"/>
      <c r="ANK4" s="17"/>
      <c r="ANL4" s="17"/>
      <c r="ANM4" s="17"/>
      <c r="ANN4" s="17"/>
      <c r="ANO4" s="17"/>
      <c r="ANP4" s="17"/>
      <c r="ANQ4" s="17"/>
      <c r="ANR4" s="17"/>
      <c r="ANS4" s="17"/>
      <c r="ANT4" s="17"/>
      <c r="ANU4" s="17"/>
      <c r="ANV4" s="17"/>
      <c r="ANW4" s="17"/>
      <c r="ANX4" s="17"/>
      <c r="ANY4" s="17"/>
      <c r="ANZ4" s="17"/>
      <c r="AOA4" s="17"/>
      <c r="AOB4" s="17"/>
      <c r="AOC4" s="17"/>
      <c r="AOD4" s="17"/>
      <c r="AOE4" s="17"/>
      <c r="AOF4" s="17"/>
      <c r="AOG4" s="17"/>
      <c r="AOH4" s="17"/>
      <c r="AOI4" s="17"/>
      <c r="AOJ4" s="17"/>
      <c r="AOK4" s="17"/>
      <c r="AOL4" s="17"/>
      <c r="AOM4" s="17"/>
      <c r="AON4" s="17"/>
      <c r="AOO4" s="17"/>
      <c r="AOP4" s="17"/>
      <c r="AOQ4" s="17"/>
      <c r="AOR4" s="17"/>
      <c r="AOS4" s="17"/>
      <c r="AOT4" s="17"/>
      <c r="AOU4" s="17"/>
      <c r="AOV4" s="17"/>
      <c r="AOW4" s="17"/>
      <c r="AOX4" s="17"/>
      <c r="AOY4" s="17"/>
      <c r="AOZ4" s="17"/>
      <c r="APA4" s="17"/>
      <c r="APB4" s="17"/>
      <c r="APC4" s="17"/>
      <c r="APD4" s="17"/>
      <c r="APE4" s="17"/>
      <c r="APF4" s="17"/>
      <c r="APG4" s="17"/>
      <c r="APH4" s="17"/>
      <c r="API4" s="17"/>
      <c r="APJ4" s="17"/>
      <c r="APK4" s="17"/>
      <c r="APL4" s="17"/>
      <c r="APM4" s="17"/>
      <c r="APN4" s="17"/>
      <c r="APO4" s="17"/>
      <c r="APP4" s="17"/>
      <c r="APQ4" s="17"/>
      <c r="APR4" s="17"/>
      <c r="APS4" s="17"/>
      <c r="APT4" s="17"/>
      <c r="APU4" s="17"/>
      <c r="APV4" s="17"/>
      <c r="APW4" s="17"/>
      <c r="APX4" s="17"/>
      <c r="APY4" s="17"/>
      <c r="APZ4" s="17"/>
      <c r="AQA4" s="17"/>
      <c r="AQB4" s="17"/>
      <c r="AQC4" s="17"/>
      <c r="AQD4" s="17"/>
      <c r="AQE4" s="17"/>
      <c r="AQF4" s="17"/>
      <c r="AQG4" s="17"/>
      <c r="AQH4" s="17"/>
      <c r="AQI4" s="17"/>
      <c r="AQJ4" s="17"/>
      <c r="AQK4" s="17"/>
      <c r="AQL4" s="17"/>
      <c r="AQM4" s="17"/>
      <c r="AQN4" s="17"/>
      <c r="AQO4" s="17"/>
      <c r="AQP4" s="17"/>
      <c r="AQQ4" s="17"/>
      <c r="AQR4" s="17"/>
      <c r="AQS4" s="17"/>
      <c r="AQT4" s="17"/>
      <c r="AQU4" s="17"/>
      <c r="AQV4" s="17"/>
      <c r="AQW4" s="17"/>
      <c r="AQX4" s="17"/>
      <c r="AQY4" s="17"/>
      <c r="AQZ4" s="17"/>
      <c r="ARA4" s="17"/>
      <c r="ARB4" s="17"/>
      <c r="ARC4" s="17"/>
      <c r="ARD4" s="17"/>
      <c r="ARE4" s="17"/>
      <c r="ARF4" s="17"/>
      <c r="ARG4" s="17"/>
      <c r="ARH4" s="17"/>
      <c r="ARI4" s="17"/>
      <c r="ARJ4" s="17"/>
      <c r="ARK4" s="17"/>
      <c r="ARL4" s="17"/>
      <c r="ARM4" s="17"/>
      <c r="ARN4" s="17"/>
      <c r="ARO4" s="17"/>
      <c r="ARP4" s="17"/>
      <c r="ARQ4" s="17"/>
      <c r="ARR4" s="17"/>
      <c r="ARS4" s="17"/>
      <c r="ART4" s="17"/>
      <c r="ARU4" s="17"/>
      <c r="ARV4" s="17"/>
      <c r="ARW4" s="17"/>
      <c r="ARX4" s="17"/>
      <c r="ARY4" s="17"/>
      <c r="ARZ4" s="17"/>
      <c r="ASA4" s="17"/>
      <c r="ASB4" s="17"/>
      <c r="ASC4" s="17"/>
      <c r="ASD4" s="17"/>
      <c r="ASE4" s="17"/>
      <c r="ASF4" s="17"/>
      <c r="ASG4" s="17"/>
      <c r="ASH4" s="17"/>
      <c r="ASI4" s="17"/>
      <c r="ASJ4" s="17"/>
      <c r="ASK4" s="17"/>
      <c r="ASL4" s="17"/>
      <c r="ASM4" s="17"/>
      <c r="ASN4" s="17"/>
      <c r="ASO4" s="17"/>
      <c r="ASP4" s="17"/>
      <c r="ASQ4" s="17"/>
      <c r="ASR4" s="17"/>
      <c r="ASS4" s="17"/>
      <c r="AST4" s="17"/>
      <c r="ASU4" s="17"/>
      <c r="ASV4" s="17"/>
      <c r="ASW4" s="17"/>
      <c r="ASX4" s="17"/>
      <c r="ASY4" s="17"/>
      <c r="ASZ4" s="17"/>
      <c r="ATA4" s="17"/>
      <c r="ATB4" s="17"/>
      <c r="ATC4" s="17"/>
      <c r="ATD4" s="17"/>
      <c r="ATE4" s="17"/>
      <c r="ATF4" s="17"/>
      <c r="ATG4" s="17"/>
      <c r="ATH4" s="17"/>
      <c r="ATI4" s="17"/>
      <c r="ATJ4" s="17"/>
      <c r="ATK4" s="17"/>
      <c r="ATL4" s="17"/>
      <c r="ATM4" s="17"/>
      <c r="ATN4" s="17"/>
      <c r="ATO4" s="17"/>
      <c r="ATP4" s="17"/>
      <c r="ATQ4" s="17"/>
      <c r="ATR4" s="17"/>
      <c r="ATS4" s="17"/>
      <c r="ATT4" s="17"/>
      <c r="ATU4" s="17"/>
      <c r="ATV4" s="17"/>
      <c r="ATW4" s="17"/>
      <c r="ATX4" s="17"/>
      <c r="ATY4" s="17"/>
      <c r="ATZ4" s="17"/>
      <c r="AUA4" s="17"/>
      <c r="AUB4" s="17"/>
      <c r="AUC4" s="17"/>
      <c r="AUD4" s="17"/>
      <c r="AUE4" s="17"/>
      <c r="AUF4" s="17"/>
      <c r="AUG4" s="17"/>
      <c r="AUH4" s="17"/>
      <c r="AUI4" s="17"/>
      <c r="AUJ4" s="17"/>
      <c r="AUK4" s="17"/>
      <c r="AUL4" s="17"/>
      <c r="AUM4" s="17"/>
      <c r="AUN4" s="17"/>
      <c r="AUO4" s="17"/>
      <c r="AUP4" s="17"/>
      <c r="AUQ4" s="17"/>
      <c r="AUR4" s="17"/>
      <c r="AUS4" s="17"/>
      <c r="AUT4" s="17"/>
      <c r="AUU4" s="17"/>
      <c r="AUV4" s="17"/>
      <c r="AUW4" s="17"/>
      <c r="AUX4" s="17"/>
      <c r="AUY4" s="17"/>
      <c r="AUZ4" s="17"/>
      <c r="AVA4" s="17"/>
      <c r="AVB4" s="17"/>
      <c r="AVC4" s="17"/>
      <c r="AVD4" s="17"/>
      <c r="AVE4" s="17"/>
      <c r="AVF4" s="17"/>
      <c r="AVG4" s="17"/>
      <c r="AVH4" s="17"/>
      <c r="AVI4" s="17"/>
      <c r="AVJ4" s="17"/>
      <c r="AVK4" s="17"/>
      <c r="AVL4" s="17"/>
      <c r="AVM4" s="17"/>
      <c r="AVN4" s="17"/>
      <c r="AVO4" s="17"/>
      <c r="AVP4" s="17"/>
      <c r="AVQ4" s="17"/>
      <c r="AVR4" s="17"/>
      <c r="AVS4" s="17"/>
      <c r="AVT4" s="17"/>
      <c r="AVU4" s="17"/>
      <c r="AVV4" s="17"/>
      <c r="AVW4" s="17"/>
      <c r="AVX4" s="17"/>
      <c r="AVY4" s="17"/>
      <c r="AVZ4" s="17"/>
      <c r="AWA4" s="17"/>
      <c r="AWB4" s="17"/>
      <c r="AWC4" s="17"/>
      <c r="AWD4" s="17"/>
      <c r="AWE4" s="17"/>
      <c r="AWF4" s="17"/>
      <c r="AWG4" s="17"/>
      <c r="AWH4" s="17"/>
      <c r="AWI4" s="17"/>
      <c r="AWJ4" s="17"/>
      <c r="AWK4" s="17"/>
      <c r="AWL4" s="17"/>
      <c r="AWM4" s="17"/>
      <c r="AWN4" s="17"/>
      <c r="AWO4" s="17"/>
      <c r="AWP4" s="17"/>
      <c r="AWQ4" s="17"/>
      <c r="AWR4" s="17"/>
      <c r="AWS4" s="17"/>
      <c r="AWT4" s="17"/>
      <c r="AWU4" s="17"/>
      <c r="AWV4" s="17"/>
      <c r="AWW4" s="17"/>
      <c r="AWX4" s="17"/>
      <c r="AWY4" s="17"/>
      <c r="AWZ4" s="17"/>
      <c r="AXA4" s="17"/>
      <c r="AXB4" s="17"/>
      <c r="AXC4" s="17"/>
      <c r="AXD4" s="17"/>
      <c r="AXE4" s="17"/>
      <c r="AXF4" s="17"/>
      <c r="AXG4" s="17"/>
      <c r="AXH4" s="17"/>
      <c r="AXI4" s="17"/>
      <c r="AXJ4" s="17"/>
      <c r="AXK4" s="17"/>
      <c r="AXL4" s="17"/>
      <c r="AXM4" s="17"/>
      <c r="AXN4" s="17"/>
      <c r="AXO4" s="17"/>
      <c r="AXP4" s="17"/>
      <c r="AXQ4" s="17"/>
      <c r="AXR4" s="17"/>
      <c r="AXS4" s="17"/>
      <c r="AXT4" s="17"/>
      <c r="AXU4" s="17"/>
      <c r="AXV4" s="17"/>
      <c r="AXW4" s="17"/>
      <c r="AXX4" s="17"/>
      <c r="AXY4" s="17"/>
      <c r="AXZ4" s="17"/>
      <c r="AYA4" s="17"/>
      <c r="AYB4" s="17"/>
      <c r="AYC4" s="17"/>
      <c r="AYD4" s="17"/>
      <c r="AYE4" s="17"/>
      <c r="AYF4" s="17"/>
      <c r="AYG4" s="17"/>
      <c r="AYH4" s="17"/>
      <c r="AYI4" s="17"/>
      <c r="AYJ4" s="17"/>
      <c r="AYK4" s="17"/>
      <c r="AYL4" s="17"/>
      <c r="AYM4" s="17"/>
      <c r="AYN4" s="17"/>
      <c r="AYO4" s="17"/>
      <c r="AYP4" s="17"/>
      <c r="AYQ4" s="17"/>
      <c r="AYR4" s="17"/>
      <c r="AYS4" s="17"/>
      <c r="AYT4" s="17"/>
      <c r="AYU4" s="17"/>
      <c r="AYV4" s="17"/>
      <c r="AYW4" s="17"/>
      <c r="AYX4" s="17"/>
      <c r="AYY4" s="17"/>
      <c r="AYZ4" s="17"/>
      <c r="AZA4" s="17"/>
      <c r="AZB4" s="17"/>
      <c r="AZC4" s="17"/>
      <c r="AZD4" s="17"/>
      <c r="AZE4" s="17"/>
      <c r="AZF4" s="17"/>
      <c r="AZG4" s="17"/>
      <c r="AZH4" s="17"/>
      <c r="AZI4" s="17"/>
      <c r="AZJ4" s="17"/>
      <c r="AZK4" s="17"/>
      <c r="AZL4" s="17"/>
      <c r="AZM4" s="17"/>
      <c r="AZN4" s="17"/>
      <c r="AZO4" s="17"/>
      <c r="AZP4" s="17"/>
      <c r="AZQ4" s="17"/>
      <c r="AZR4" s="17"/>
      <c r="AZS4" s="17"/>
      <c r="AZT4" s="17"/>
      <c r="AZU4" s="17"/>
      <c r="AZV4" s="17"/>
      <c r="AZW4" s="17"/>
      <c r="AZX4" s="17"/>
      <c r="AZY4" s="17"/>
      <c r="AZZ4" s="17"/>
      <c r="BAA4" s="17"/>
      <c r="BAB4" s="17"/>
      <c r="BAC4" s="17"/>
      <c r="BAD4" s="17"/>
      <c r="BAE4" s="17"/>
      <c r="BAF4" s="17"/>
      <c r="BAG4" s="17"/>
      <c r="BAH4" s="17"/>
      <c r="BAI4" s="17"/>
      <c r="BAJ4" s="17"/>
      <c r="BAK4" s="17"/>
      <c r="BAL4" s="17"/>
      <c r="BAM4" s="17"/>
      <c r="BAN4" s="17"/>
      <c r="BAO4" s="17"/>
      <c r="BAP4" s="17"/>
      <c r="BAQ4" s="17"/>
      <c r="BAR4" s="17"/>
      <c r="BAS4" s="17"/>
      <c r="BAT4" s="17"/>
      <c r="BAU4" s="17"/>
      <c r="BAV4" s="17"/>
      <c r="BAW4" s="17"/>
      <c r="BAX4" s="17"/>
      <c r="BAY4" s="17"/>
      <c r="BAZ4" s="17"/>
      <c r="BBA4" s="17"/>
      <c r="BBB4" s="17"/>
      <c r="BBC4" s="17"/>
      <c r="BBD4" s="17"/>
      <c r="BBE4" s="17"/>
      <c r="BBF4" s="17"/>
      <c r="BBG4" s="17"/>
      <c r="BBH4" s="17"/>
      <c r="BBI4" s="17"/>
      <c r="BBJ4" s="17"/>
      <c r="BBK4" s="17"/>
      <c r="BBL4" s="17"/>
      <c r="BBM4" s="17"/>
      <c r="BBN4" s="17"/>
      <c r="BBO4" s="17"/>
      <c r="BBP4" s="17"/>
      <c r="BBQ4" s="17"/>
      <c r="BBR4" s="17"/>
      <c r="BBS4" s="17"/>
      <c r="BBT4" s="17"/>
      <c r="BBU4" s="17"/>
      <c r="BBV4" s="17"/>
      <c r="BBW4" s="17"/>
      <c r="BBX4" s="17"/>
      <c r="BBY4" s="17"/>
      <c r="BBZ4" s="17"/>
      <c r="BCA4" s="17"/>
      <c r="BCB4" s="17"/>
      <c r="BCC4" s="17"/>
      <c r="BCD4" s="17"/>
      <c r="BCE4" s="17"/>
      <c r="BCF4" s="17"/>
      <c r="BCG4" s="17"/>
      <c r="BCH4" s="17"/>
      <c r="BCI4" s="17"/>
      <c r="BCJ4" s="17"/>
      <c r="BCK4" s="17"/>
      <c r="BCL4" s="17"/>
      <c r="BCM4" s="17"/>
      <c r="BCN4" s="17"/>
      <c r="BCO4" s="17"/>
      <c r="BCP4" s="17"/>
      <c r="BCQ4" s="17"/>
      <c r="BCR4" s="17"/>
      <c r="BCS4" s="17"/>
      <c r="BCT4" s="17"/>
      <c r="BCU4" s="17"/>
      <c r="BCV4" s="17"/>
      <c r="BCW4" s="17"/>
      <c r="BCX4" s="17"/>
      <c r="BCY4" s="17"/>
      <c r="BCZ4" s="17"/>
      <c r="BDA4" s="17"/>
      <c r="BDB4" s="17"/>
      <c r="BDC4" s="17"/>
      <c r="BDD4" s="17"/>
      <c r="BDE4" s="17"/>
      <c r="BDF4" s="17"/>
      <c r="BDG4" s="17"/>
      <c r="BDH4" s="17"/>
      <c r="BDI4" s="17"/>
      <c r="BDJ4" s="17"/>
      <c r="BDK4" s="17"/>
      <c r="BDL4" s="17"/>
      <c r="BDM4" s="17"/>
      <c r="BDN4" s="17"/>
      <c r="BDO4" s="17"/>
      <c r="BDP4" s="17"/>
      <c r="BDQ4" s="17"/>
      <c r="BDR4" s="17"/>
      <c r="BDS4" s="17"/>
      <c r="BDT4" s="17"/>
      <c r="BDU4" s="17"/>
      <c r="BDV4" s="17"/>
      <c r="BDW4" s="17"/>
      <c r="BDX4" s="17"/>
      <c r="BDY4" s="17"/>
      <c r="BDZ4" s="17"/>
      <c r="BEA4" s="17"/>
      <c r="BEB4" s="17"/>
      <c r="BEC4" s="17"/>
      <c r="BED4" s="17"/>
      <c r="BEE4" s="17"/>
      <c r="BEF4" s="17"/>
      <c r="BEG4" s="17"/>
      <c r="BEH4" s="17"/>
      <c r="BEI4" s="17"/>
      <c r="BEJ4" s="17"/>
      <c r="BEK4" s="17"/>
      <c r="BEL4" s="17"/>
      <c r="BEM4" s="17"/>
      <c r="BEN4" s="17"/>
      <c r="BEO4" s="17"/>
      <c r="BEP4" s="17"/>
      <c r="BEQ4" s="17"/>
      <c r="BER4" s="17"/>
      <c r="BES4" s="17"/>
      <c r="BET4" s="17"/>
      <c r="BEU4" s="17"/>
      <c r="BEV4" s="17"/>
      <c r="BEW4" s="17"/>
      <c r="BEX4" s="17"/>
      <c r="BEY4" s="17"/>
      <c r="BEZ4" s="17"/>
      <c r="BFA4" s="17"/>
      <c r="BFB4" s="17"/>
      <c r="BFC4" s="17"/>
      <c r="BFD4" s="17"/>
      <c r="BFE4" s="17"/>
      <c r="BFF4" s="17"/>
      <c r="BFG4" s="17"/>
      <c r="BFH4" s="17"/>
      <c r="BFI4" s="17"/>
      <c r="BFJ4" s="17"/>
      <c r="BFK4" s="17"/>
      <c r="BFL4" s="17"/>
      <c r="BFM4" s="17"/>
      <c r="BFN4" s="17"/>
      <c r="BFO4" s="17"/>
      <c r="BFP4" s="17"/>
      <c r="BFQ4" s="17"/>
      <c r="BFR4" s="17"/>
      <c r="BFS4" s="17"/>
      <c r="BFT4" s="17"/>
      <c r="BFU4" s="17"/>
      <c r="BFV4" s="17"/>
      <c r="BFW4" s="17"/>
      <c r="BFX4" s="17"/>
      <c r="BFY4" s="17"/>
      <c r="BFZ4" s="17"/>
      <c r="BGA4" s="17"/>
      <c r="BGB4" s="17"/>
      <c r="BGC4" s="17"/>
      <c r="BGD4" s="17"/>
      <c r="BGE4" s="17"/>
      <c r="BGF4" s="17"/>
      <c r="BGG4" s="17"/>
      <c r="BGH4" s="17"/>
      <c r="BGI4" s="17"/>
      <c r="BGJ4" s="17"/>
      <c r="BGK4" s="17"/>
      <c r="BGL4" s="17"/>
      <c r="BGM4" s="17"/>
      <c r="BGN4" s="17"/>
      <c r="BGO4" s="17"/>
      <c r="BGP4" s="17"/>
      <c r="BGQ4" s="17"/>
      <c r="BGR4" s="17"/>
      <c r="BGS4" s="17"/>
      <c r="BGT4" s="17"/>
      <c r="BGU4" s="17"/>
      <c r="BGV4" s="17"/>
      <c r="BGW4" s="17"/>
      <c r="BGX4" s="17"/>
      <c r="BGY4" s="17"/>
      <c r="BGZ4" s="17"/>
      <c r="BHA4" s="17"/>
      <c r="BHB4" s="17"/>
      <c r="BHC4" s="17"/>
      <c r="BHD4" s="17"/>
      <c r="BHE4" s="17"/>
      <c r="BHF4" s="17"/>
      <c r="BHG4" s="17"/>
      <c r="BHH4" s="17"/>
      <c r="BHI4" s="17"/>
      <c r="BHJ4" s="17"/>
      <c r="BHK4" s="17"/>
      <c r="BHL4" s="17"/>
      <c r="BHM4" s="17"/>
      <c r="BHN4" s="17"/>
      <c r="BHO4" s="17"/>
      <c r="BHP4" s="17"/>
      <c r="BHQ4" s="17"/>
      <c r="BHR4" s="17"/>
      <c r="BHS4" s="17"/>
      <c r="BHT4" s="17"/>
      <c r="BHU4" s="17"/>
      <c r="BHV4" s="17"/>
      <c r="BHW4" s="17"/>
      <c r="BHX4" s="17"/>
      <c r="BHY4" s="17"/>
      <c r="BHZ4" s="17"/>
      <c r="BIA4" s="17"/>
      <c r="BIB4" s="17"/>
      <c r="BIC4" s="17"/>
      <c r="BID4" s="17"/>
      <c r="BIE4" s="17"/>
      <c r="BIF4" s="17"/>
      <c r="BIG4" s="17"/>
      <c r="BIH4" s="17"/>
      <c r="BII4" s="17"/>
      <c r="BIJ4" s="17"/>
      <c r="BIK4" s="17"/>
      <c r="BIL4" s="17"/>
      <c r="BIM4" s="17"/>
      <c r="BIN4" s="17"/>
      <c r="BIO4" s="17"/>
      <c r="BIP4" s="17"/>
      <c r="BIQ4" s="17"/>
      <c r="BIR4" s="17"/>
      <c r="BIS4" s="17"/>
      <c r="BIT4" s="17"/>
      <c r="BIU4" s="17"/>
      <c r="BIV4" s="17"/>
      <c r="BIW4" s="17"/>
      <c r="BIX4" s="17"/>
      <c r="BIY4" s="17"/>
      <c r="BIZ4" s="17"/>
      <c r="BJA4" s="17"/>
      <c r="BJB4" s="17"/>
      <c r="BJC4" s="17"/>
      <c r="BJD4" s="17"/>
      <c r="BJE4" s="17"/>
      <c r="BJF4" s="17"/>
      <c r="BJG4" s="17"/>
      <c r="BJH4" s="17"/>
      <c r="BJI4" s="17"/>
      <c r="BJJ4" s="17"/>
      <c r="BJK4" s="17"/>
      <c r="BJL4" s="17"/>
      <c r="BJM4" s="17"/>
      <c r="BJN4" s="17"/>
      <c r="BJO4" s="17"/>
      <c r="BJP4" s="17"/>
      <c r="BJQ4" s="17"/>
      <c r="BJR4" s="17"/>
      <c r="BJS4" s="17"/>
      <c r="BJT4" s="17"/>
      <c r="BJU4" s="17"/>
      <c r="BJV4" s="17"/>
      <c r="BJW4" s="17"/>
      <c r="BJX4" s="17"/>
      <c r="BJY4" s="17"/>
      <c r="BJZ4" s="17"/>
      <c r="BKA4" s="17"/>
      <c r="BKB4" s="17"/>
      <c r="BKC4" s="17"/>
      <c r="BKD4" s="17"/>
      <c r="BKE4" s="17"/>
      <c r="BKF4" s="17"/>
      <c r="BKG4" s="17"/>
      <c r="BKH4" s="17"/>
      <c r="BKI4" s="17"/>
      <c r="BKJ4" s="17"/>
      <c r="BKK4" s="17"/>
      <c r="BKL4" s="17"/>
      <c r="BKM4" s="17"/>
      <c r="BKN4" s="17"/>
      <c r="BKO4" s="17"/>
      <c r="BKP4" s="17"/>
      <c r="BKQ4" s="17"/>
      <c r="BKR4" s="17"/>
      <c r="BKS4" s="17"/>
      <c r="BKT4" s="17"/>
      <c r="BKU4" s="17"/>
      <c r="BKV4" s="17"/>
      <c r="BKW4" s="17"/>
      <c r="BKX4" s="17"/>
      <c r="BKY4" s="17"/>
      <c r="BKZ4" s="17"/>
      <c r="BLA4" s="17"/>
      <c r="BLB4" s="17"/>
      <c r="BLC4" s="17"/>
      <c r="BLD4" s="17"/>
      <c r="BLE4" s="17"/>
      <c r="BLF4" s="17"/>
      <c r="BLG4" s="17"/>
      <c r="BLH4" s="17"/>
      <c r="BLI4" s="17"/>
      <c r="BLJ4" s="17"/>
      <c r="BLK4" s="17"/>
      <c r="BLL4" s="17"/>
      <c r="BLM4" s="17"/>
      <c r="BLN4" s="17"/>
      <c r="BLO4" s="17"/>
      <c r="BLP4" s="17"/>
      <c r="BLQ4" s="17"/>
      <c r="BLR4" s="17"/>
      <c r="BLS4" s="17"/>
      <c r="BLT4" s="17"/>
      <c r="BLU4" s="17"/>
      <c r="BLV4" s="17"/>
      <c r="BLW4" s="17"/>
      <c r="BLX4" s="17"/>
      <c r="BLY4" s="17"/>
      <c r="BLZ4" s="17"/>
      <c r="BMA4" s="17"/>
      <c r="BMB4" s="17"/>
      <c r="BMC4" s="17"/>
      <c r="BMD4" s="17"/>
      <c r="BME4" s="17"/>
      <c r="BMF4" s="17"/>
      <c r="BMG4" s="17"/>
      <c r="BMH4" s="17"/>
      <c r="BMI4" s="17"/>
      <c r="BMJ4" s="17"/>
      <c r="BMK4" s="17"/>
      <c r="BML4" s="17"/>
      <c r="BMM4" s="17"/>
      <c r="BMN4" s="17"/>
      <c r="BMO4" s="17"/>
      <c r="BMP4" s="17"/>
      <c r="BMQ4" s="17"/>
      <c r="BMR4" s="17"/>
      <c r="BMS4" s="17"/>
      <c r="BMT4" s="17"/>
      <c r="BMU4" s="17"/>
      <c r="BMV4" s="17"/>
      <c r="BMW4" s="17"/>
      <c r="BMX4" s="17"/>
      <c r="BMY4" s="17"/>
      <c r="BMZ4" s="17"/>
      <c r="BNA4" s="17"/>
      <c r="BNB4" s="17"/>
      <c r="BNC4" s="17"/>
      <c r="BND4" s="17"/>
      <c r="BNE4" s="17"/>
      <c r="BNF4" s="17"/>
      <c r="BNG4" s="17"/>
      <c r="BNH4" s="17"/>
      <c r="BNI4" s="17"/>
      <c r="BNJ4" s="17"/>
      <c r="BNK4" s="17"/>
      <c r="BNL4" s="17"/>
      <c r="BNM4" s="17"/>
      <c r="BNN4" s="17"/>
      <c r="BNO4" s="17"/>
      <c r="BNP4" s="17"/>
      <c r="BNQ4" s="17"/>
      <c r="BNR4" s="17"/>
      <c r="BNS4" s="17"/>
      <c r="BNT4" s="17"/>
      <c r="BNU4" s="17"/>
      <c r="BNV4" s="17"/>
      <c r="BNW4" s="17"/>
      <c r="BNX4" s="17"/>
      <c r="BNY4" s="17"/>
      <c r="BNZ4" s="17"/>
      <c r="BOA4" s="17"/>
      <c r="BOB4" s="17"/>
      <c r="BOC4" s="17"/>
      <c r="BOD4" s="17"/>
      <c r="BOE4" s="17"/>
      <c r="BOF4" s="17"/>
      <c r="BOG4" s="17"/>
      <c r="BOH4" s="17"/>
      <c r="BOI4" s="17"/>
      <c r="BOJ4" s="17"/>
      <c r="BOK4" s="17"/>
      <c r="BOL4" s="17"/>
      <c r="BOM4" s="17"/>
      <c r="BON4" s="17"/>
      <c r="BOO4" s="17"/>
      <c r="BOP4" s="17"/>
      <c r="BOQ4" s="17"/>
      <c r="BOR4" s="17"/>
      <c r="BOS4" s="17"/>
      <c r="BOT4" s="17"/>
      <c r="BOU4" s="17"/>
      <c r="BOV4" s="17"/>
      <c r="BOW4" s="17"/>
      <c r="BOX4" s="17"/>
      <c r="BOY4" s="17"/>
      <c r="BOZ4" s="17"/>
      <c r="BPA4" s="17"/>
      <c r="BPB4" s="17"/>
      <c r="BPC4" s="17"/>
      <c r="BPD4" s="17"/>
      <c r="BPE4" s="17"/>
      <c r="BPF4" s="17"/>
      <c r="BPG4" s="17"/>
      <c r="BPH4" s="17"/>
      <c r="BPI4" s="17"/>
      <c r="BPJ4" s="17"/>
      <c r="BPK4" s="17"/>
      <c r="BPL4" s="17"/>
      <c r="BPM4" s="17"/>
      <c r="BPN4" s="17"/>
      <c r="BPO4" s="17"/>
      <c r="BPP4" s="17"/>
      <c r="BPQ4" s="17"/>
      <c r="BPR4" s="17"/>
      <c r="BPS4" s="17"/>
      <c r="BPT4" s="17"/>
      <c r="BPU4" s="17"/>
      <c r="BPV4" s="17"/>
      <c r="BPW4" s="17"/>
      <c r="BPX4" s="17"/>
      <c r="BPY4" s="17"/>
      <c r="BPZ4" s="17"/>
      <c r="BQA4" s="17"/>
      <c r="BQB4" s="17"/>
      <c r="BQC4" s="17"/>
      <c r="BQD4" s="17"/>
      <c r="BQE4" s="17"/>
      <c r="BQF4" s="17"/>
      <c r="BQG4" s="17"/>
      <c r="BQH4" s="17"/>
      <c r="BQI4" s="17"/>
      <c r="BQJ4" s="17"/>
      <c r="BQK4" s="17"/>
      <c r="BQL4" s="17"/>
      <c r="BQM4" s="17"/>
      <c r="BQN4" s="17"/>
      <c r="BQO4" s="17"/>
      <c r="BQP4" s="17"/>
      <c r="BQQ4" s="17"/>
      <c r="BQR4" s="17"/>
      <c r="BQS4" s="17"/>
      <c r="BQT4" s="17"/>
      <c r="BQU4" s="17"/>
      <c r="BQV4" s="17"/>
      <c r="BQW4" s="17"/>
      <c r="BQX4" s="17"/>
      <c r="BQY4" s="17"/>
      <c r="BQZ4" s="17"/>
      <c r="BRA4" s="17"/>
      <c r="BRB4" s="17"/>
      <c r="BRC4" s="17"/>
      <c r="BRD4" s="17"/>
      <c r="BRE4" s="17"/>
      <c r="BRF4" s="17"/>
      <c r="BRG4" s="17"/>
      <c r="BRH4" s="17"/>
      <c r="BRI4" s="17"/>
      <c r="BRJ4" s="17"/>
      <c r="BRK4" s="17"/>
      <c r="BRL4" s="17"/>
      <c r="BRM4" s="17"/>
      <c r="BRN4" s="17"/>
      <c r="BRO4" s="17"/>
      <c r="BRP4" s="17"/>
      <c r="BRQ4" s="17"/>
      <c r="BRR4" s="17"/>
      <c r="BRS4" s="17"/>
      <c r="BRT4" s="17"/>
      <c r="BRU4" s="17"/>
      <c r="BRV4" s="17"/>
      <c r="BRW4" s="17"/>
      <c r="BRX4" s="17"/>
      <c r="BRY4" s="17"/>
      <c r="BRZ4" s="17"/>
      <c r="BSA4" s="17"/>
      <c r="BSB4" s="17"/>
      <c r="BSC4" s="17"/>
      <c r="BSD4" s="17"/>
      <c r="BSE4" s="17"/>
      <c r="BSF4" s="17"/>
      <c r="BSG4" s="17"/>
      <c r="BSH4" s="17"/>
      <c r="BSI4" s="17"/>
      <c r="BSJ4" s="17"/>
      <c r="BSK4" s="17"/>
      <c r="BSL4" s="17"/>
      <c r="BSM4" s="17"/>
      <c r="BSN4" s="17"/>
      <c r="BSO4" s="17"/>
      <c r="BSP4" s="17"/>
      <c r="BSQ4" s="17"/>
      <c r="BSR4" s="17"/>
      <c r="BSS4" s="17"/>
      <c r="BST4" s="17"/>
      <c r="BSU4" s="17"/>
      <c r="BSV4" s="17"/>
      <c r="BSW4" s="17"/>
      <c r="BSX4" s="17"/>
      <c r="BSY4" s="17"/>
      <c r="BSZ4" s="17"/>
      <c r="BTA4" s="17"/>
      <c r="BTB4" s="17"/>
      <c r="BTC4" s="17"/>
      <c r="BTD4" s="17"/>
      <c r="BTE4" s="17"/>
      <c r="BTF4" s="17"/>
      <c r="BTG4" s="17"/>
      <c r="BTH4" s="17"/>
      <c r="BTI4" s="17"/>
      <c r="BTJ4" s="17"/>
      <c r="BTK4" s="17"/>
      <c r="BTL4" s="17"/>
      <c r="BTM4" s="17"/>
      <c r="BTN4" s="17"/>
      <c r="BTO4" s="17"/>
      <c r="BTP4" s="17"/>
      <c r="BTQ4" s="17"/>
      <c r="BTR4" s="17"/>
      <c r="BTS4" s="17"/>
      <c r="BTT4" s="17"/>
      <c r="BTU4" s="17"/>
      <c r="BTV4" s="17"/>
      <c r="BTW4" s="17"/>
      <c r="BTX4" s="17"/>
      <c r="BTY4" s="17"/>
      <c r="BTZ4" s="17"/>
      <c r="BUA4" s="17"/>
      <c r="BUB4" s="17"/>
      <c r="BUC4" s="17"/>
      <c r="BUD4" s="17"/>
      <c r="BUE4" s="17"/>
      <c r="BUF4" s="17"/>
      <c r="BUG4" s="17"/>
      <c r="BUH4" s="17"/>
      <c r="BUI4" s="17"/>
      <c r="BUJ4" s="17"/>
      <c r="BUK4" s="17"/>
      <c r="BUL4" s="17"/>
      <c r="BUM4" s="17"/>
      <c r="BUN4" s="17"/>
      <c r="BUO4" s="17"/>
      <c r="BUP4" s="17"/>
      <c r="BUQ4" s="17"/>
      <c r="BUR4" s="17"/>
      <c r="BUS4" s="17"/>
      <c r="BUT4" s="17"/>
      <c r="BUU4" s="17"/>
      <c r="BUV4" s="17"/>
      <c r="BUW4" s="17"/>
      <c r="BUX4" s="17"/>
      <c r="BUY4" s="17"/>
      <c r="BUZ4" s="17"/>
      <c r="BVA4" s="17"/>
      <c r="BVB4" s="17"/>
      <c r="BVC4" s="17"/>
      <c r="BVD4" s="17"/>
      <c r="BVE4" s="17"/>
      <c r="BVF4" s="17"/>
      <c r="BVG4" s="17"/>
      <c r="BVH4" s="17"/>
      <c r="BVI4" s="17"/>
      <c r="BVJ4" s="17"/>
      <c r="BVK4" s="17"/>
      <c r="BVL4" s="17"/>
      <c r="BVM4" s="17"/>
      <c r="BVN4" s="17"/>
      <c r="BVO4" s="17"/>
      <c r="BVP4" s="17"/>
      <c r="BVQ4" s="17"/>
      <c r="BVR4" s="17"/>
      <c r="BVS4" s="17"/>
      <c r="BVT4" s="17"/>
      <c r="BVU4" s="17"/>
      <c r="BVV4" s="17"/>
      <c r="BVW4" s="17"/>
      <c r="BVX4" s="17"/>
      <c r="BVY4" s="17"/>
      <c r="BVZ4" s="17"/>
      <c r="BWA4" s="17"/>
      <c r="BWB4" s="17"/>
      <c r="BWC4" s="17"/>
      <c r="BWD4" s="17"/>
      <c r="BWE4" s="17"/>
      <c r="BWF4" s="17"/>
      <c r="BWG4" s="17"/>
      <c r="BWH4" s="17"/>
      <c r="BWI4" s="17"/>
      <c r="BWJ4" s="17"/>
      <c r="BWK4" s="17"/>
      <c r="BWL4" s="17"/>
      <c r="BWM4" s="17"/>
      <c r="BWN4" s="17"/>
      <c r="BWO4" s="17"/>
      <c r="BWP4" s="17"/>
      <c r="BWQ4" s="17"/>
      <c r="BWR4" s="17"/>
      <c r="BWS4" s="17"/>
      <c r="BWT4" s="17"/>
      <c r="BWU4" s="17"/>
      <c r="BWV4" s="17"/>
      <c r="BWW4" s="17"/>
      <c r="BWX4" s="17"/>
      <c r="BWY4" s="17"/>
      <c r="BWZ4" s="17"/>
      <c r="BXA4" s="17"/>
      <c r="BXB4" s="17"/>
      <c r="BXC4" s="17"/>
      <c r="BXD4" s="17"/>
      <c r="BXE4" s="17"/>
      <c r="BXF4" s="17"/>
      <c r="BXG4" s="17"/>
      <c r="BXH4" s="17"/>
      <c r="BXI4" s="17"/>
      <c r="BXJ4" s="17"/>
      <c r="BXK4" s="17"/>
      <c r="BXL4" s="17"/>
      <c r="BXM4" s="17"/>
      <c r="BXN4" s="17"/>
      <c r="BXO4" s="17"/>
      <c r="BXP4" s="17"/>
      <c r="BXQ4" s="17"/>
      <c r="BXR4" s="17"/>
      <c r="BXS4" s="17"/>
      <c r="BXT4" s="17"/>
      <c r="BXU4" s="17"/>
      <c r="BXV4" s="17"/>
      <c r="BXW4" s="17"/>
      <c r="BXX4" s="17"/>
      <c r="BXY4" s="17"/>
      <c r="BXZ4" s="17"/>
      <c r="BYA4" s="17"/>
      <c r="BYB4" s="17"/>
      <c r="BYC4" s="17"/>
      <c r="BYD4" s="17"/>
      <c r="BYE4" s="17"/>
      <c r="BYF4" s="17"/>
      <c r="BYG4" s="17"/>
      <c r="BYH4" s="17"/>
      <c r="BYI4" s="17"/>
      <c r="BYJ4" s="17"/>
      <c r="BYK4" s="17"/>
      <c r="BYL4" s="17"/>
      <c r="BYM4" s="17"/>
      <c r="BYN4" s="17"/>
      <c r="BYO4" s="17"/>
      <c r="BYP4" s="17"/>
      <c r="BYQ4" s="17"/>
      <c r="BYR4" s="17"/>
      <c r="BYS4" s="17"/>
      <c r="BYT4" s="17"/>
      <c r="BYU4" s="17"/>
      <c r="BYV4" s="17"/>
      <c r="BYW4" s="17"/>
      <c r="BYX4" s="17"/>
      <c r="BYY4" s="17"/>
      <c r="BYZ4" s="17"/>
      <c r="BZA4" s="17"/>
      <c r="BZB4" s="17"/>
      <c r="BZC4" s="17"/>
      <c r="BZD4" s="17"/>
      <c r="BZE4" s="17"/>
      <c r="BZF4" s="17"/>
      <c r="BZG4" s="17"/>
      <c r="BZH4" s="17"/>
      <c r="BZI4" s="17"/>
      <c r="BZJ4" s="17"/>
      <c r="BZK4" s="17"/>
      <c r="BZL4" s="17"/>
      <c r="BZM4" s="17"/>
      <c r="BZN4" s="17"/>
      <c r="BZO4" s="17"/>
      <c r="BZP4" s="17"/>
      <c r="BZQ4" s="17"/>
      <c r="BZR4" s="17"/>
      <c r="BZS4" s="17"/>
      <c r="BZT4" s="17"/>
      <c r="BZU4" s="17"/>
      <c r="BZV4" s="17"/>
      <c r="BZW4" s="17"/>
      <c r="BZX4" s="17"/>
      <c r="BZY4" s="17"/>
      <c r="BZZ4" s="17"/>
      <c r="CAA4" s="17"/>
      <c r="CAB4" s="17"/>
      <c r="CAC4" s="17"/>
      <c r="CAD4" s="17"/>
      <c r="CAE4" s="17"/>
      <c r="CAF4" s="17"/>
      <c r="CAG4" s="17"/>
      <c r="CAH4" s="17"/>
      <c r="CAI4" s="17"/>
      <c r="CAJ4" s="17"/>
      <c r="CAK4" s="17"/>
      <c r="CAL4" s="17"/>
      <c r="CAM4" s="17"/>
      <c r="CAN4" s="17"/>
      <c r="CAO4" s="17"/>
      <c r="CAP4" s="17"/>
      <c r="CAQ4" s="17"/>
      <c r="CAR4" s="17"/>
      <c r="CAS4" s="17"/>
      <c r="CAT4" s="17"/>
      <c r="CAU4" s="17"/>
      <c r="CAV4" s="17"/>
      <c r="CAW4" s="17"/>
      <c r="CAX4" s="17"/>
      <c r="CAY4" s="17"/>
      <c r="CAZ4" s="17"/>
      <c r="CBA4" s="17"/>
      <c r="CBB4" s="17"/>
      <c r="CBC4" s="17"/>
      <c r="CBD4" s="17"/>
      <c r="CBE4" s="17"/>
      <c r="CBF4" s="17"/>
      <c r="CBG4" s="17"/>
      <c r="CBH4" s="17"/>
      <c r="CBI4" s="17"/>
      <c r="CBJ4" s="17"/>
      <c r="CBK4" s="17"/>
      <c r="CBL4" s="17"/>
      <c r="CBM4" s="17"/>
      <c r="CBN4" s="17"/>
      <c r="CBO4" s="17"/>
      <c r="CBP4" s="17"/>
      <c r="CBQ4" s="17"/>
      <c r="CBR4" s="17"/>
      <c r="CBS4" s="17"/>
      <c r="CBT4" s="17"/>
      <c r="CBU4" s="17"/>
      <c r="CBV4" s="17"/>
      <c r="CBW4" s="17"/>
      <c r="CBX4" s="17"/>
      <c r="CBY4" s="17"/>
      <c r="CBZ4" s="17"/>
      <c r="CCA4" s="17"/>
      <c r="CCB4" s="17"/>
      <c r="CCC4" s="17"/>
      <c r="CCD4" s="17"/>
      <c r="CCE4" s="17"/>
      <c r="CCF4" s="17"/>
      <c r="CCG4" s="17"/>
      <c r="CCH4" s="17"/>
      <c r="CCI4" s="17"/>
      <c r="CCJ4" s="17"/>
      <c r="CCK4" s="17"/>
      <c r="CCL4" s="17"/>
      <c r="CCM4" s="17"/>
      <c r="CCN4" s="17"/>
      <c r="CCO4" s="17"/>
      <c r="CCP4" s="17"/>
      <c r="CCQ4" s="17"/>
      <c r="CCR4" s="17"/>
      <c r="CCS4" s="17"/>
      <c r="CCT4" s="17"/>
      <c r="CCU4" s="17"/>
      <c r="CCV4" s="17"/>
      <c r="CCW4" s="17"/>
      <c r="CCX4" s="17"/>
      <c r="CCY4" s="17"/>
      <c r="CCZ4" s="17"/>
      <c r="CDA4" s="17"/>
      <c r="CDB4" s="17"/>
      <c r="CDC4" s="17"/>
      <c r="CDD4" s="17"/>
      <c r="CDE4" s="17"/>
      <c r="CDF4" s="17"/>
      <c r="CDG4" s="17"/>
      <c r="CDH4" s="17"/>
      <c r="CDI4" s="17"/>
      <c r="CDJ4" s="17"/>
      <c r="CDK4" s="17"/>
      <c r="CDL4" s="17"/>
      <c r="CDM4" s="17"/>
      <c r="CDN4" s="17"/>
      <c r="CDO4" s="17"/>
      <c r="CDP4" s="17"/>
      <c r="CDQ4" s="17"/>
      <c r="CDR4" s="17"/>
      <c r="CDS4" s="17"/>
      <c r="CDT4" s="17"/>
      <c r="CDU4" s="17"/>
      <c r="CDV4" s="17"/>
      <c r="CDW4" s="17"/>
      <c r="CDX4" s="17"/>
      <c r="CDY4" s="17"/>
      <c r="CDZ4" s="17"/>
      <c r="CEA4" s="17"/>
      <c r="CEB4" s="17"/>
      <c r="CEC4" s="17"/>
      <c r="CED4" s="17"/>
      <c r="CEE4" s="17"/>
      <c r="CEF4" s="17"/>
      <c r="CEG4" s="17"/>
      <c r="CEH4" s="17"/>
      <c r="CEI4" s="17"/>
      <c r="CEJ4" s="17"/>
      <c r="CEK4" s="17"/>
      <c r="CEL4" s="17"/>
      <c r="CEM4" s="17"/>
      <c r="CEN4" s="17"/>
      <c r="CEO4" s="17"/>
      <c r="CEP4" s="17"/>
      <c r="CEQ4" s="17"/>
      <c r="CER4" s="17"/>
      <c r="CES4" s="17"/>
      <c r="CET4" s="17"/>
      <c r="CEU4" s="17"/>
      <c r="CEV4" s="17"/>
      <c r="CEW4" s="17"/>
      <c r="CEX4" s="17"/>
      <c r="CEY4" s="17"/>
      <c r="CEZ4" s="17"/>
      <c r="CFA4" s="17"/>
      <c r="CFB4" s="17"/>
      <c r="CFC4" s="17"/>
      <c r="CFD4" s="17"/>
      <c r="CFE4" s="17"/>
      <c r="CFF4" s="17"/>
      <c r="CFG4" s="17"/>
      <c r="CFH4" s="17"/>
      <c r="CFI4" s="17"/>
      <c r="CFJ4" s="17"/>
      <c r="CFK4" s="17"/>
      <c r="CFL4" s="17"/>
      <c r="CFM4" s="17"/>
      <c r="CFN4" s="17"/>
      <c r="CFO4" s="17"/>
      <c r="CFP4" s="17"/>
      <c r="CFQ4" s="17"/>
      <c r="CFR4" s="17"/>
      <c r="CFS4" s="17"/>
      <c r="CFT4" s="17"/>
      <c r="CFU4" s="17"/>
      <c r="CFV4" s="17"/>
      <c r="CFW4" s="17"/>
      <c r="CFX4" s="17"/>
      <c r="CFY4" s="17"/>
      <c r="CFZ4" s="17"/>
      <c r="CGA4" s="17"/>
      <c r="CGB4" s="17"/>
      <c r="CGC4" s="17"/>
      <c r="CGD4" s="17"/>
      <c r="CGE4" s="17"/>
      <c r="CGF4" s="17"/>
      <c r="CGG4" s="17"/>
      <c r="CGH4" s="17"/>
      <c r="CGI4" s="17"/>
      <c r="CGJ4" s="17"/>
      <c r="CGK4" s="17"/>
      <c r="CGL4" s="17"/>
      <c r="CGM4" s="17"/>
      <c r="CGN4" s="17"/>
      <c r="CGO4" s="17"/>
      <c r="CGP4" s="17"/>
      <c r="CGQ4" s="17"/>
      <c r="CGR4" s="17"/>
      <c r="CGS4" s="17"/>
      <c r="CGT4" s="17"/>
      <c r="CGU4" s="17"/>
      <c r="CGV4" s="17"/>
      <c r="CGW4" s="17"/>
      <c r="CGX4" s="17"/>
      <c r="CGY4" s="17"/>
      <c r="CGZ4" s="17"/>
      <c r="CHA4" s="17"/>
      <c r="CHB4" s="17"/>
      <c r="CHC4" s="17"/>
      <c r="CHD4" s="17"/>
      <c r="CHE4" s="17"/>
      <c r="CHF4" s="17"/>
      <c r="CHG4" s="17"/>
      <c r="CHH4" s="17"/>
      <c r="CHI4" s="17"/>
      <c r="CHJ4" s="17"/>
      <c r="CHK4" s="17"/>
      <c r="CHL4" s="17"/>
      <c r="CHM4" s="17"/>
      <c r="CHN4" s="17"/>
      <c r="CHO4" s="17"/>
      <c r="CHP4" s="17"/>
      <c r="CHQ4" s="17"/>
      <c r="CHR4" s="17"/>
      <c r="CHS4" s="17"/>
      <c r="CHT4" s="17"/>
      <c r="CHU4" s="17"/>
      <c r="CHV4" s="17"/>
      <c r="CHW4" s="17"/>
      <c r="CHX4" s="17"/>
      <c r="CHY4" s="17"/>
      <c r="CHZ4" s="17"/>
      <c r="CIA4" s="17"/>
      <c r="CIB4" s="17"/>
      <c r="CIC4" s="17"/>
      <c r="CID4" s="17"/>
      <c r="CIE4" s="17"/>
      <c r="CIF4" s="17"/>
      <c r="CIG4" s="17"/>
      <c r="CIH4" s="17"/>
      <c r="CII4" s="17"/>
      <c r="CIJ4" s="17"/>
      <c r="CIK4" s="17"/>
      <c r="CIL4" s="17"/>
      <c r="CIM4" s="17"/>
      <c r="CIN4" s="17"/>
      <c r="CIO4" s="17"/>
      <c r="CIP4" s="17"/>
      <c r="CIQ4" s="17"/>
      <c r="CIR4" s="17"/>
      <c r="CIS4" s="17"/>
      <c r="CIT4" s="17"/>
      <c r="CIU4" s="17"/>
      <c r="CIV4" s="17"/>
      <c r="CIW4" s="17"/>
      <c r="CIX4" s="17"/>
      <c r="CIY4" s="17"/>
      <c r="CIZ4" s="17"/>
      <c r="CJA4" s="17"/>
      <c r="CJB4" s="17"/>
      <c r="CJC4" s="17"/>
      <c r="CJD4" s="17"/>
      <c r="CJE4" s="17"/>
      <c r="CJF4" s="17"/>
      <c r="CJG4" s="17"/>
      <c r="CJH4" s="17"/>
      <c r="CJI4" s="17"/>
      <c r="CJJ4" s="17"/>
      <c r="CJK4" s="17"/>
      <c r="CJL4" s="17"/>
      <c r="CJM4" s="17"/>
      <c r="CJN4" s="17"/>
      <c r="CJO4" s="17"/>
      <c r="CJP4" s="17"/>
      <c r="CJQ4" s="17"/>
      <c r="CJR4" s="17"/>
      <c r="CJS4" s="17"/>
      <c r="CJT4" s="17"/>
      <c r="CJU4" s="17"/>
      <c r="CJV4" s="17"/>
      <c r="CJW4" s="17"/>
      <c r="CJX4" s="17"/>
      <c r="CJY4" s="17"/>
      <c r="CJZ4" s="17"/>
      <c r="CKA4" s="17"/>
      <c r="CKB4" s="17"/>
      <c r="CKC4" s="17"/>
      <c r="CKD4" s="17"/>
      <c r="CKE4" s="17"/>
      <c r="CKF4" s="17"/>
      <c r="CKG4" s="17"/>
      <c r="CKH4" s="17"/>
      <c r="CKI4" s="17"/>
      <c r="CKJ4" s="17"/>
      <c r="CKK4" s="17"/>
      <c r="CKL4" s="17"/>
      <c r="CKM4" s="17"/>
      <c r="CKN4" s="17"/>
      <c r="CKO4" s="17"/>
      <c r="CKP4" s="17"/>
      <c r="CKQ4" s="17"/>
      <c r="CKR4" s="17"/>
      <c r="CKS4" s="17"/>
      <c r="CKT4" s="17"/>
      <c r="CKU4" s="17"/>
      <c r="CKV4" s="17"/>
      <c r="CKW4" s="17"/>
      <c r="CKX4" s="17"/>
      <c r="CKY4" s="17"/>
      <c r="CKZ4" s="17"/>
      <c r="CLA4" s="17"/>
      <c r="CLB4" s="17"/>
      <c r="CLC4" s="17"/>
      <c r="CLD4" s="17"/>
      <c r="CLE4" s="17"/>
      <c r="CLF4" s="17"/>
      <c r="CLG4" s="17"/>
      <c r="CLH4" s="17"/>
      <c r="CLI4" s="17"/>
      <c r="CLJ4" s="17"/>
      <c r="CLK4" s="17"/>
      <c r="CLL4" s="17"/>
      <c r="CLM4" s="17"/>
      <c r="CLN4" s="17"/>
      <c r="CLO4" s="17"/>
      <c r="CLP4" s="17"/>
      <c r="CLQ4" s="17"/>
      <c r="CLR4" s="17"/>
      <c r="CLS4" s="17"/>
      <c r="CLT4" s="17"/>
      <c r="CLU4" s="17"/>
      <c r="CLV4" s="17"/>
      <c r="CLW4" s="17"/>
      <c r="CLX4" s="17"/>
      <c r="CLY4" s="17"/>
      <c r="CLZ4" s="17"/>
      <c r="CMA4" s="17"/>
      <c r="CMB4" s="17"/>
      <c r="CMC4" s="17"/>
      <c r="CMD4" s="17"/>
      <c r="CME4" s="17"/>
      <c r="CMF4" s="17"/>
      <c r="CMG4" s="17"/>
      <c r="CMH4" s="17"/>
      <c r="CMI4" s="17"/>
      <c r="CMJ4" s="17"/>
      <c r="CMK4" s="17"/>
      <c r="CML4" s="17"/>
      <c r="CMM4" s="17"/>
      <c r="CMN4" s="17"/>
      <c r="CMO4" s="17"/>
      <c r="CMP4" s="17"/>
      <c r="CMQ4" s="17"/>
      <c r="CMR4" s="17"/>
      <c r="CMS4" s="17"/>
      <c r="CMT4" s="17"/>
      <c r="CMU4" s="17"/>
      <c r="CMV4" s="17"/>
      <c r="CMW4" s="17"/>
      <c r="CMX4" s="17"/>
      <c r="CMY4" s="17"/>
      <c r="CMZ4" s="17"/>
      <c r="CNA4" s="17"/>
      <c r="CNB4" s="17"/>
      <c r="CNC4" s="17"/>
      <c r="CND4" s="17"/>
      <c r="CNE4" s="17"/>
      <c r="CNF4" s="17"/>
      <c r="CNG4" s="17"/>
      <c r="CNH4" s="17"/>
      <c r="CNI4" s="17"/>
      <c r="CNJ4" s="17"/>
      <c r="CNK4" s="17"/>
      <c r="CNL4" s="17"/>
      <c r="CNM4" s="17"/>
      <c r="CNN4" s="17"/>
      <c r="CNO4" s="17"/>
      <c r="CNP4" s="17"/>
      <c r="CNQ4" s="17"/>
      <c r="CNR4" s="17"/>
      <c r="CNS4" s="17"/>
      <c r="CNT4" s="17"/>
      <c r="CNU4" s="17"/>
      <c r="CNV4" s="17"/>
      <c r="CNW4" s="17"/>
      <c r="CNX4" s="17"/>
      <c r="CNY4" s="17"/>
      <c r="CNZ4" s="17"/>
      <c r="COA4" s="17"/>
      <c r="COB4" s="17"/>
      <c r="COC4" s="17"/>
      <c r="COD4" s="17"/>
      <c r="COE4" s="17"/>
      <c r="COF4" s="17"/>
      <c r="COG4" s="17"/>
      <c r="COH4" s="17"/>
      <c r="COI4" s="17"/>
      <c r="COJ4" s="17"/>
      <c r="COK4" s="17"/>
      <c r="COL4" s="17"/>
      <c r="COM4" s="17"/>
      <c r="CON4" s="17"/>
      <c r="COO4" s="17"/>
      <c r="COP4" s="17"/>
      <c r="COQ4" s="17"/>
      <c r="COR4" s="17"/>
      <c r="COS4" s="17"/>
      <c r="COT4" s="17"/>
      <c r="COU4" s="17"/>
      <c r="COV4" s="17"/>
      <c r="COW4" s="17"/>
      <c r="COX4" s="17"/>
      <c r="COY4" s="17"/>
      <c r="COZ4" s="17"/>
      <c r="CPA4" s="17"/>
      <c r="CPB4" s="17"/>
      <c r="CPC4" s="17"/>
      <c r="CPD4" s="17"/>
      <c r="CPE4" s="17"/>
      <c r="CPF4" s="17"/>
      <c r="CPG4" s="17"/>
      <c r="CPH4" s="17"/>
      <c r="CPI4" s="17"/>
      <c r="CPJ4" s="17"/>
      <c r="CPK4" s="17"/>
      <c r="CPL4" s="17"/>
      <c r="CPM4" s="17"/>
      <c r="CPN4" s="17"/>
      <c r="CPO4" s="17"/>
      <c r="CPP4" s="17"/>
      <c r="CPQ4" s="17"/>
      <c r="CPR4" s="17"/>
      <c r="CPS4" s="17"/>
      <c r="CPT4" s="17"/>
      <c r="CPU4" s="17"/>
      <c r="CPV4" s="17"/>
      <c r="CPW4" s="17"/>
      <c r="CPX4" s="17"/>
      <c r="CPY4" s="17"/>
      <c r="CPZ4" s="17"/>
      <c r="CQA4" s="17"/>
      <c r="CQB4" s="17"/>
      <c r="CQC4" s="17"/>
      <c r="CQD4" s="17"/>
      <c r="CQE4" s="17"/>
      <c r="CQF4" s="17"/>
      <c r="CQG4" s="17"/>
      <c r="CQH4" s="17"/>
      <c r="CQI4" s="17"/>
      <c r="CQJ4" s="17"/>
      <c r="CQK4" s="17"/>
      <c r="CQL4" s="17"/>
      <c r="CQM4" s="17"/>
      <c r="CQN4" s="17"/>
      <c r="CQO4" s="17"/>
      <c r="CQP4" s="17"/>
      <c r="CQQ4" s="17"/>
      <c r="CQR4" s="17"/>
      <c r="CQS4" s="17"/>
      <c r="CQT4" s="17"/>
      <c r="CQU4" s="17"/>
      <c r="CQV4" s="17"/>
      <c r="CQW4" s="17"/>
      <c r="CQX4" s="17"/>
      <c r="CQY4" s="17"/>
      <c r="CQZ4" s="17"/>
      <c r="CRA4" s="17"/>
      <c r="CRB4" s="17"/>
      <c r="CRC4" s="17"/>
      <c r="CRD4" s="17"/>
      <c r="CRE4" s="17"/>
      <c r="CRF4" s="17"/>
      <c r="CRG4" s="17"/>
      <c r="CRH4" s="17"/>
      <c r="CRI4" s="17"/>
      <c r="CRJ4" s="17"/>
      <c r="CRK4" s="17"/>
      <c r="CRL4" s="17"/>
      <c r="CRM4" s="17"/>
      <c r="CRN4" s="17"/>
      <c r="CRO4" s="17"/>
      <c r="CRP4" s="17"/>
      <c r="CRQ4" s="17"/>
      <c r="CRR4" s="17"/>
      <c r="CRS4" s="17"/>
      <c r="CRT4" s="17"/>
      <c r="CRU4" s="17"/>
      <c r="CRV4" s="17"/>
      <c r="CRW4" s="17"/>
      <c r="CRX4" s="17"/>
      <c r="CRY4" s="17"/>
      <c r="CRZ4" s="17"/>
      <c r="CSA4" s="17"/>
      <c r="CSB4" s="17"/>
      <c r="CSC4" s="17"/>
      <c r="CSD4" s="17"/>
      <c r="CSE4" s="17"/>
      <c r="CSF4" s="17"/>
      <c r="CSG4" s="17"/>
      <c r="CSH4" s="17"/>
      <c r="CSI4" s="17"/>
      <c r="CSJ4" s="17"/>
      <c r="CSK4" s="17"/>
      <c r="CSL4" s="17"/>
      <c r="CSM4" s="17"/>
      <c r="CSN4" s="17"/>
      <c r="CSO4" s="17"/>
      <c r="CSP4" s="17"/>
      <c r="CSQ4" s="17"/>
      <c r="CSR4" s="17"/>
      <c r="CSS4" s="17"/>
      <c r="CST4" s="17"/>
      <c r="CSU4" s="17"/>
      <c r="CSV4" s="17"/>
      <c r="CSW4" s="17"/>
      <c r="CSX4" s="17"/>
      <c r="CSY4" s="17"/>
      <c r="CSZ4" s="17"/>
      <c r="CTA4" s="17"/>
      <c r="CTB4" s="17"/>
      <c r="CTC4" s="17"/>
      <c r="CTD4" s="17"/>
      <c r="CTE4" s="17"/>
      <c r="CTF4" s="17"/>
      <c r="CTG4" s="17"/>
      <c r="CTH4" s="17"/>
      <c r="CTI4" s="17"/>
      <c r="CTJ4" s="17"/>
      <c r="CTK4" s="17"/>
      <c r="CTL4" s="17"/>
      <c r="CTM4" s="17"/>
      <c r="CTN4" s="17"/>
      <c r="CTO4" s="17"/>
      <c r="CTP4" s="17"/>
      <c r="CTQ4" s="17"/>
      <c r="CTR4" s="17"/>
      <c r="CTS4" s="17"/>
      <c r="CTT4" s="17"/>
      <c r="CTU4" s="17"/>
      <c r="CTV4" s="17"/>
      <c r="CTW4" s="17"/>
      <c r="CTX4" s="17"/>
      <c r="CTY4" s="17"/>
      <c r="CTZ4" s="17"/>
      <c r="CUA4" s="17"/>
      <c r="CUB4" s="17"/>
      <c r="CUC4" s="17"/>
      <c r="CUD4" s="17"/>
      <c r="CUE4" s="17"/>
      <c r="CUF4" s="17"/>
      <c r="CUG4" s="17"/>
      <c r="CUH4" s="17"/>
      <c r="CUI4" s="17"/>
      <c r="CUJ4" s="17"/>
      <c r="CUK4" s="17"/>
      <c r="CUL4" s="17"/>
      <c r="CUM4" s="17"/>
      <c r="CUN4" s="17"/>
      <c r="CUO4" s="17"/>
      <c r="CUP4" s="17"/>
      <c r="CUQ4" s="17"/>
      <c r="CUR4" s="17"/>
      <c r="CUS4" s="17"/>
      <c r="CUT4" s="17"/>
      <c r="CUU4" s="17"/>
      <c r="CUV4" s="17"/>
      <c r="CUW4" s="17"/>
      <c r="CUX4" s="17"/>
      <c r="CUY4" s="17"/>
      <c r="CUZ4" s="17"/>
      <c r="CVA4" s="17"/>
      <c r="CVB4" s="17"/>
      <c r="CVC4" s="17"/>
      <c r="CVD4" s="17"/>
      <c r="CVE4" s="17"/>
      <c r="CVF4" s="17"/>
      <c r="CVG4" s="17"/>
      <c r="CVH4" s="17"/>
      <c r="CVI4" s="17"/>
      <c r="CVJ4" s="17"/>
      <c r="CVK4" s="17"/>
      <c r="CVL4" s="17"/>
      <c r="CVM4" s="17"/>
      <c r="CVN4" s="17"/>
      <c r="CVO4" s="17"/>
      <c r="CVP4" s="17"/>
      <c r="CVQ4" s="17"/>
      <c r="CVR4" s="17"/>
      <c r="CVS4" s="17"/>
      <c r="CVT4" s="17"/>
      <c r="CVU4" s="17"/>
      <c r="CVV4" s="17"/>
      <c r="CVW4" s="17"/>
      <c r="CVX4" s="17"/>
      <c r="CVY4" s="17"/>
      <c r="CVZ4" s="17"/>
      <c r="CWA4" s="17"/>
      <c r="CWB4" s="17"/>
      <c r="CWC4" s="17"/>
      <c r="CWD4" s="17"/>
      <c r="CWE4" s="17"/>
      <c r="CWF4" s="17"/>
      <c r="CWG4" s="17"/>
      <c r="CWH4" s="17"/>
      <c r="CWI4" s="17"/>
      <c r="CWJ4" s="17"/>
      <c r="CWK4" s="17"/>
      <c r="CWL4" s="17"/>
      <c r="CWM4" s="17"/>
      <c r="CWN4" s="17"/>
      <c r="CWO4" s="17"/>
      <c r="CWP4" s="17"/>
      <c r="CWQ4" s="17"/>
      <c r="CWR4" s="17"/>
      <c r="CWS4" s="17"/>
      <c r="CWT4" s="17"/>
      <c r="CWU4" s="17"/>
      <c r="CWV4" s="17"/>
      <c r="CWW4" s="17"/>
      <c r="CWX4" s="17"/>
      <c r="CWY4" s="17"/>
      <c r="CWZ4" s="17"/>
      <c r="CXA4" s="17"/>
      <c r="CXB4" s="17"/>
      <c r="CXC4" s="17"/>
      <c r="CXD4" s="17"/>
      <c r="CXE4" s="17"/>
      <c r="CXF4" s="17"/>
      <c r="CXG4" s="17"/>
      <c r="CXH4" s="17"/>
      <c r="CXI4" s="17"/>
      <c r="CXJ4" s="17"/>
      <c r="CXK4" s="17"/>
      <c r="CXL4" s="17"/>
      <c r="CXM4" s="17"/>
      <c r="CXN4" s="17"/>
      <c r="CXO4" s="17"/>
      <c r="CXP4" s="17"/>
      <c r="CXQ4" s="17"/>
      <c r="CXR4" s="17"/>
      <c r="CXS4" s="17"/>
      <c r="CXT4" s="17"/>
      <c r="CXU4" s="17"/>
      <c r="CXV4" s="17"/>
      <c r="CXW4" s="17"/>
      <c r="CXX4" s="17"/>
      <c r="CXY4" s="17"/>
      <c r="CXZ4" s="17"/>
      <c r="CYA4" s="17"/>
      <c r="CYB4" s="17"/>
      <c r="CYC4" s="17"/>
      <c r="CYD4" s="17"/>
      <c r="CYE4" s="17"/>
      <c r="CYF4" s="17"/>
      <c r="CYG4" s="17"/>
      <c r="CYH4" s="17"/>
      <c r="CYI4" s="17"/>
      <c r="CYJ4" s="17"/>
      <c r="CYK4" s="17"/>
      <c r="CYL4" s="17"/>
      <c r="CYM4" s="17"/>
      <c r="CYN4" s="17"/>
      <c r="CYO4" s="17"/>
      <c r="CYP4" s="17"/>
      <c r="CYQ4" s="17"/>
      <c r="CYR4" s="17"/>
      <c r="CYS4" s="17"/>
      <c r="CYT4" s="17"/>
      <c r="CYU4" s="17"/>
      <c r="CYV4" s="17"/>
      <c r="CYW4" s="17"/>
      <c r="CYX4" s="17"/>
      <c r="CYY4" s="17"/>
      <c r="CYZ4" s="17"/>
      <c r="CZA4" s="17"/>
      <c r="CZB4" s="17"/>
      <c r="CZC4" s="17"/>
      <c r="CZD4" s="17"/>
      <c r="CZE4" s="17"/>
      <c r="CZF4" s="17"/>
      <c r="CZG4" s="17"/>
      <c r="CZH4" s="17"/>
      <c r="CZI4" s="17"/>
      <c r="CZJ4" s="17"/>
      <c r="CZK4" s="17"/>
      <c r="CZL4" s="17"/>
      <c r="CZM4" s="17"/>
      <c r="CZN4" s="17"/>
      <c r="CZO4" s="17"/>
      <c r="CZP4" s="17"/>
      <c r="CZQ4" s="17"/>
      <c r="CZR4" s="17"/>
      <c r="CZS4" s="17"/>
      <c r="CZT4" s="17"/>
      <c r="CZU4" s="17"/>
      <c r="CZV4" s="17"/>
      <c r="CZW4" s="17"/>
      <c r="CZX4" s="17"/>
      <c r="CZY4" s="17"/>
      <c r="CZZ4" s="17"/>
      <c r="DAA4" s="17"/>
      <c r="DAB4" s="17"/>
      <c r="DAC4" s="17"/>
      <c r="DAD4" s="17"/>
      <c r="DAE4" s="17"/>
      <c r="DAF4" s="17"/>
      <c r="DAG4" s="17"/>
      <c r="DAH4" s="17"/>
      <c r="DAI4" s="17"/>
      <c r="DAJ4" s="17"/>
      <c r="DAK4" s="17"/>
      <c r="DAL4" s="17"/>
      <c r="DAM4" s="17"/>
      <c r="DAN4" s="17"/>
      <c r="DAO4" s="17"/>
      <c r="DAP4" s="17"/>
      <c r="DAQ4" s="17"/>
      <c r="DAR4" s="17"/>
      <c r="DAS4" s="17"/>
      <c r="DAT4" s="17"/>
      <c r="DAU4" s="17"/>
      <c r="DAV4" s="17"/>
      <c r="DAW4" s="17"/>
      <c r="DAX4" s="17"/>
      <c r="DAY4" s="17"/>
      <c r="DAZ4" s="17"/>
      <c r="DBA4" s="17"/>
      <c r="DBB4" s="17"/>
      <c r="DBC4" s="17"/>
      <c r="DBD4" s="17"/>
      <c r="DBE4" s="17"/>
      <c r="DBF4" s="17"/>
      <c r="DBG4" s="17"/>
      <c r="DBH4" s="17"/>
      <c r="DBI4" s="17"/>
      <c r="DBJ4" s="17"/>
      <c r="DBK4" s="17"/>
      <c r="DBL4" s="17"/>
      <c r="DBM4" s="17"/>
      <c r="DBN4" s="17"/>
      <c r="DBO4" s="17"/>
      <c r="DBP4" s="17"/>
      <c r="DBQ4" s="17"/>
      <c r="DBR4" s="17"/>
      <c r="DBS4" s="17"/>
      <c r="DBT4" s="17"/>
      <c r="DBU4" s="17"/>
      <c r="DBV4" s="17"/>
      <c r="DBW4" s="17"/>
      <c r="DBX4" s="17"/>
      <c r="DBY4" s="17"/>
      <c r="DBZ4" s="17"/>
      <c r="DCA4" s="17"/>
      <c r="DCB4" s="17"/>
      <c r="DCC4" s="17"/>
      <c r="DCD4" s="17"/>
      <c r="DCE4" s="17"/>
      <c r="DCF4" s="17"/>
      <c r="DCG4" s="17"/>
      <c r="DCH4" s="17"/>
      <c r="DCI4" s="17"/>
      <c r="DCJ4" s="17"/>
      <c r="DCK4" s="17"/>
      <c r="DCL4" s="17"/>
      <c r="DCM4" s="17"/>
      <c r="DCN4" s="17"/>
      <c r="DCO4" s="17"/>
      <c r="DCP4" s="17"/>
      <c r="DCQ4" s="17"/>
      <c r="DCR4" s="17"/>
      <c r="DCS4" s="17"/>
      <c r="DCT4" s="17"/>
      <c r="DCU4" s="17"/>
      <c r="DCV4" s="17"/>
      <c r="DCW4" s="17"/>
      <c r="DCX4" s="17"/>
      <c r="DCY4" s="17"/>
      <c r="DCZ4" s="17"/>
      <c r="DDA4" s="17"/>
      <c r="DDB4" s="17"/>
      <c r="DDC4" s="17"/>
      <c r="DDD4" s="17"/>
      <c r="DDE4" s="17"/>
      <c r="DDF4" s="17"/>
      <c r="DDG4" s="17"/>
      <c r="DDH4" s="17"/>
      <c r="DDI4" s="17"/>
      <c r="DDJ4" s="17"/>
      <c r="DDK4" s="17"/>
      <c r="DDL4" s="17"/>
      <c r="DDM4" s="17"/>
      <c r="DDN4" s="17"/>
      <c r="DDO4" s="17"/>
      <c r="DDP4" s="17"/>
      <c r="DDQ4" s="17"/>
      <c r="DDR4" s="17"/>
      <c r="DDS4" s="17"/>
      <c r="DDT4" s="17"/>
      <c r="DDU4" s="17"/>
      <c r="DDV4" s="17"/>
      <c r="DDW4" s="17"/>
      <c r="DDX4" s="17"/>
      <c r="DDY4" s="17"/>
      <c r="DDZ4" s="17"/>
      <c r="DEA4" s="17"/>
      <c r="DEB4" s="17"/>
      <c r="DEC4" s="17"/>
      <c r="DED4" s="17"/>
      <c r="DEE4" s="17"/>
      <c r="DEF4" s="17"/>
      <c r="DEG4" s="17"/>
      <c r="DEH4" s="17"/>
      <c r="DEI4" s="17"/>
      <c r="DEJ4" s="17"/>
      <c r="DEK4" s="17"/>
      <c r="DEL4" s="17"/>
      <c r="DEM4" s="17"/>
      <c r="DEN4" s="17"/>
      <c r="DEO4" s="17"/>
      <c r="DEP4" s="17"/>
      <c r="DEQ4" s="17"/>
      <c r="DER4" s="17"/>
      <c r="DES4" s="17"/>
      <c r="DET4" s="17"/>
      <c r="DEU4" s="17"/>
      <c r="DEV4" s="17"/>
      <c r="DEW4" s="17"/>
      <c r="DEX4" s="17"/>
      <c r="DEY4" s="17"/>
      <c r="DEZ4" s="17"/>
      <c r="DFA4" s="17"/>
      <c r="DFB4" s="17"/>
      <c r="DFC4" s="17"/>
      <c r="DFD4" s="17"/>
      <c r="DFE4" s="17"/>
      <c r="DFF4" s="17"/>
      <c r="DFG4" s="17"/>
      <c r="DFH4" s="17"/>
      <c r="DFI4" s="17"/>
      <c r="DFJ4" s="17"/>
      <c r="DFK4" s="17"/>
      <c r="DFL4" s="17"/>
      <c r="DFM4" s="17"/>
      <c r="DFN4" s="17"/>
      <c r="DFO4" s="17"/>
      <c r="DFP4" s="17"/>
      <c r="DFQ4" s="17"/>
      <c r="DFR4" s="17"/>
      <c r="DFS4" s="17"/>
      <c r="DFT4" s="17"/>
      <c r="DFU4" s="17"/>
      <c r="DFV4" s="17"/>
      <c r="DFW4" s="17"/>
      <c r="DFX4" s="17"/>
      <c r="DFY4" s="17"/>
      <c r="DFZ4" s="17"/>
      <c r="DGA4" s="17"/>
      <c r="DGB4" s="17"/>
      <c r="DGC4" s="17"/>
      <c r="DGD4" s="17"/>
      <c r="DGE4" s="17"/>
      <c r="DGF4" s="17"/>
      <c r="DGG4" s="17"/>
      <c r="DGH4" s="17"/>
      <c r="DGI4" s="17"/>
      <c r="DGJ4" s="17"/>
      <c r="DGK4" s="17"/>
      <c r="DGL4" s="17"/>
      <c r="DGM4" s="17"/>
      <c r="DGN4" s="17"/>
      <c r="DGO4" s="17"/>
      <c r="DGP4" s="17"/>
      <c r="DGQ4" s="17"/>
      <c r="DGR4" s="17"/>
      <c r="DGS4" s="17"/>
      <c r="DGT4" s="17"/>
      <c r="DGU4" s="17"/>
      <c r="DGV4" s="17"/>
      <c r="DGW4" s="17"/>
      <c r="DGX4" s="17"/>
      <c r="DGY4" s="17"/>
      <c r="DGZ4" s="17"/>
      <c r="DHA4" s="17"/>
      <c r="DHB4" s="17"/>
      <c r="DHC4" s="17"/>
      <c r="DHD4" s="17"/>
      <c r="DHE4" s="17"/>
      <c r="DHF4" s="17"/>
      <c r="DHG4" s="17"/>
      <c r="DHH4" s="17"/>
      <c r="DHI4" s="17"/>
      <c r="DHJ4" s="17"/>
      <c r="DHK4" s="17"/>
      <c r="DHL4" s="17"/>
      <c r="DHM4" s="17"/>
      <c r="DHN4" s="17"/>
      <c r="DHO4" s="17"/>
      <c r="DHP4" s="17"/>
      <c r="DHQ4" s="17"/>
      <c r="DHR4" s="17"/>
      <c r="DHS4" s="17"/>
      <c r="DHT4" s="17"/>
      <c r="DHU4" s="17"/>
      <c r="DHV4" s="17"/>
      <c r="DHW4" s="17"/>
      <c r="DHX4" s="17"/>
      <c r="DHY4" s="17"/>
      <c r="DHZ4" s="17"/>
      <c r="DIA4" s="17"/>
      <c r="DIB4" s="17"/>
      <c r="DIC4" s="17"/>
      <c r="DID4" s="17"/>
      <c r="DIE4" s="17"/>
      <c r="DIF4" s="17"/>
      <c r="DIG4" s="17"/>
      <c r="DIH4" s="17"/>
      <c r="DII4" s="17"/>
      <c r="DIJ4" s="17"/>
      <c r="DIK4" s="17"/>
      <c r="DIL4" s="17"/>
      <c r="DIM4" s="17"/>
      <c r="DIN4" s="17"/>
      <c r="DIO4" s="17"/>
      <c r="DIP4" s="17"/>
      <c r="DIQ4" s="17"/>
      <c r="DIR4" s="17"/>
      <c r="DIS4" s="17"/>
      <c r="DIT4" s="17"/>
      <c r="DIU4" s="17"/>
      <c r="DIV4" s="17"/>
      <c r="DIW4" s="17"/>
      <c r="DIX4" s="17"/>
      <c r="DIY4" s="17"/>
      <c r="DIZ4" s="17"/>
      <c r="DJA4" s="17"/>
      <c r="DJB4" s="17"/>
      <c r="DJC4" s="17"/>
      <c r="DJD4" s="17"/>
      <c r="DJE4" s="17"/>
      <c r="DJF4" s="17"/>
      <c r="DJG4" s="17"/>
      <c r="DJH4" s="17"/>
      <c r="DJI4" s="17"/>
      <c r="DJJ4" s="17"/>
      <c r="DJK4" s="17"/>
      <c r="DJL4" s="17"/>
      <c r="DJM4" s="17"/>
      <c r="DJN4" s="17"/>
      <c r="DJO4" s="17"/>
      <c r="DJP4" s="17"/>
      <c r="DJQ4" s="17"/>
      <c r="DJR4" s="17"/>
      <c r="DJS4" s="17"/>
      <c r="DJT4" s="17"/>
      <c r="DJU4" s="17"/>
      <c r="DJV4" s="17"/>
      <c r="DJW4" s="17"/>
      <c r="DJX4" s="17"/>
      <c r="DJY4" s="17"/>
      <c r="DJZ4" s="17"/>
      <c r="DKA4" s="17"/>
      <c r="DKB4" s="17"/>
      <c r="DKC4" s="17"/>
      <c r="DKD4" s="17"/>
      <c r="DKE4" s="17"/>
      <c r="DKF4" s="17"/>
      <c r="DKG4" s="17"/>
      <c r="DKH4" s="17"/>
      <c r="DKI4" s="17"/>
      <c r="DKJ4" s="17"/>
      <c r="DKK4" s="17"/>
      <c r="DKL4" s="17"/>
      <c r="DKM4" s="17"/>
      <c r="DKN4" s="17"/>
      <c r="DKO4" s="17"/>
      <c r="DKP4" s="17"/>
      <c r="DKQ4" s="17"/>
      <c r="DKR4" s="17"/>
      <c r="DKS4" s="17"/>
      <c r="DKT4" s="17"/>
      <c r="DKU4" s="17"/>
      <c r="DKV4" s="17"/>
      <c r="DKW4" s="17"/>
      <c r="DKX4" s="17"/>
      <c r="DKY4" s="17"/>
      <c r="DKZ4" s="17"/>
      <c r="DLA4" s="17"/>
      <c r="DLB4" s="17"/>
      <c r="DLC4" s="17"/>
      <c r="DLD4" s="17"/>
      <c r="DLE4" s="17"/>
      <c r="DLF4" s="17"/>
      <c r="DLG4" s="17"/>
      <c r="DLH4" s="17"/>
      <c r="DLI4" s="17"/>
      <c r="DLJ4" s="17"/>
      <c r="DLK4" s="17"/>
      <c r="DLL4" s="17"/>
      <c r="DLM4" s="17"/>
      <c r="DLN4" s="17"/>
      <c r="DLO4" s="17"/>
      <c r="DLP4" s="17"/>
      <c r="DLQ4" s="17"/>
      <c r="DLR4" s="17"/>
      <c r="DLS4" s="17"/>
      <c r="DLT4" s="17"/>
      <c r="DLU4" s="17"/>
      <c r="DLV4" s="17"/>
      <c r="DLW4" s="17"/>
      <c r="DLX4" s="17"/>
      <c r="DLY4" s="17"/>
      <c r="DLZ4" s="17"/>
      <c r="DMA4" s="17"/>
      <c r="DMB4" s="17"/>
      <c r="DMC4" s="17"/>
      <c r="DMD4" s="17"/>
      <c r="DME4" s="17"/>
      <c r="DMF4" s="17"/>
      <c r="DMG4" s="17"/>
      <c r="DMH4" s="17"/>
      <c r="DMI4" s="17"/>
      <c r="DMJ4" s="17"/>
      <c r="DMK4" s="17"/>
      <c r="DML4" s="17"/>
      <c r="DMM4" s="17"/>
      <c r="DMN4" s="17"/>
      <c r="DMO4" s="17"/>
      <c r="DMP4" s="17"/>
      <c r="DMQ4" s="17"/>
      <c r="DMR4" s="17"/>
      <c r="DMS4" s="17"/>
      <c r="DMT4" s="17"/>
      <c r="DMU4" s="17"/>
      <c r="DMV4" s="17"/>
      <c r="DMW4" s="17"/>
      <c r="DMX4" s="17"/>
      <c r="DMY4" s="17"/>
      <c r="DMZ4" s="17"/>
      <c r="DNA4" s="17"/>
      <c r="DNB4" s="17"/>
      <c r="DNC4" s="17"/>
      <c r="DND4" s="17"/>
      <c r="DNE4" s="17"/>
      <c r="DNF4" s="17"/>
      <c r="DNG4" s="17"/>
      <c r="DNH4" s="17"/>
      <c r="DNI4" s="17"/>
      <c r="DNJ4" s="17"/>
      <c r="DNK4" s="17"/>
      <c r="DNL4" s="17"/>
      <c r="DNM4" s="17"/>
      <c r="DNN4" s="17"/>
      <c r="DNO4" s="17"/>
      <c r="DNP4" s="17"/>
      <c r="DNQ4" s="17"/>
      <c r="DNR4" s="17"/>
      <c r="DNS4" s="17"/>
      <c r="DNT4" s="17"/>
      <c r="DNU4" s="17"/>
      <c r="DNV4" s="17"/>
      <c r="DNW4" s="17"/>
      <c r="DNX4" s="17"/>
      <c r="DNY4" s="17"/>
      <c r="DNZ4" s="17"/>
      <c r="DOA4" s="17"/>
      <c r="DOB4" s="17"/>
      <c r="DOC4" s="17"/>
      <c r="DOD4" s="17"/>
      <c r="DOE4" s="17"/>
      <c r="DOF4" s="17"/>
      <c r="DOG4" s="17"/>
      <c r="DOH4" s="17"/>
      <c r="DOI4" s="17"/>
      <c r="DOJ4" s="17"/>
      <c r="DOK4" s="17"/>
      <c r="DOL4" s="17"/>
      <c r="DOM4" s="17"/>
      <c r="DON4" s="17"/>
      <c r="DOO4" s="17"/>
      <c r="DOP4" s="17"/>
      <c r="DOQ4" s="17"/>
      <c r="DOR4" s="17"/>
      <c r="DOS4" s="17"/>
      <c r="DOT4" s="17"/>
      <c r="DOU4" s="17"/>
      <c r="DOV4" s="17"/>
      <c r="DOW4" s="17"/>
      <c r="DOX4" s="17"/>
      <c r="DOY4" s="17"/>
      <c r="DOZ4" s="17"/>
      <c r="DPA4" s="17"/>
      <c r="DPB4" s="17"/>
      <c r="DPC4" s="17"/>
      <c r="DPD4" s="17"/>
      <c r="DPE4" s="17"/>
      <c r="DPF4" s="17"/>
      <c r="DPG4" s="17"/>
      <c r="DPH4" s="17"/>
      <c r="DPI4" s="17"/>
      <c r="DPJ4" s="17"/>
      <c r="DPK4" s="17"/>
      <c r="DPL4" s="17"/>
      <c r="DPM4" s="17"/>
      <c r="DPN4" s="17"/>
      <c r="DPO4" s="17"/>
      <c r="DPP4" s="17"/>
      <c r="DPQ4" s="17"/>
      <c r="DPR4" s="17"/>
      <c r="DPS4" s="17"/>
      <c r="DPT4" s="17"/>
      <c r="DPU4" s="17"/>
      <c r="DPV4" s="17"/>
      <c r="DPW4" s="17"/>
      <c r="DPX4" s="17"/>
      <c r="DPY4" s="17"/>
      <c r="DPZ4" s="17"/>
      <c r="DQA4" s="17"/>
      <c r="DQB4" s="17"/>
      <c r="DQC4" s="17"/>
      <c r="DQD4" s="17"/>
      <c r="DQE4" s="17"/>
      <c r="DQF4" s="17"/>
      <c r="DQG4" s="17"/>
      <c r="DQH4" s="17"/>
      <c r="DQI4" s="17"/>
      <c r="DQJ4" s="17"/>
      <c r="DQK4" s="17"/>
      <c r="DQL4" s="17"/>
      <c r="DQM4" s="17"/>
      <c r="DQN4" s="17"/>
      <c r="DQO4" s="17"/>
      <c r="DQP4" s="17"/>
      <c r="DQQ4" s="17"/>
      <c r="DQR4" s="17"/>
      <c r="DQS4" s="17"/>
      <c r="DQT4" s="17"/>
      <c r="DQU4" s="17"/>
      <c r="DQV4" s="17"/>
      <c r="DQW4" s="17"/>
      <c r="DQX4" s="17"/>
      <c r="DQY4" s="17"/>
      <c r="DQZ4" s="17"/>
      <c r="DRA4" s="17"/>
      <c r="DRB4" s="17"/>
      <c r="DRC4" s="17"/>
      <c r="DRD4" s="17"/>
      <c r="DRE4" s="17"/>
      <c r="DRF4" s="17"/>
      <c r="DRG4" s="17"/>
      <c r="DRH4" s="17"/>
      <c r="DRI4" s="17"/>
      <c r="DRJ4" s="17"/>
      <c r="DRK4" s="17"/>
      <c r="DRL4" s="17"/>
      <c r="DRM4" s="17"/>
      <c r="DRN4" s="17"/>
      <c r="DRO4" s="17"/>
      <c r="DRP4" s="17"/>
      <c r="DRQ4" s="17"/>
      <c r="DRR4" s="17"/>
      <c r="DRS4" s="17"/>
      <c r="DRT4" s="17"/>
      <c r="DRU4" s="17"/>
      <c r="DRV4" s="17"/>
      <c r="DRW4" s="17"/>
      <c r="DRX4" s="17"/>
      <c r="DRY4" s="17"/>
      <c r="DRZ4" s="17"/>
      <c r="DSA4" s="17"/>
      <c r="DSB4" s="17"/>
      <c r="DSC4" s="17"/>
      <c r="DSD4" s="17"/>
      <c r="DSE4" s="17"/>
      <c r="DSF4" s="17"/>
      <c r="DSG4" s="17"/>
      <c r="DSH4" s="17"/>
      <c r="DSI4" s="17"/>
      <c r="DSJ4" s="17"/>
      <c r="DSK4" s="17"/>
      <c r="DSL4" s="17"/>
      <c r="DSM4" s="17"/>
      <c r="DSN4" s="17"/>
      <c r="DSO4" s="17"/>
      <c r="DSP4" s="17"/>
      <c r="DSQ4" s="17"/>
      <c r="DSR4" s="17"/>
      <c r="DSS4" s="17"/>
      <c r="DST4" s="17"/>
      <c r="DSU4" s="17"/>
      <c r="DSV4" s="17"/>
      <c r="DSW4" s="17"/>
      <c r="DSX4" s="17"/>
      <c r="DSY4" s="17"/>
      <c r="DSZ4" s="17"/>
      <c r="DTA4" s="17"/>
      <c r="DTB4" s="17"/>
      <c r="DTC4" s="17"/>
      <c r="DTD4" s="17"/>
      <c r="DTE4" s="17"/>
      <c r="DTF4" s="17"/>
      <c r="DTG4" s="17"/>
      <c r="DTH4" s="17"/>
      <c r="DTI4" s="17"/>
      <c r="DTJ4" s="17"/>
      <c r="DTK4" s="17"/>
      <c r="DTL4" s="17"/>
      <c r="DTM4" s="17"/>
      <c r="DTN4" s="17"/>
      <c r="DTO4" s="17"/>
      <c r="DTP4" s="17"/>
      <c r="DTQ4" s="17"/>
      <c r="DTR4" s="17"/>
      <c r="DTS4" s="17"/>
      <c r="DTT4" s="17"/>
      <c r="DTU4" s="17"/>
      <c r="DTV4" s="17"/>
      <c r="DTW4" s="17"/>
      <c r="DTX4" s="17"/>
      <c r="DTY4" s="17"/>
      <c r="DTZ4" s="17"/>
      <c r="DUA4" s="17"/>
      <c r="DUB4" s="17"/>
      <c r="DUC4" s="17"/>
      <c r="DUD4" s="17"/>
      <c r="DUE4" s="17"/>
      <c r="DUF4" s="17"/>
      <c r="DUG4" s="17"/>
      <c r="DUH4" s="17"/>
      <c r="DUI4" s="17"/>
      <c r="DUJ4" s="17"/>
      <c r="DUK4" s="17"/>
      <c r="DUL4" s="17"/>
      <c r="DUM4" s="17"/>
      <c r="DUN4" s="17"/>
      <c r="DUO4" s="17"/>
      <c r="DUP4" s="17"/>
      <c r="DUQ4" s="17"/>
      <c r="DUR4" s="17"/>
      <c r="DUS4" s="17"/>
      <c r="DUT4" s="17"/>
      <c r="DUU4" s="17"/>
      <c r="DUV4" s="17"/>
      <c r="DUW4" s="17"/>
      <c r="DUX4" s="17"/>
      <c r="DUY4" s="17"/>
      <c r="DUZ4" s="17"/>
      <c r="DVA4" s="17"/>
      <c r="DVB4" s="17"/>
      <c r="DVC4" s="17"/>
      <c r="DVD4" s="17"/>
      <c r="DVE4" s="17"/>
      <c r="DVF4" s="17"/>
      <c r="DVG4" s="17"/>
      <c r="DVH4" s="17"/>
      <c r="DVI4" s="17"/>
      <c r="DVJ4" s="17"/>
      <c r="DVK4" s="17"/>
      <c r="DVL4" s="17"/>
      <c r="DVM4" s="17"/>
      <c r="DVN4" s="17"/>
      <c r="DVO4" s="17"/>
      <c r="DVP4" s="17"/>
      <c r="DVQ4" s="17"/>
      <c r="DVR4" s="17"/>
      <c r="DVS4" s="17"/>
      <c r="DVT4" s="17"/>
      <c r="DVU4" s="17"/>
      <c r="DVV4" s="17"/>
      <c r="DVW4" s="17"/>
      <c r="DVX4" s="17"/>
      <c r="DVY4" s="17"/>
      <c r="DVZ4" s="17"/>
      <c r="DWA4" s="17"/>
      <c r="DWB4" s="17"/>
      <c r="DWC4" s="17"/>
      <c r="DWD4" s="17"/>
      <c r="DWE4" s="17"/>
      <c r="DWF4" s="17"/>
      <c r="DWG4" s="17"/>
      <c r="DWH4" s="17"/>
      <c r="DWI4" s="17"/>
      <c r="DWJ4" s="17"/>
      <c r="DWK4" s="17"/>
      <c r="DWL4" s="17"/>
      <c r="DWM4" s="17"/>
      <c r="DWN4" s="17"/>
      <c r="DWO4" s="17"/>
      <c r="DWP4" s="17"/>
      <c r="DWQ4" s="17"/>
      <c r="DWR4" s="17"/>
      <c r="DWS4" s="17"/>
      <c r="DWT4" s="17"/>
      <c r="DWU4" s="17"/>
      <c r="DWV4" s="17"/>
      <c r="DWW4" s="17"/>
      <c r="DWX4" s="17"/>
      <c r="DWY4" s="17"/>
      <c r="DWZ4" s="17"/>
      <c r="DXA4" s="17"/>
      <c r="DXB4" s="17"/>
      <c r="DXC4" s="17"/>
      <c r="DXD4" s="17"/>
      <c r="DXE4" s="17"/>
      <c r="DXF4" s="17"/>
      <c r="DXG4" s="17"/>
      <c r="DXH4" s="17"/>
      <c r="DXI4" s="17"/>
      <c r="DXJ4" s="17"/>
      <c r="DXK4" s="17"/>
      <c r="DXL4" s="17"/>
      <c r="DXM4" s="17"/>
      <c r="DXN4" s="17"/>
      <c r="DXO4" s="17"/>
      <c r="DXP4" s="17"/>
      <c r="DXQ4" s="17"/>
      <c r="DXR4" s="17"/>
      <c r="DXS4" s="17"/>
      <c r="DXT4" s="17"/>
      <c r="DXU4" s="17"/>
      <c r="DXV4" s="17"/>
      <c r="DXW4" s="17"/>
      <c r="DXX4" s="17"/>
      <c r="DXY4" s="17"/>
      <c r="DXZ4" s="17"/>
      <c r="DYA4" s="17"/>
      <c r="DYB4" s="17"/>
      <c r="DYC4" s="17"/>
      <c r="DYD4" s="17"/>
      <c r="DYE4" s="17"/>
      <c r="DYF4" s="17"/>
      <c r="DYG4" s="17"/>
      <c r="DYH4" s="17"/>
      <c r="DYI4" s="17"/>
      <c r="DYJ4" s="17"/>
      <c r="DYK4" s="17"/>
      <c r="DYL4" s="17"/>
      <c r="DYM4" s="17"/>
      <c r="DYN4" s="17"/>
      <c r="DYO4" s="17"/>
      <c r="DYP4" s="17"/>
      <c r="DYQ4" s="17"/>
      <c r="DYR4" s="17"/>
      <c r="DYS4" s="17"/>
      <c r="DYT4" s="17"/>
      <c r="DYU4" s="17"/>
      <c r="DYV4" s="17"/>
      <c r="DYW4" s="17"/>
      <c r="DYX4" s="17"/>
      <c r="DYY4" s="17"/>
      <c r="DYZ4" s="17"/>
      <c r="DZA4" s="17"/>
      <c r="DZB4" s="17"/>
      <c r="DZC4" s="17"/>
      <c r="DZD4" s="17"/>
      <c r="DZE4" s="17"/>
      <c r="DZF4" s="17"/>
      <c r="DZG4" s="17"/>
      <c r="DZH4" s="17"/>
      <c r="DZI4" s="17"/>
      <c r="DZJ4" s="17"/>
      <c r="DZK4" s="17"/>
      <c r="DZL4" s="17"/>
      <c r="DZM4" s="17"/>
      <c r="DZN4" s="17"/>
      <c r="DZO4" s="17"/>
      <c r="DZP4" s="17"/>
      <c r="DZQ4" s="17"/>
      <c r="DZR4" s="17"/>
      <c r="DZS4" s="17"/>
      <c r="DZT4" s="17"/>
      <c r="DZU4" s="17"/>
      <c r="DZV4" s="17"/>
      <c r="DZW4" s="17"/>
      <c r="DZX4" s="17"/>
      <c r="DZY4" s="17"/>
      <c r="DZZ4" s="17"/>
      <c r="EAA4" s="17"/>
      <c r="EAB4" s="17"/>
      <c r="EAC4" s="17"/>
      <c r="EAD4" s="17"/>
      <c r="EAE4" s="17"/>
      <c r="EAF4" s="17"/>
      <c r="EAG4" s="17"/>
      <c r="EAH4" s="17"/>
      <c r="EAI4" s="17"/>
      <c r="EAJ4" s="17"/>
      <c r="EAK4" s="17"/>
      <c r="EAL4" s="17"/>
      <c r="EAM4" s="17"/>
      <c r="EAN4" s="17"/>
      <c r="EAO4" s="17"/>
      <c r="EAP4" s="17"/>
      <c r="EAQ4" s="17"/>
      <c r="EAR4" s="17"/>
      <c r="EAS4" s="17"/>
      <c r="EAT4" s="17"/>
      <c r="EAU4" s="17"/>
      <c r="EAV4" s="17"/>
      <c r="EAW4" s="17"/>
      <c r="EAX4" s="17"/>
      <c r="EAY4" s="17"/>
      <c r="EAZ4" s="17"/>
      <c r="EBA4" s="17"/>
      <c r="EBB4" s="17"/>
      <c r="EBC4" s="17"/>
      <c r="EBD4" s="17"/>
      <c r="EBE4" s="17"/>
      <c r="EBF4" s="17"/>
      <c r="EBG4" s="17"/>
      <c r="EBH4" s="17"/>
      <c r="EBI4" s="17"/>
      <c r="EBJ4" s="17"/>
      <c r="EBK4" s="17"/>
      <c r="EBL4" s="17"/>
      <c r="EBM4" s="17"/>
      <c r="EBN4" s="17"/>
      <c r="EBO4" s="17"/>
      <c r="EBP4" s="17"/>
      <c r="EBQ4" s="17"/>
      <c r="EBR4" s="17"/>
      <c r="EBS4" s="17"/>
      <c r="EBT4" s="17"/>
      <c r="EBU4" s="17"/>
      <c r="EBV4" s="17"/>
      <c r="EBW4" s="17"/>
      <c r="EBX4" s="17"/>
      <c r="EBY4" s="17"/>
      <c r="EBZ4" s="17"/>
      <c r="ECA4" s="17"/>
      <c r="ECB4" s="17"/>
      <c r="ECC4" s="17"/>
      <c r="ECD4" s="17"/>
      <c r="ECE4" s="17"/>
      <c r="ECF4" s="17"/>
      <c r="ECG4" s="17"/>
      <c r="ECH4" s="17"/>
      <c r="ECI4" s="17"/>
      <c r="ECJ4" s="17"/>
      <c r="ECK4" s="17"/>
      <c r="ECL4" s="17"/>
      <c r="ECM4" s="17"/>
      <c r="ECN4" s="17"/>
      <c r="ECO4" s="17"/>
      <c r="ECP4" s="17"/>
      <c r="ECQ4" s="17"/>
      <c r="ECR4" s="17"/>
      <c r="ECS4" s="17"/>
      <c r="ECT4" s="17"/>
      <c r="ECU4" s="17"/>
      <c r="ECV4" s="17"/>
      <c r="ECW4" s="17"/>
      <c r="ECX4" s="17"/>
      <c r="ECY4" s="17"/>
      <c r="ECZ4" s="17"/>
      <c r="EDA4" s="17"/>
      <c r="EDB4" s="17"/>
      <c r="EDC4" s="17"/>
      <c r="EDD4" s="17"/>
      <c r="EDE4" s="17"/>
      <c r="EDF4" s="17"/>
      <c r="EDG4" s="17"/>
      <c r="EDH4" s="17"/>
      <c r="EDI4" s="17"/>
      <c r="EDJ4" s="17"/>
      <c r="EDK4" s="17"/>
      <c r="EDL4" s="17"/>
      <c r="EDM4" s="17"/>
      <c r="EDN4" s="17"/>
      <c r="EDO4" s="17"/>
      <c r="EDP4" s="17"/>
      <c r="EDQ4" s="17"/>
      <c r="EDR4" s="17"/>
      <c r="EDS4" s="17"/>
      <c r="EDT4" s="17"/>
      <c r="EDU4" s="17"/>
      <c r="EDV4" s="17"/>
      <c r="EDW4" s="17"/>
      <c r="EDX4" s="17"/>
      <c r="EDY4" s="17"/>
      <c r="EDZ4" s="17"/>
      <c r="EEA4" s="17"/>
      <c r="EEB4" s="17"/>
      <c r="EEC4" s="17"/>
      <c r="EED4" s="17"/>
      <c r="EEE4" s="17"/>
      <c r="EEF4" s="17"/>
      <c r="EEG4" s="17"/>
      <c r="EEH4" s="17"/>
      <c r="EEI4" s="17"/>
      <c r="EEJ4" s="17"/>
      <c r="EEK4" s="17"/>
      <c r="EEL4" s="17"/>
      <c r="EEM4" s="17"/>
      <c r="EEN4" s="17"/>
      <c r="EEO4" s="17"/>
      <c r="EEP4" s="17"/>
      <c r="EEQ4" s="17"/>
      <c r="EER4" s="17"/>
      <c r="EES4" s="17"/>
      <c r="EET4" s="17"/>
      <c r="EEU4" s="17"/>
      <c r="EEV4" s="17"/>
      <c r="EEW4" s="17"/>
      <c r="EEX4" s="17"/>
      <c r="EEY4" s="17"/>
      <c r="EEZ4" s="17"/>
      <c r="EFA4" s="17"/>
      <c r="EFB4" s="17"/>
      <c r="EFC4" s="17"/>
      <c r="EFD4" s="17"/>
      <c r="EFE4" s="17"/>
      <c r="EFF4" s="17"/>
      <c r="EFG4" s="17"/>
      <c r="EFH4" s="17"/>
      <c r="EFI4" s="17"/>
      <c r="EFJ4" s="17"/>
      <c r="EFK4" s="17"/>
      <c r="EFL4" s="17"/>
      <c r="EFM4" s="17"/>
      <c r="EFN4" s="17"/>
      <c r="EFO4" s="17"/>
      <c r="EFP4" s="17"/>
      <c r="EFQ4" s="17"/>
      <c r="EFR4" s="17"/>
      <c r="EFS4" s="17"/>
      <c r="EFT4" s="17"/>
      <c r="EFU4" s="17"/>
      <c r="EFV4" s="17"/>
      <c r="EFW4" s="17"/>
      <c r="EFX4" s="17"/>
      <c r="EFY4" s="17"/>
      <c r="EFZ4" s="17"/>
      <c r="EGA4" s="17"/>
      <c r="EGB4" s="17"/>
      <c r="EGC4" s="17"/>
      <c r="EGD4" s="17"/>
      <c r="EGE4" s="17"/>
      <c r="EGF4" s="17"/>
      <c r="EGG4" s="17"/>
      <c r="EGH4" s="17"/>
      <c r="EGI4" s="17"/>
      <c r="EGJ4" s="17"/>
      <c r="EGK4" s="17"/>
      <c r="EGL4" s="17"/>
      <c r="EGM4" s="17"/>
      <c r="EGN4" s="17"/>
      <c r="EGO4" s="17"/>
      <c r="EGP4" s="17"/>
      <c r="EGQ4" s="17"/>
      <c r="EGR4" s="17"/>
      <c r="EGS4" s="17"/>
      <c r="EGT4" s="17"/>
      <c r="EGU4" s="17"/>
      <c r="EGV4" s="17"/>
      <c r="EGW4" s="17"/>
      <c r="EGX4" s="17"/>
      <c r="EGY4" s="17"/>
      <c r="EGZ4" s="17"/>
      <c r="EHA4" s="17"/>
      <c r="EHB4" s="17"/>
      <c r="EHC4" s="17"/>
      <c r="EHD4" s="17"/>
      <c r="EHE4" s="17"/>
      <c r="EHF4" s="17"/>
      <c r="EHG4" s="17"/>
      <c r="EHH4" s="17"/>
      <c r="EHI4" s="17"/>
      <c r="EHJ4" s="17"/>
      <c r="EHK4" s="17"/>
      <c r="EHL4" s="17"/>
      <c r="EHM4" s="17"/>
      <c r="EHN4" s="17"/>
      <c r="EHO4" s="17"/>
      <c r="EHP4" s="17"/>
      <c r="EHQ4" s="17"/>
      <c r="EHR4" s="17"/>
      <c r="EHS4" s="17"/>
      <c r="EHT4" s="17"/>
      <c r="EHU4" s="17"/>
      <c r="EHV4" s="17"/>
      <c r="EHW4" s="17"/>
      <c r="EHX4" s="17"/>
      <c r="EHY4" s="17"/>
      <c r="EHZ4" s="17"/>
      <c r="EIA4" s="17"/>
      <c r="EIB4" s="17"/>
      <c r="EIC4" s="17"/>
      <c r="EID4" s="17"/>
      <c r="EIE4" s="17"/>
      <c r="EIF4" s="17"/>
      <c r="EIG4" s="17"/>
      <c r="EIH4" s="17"/>
      <c r="EII4" s="17"/>
      <c r="EIJ4" s="17"/>
      <c r="EIK4" s="17"/>
      <c r="EIL4" s="17"/>
      <c r="EIM4" s="17"/>
      <c r="EIN4" s="17"/>
      <c r="EIO4" s="17"/>
      <c r="EIP4" s="17"/>
      <c r="EIQ4" s="17"/>
      <c r="EIR4" s="17"/>
      <c r="EIS4" s="17"/>
      <c r="EIT4" s="17"/>
      <c r="EIU4" s="17"/>
      <c r="EIV4" s="17"/>
      <c r="EIW4" s="17"/>
      <c r="EIX4" s="17"/>
      <c r="EIY4" s="17"/>
      <c r="EIZ4" s="17"/>
      <c r="EJA4" s="17"/>
      <c r="EJB4" s="17"/>
      <c r="EJC4" s="17"/>
      <c r="EJD4" s="17"/>
      <c r="EJE4" s="17"/>
      <c r="EJF4" s="17"/>
      <c r="EJG4" s="17"/>
      <c r="EJH4" s="17"/>
      <c r="EJI4" s="17"/>
      <c r="EJJ4" s="17"/>
      <c r="EJK4" s="17"/>
      <c r="EJL4" s="17"/>
      <c r="EJM4" s="17"/>
      <c r="EJN4" s="17"/>
      <c r="EJO4" s="17"/>
      <c r="EJP4" s="17"/>
      <c r="EJQ4" s="17"/>
      <c r="EJR4" s="17"/>
      <c r="EJS4" s="17"/>
      <c r="EJT4" s="17"/>
      <c r="EJU4" s="17"/>
      <c r="EJV4" s="17"/>
      <c r="EJW4" s="17"/>
      <c r="EJX4" s="17"/>
      <c r="EJY4" s="17"/>
      <c r="EJZ4" s="17"/>
      <c r="EKA4" s="17"/>
      <c r="EKB4" s="17"/>
      <c r="EKC4" s="17"/>
      <c r="EKD4" s="17"/>
      <c r="EKE4" s="17"/>
      <c r="EKF4" s="17"/>
      <c r="EKG4" s="17"/>
      <c r="EKH4" s="17"/>
      <c r="EKI4" s="17"/>
      <c r="EKJ4" s="17"/>
      <c r="EKK4" s="17"/>
      <c r="EKL4" s="17"/>
      <c r="EKM4" s="17"/>
      <c r="EKN4" s="17"/>
      <c r="EKO4" s="17"/>
      <c r="EKP4" s="17"/>
      <c r="EKQ4" s="17"/>
      <c r="EKR4" s="17"/>
      <c r="EKS4" s="17"/>
      <c r="EKT4" s="17"/>
      <c r="EKU4" s="17"/>
      <c r="EKV4" s="17"/>
      <c r="EKW4" s="17"/>
      <c r="EKX4" s="17"/>
      <c r="EKY4" s="17"/>
      <c r="EKZ4" s="17"/>
      <c r="ELA4" s="17"/>
      <c r="ELB4" s="17"/>
      <c r="ELC4" s="17"/>
      <c r="ELD4" s="17"/>
      <c r="ELE4" s="17"/>
      <c r="ELF4" s="17"/>
      <c r="ELG4" s="17"/>
      <c r="ELH4" s="17"/>
      <c r="ELI4" s="17"/>
      <c r="ELJ4" s="17"/>
      <c r="ELK4" s="17"/>
      <c r="ELL4" s="17"/>
      <c r="ELM4" s="17"/>
      <c r="ELN4" s="17"/>
      <c r="ELO4" s="17"/>
      <c r="ELP4" s="17"/>
      <c r="ELQ4" s="17"/>
      <c r="ELR4" s="17"/>
      <c r="ELS4" s="17"/>
      <c r="ELT4" s="17"/>
      <c r="ELU4" s="17"/>
      <c r="ELV4" s="17"/>
      <c r="ELW4" s="17"/>
      <c r="ELX4" s="17"/>
      <c r="ELY4" s="17"/>
      <c r="ELZ4" s="17"/>
      <c r="EMA4" s="17"/>
      <c r="EMB4" s="17"/>
      <c r="EMC4" s="17"/>
      <c r="EMD4" s="17"/>
      <c r="EME4" s="17"/>
      <c r="EMF4" s="17"/>
      <c r="EMG4" s="17"/>
      <c r="EMH4" s="17"/>
      <c r="EMI4" s="17"/>
      <c r="EMJ4" s="17"/>
      <c r="EMK4" s="17"/>
      <c r="EML4" s="17"/>
      <c r="EMM4" s="17"/>
      <c r="EMN4" s="17"/>
      <c r="EMO4" s="17"/>
      <c r="EMP4" s="17"/>
      <c r="EMQ4" s="17"/>
      <c r="EMR4" s="17"/>
      <c r="EMS4" s="17"/>
      <c r="EMT4" s="17"/>
      <c r="EMU4" s="17"/>
      <c r="EMV4" s="17"/>
      <c r="EMW4" s="17"/>
      <c r="EMX4" s="17"/>
      <c r="EMY4" s="17"/>
      <c r="EMZ4" s="17"/>
      <c r="ENA4" s="17"/>
      <c r="ENB4" s="17"/>
      <c r="ENC4" s="17"/>
      <c r="END4" s="17"/>
      <c r="ENE4" s="17"/>
      <c r="ENF4" s="17"/>
      <c r="ENG4" s="17"/>
      <c r="ENH4" s="17"/>
      <c r="ENI4" s="17"/>
      <c r="ENJ4" s="17"/>
      <c r="ENK4" s="17"/>
      <c r="ENL4" s="17"/>
      <c r="ENM4" s="17"/>
      <c r="ENN4" s="17"/>
      <c r="ENO4" s="17"/>
      <c r="ENP4" s="17"/>
      <c r="ENQ4" s="17"/>
      <c r="ENR4" s="17"/>
      <c r="ENS4" s="17"/>
      <c r="ENT4" s="17"/>
      <c r="ENU4" s="17"/>
      <c r="ENV4" s="17"/>
      <c r="ENW4" s="17"/>
      <c r="ENX4" s="17"/>
      <c r="ENY4" s="17"/>
      <c r="ENZ4" s="17"/>
      <c r="EOA4" s="17"/>
      <c r="EOB4" s="17"/>
      <c r="EOC4" s="17"/>
      <c r="EOD4" s="17"/>
      <c r="EOE4" s="17"/>
      <c r="EOF4" s="17"/>
      <c r="EOG4" s="17"/>
      <c r="EOH4" s="17"/>
      <c r="EOI4" s="17"/>
      <c r="EOJ4" s="17"/>
      <c r="EOK4" s="17"/>
      <c r="EOL4" s="17"/>
      <c r="EOM4" s="17"/>
      <c r="EON4" s="17"/>
      <c r="EOO4" s="17"/>
      <c r="EOP4" s="17"/>
      <c r="EOQ4" s="17"/>
      <c r="EOR4" s="17"/>
      <c r="EOS4" s="17"/>
      <c r="EOT4" s="17"/>
      <c r="EOU4" s="17"/>
      <c r="EOV4" s="17"/>
      <c r="EOW4" s="17"/>
      <c r="EOX4" s="17"/>
      <c r="EOY4" s="17"/>
      <c r="EOZ4" s="17"/>
      <c r="EPA4" s="17"/>
      <c r="EPB4" s="17"/>
      <c r="EPC4" s="17"/>
      <c r="EPD4" s="17"/>
      <c r="EPE4" s="17"/>
      <c r="EPF4" s="17"/>
      <c r="EPG4" s="17"/>
      <c r="EPH4" s="17"/>
      <c r="EPI4" s="17"/>
      <c r="EPJ4" s="17"/>
      <c r="EPK4" s="17"/>
      <c r="EPL4" s="17"/>
      <c r="EPM4" s="17"/>
      <c r="EPN4" s="17"/>
      <c r="EPO4" s="17"/>
      <c r="EPP4" s="17"/>
      <c r="EPQ4" s="17"/>
      <c r="EPR4" s="17"/>
      <c r="EPS4" s="17"/>
      <c r="EPT4" s="17"/>
      <c r="EPU4" s="17"/>
      <c r="EPV4" s="17"/>
      <c r="EPW4" s="17"/>
      <c r="EPX4" s="17"/>
      <c r="EPY4" s="17"/>
      <c r="EPZ4" s="17"/>
      <c r="EQA4" s="17"/>
      <c r="EQB4" s="17"/>
      <c r="EQC4" s="17"/>
      <c r="EQD4" s="17"/>
      <c r="EQE4" s="17"/>
      <c r="EQF4" s="17"/>
      <c r="EQG4" s="17"/>
      <c r="EQH4" s="17"/>
      <c r="EQI4" s="17"/>
      <c r="EQJ4" s="17"/>
      <c r="EQK4" s="17"/>
      <c r="EQL4" s="17"/>
      <c r="EQM4" s="17"/>
      <c r="EQN4" s="17"/>
      <c r="EQO4" s="17"/>
      <c r="EQP4" s="17"/>
      <c r="EQQ4" s="17"/>
      <c r="EQR4" s="17"/>
      <c r="EQS4" s="17"/>
      <c r="EQT4" s="17"/>
      <c r="EQU4" s="17"/>
      <c r="EQV4" s="17"/>
      <c r="EQW4" s="17"/>
      <c r="EQX4" s="17"/>
      <c r="EQY4" s="17"/>
      <c r="EQZ4" s="17"/>
      <c r="ERA4" s="17"/>
      <c r="ERB4" s="17"/>
      <c r="ERC4" s="17"/>
      <c r="ERD4" s="17"/>
      <c r="ERE4" s="17"/>
      <c r="ERF4" s="17"/>
      <c r="ERG4" s="17"/>
      <c r="ERH4" s="17"/>
      <c r="ERI4" s="17"/>
      <c r="ERJ4" s="17"/>
      <c r="ERK4" s="17"/>
      <c r="ERL4" s="17"/>
      <c r="ERM4" s="17"/>
      <c r="ERN4" s="17"/>
      <c r="ERO4" s="17"/>
      <c r="ERP4" s="17"/>
      <c r="ERQ4" s="17"/>
      <c r="ERR4" s="17"/>
      <c r="ERS4" s="17"/>
      <c r="ERT4" s="17"/>
      <c r="ERU4" s="17"/>
      <c r="ERV4" s="17"/>
      <c r="ERW4" s="17"/>
      <c r="ERX4" s="17"/>
      <c r="ERY4" s="17"/>
      <c r="ERZ4" s="17"/>
      <c r="ESA4" s="17"/>
      <c r="ESB4" s="17"/>
      <c r="ESC4" s="17"/>
      <c r="ESD4" s="17"/>
      <c r="ESE4" s="17"/>
      <c r="ESF4" s="17"/>
      <c r="ESG4" s="17"/>
      <c r="ESH4" s="17"/>
      <c r="ESI4" s="17"/>
      <c r="ESJ4" s="17"/>
      <c r="ESK4" s="17"/>
      <c r="ESL4" s="17"/>
      <c r="ESM4" s="17"/>
      <c r="ESN4" s="17"/>
      <c r="ESO4" s="17"/>
      <c r="ESP4" s="17"/>
      <c r="ESQ4" s="17"/>
      <c r="ESR4" s="17"/>
      <c r="ESS4" s="17"/>
      <c r="EST4" s="17"/>
      <c r="ESU4" s="17"/>
      <c r="ESV4" s="17"/>
      <c r="ESW4" s="17"/>
      <c r="ESX4" s="17"/>
      <c r="ESY4" s="17"/>
      <c r="ESZ4" s="17"/>
      <c r="ETA4" s="17"/>
      <c r="ETB4" s="17"/>
      <c r="ETC4" s="17"/>
      <c r="ETD4" s="17"/>
      <c r="ETE4" s="17"/>
      <c r="ETF4" s="17"/>
      <c r="ETG4" s="17"/>
      <c r="ETH4" s="17"/>
      <c r="ETI4" s="17"/>
      <c r="ETJ4" s="17"/>
      <c r="ETK4" s="17"/>
      <c r="ETL4" s="17"/>
      <c r="ETM4" s="17"/>
      <c r="ETN4" s="17"/>
      <c r="ETO4" s="17"/>
      <c r="ETP4" s="17"/>
      <c r="ETQ4" s="17"/>
      <c r="ETR4" s="17"/>
      <c r="ETS4" s="17"/>
      <c r="ETT4" s="17"/>
      <c r="ETU4" s="17"/>
      <c r="ETV4" s="17"/>
      <c r="ETW4" s="17"/>
      <c r="ETX4" s="17"/>
      <c r="ETY4" s="17"/>
      <c r="ETZ4" s="17"/>
      <c r="EUA4" s="17"/>
      <c r="EUB4" s="17"/>
      <c r="EUC4" s="17"/>
      <c r="EUD4" s="17"/>
      <c r="EUE4" s="17"/>
      <c r="EUF4" s="17"/>
      <c r="EUG4" s="17"/>
      <c r="EUH4" s="17"/>
      <c r="EUI4" s="17"/>
      <c r="EUJ4" s="17"/>
      <c r="EUK4" s="17"/>
      <c r="EUL4" s="17"/>
      <c r="EUM4" s="17"/>
      <c r="EUN4" s="17"/>
      <c r="EUO4" s="17"/>
      <c r="EUP4" s="17"/>
      <c r="EUQ4" s="17"/>
      <c r="EUR4" s="17"/>
      <c r="EUS4" s="17"/>
      <c r="EUT4" s="17"/>
      <c r="EUU4" s="17"/>
      <c r="EUV4" s="17"/>
      <c r="EUW4" s="17"/>
      <c r="EUX4" s="17"/>
      <c r="EUY4" s="17"/>
      <c r="EUZ4" s="17"/>
      <c r="EVA4" s="17"/>
      <c r="EVB4" s="17"/>
      <c r="EVC4" s="17"/>
      <c r="EVD4" s="17"/>
      <c r="EVE4" s="17"/>
      <c r="EVF4" s="17"/>
      <c r="EVG4" s="17"/>
      <c r="EVH4" s="17"/>
      <c r="EVI4" s="17"/>
      <c r="EVJ4" s="17"/>
      <c r="EVK4" s="17"/>
      <c r="EVL4" s="17"/>
      <c r="EVM4" s="17"/>
      <c r="EVN4" s="17"/>
      <c r="EVO4" s="17"/>
      <c r="EVP4" s="17"/>
      <c r="EVQ4" s="17"/>
      <c r="EVR4" s="17"/>
      <c r="EVS4" s="17"/>
      <c r="EVT4" s="17"/>
      <c r="EVU4" s="17"/>
      <c r="EVV4" s="17"/>
      <c r="EVW4" s="17"/>
      <c r="EVX4" s="17"/>
      <c r="EVY4" s="17"/>
      <c r="EVZ4" s="17"/>
      <c r="EWA4" s="17"/>
      <c r="EWB4" s="17"/>
      <c r="EWC4" s="17"/>
      <c r="EWD4" s="17"/>
      <c r="EWE4" s="17"/>
      <c r="EWF4" s="17"/>
      <c r="EWG4" s="17"/>
      <c r="EWH4" s="17"/>
      <c r="EWI4" s="17"/>
      <c r="EWJ4" s="17"/>
      <c r="EWK4" s="17"/>
      <c r="EWL4" s="17"/>
      <c r="EWM4" s="17"/>
      <c r="EWN4" s="17"/>
      <c r="EWO4" s="17"/>
      <c r="EWP4" s="17"/>
      <c r="EWQ4" s="17"/>
      <c r="EWR4" s="17"/>
      <c r="EWS4" s="17"/>
      <c r="EWT4" s="17"/>
      <c r="EWU4" s="17"/>
      <c r="EWV4" s="17"/>
      <c r="EWW4" s="17"/>
      <c r="EWX4" s="17"/>
      <c r="EWY4" s="17"/>
      <c r="EWZ4" s="17"/>
      <c r="EXA4" s="17"/>
      <c r="EXB4" s="17"/>
      <c r="EXC4" s="17"/>
      <c r="EXD4" s="17"/>
      <c r="EXE4" s="17"/>
      <c r="EXF4" s="17"/>
      <c r="EXG4" s="17"/>
      <c r="EXH4" s="17"/>
      <c r="EXI4" s="17"/>
      <c r="EXJ4" s="17"/>
      <c r="EXK4" s="17"/>
      <c r="EXL4" s="17"/>
      <c r="EXM4" s="17"/>
      <c r="EXN4" s="17"/>
      <c r="EXO4" s="17"/>
      <c r="EXP4" s="17"/>
      <c r="EXQ4" s="17"/>
      <c r="EXR4" s="17"/>
      <c r="EXS4" s="17"/>
      <c r="EXT4" s="17"/>
      <c r="EXU4" s="17"/>
      <c r="EXV4" s="17"/>
      <c r="EXW4" s="17"/>
      <c r="EXX4" s="17"/>
      <c r="EXY4" s="17"/>
      <c r="EXZ4" s="17"/>
      <c r="EYA4" s="17"/>
      <c r="EYB4" s="17"/>
      <c r="EYC4" s="17"/>
      <c r="EYD4" s="17"/>
      <c r="EYE4" s="17"/>
      <c r="EYF4" s="17"/>
      <c r="EYG4" s="17"/>
      <c r="EYH4" s="17"/>
      <c r="EYI4" s="17"/>
      <c r="EYJ4" s="17"/>
      <c r="EYK4" s="17"/>
      <c r="EYL4" s="17"/>
      <c r="EYM4" s="17"/>
      <c r="EYN4" s="17"/>
      <c r="EYO4" s="17"/>
      <c r="EYP4" s="17"/>
      <c r="EYQ4" s="17"/>
      <c r="EYR4" s="17"/>
      <c r="EYS4" s="17"/>
      <c r="EYT4" s="17"/>
      <c r="EYU4" s="17"/>
      <c r="EYV4" s="17"/>
      <c r="EYW4" s="17"/>
      <c r="EYX4" s="17"/>
      <c r="EYY4" s="17"/>
      <c r="EYZ4" s="17"/>
      <c r="EZA4" s="17"/>
      <c r="EZB4" s="17"/>
      <c r="EZC4" s="17"/>
      <c r="EZD4" s="17"/>
      <c r="EZE4" s="17"/>
      <c r="EZF4" s="17"/>
      <c r="EZG4" s="17"/>
      <c r="EZH4" s="17"/>
      <c r="EZI4" s="17"/>
      <c r="EZJ4" s="17"/>
      <c r="EZK4" s="17"/>
      <c r="EZL4" s="17"/>
      <c r="EZM4" s="17"/>
      <c r="EZN4" s="17"/>
      <c r="EZO4" s="17"/>
      <c r="EZP4" s="17"/>
      <c r="EZQ4" s="17"/>
      <c r="EZR4" s="17"/>
      <c r="EZS4" s="17"/>
      <c r="EZT4" s="17"/>
      <c r="EZU4" s="17"/>
      <c r="EZV4" s="17"/>
      <c r="EZW4" s="17"/>
      <c r="EZX4" s="17"/>
      <c r="EZY4" s="17"/>
      <c r="EZZ4" s="17"/>
      <c r="FAA4" s="17"/>
      <c r="FAB4" s="17"/>
      <c r="FAC4" s="17"/>
      <c r="FAD4" s="17"/>
      <c r="FAE4" s="17"/>
      <c r="FAF4" s="17"/>
      <c r="FAG4" s="17"/>
      <c r="FAH4" s="17"/>
      <c r="FAI4" s="17"/>
      <c r="FAJ4" s="17"/>
      <c r="FAK4" s="17"/>
      <c r="FAL4" s="17"/>
      <c r="FAM4" s="17"/>
      <c r="FAN4" s="17"/>
      <c r="FAO4" s="17"/>
      <c r="FAP4" s="17"/>
      <c r="FAQ4" s="17"/>
      <c r="FAR4" s="17"/>
      <c r="FAS4" s="17"/>
      <c r="FAT4" s="17"/>
      <c r="FAU4" s="17"/>
      <c r="FAV4" s="17"/>
      <c r="FAW4" s="17"/>
      <c r="FAX4" s="17"/>
      <c r="FAY4" s="17"/>
      <c r="FAZ4" s="17"/>
      <c r="FBA4" s="17"/>
      <c r="FBB4" s="17"/>
      <c r="FBC4" s="17"/>
      <c r="FBD4" s="17"/>
      <c r="FBE4" s="17"/>
      <c r="FBF4" s="17"/>
      <c r="FBG4" s="17"/>
      <c r="FBH4" s="17"/>
      <c r="FBI4" s="17"/>
      <c r="FBJ4" s="17"/>
      <c r="FBK4" s="17"/>
      <c r="FBL4" s="17"/>
      <c r="FBM4" s="17"/>
      <c r="FBN4" s="17"/>
      <c r="FBO4" s="17"/>
      <c r="FBP4" s="17"/>
      <c r="FBQ4" s="17"/>
      <c r="FBR4" s="17"/>
      <c r="FBS4" s="17"/>
      <c r="FBT4" s="17"/>
      <c r="FBU4" s="17"/>
      <c r="FBV4" s="17"/>
      <c r="FBW4" s="17"/>
      <c r="FBX4" s="17"/>
      <c r="FBY4" s="17"/>
      <c r="FBZ4" s="17"/>
      <c r="FCA4" s="17"/>
      <c r="FCB4" s="17"/>
      <c r="FCC4" s="17"/>
      <c r="FCD4" s="17"/>
      <c r="FCE4" s="17"/>
      <c r="FCF4" s="17"/>
      <c r="FCG4" s="17"/>
      <c r="FCH4" s="17"/>
      <c r="FCI4" s="17"/>
      <c r="FCJ4" s="17"/>
      <c r="FCK4" s="17"/>
      <c r="FCL4" s="17"/>
      <c r="FCM4" s="17"/>
      <c r="FCN4" s="17"/>
      <c r="FCO4" s="17"/>
      <c r="FCP4" s="17"/>
      <c r="FCQ4" s="17"/>
      <c r="FCR4" s="17"/>
      <c r="FCS4" s="17"/>
      <c r="FCT4" s="17"/>
      <c r="FCU4" s="17"/>
      <c r="FCV4" s="17"/>
      <c r="FCW4" s="17"/>
      <c r="FCX4" s="17"/>
      <c r="FCY4" s="17"/>
      <c r="FCZ4" s="17"/>
      <c r="FDA4" s="17"/>
      <c r="FDB4" s="17"/>
      <c r="FDC4" s="17"/>
      <c r="FDD4" s="17"/>
      <c r="FDE4" s="17"/>
      <c r="FDF4" s="17"/>
      <c r="FDG4" s="17"/>
      <c r="FDH4" s="17"/>
      <c r="FDI4" s="17"/>
      <c r="FDJ4" s="17"/>
      <c r="FDK4" s="17"/>
      <c r="FDL4" s="17"/>
      <c r="FDM4" s="17"/>
      <c r="FDN4" s="17"/>
      <c r="FDO4" s="17"/>
      <c r="FDP4" s="17"/>
      <c r="FDQ4" s="17"/>
      <c r="FDR4" s="17"/>
      <c r="FDS4" s="17"/>
      <c r="FDT4" s="17"/>
      <c r="FDU4" s="17"/>
      <c r="FDV4" s="17"/>
      <c r="FDW4" s="17"/>
      <c r="FDX4" s="17"/>
      <c r="FDY4" s="17"/>
      <c r="FDZ4" s="17"/>
      <c r="FEA4" s="17"/>
      <c r="FEB4" s="17"/>
      <c r="FEC4" s="17"/>
      <c r="FED4" s="17"/>
      <c r="FEE4" s="17"/>
      <c r="FEF4" s="17"/>
      <c r="FEG4" s="17"/>
      <c r="FEH4" s="17"/>
      <c r="FEI4" s="17"/>
      <c r="FEJ4" s="17"/>
      <c r="FEK4" s="17"/>
      <c r="FEL4" s="17"/>
      <c r="FEM4" s="17"/>
      <c r="FEN4" s="17"/>
      <c r="FEO4" s="17"/>
      <c r="FEP4" s="17"/>
      <c r="FEQ4" s="17"/>
      <c r="FER4" s="17"/>
      <c r="FES4" s="17"/>
      <c r="FET4" s="17"/>
      <c r="FEU4" s="17"/>
      <c r="FEV4" s="17"/>
      <c r="FEW4" s="17"/>
      <c r="FEX4" s="17"/>
      <c r="FEY4" s="17"/>
      <c r="FEZ4" s="17"/>
      <c r="FFA4" s="17"/>
      <c r="FFB4" s="17"/>
      <c r="FFC4" s="17"/>
      <c r="FFD4" s="17"/>
      <c r="FFE4" s="17"/>
      <c r="FFF4" s="17"/>
      <c r="FFG4" s="17"/>
      <c r="FFH4" s="17"/>
      <c r="FFI4" s="17"/>
      <c r="FFJ4" s="17"/>
      <c r="FFK4" s="17"/>
      <c r="FFL4" s="17"/>
      <c r="FFM4" s="17"/>
      <c r="FFN4" s="17"/>
      <c r="FFO4" s="17"/>
      <c r="FFP4" s="17"/>
      <c r="FFQ4" s="17"/>
      <c r="FFR4" s="17"/>
      <c r="FFS4" s="17"/>
      <c r="FFT4" s="17"/>
      <c r="FFU4" s="17"/>
      <c r="FFV4" s="17"/>
      <c r="FFW4" s="17"/>
      <c r="FFX4" s="17"/>
      <c r="FFY4" s="17"/>
      <c r="FFZ4" s="17"/>
      <c r="FGA4" s="17"/>
      <c r="FGB4" s="17"/>
      <c r="FGC4" s="17"/>
      <c r="FGD4" s="17"/>
      <c r="FGE4" s="17"/>
      <c r="FGF4" s="17"/>
      <c r="FGG4" s="17"/>
      <c r="FGH4" s="17"/>
      <c r="FGI4" s="17"/>
      <c r="FGJ4" s="17"/>
      <c r="FGK4" s="17"/>
      <c r="FGL4" s="17"/>
      <c r="FGM4" s="17"/>
      <c r="FGN4" s="17"/>
      <c r="FGO4" s="17"/>
      <c r="FGP4" s="17"/>
      <c r="FGQ4" s="17"/>
      <c r="FGR4" s="17"/>
      <c r="FGS4" s="17"/>
      <c r="FGT4" s="17"/>
      <c r="FGU4" s="17"/>
      <c r="FGV4" s="17"/>
      <c r="FGW4" s="17"/>
      <c r="FGX4" s="17"/>
      <c r="FGY4" s="17"/>
      <c r="FGZ4" s="17"/>
      <c r="FHA4" s="17"/>
      <c r="FHB4" s="17"/>
      <c r="FHC4" s="17"/>
      <c r="FHD4" s="17"/>
      <c r="FHE4" s="17"/>
      <c r="FHF4" s="17"/>
      <c r="FHG4" s="17"/>
      <c r="FHH4" s="17"/>
      <c r="FHI4" s="17"/>
      <c r="FHJ4" s="17"/>
      <c r="FHK4" s="17"/>
      <c r="FHL4" s="17"/>
      <c r="FHM4" s="17"/>
      <c r="FHN4" s="17"/>
      <c r="FHO4" s="17"/>
      <c r="FHP4" s="17"/>
      <c r="FHQ4" s="17"/>
      <c r="FHR4" s="17"/>
      <c r="FHS4" s="17"/>
      <c r="FHT4" s="17"/>
      <c r="FHU4" s="17"/>
      <c r="FHV4" s="17"/>
      <c r="FHW4" s="17"/>
      <c r="FHX4" s="17"/>
      <c r="FHY4" s="17"/>
      <c r="FHZ4" s="17"/>
      <c r="FIA4" s="17"/>
      <c r="FIB4" s="17"/>
      <c r="FIC4" s="17"/>
      <c r="FID4" s="17"/>
      <c r="FIE4" s="17"/>
      <c r="FIF4" s="17"/>
      <c r="FIG4" s="17"/>
      <c r="FIH4" s="17"/>
      <c r="FII4" s="17"/>
      <c r="FIJ4" s="17"/>
      <c r="FIK4" s="17"/>
      <c r="FIL4" s="17"/>
      <c r="FIM4" s="17"/>
      <c r="FIN4" s="17"/>
      <c r="FIO4" s="17"/>
      <c r="FIP4" s="17"/>
      <c r="FIQ4" s="17"/>
      <c r="FIR4" s="17"/>
      <c r="FIS4" s="17"/>
      <c r="FIT4" s="17"/>
      <c r="FIU4" s="17"/>
      <c r="FIV4" s="17"/>
      <c r="FIW4" s="17"/>
      <c r="FIX4" s="17"/>
      <c r="FIY4" s="17"/>
      <c r="FIZ4" s="17"/>
      <c r="FJA4" s="17"/>
      <c r="FJB4" s="17"/>
      <c r="FJC4" s="17"/>
      <c r="FJD4" s="17"/>
      <c r="FJE4" s="17"/>
      <c r="FJF4" s="17"/>
      <c r="FJG4" s="17"/>
      <c r="FJH4" s="17"/>
      <c r="FJI4" s="17"/>
      <c r="FJJ4" s="17"/>
      <c r="FJK4" s="17"/>
      <c r="FJL4" s="17"/>
      <c r="FJM4" s="17"/>
      <c r="FJN4" s="17"/>
      <c r="FJO4" s="17"/>
      <c r="FJP4" s="17"/>
      <c r="FJQ4" s="17"/>
      <c r="FJR4" s="17"/>
      <c r="FJS4" s="17"/>
      <c r="FJT4" s="17"/>
      <c r="FJU4" s="17"/>
      <c r="FJV4" s="17"/>
      <c r="FJW4" s="17"/>
      <c r="FJX4" s="17"/>
      <c r="FJY4" s="17"/>
      <c r="FJZ4" s="17"/>
      <c r="FKA4" s="17"/>
      <c r="FKB4" s="17"/>
      <c r="FKC4" s="17"/>
      <c r="FKD4" s="17"/>
      <c r="FKE4" s="17"/>
      <c r="FKF4" s="17"/>
      <c r="FKG4" s="17"/>
      <c r="FKH4" s="17"/>
      <c r="FKI4" s="17"/>
      <c r="FKJ4" s="17"/>
      <c r="FKK4" s="17"/>
      <c r="FKL4" s="17"/>
      <c r="FKM4" s="17"/>
      <c r="FKN4" s="17"/>
      <c r="FKO4" s="17"/>
      <c r="FKP4" s="17"/>
      <c r="FKQ4" s="17"/>
      <c r="FKR4" s="17"/>
      <c r="FKS4" s="17"/>
      <c r="FKT4" s="17"/>
      <c r="FKU4" s="17"/>
      <c r="FKV4" s="17"/>
      <c r="FKW4" s="17"/>
      <c r="FKX4" s="17"/>
      <c r="FKY4" s="17"/>
      <c r="FKZ4" s="17"/>
      <c r="FLA4" s="17"/>
      <c r="FLB4" s="17"/>
      <c r="FLC4" s="17"/>
      <c r="FLD4" s="17"/>
      <c r="FLE4" s="17"/>
      <c r="FLF4" s="17"/>
      <c r="FLG4" s="17"/>
      <c r="FLH4" s="17"/>
      <c r="FLI4" s="17"/>
      <c r="FLJ4" s="17"/>
      <c r="FLK4" s="17"/>
      <c r="FLL4" s="17"/>
      <c r="FLM4" s="17"/>
      <c r="FLN4" s="17"/>
      <c r="FLO4" s="17"/>
      <c r="FLP4" s="17"/>
      <c r="FLQ4" s="17"/>
      <c r="FLR4" s="17"/>
      <c r="FLS4" s="17"/>
      <c r="FLT4" s="17"/>
      <c r="FLU4" s="17"/>
      <c r="FLV4" s="17"/>
      <c r="FLW4" s="17"/>
      <c r="FLX4" s="17"/>
      <c r="FLY4" s="17"/>
      <c r="FLZ4" s="17"/>
      <c r="FMA4" s="17"/>
      <c r="FMB4" s="17"/>
      <c r="FMC4" s="17"/>
      <c r="FMD4" s="17"/>
      <c r="FME4" s="17"/>
      <c r="FMF4" s="17"/>
      <c r="FMG4" s="17"/>
      <c r="FMH4" s="17"/>
      <c r="FMI4" s="17"/>
      <c r="FMJ4" s="17"/>
      <c r="FMK4" s="17"/>
      <c r="FML4" s="17"/>
      <c r="FMM4" s="17"/>
      <c r="FMN4" s="17"/>
      <c r="FMO4" s="17"/>
      <c r="FMP4" s="17"/>
      <c r="FMQ4" s="17"/>
      <c r="FMR4" s="17"/>
      <c r="FMS4" s="17"/>
      <c r="FMT4" s="17"/>
      <c r="FMU4" s="17"/>
      <c r="FMV4" s="17"/>
      <c r="FMW4" s="17"/>
      <c r="FMX4" s="17"/>
      <c r="FMY4" s="17"/>
      <c r="FMZ4" s="17"/>
      <c r="FNA4" s="17"/>
      <c r="FNB4" s="17"/>
      <c r="FNC4" s="17"/>
      <c r="FND4" s="17"/>
      <c r="FNE4" s="17"/>
      <c r="FNF4" s="17"/>
      <c r="FNG4" s="17"/>
      <c r="FNH4" s="17"/>
      <c r="FNI4" s="17"/>
      <c r="FNJ4" s="17"/>
      <c r="FNK4" s="17"/>
      <c r="FNL4" s="17"/>
      <c r="FNM4" s="17"/>
      <c r="FNN4" s="17"/>
      <c r="FNO4" s="17"/>
      <c r="FNP4" s="17"/>
      <c r="FNQ4" s="17"/>
      <c r="FNR4" s="17"/>
      <c r="FNS4" s="17"/>
      <c r="FNT4" s="17"/>
      <c r="FNU4" s="17"/>
      <c r="FNV4" s="17"/>
      <c r="FNW4" s="17"/>
      <c r="FNX4" s="17"/>
      <c r="FNY4" s="17"/>
      <c r="FNZ4" s="17"/>
      <c r="FOA4" s="17"/>
      <c r="FOB4" s="17"/>
      <c r="FOC4" s="17"/>
      <c r="FOD4" s="17"/>
      <c r="FOE4" s="17"/>
      <c r="FOF4" s="17"/>
      <c r="FOG4" s="17"/>
      <c r="FOH4" s="17"/>
      <c r="FOI4" s="17"/>
      <c r="FOJ4" s="17"/>
      <c r="FOK4" s="17"/>
      <c r="FOL4" s="17"/>
      <c r="FOM4" s="17"/>
      <c r="FON4" s="17"/>
      <c r="FOO4" s="17"/>
      <c r="FOP4" s="17"/>
      <c r="FOQ4" s="17"/>
      <c r="FOR4" s="17"/>
      <c r="FOS4" s="17"/>
      <c r="FOT4" s="17"/>
      <c r="FOU4" s="17"/>
      <c r="FOV4" s="17"/>
      <c r="FOW4" s="17"/>
      <c r="FOX4" s="17"/>
      <c r="FOY4" s="17"/>
      <c r="FOZ4" s="17"/>
      <c r="FPA4" s="17"/>
      <c r="FPB4" s="17"/>
      <c r="FPC4" s="17"/>
      <c r="FPD4" s="17"/>
      <c r="FPE4" s="17"/>
      <c r="FPF4" s="17"/>
      <c r="FPG4" s="17"/>
      <c r="FPH4" s="17"/>
      <c r="FPI4" s="17"/>
      <c r="FPJ4" s="17"/>
      <c r="FPK4" s="17"/>
      <c r="FPL4" s="17"/>
      <c r="FPM4" s="17"/>
      <c r="FPN4" s="17"/>
      <c r="FPO4" s="17"/>
      <c r="FPP4" s="17"/>
      <c r="FPQ4" s="17"/>
      <c r="FPR4" s="17"/>
      <c r="FPS4" s="17"/>
      <c r="FPT4" s="17"/>
      <c r="FPU4" s="17"/>
      <c r="FPV4" s="17"/>
      <c r="FPW4" s="17"/>
      <c r="FPX4" s="17"/>
      <c r="FPY4" s="17"/>
      <c r="FPZ4" s="17"/>
      <c r="FQA4" s="17"/>
      <c r="FQB4" s="17"/>
      <c r="FQC4" s="17"/>
      <c r="FQD4" s="17"/>
      <c r="FQE4" s="17"/>
      <c r="FQF4" s="17"/>
      <c r="FQG4" s="17"/>
      <c r="FQH4" s="17"/>
      <c r="FQI4" s="17"/>
      <c r="FQJ4" s="17"/>
      <c r="FQK4" s="17"/>
      <c r="FQL4" s="17"/>
      <c r="FQM4" s="17"/>
      <c r="FQN4" s="17"/>
      <c r="FQO4" s="17"/>
      <c r="FQP4" s="17"/>
      <c r="FQQ4" s="17"/>
      <c r="FQR4" s="17"/>
      <c r="FQS4" s="17"/>
      <c r="FQT4" s="17"/>
      <c r="FQU4" s="17"/>
      <c r="FQV4" s="17"/>
      <c r="FQW4" s="17"/>
      <c r="FQX4" s="17"/>
      <c r="FQY4" s="17"/>
      <c r="FQZ4" s="17"/>
      <c r="FRA4" s="17"/>
      <c r="FRB4" s="17"/>
      <c r="FRC4" s="17"/>
      <c r="FRD4" s="17"/>
      <c r="FRE4" s="17"/>
      <c r="FRF4" s="17"/>
      <c r="FRG4" s="17"/>
      <c r="FRH4" s="17"/>
      <c r="FRI4" s="17"/>
      <c r="FRJ4" s="17"/>
      <c r="FRK4" s="17"/>
      <c r="FRL4" s="17"/>
      <c r="FRM4" s="17"/>
      <c r="FRN4" s="17"/>
      <c r="FRO4" s="17"/>
      <c r="FRP4" s="17"/>
      <c r="FRQ4" s="17"/>
      <c r="FRR4" s="17"/>
      <c r="FRS4" s="17"/>
      <c r="FRT4" s="17"/>
      <c r="FRU4" s="17"/>
      <c r="FRV4" s="17"/>
      <c r="FRW4" s="17"/>
      <c r="FRX4" s="17"/>
      <c r="FRY4" s="17"/>
      <c r="FRZ4" s="17"/>
      <c r="FSA4" s="17"/>
      <c r="FSB4" s="17"/>
      <c r="FSC4" s="17"/>
      <c r="FSD4" s="17"/>
      <c r="FSE4" s="17"/>
      <c r="FSF4" s="17"/>
      <c r="FSG4" s="17"/>
      <c r="FSH4" s="17"/>
      <c r="FSI4" s="17"/>
      <c r="FSJ4" s="17"/>
      <c r="FSK4" s="17"/>
      <c r="FSL4" s="17"/>
      <c r="FSM4" s="17"/>
      <c r="FSN4" s="17"/>
      <c r="FSO4" s="17"/>
      <c r="FSP4" s="17"/>
      <c r="FSQ4" s="17"/>
      <c r="FSR4" s="17"/>
      <c r="FSS4" s="17"/>
      <c r="FST4" s="17"/>
      <c r="FSU4" s="17"/>
      <c r="FSV4" s="17"/>
      <c r="FSW4" s="17"/>
      <c r="FSX4" s="17"/>
      <c r="FSY4" s="17"/>
      <c r="FSZ4" s="17"/>
      <c r="FTA4" s="17"/>
      <c r="FTB4" s="17"/>
      <c r="FTC4" s="17"/>
      <c r="FTD4" s="17"/>
      <c r="FTE4" s="17"/>
      <c r="FTF4" s="17"/>
      <c r="FTG4" s="17"/>
      <c r="FTH4" s="17"/>
      <c r="FTI4" s="17"/>
      <c r="FTJ4" s="17"/>
      <c r="FTK4" s="17"/>
      <c r="FTL4" s="17"/>
      <c r="FTM4" s="17"/>
      <c r="FTN4" s="17"/>
      <c r="FTO4" s="17"/>
      <c r="FTP4" s="17"/>
      <c r="FTQ4" s="17"/>
      <c r="FTR4" s="17"/>
      <c r="FTS4" s="17"/>
      <c r="FTT4" s="17"/>
      <c r="FTU4" s="17"/>
      <c r="FTV4" s="17"/>
      <c r="FTW4" s="17"/>
      <c r="FTX4" s="17"/>
      <c r="FTY4" s="17"/>
      <c r="FTZ4" s="17"/>
      <c r="FUA4" s="17"/>
      <c r="FUB4" s="17"/>
      <c r="FUC4" s="17"/>
      <c r="FUD4" s="17"/>
      <c r="FUE4" s="17"/>
      <c r="FUF4" s="17"/>
      <c r="FUG4" s="17"/>
      <c r="FUH4" s="17"/>
      <c r="FUI4" s="17"/>
      <c r="FUJ4" s="17"/>
      <c r="FUK4" s="17"/>
      <c r="FUL4" s="17"/>
      <c r="FUM4" s="17"/>
      <c r="FUN4" s="17"/>
      <c r="FUO4" s="17"/>
      <c r="FUP4" s="17"/>
      <c r="FUQ4" s="17"/>
      <c r="FUR4" s="17"/>
      <c r="FUS4" s="17"/>
      <c r="FUT4" s="17"/>
      <c r="FUU4" s="17"/>
      <c r="FUV4" s="17"/>
      <c r="FUW4" s="17"/>
      <c r="FUX4" s="17"/>
      <c r="FUY4" s="17"/>
      <c r="FUZ4" s="17"/>
      <c r="FVA4" s="17"/>
      <c r="FVB4" s="17"/>
      <c r="FVC4" s="17"/>
      <c r="FVD4" s="17"/>
      <c r="FVE4" s="17"/>
      <c r="FVF4" s="17"/>
      <c r="FVG4" s="17"/>
      <c r="FVH4" s="17"/>
      <c r="FVI4" s="17"/>
      <c r="FVJ4" s="17"/>
      <c r="FVK4" s="17"/>
      <c r="FVL4" s="17"/>
      <c r="FVM4" s="17"/>
      <c r="FVN4" s="17"/>
      <c r="FVO4" s="17"/>
      <c r="FVP4" s="17"/>
      <c r="FVQ4" s="17"/>
      <c r="FVR4" s="17"/>
      <c r="FVS4" s="17"/>
      <c r="FVT4" s="17"/>
      <c r="FVU4" s="17"/>
      <c r="FVV4" s="17"/>
      <c r="FVW4" s="17"/>
      <c r="FVX4" s="17"/>
      <c r="FVY4" s="17"/>
      <c r="FVZ4" s="17"/>
      <c r="FWA4" s="17"/>
      <c r="FWB4" s="17"/>
      <c r="FWC4" s="17"/>
      <c r="FWD4" s="17"/>
      <c r="FWE4" s="17"/>
      <c r="FWF4" s="17"/>
      <c r="FWG4" s="17"/>
      <c r="FWH4" s="17"/>
      <c r="FWI4" s="17"/>
      <c r="FWJ4" s="17"/>
      <c r="FWK4" s="17"/>
      <c r="FWL4" s="17"/>
      <c r="FWM4" s="17"/>
      <c r="FWN4" s="17"/>
      <c r="FWO4" s="17"/>
      <c r="FWP4" s="17"/>
      <c r="FWQ4" s="17"/>
      <c r="FWR4" s="17"/>
      <c r="FWS4" s="17"/>
      <c r="FWT4" s="17"/>
      <c r="FWU4" s="17"/>
      <c r="FWV4" s="17"/>
      <c r="FWW4" s="17"/>
      <c r="FWX4" s="17"/>
      <c r="FWY4" s="17"/>
      <c r="FWZ4" s="17"/>
      <c r="FXA4" s="17"/>
      <c r="FXB4" s="17"/>
      <c r="FXC4" s="17"/>
      <c r="FXD4" s="17"/>
      <c r="FXE4" s="17"/>
      <c r="FXF4" s="17"/>
      <c r="FXG4" s="17"/>
      <c r="FXH4" s="17"/>
      <c r="FXI4" s="17"/>
      <c r="FXJ4" s="17"/>
      <c r="FXK4" s="17"/>
      <c r="FXL4" s="17"/>
      <c r="FXM4" s="17"/>
      <c r="FXN4" s="17"/>
      <c r="FXO4" s="17"/>
      <c r="FXP4" s="17"/>
      <c r="FXQ4" s="17"/>
      <c r="FXR4" s="17"/>
      <c r="FXS4" s="17"/>
      <c r="FXT4" s="17"/>
      <c r="FXU4" s="17"/>
      <c r="FXV4" s="17"/>
      <c r="FXW4" s="17"/>
      <c r="FXX4" s="17"/>
      <c r="FXY4" s="17"/>
      <c r="FXZ4" s="17"/>
      <c r="FYA4" s="17"/>
      <c r="FYB4" s="17"/>
      <c r="FYC4" s="17"/>
      <c r="FYD4" s="17"/>
      <c r="FYE4" s="17"/>
      <c r="FYF4" s="17"/>
      <c r="FYG4" s="17"/>
      <c r="FYH4" s="17"/>
      <c r="FYI4" s="17"/>
      <c r="FYJ4" s="17"/>
      <c r="FYK4" s="17"/>
      <c r="FYL4" s="17"/>
      <c r="FYM4" s="17"/>
      <c r="FYN4" s="17"/>
      <c r="FYO4" s="17"/>
      <c r="FYP4" s="17"/>
      <c r="FYQ4" s="17"/>
      <c r="FYR4" s="17"/>
      <c r="FYS4" s="17"/>
      <c r="FYT4" s="17"/>
      <c r="FYU4" s="17"/>
      <c r="FYV4" s="17"/>
      <c r="FYW4" s="17"/>
      <c r="FYX4" s="17"/>
      <c r="FYY4" s="17"/>
      <c r="FYZ4" s="17"/>
      <c r="FZA4" s="17"/>
      <c r="FZB4" s="17"/>
      <c r="FZC4" s="17"/>
      <c r="FZD4" s="17"/>
      <c r="FZE4" s="17"/>
      <c r="FZF4" s="17"/>
      <c r="FZG4" s="17"/>
      <c r="FZH4" s="17"/>
      <c r="FZI4" s="17"/>
      <c r="FZJ4" s="17"/>
      <c r="FZK4" s="17"/>
      <c r="FZL4" s="17"/>
      <c r="FZM4" s="17"/>
      <c r="FZN4" s="17"/>
      <c r="FZO4" s="17"/>
      <c r="FZP4" s="17"/>
      <c r="FZQ4" s="17"/>
      <c r="FZR4" s="17"/>
      <c r="FZS4" s="17"/>
      <c r="FZT4" s="17"/>
      <c r="FZU4" s="17"/>
      <c r="FZV4" s="17"/>
      <c r="FZW4" s="17"/>
      <c r="FZX4" s="17"/>
      <c r="FZY4" s="17"/>
      <c r="FZZ4" s="17"/>
      <c r="GAA4" s="17"/>
      <c r="GAB4" s="17"/>
      <c r="GAC4" s="17"/>
      <c r="GAD4" s="17"/>
      <c r="GAE4" s="17"/>
      <c r="GAF4" s="17"/>
      <c r="GAG4" s="17"/>
      <c r="GAH4" s="17"/>
      <c r="GAI4" s="17"/>
      <c r="GAJ4" s="17"/>
      <c r="GAK4" s="17"/>
      <c r="GAL4" s="17"/>
      <c r="GAM4" s="17"/>
      <c r="GAN4" s="17"/>
      <c r="GAO4" s="17"/>
      <c r="GAP4" s="17"/>
      <c r="GAQ4" s="17"/>
      <c r="GAR4" s="17"/>
      <c r="GAS4" s="17"/>
      <c r="GAT4" s="17"/>
      <c r="GAU4" s="17"/>
      <c r="GAV4" s="17"/>
      <c r="GAW4" s="17"/>
      <c r="GAX4" s="17"/>
      <c r="GAY4" s="17"/>
      <c r="GAZ4" s="17"/>
      <c r="GBA4" s="17"/>
      <c r="GBB4" s="17"/>
      <c r="GBC4" s="17"/>
      <c r="GBD4" s="17"/>
      <c r="GBE4" s="17"/>
      <c r="GBF4" s="17"/>
      <c r="GBG4" s="17"/>
      <c r="GBH4" s="17"/>
      <c r="GBI4" s="17"/>
      <c r="GBJ4" s="17"/>
      <c r="GBK4" s="17"/>
      <c r="GBL4" s="17"/>
      <c r="GBM4" s="17"/>
      <c r="GBN4" s="17"/>
      <c r="GBO4" s="17"/>
      <c r="GBP4" s="17"/>
      <c r="GBQ4" s="17"/>
      <c r="GBR4" s="17"/>
      <c r="GBS4" s="17"/>
      <c r="GBT4" s="17"/>
      <c r="GBU4" s="17"/>
      <c r="GBV4" s="17"/>
      <c r="GBW4" s="17"/>
      <c r="GBX4" s="17"/>
      <c r="GBY4" s="17"/>
      <c r="GBZ4" s="17"/>
      <c r="GCA4" s="17"/>
      <c r="GCB4" s="17"/>
      <c r="GCC4" s="17"/>
      <c r="GCD4" s="17"/>
      <c r="GCE4" s="17"/>
      <c r="GCF4" s="17"/>
      <c r="GCG4" s="17"/>
      <c r="GCH4" s="17"/>
      <c r="GCI4" s="17"/>
      <c r="GCJ4" s="17"/>
      <c r="GCK4" s="17"/>
      <c r="GCL4" s="17"/>
      <c r="GCM4" s="17"/>
      <c r="GCN4" s="17"/>
      <c r="GCO4" s="17"/>
      <c r="GCP4" s="17"/>
      <c r="GCQ4" s="17"/>
      <c r="GCR4" s="17"/>
      <c r="GCS4" s="17"/>
      <c r="GCT4" s="17"/>
      <c r="GCU4" s="17"/>
      <c r="GCV4" s="17"/>
      <c r="GCW4" s="17"/>
      <c r="GCX4" s="17"/>
      <c r="GCY4" s="17"/>
      <c r="GCZ4" s="17"/>
      <c r="GDA4" s="17"/>
      <c r="GDB4" s="17"/>
      <c r="GDC4" s="17"/>
      <c r="GDD4" s="17"/>
      <c r="GDE4" s="17"/>
      <c r="GDF4" s="17"/>
      <c r="GDG4" s="17"/>
      <c r="GDH4" s="17"/>
      <c r="GDI4" s="17"/>
      <c r="GDJ4" s="17"/>
      <c r="GDK4" s="17"/>
      <c r="GDL4" s="17"/>
      <c r="GDM4" s="17"/>
      <c r="GDN4" s="17"/>
      <c r="GDO4" s="17"/>
      <c r="GDP4" s="17"/>
      <c r="GDQ4" s="17"/>
      <c r="GDR4" s="17"/>
      <c r="GDS4" s="17"/>
      <c r="GDT4" s="17"/>
      <c r="GDU4" s="17"/>
      <c r="GDV4" s="17"/>
      <c r="GDW4" s="17"/>
      <c r="GDX4" s="17"/>
      <c r="GDY4" s="17"/>
      <c r="GDZ4" s="17"/>
      <c r="GEA4" s="17"/>
      <c r="GEB4" s="17"/>
      <c r="GEC4" s="17"/>
      <c r="GED4" s="17"/>
      <c r="GEE4" s="17"/>
      <c r="GEF4" s="17"/>
      <c r="GEG4" s="17"/>
      <c r="GEH4" s="17"/>
      <c r="GEI4" s="17"/>
      <c r="GEJ4" s="17"/>
      <c r="GEK4" s="17"/>
      <c r="GEL4" s="17"/>
      <c r="GEM4" s="17"/>
      <c r="GEN4" s="17"/>
      <c r="GEO4" s="17"/>
      <c r="GEP4" s="17"/>
      <c r="GEQ4" s="17"/>
      <c r="GER4" s="17"/>
      <c r="GES4" s="17"/>
      <c r="GET4" s="17"/>
      <c r="GEU4" s="17"/>
      <c r="GEV4" s="17"/>
      <c r="GEW4" s="17"/>
      <c r="GEX4" s="17"/>
      <c r="GEY4" s="17"/>
      <c r="GEZ4" s="17"/>
      <c r="GFA4" s="17"/>
      <c r="GFB4" s="17"/>
      <c r="GFC4" s="17"/>
      <c r="GFD4" s="17"/>
      <c r="GFE4" s="17"/>
      <c r="GFF4" s="17"/>
      <c r="GFG4" s="17"/>
      <c r="GFH4" s="17"/>
      <c r="GFI4" s="17"/>
      <c r="GFJ4" s="17"/>
      <c r="GFK4" s="17"/>
      <c r="GFL4" s="17"/>
      <c r="GFM4" s="17"/>
      <c r="GFN4" s="17"/>
      <c r="GFO4" s="17"/>
      <c r="GFP4" s="17"/>
      <c r="GFQ4" s="17"/>
      <c r="GFR4" s="17"/>
      <c r="GFS4" s="17"/>
      <c r="GFT4" s="17"/>
      <c r="GFU4" s="17"/>
      <c r="GFV4" s="17"/>
      <c r="GFW4" s="17"/>
      <c r="GFX4" s="17"/>
      <c r="GFY4" s="17"/>
      <c r="GFZ4" s="17"/>
      <c r="GGA4" s="17"/>
      <c r="GGB4" s="17"/>
      <c r="GGC4" s="17"/>
      <c r="GGD4" s="17"/>
      <c r="GGE4" s="17"/>
      <c r="GGF4" s="17"/>
      <c r="GGG4" s="17"/>
      <c r="GGH4" s="17"/>
      <c r="GGI4" s="17"/>
      <c r="GGJ4" s="17"/>
      <c r="GGK4" s="17"/>
      <c r="GGL4" s="17"/>
      <c r="GGM4" s="17"/>
      <c r="GGN4" s="17"/>
      <c r="GGO4" s="17"/>
      <c r="GGP4" s="17"/>
      <c r="GGQ4" s="17"/>
      <c r="GGR4" s="17"/>
      <c r="GGS4" s="17"/>
      <c r="GGT4" s="17"/>
      <c r="GGU4" s="17"/>
      <c r="GGV4" s="17"/>
      <c r="GGW4" s="17"/>
      <c r="GGX4" s="17"/>
      <c r="GGY4" s="17"/>
      <c r="GGZ4" s="17"/>
      <c r="GHA4" s="17"/>
      <c r="GHB4" s="17"/>
      <c r="GHC4" s="17"/>
      <c r="GHD4" s="17"/>
      <c r="GHE4" s="17"/>
      <c r="GHF4" s="17"/>
      <c r="GHG4" s="17"/>
      <c r="GHH4" s="17"/>
      <c r="GHI4" s="17"/>
      <c r="GHJ4" s="17"/>
      <c r="GHK4" s="17"/>
      <c r="GHL4" s="17"/>
      <c r="GHM4" s="17"/>
      <c r="GHN4" s="17"/>
      <c r="GHO4" s="17"/>
      <c r="GHP4" s="17"/>
      <c r="GHQ4" s="17"/>
      <c r="GHR4" s="17"/>
      <c r="GHS4" s="17"/>
      <c r="GHT4" s="17"/>
      <c r="GHU4" s="17"/>
      <c r="GHV4" s="17"/>
      <c r="GHW4" s="17"/>
      <c r="GHX4" s="17"/>
      <c r="GHY4" s="17"/>
      <c r="GHZ4" s="17"/>
      <c r="GIA4" s="17"/>
      <c r="GIB4" s="17"/>
      <c r="GIC4" s="17"/>
      <c r="GID4" s="17"/>
      <c r="GIE4" s="17"/>
      <c r="GIF4" s="17"/>
      <c r="GIG4" s="17"/>
      <c r="GIH4" s="17"/>
      <c r="GII4" s="17"/>
      <c r="GIJ4" s="17"/>
      <c r="GIK4" s="17"/>
      <c r="GIL4" s="17"/>
      <c r="GIM4" s="17"/>
      <c r="GIN4" s="17"/>
      <c r="GIO4" s="17"/>
      <c r="GIP4" s="17"/>
      <c r="GIQ4" s="17"/>
      <c r="GIR4" s="17"/>
      <c r="GIS4" s="17"/>
      <c r="GIT4" s="17"/>
      <c r="GIU4" s="17"/>
      <c r="GIV4" s="17"/>
      <c r="GIW4" s="17"/>
      <c r="GIX4" s="17"/>
      <c r="GIY4" s="17"/>
      <c r="GIZ4" s="17"/>
      <c r="GJA4" s="17"/>
      <c r="GJB4" s="17"/>
      <c r="GJC4" s="17"/>
      <c r="GJD4" s="17"/>
      <c r="GJE4" s="17"/>
      <c r="GJF4" s="17"/>
      <c r="GJG4" s="17"/>
      <c r="GJH4" s="17"/>
      <c r="GJI4" s="17"/>
      <c r="GJJ4" s="17"/>
      <c r="GJK4" s="17"/>
      <c r="GJL4" s="17"/>
      <c r="GJM4" s="17"/>
      <c r="GJN4" s="17"/>
      <c r="GJO4" s="17"/>
      <c r="GJP4" s="17"/>
      <c r="GJQ4" s="17"/>
      <c r="GJR4" s="17"/>
      <c r="GJS4" s="17"/>
      <c r="GJT4" s="17"/>
      <c r="GJU4" s="17"/>
      <c r="GJV4" s="17"/>
      <c r="GJW4" s="17"/>
      <c r="GJX4" s="17"/>
      <c r="GJY4" s="17"/>
      <c r="GJZ4" s="17"/>
      <c r="GKA4" s="17"/>
      <c r="GKB4" s="17"/>
      <c r="GKC4" s="17"/>
      <c r="GKD4" s="17"/>
      <c r="GKE4" s="17"/>
      <c r="GKF4" s="17"/>
      <c r="GKG4" s="17"/>
      <c r="GKH4" s="17"/>
      <c r="GKI4" s="17"/>
      <c r="GKJ4" s="17"/>
      <c r="GKK4" s="17"/>
      <c r="GKL4" s="17"/>
      <c r="GKM4" s="17"/>
      <c r="GKN4" s="17"/>
      <c r="GKO4" s="17"/>
      <c r="GKP4" s="17"/>
      <c r="GKQ4" s="17"/>
      <c r="GKR4" s="17"/>
      <c r="GKS4" s="17"/>
      <c r="GKT4" s="17"/>
      <c r="GKU4" s="17"/>
      <c r="GKV4" s="17"/>
      <c r="GKW4" s="17"/>
      <c r="GKX4" s="17"/>
      <c r="GKY4" s="17"/>
      <c r="GKZ4" s="17"/>
      <c r="GLA4" s="17"/>
      <c r="GLB4" s="17"/>
      <c r="GLC4" s="17"/>
      <c r="GLD4" s="17"/>
      <c r="GLE4" s="17"/>
      <c r="GLF4" s="17"/>
      <c r="GLG4" s="17"/>
      <c r="GLH4" s="17"/>
      <c r="GLI4" s="17"/>
      <c r="GLJ4" s="17"/>
      <c r="GLK4" s="17"/>
      <c r="GLL4" s="17"/>
      <c r="GLM4" s="17"/>
      <c r="GLN4" s="17"/>
      <c r="GLO4" s="17"/>
      <c r="GLP4" s="17"/>
      <c r="GLQ4" s="17"/>
      <c r="GLR4" s="17"/>
      <c r="GLS4" s="17"/>
      <c r="GLT4" s="17"/>
      <c r="GLU4" s="17"/>
      <c r="GLV4" s="17"/>
      <c r="GLW4" s="17"/>
      <c r="GLX4" s="17"/>
      <c r="GLY4" s="17"/>
      <c r="GLZ4" s="17"/>
      <c r="GMA4" s="17"/>
      <c r="GMB4" s="17"/>
      <c r="GMC4" s="17"/>
      <c r="GMD4" s="17"/>
      <c r="GME4" s="17"/>
      <c r="GMF4" s="17"/>
      <c r="GMG4" s="17"/>
      <c r="GMH4" s="17"/>
      <c r="GMI4" s="17"/>
      <c r="GMJ4" s="17"/>
      <c r="GMK4" s="17"/>
      <c r="GML4" s="17"/>
      <c r="GMM4" s="17"/>
      <c r="GMN4" s="17"/>
      <c r="GMO4" s="17"/>
      <c r="GMP4" s="17"/>
      <c r="GMQ4" s="17"/>
      <c r="GMR4" s="17"/>
      <c r="GMS4" s="17"/>
      <c r="GMT4" s="17"/>
      <c r="GMU4" s="17"/>
      <c r="GMV4" s="17"/>
      <c r="GMW4" s="17"/>
      <c r="GMX4" s="17"/>
      <c r="GMY4" s="17"/>
      <c r="GMZ4" s="17"/>
      <c r="GNA4" s="17"/>
      <c r="GNB4" s="17"/>
      <c r="GNC4" s="17"/>
      <c r="GND4" s="17"/>
      <c r="GNE4" s="17"/>
      <c r="GNF4" s="17"/>
      <c r="GNG4" s="17"/>
      <c r="GNH4" s="17"/>
      <c r="GNI4" s="17"/>
      <c r="GNJ4" s="17"/>
      <c r="GNK4" s="17"/>
      <c r="GNL4" s="17"/>
      <c r="GNM4" s="17"/>
      <c r="GNN4" s="17"/>
      <c r="GNO4" s="17"/>
      <c r="GNP4" s="17"/>
      <c r="GNQ4" s="17"/>
      <c r="GNR4" s="17"/>
      <c r="GNS4" s="17"/>
      <c r="GNT4" s="17"/>
      <c r="GNU4" s="17"/>
      <c r="GNV4" s="17"/>
      <c r="GNW4" s="17"/>
      <c r="GNX4" s="17"/>
      <c r="GNY4" s="17"/>
      <c r="GNZ4" s="17"/>
      <c r="GOA4" s="17"/>
      <c r="GOB4" s="17"/>
      <c r="GOC4" s="17"/>
      <c r="GOD4" s="17"/>
      <c r="GOE4" s="17"/>
      <c r="GOF4" s="17"/>
      <c r="GOG4" s="17"/>
      <c r="GOH4" s="17"/>
      <c r="GOI4" s="17"/>
      <c r="GOJ4" s="17"/>
      <c r="GOK4" s="17"/>
      <c r="GOL4" s="17"/>
      <c r="GOM4" s="17"/>
      <c r="GON4" s="17"/>
      <c r="GOO4" s="17"/>
      <c r="GOP4" s="17"/>
      <c r="GOQ4" s="17"/>
      <c r="GOR4" s="17"/>
      <c r="GOS4" s="17"/>
      <c r="GOT4" s="17"/>
      <c r="GOU4" s="17"/>
      <c r="GOV4" s="17"/>
      <c r="GOW4" s="17"/>
      <c r="GOX4" s="17"/>
      <c r="GOY4" s="17"/>
      <c r="GOZ4" s="17"/>
      <c r="GPA4" s="17"/>
      <c r="GPB4" s="17"/>
      <c r="GPC4" s="17"/>
      <c r="GPD4" s="17"/>
      <c r="GPE4" s="17"/>
      <c r="GPF4" s="17"/>
      <c r="GPG4" s="17"/>
      <c r="GPH4" s="17"/>
      <c r="GPI4" s="17"/>
      <c r="GPJ4" s="17"/>
      <c r="GPK4" s="17"/>
      <c r="GPL4" s="17"/>
      <c r="GPM4" s="17"/>
      <c r="GPN4" s="17"/>
      <c r="GPO4" s="17"/>
      <c r="GPP4" s="17"/>
      <c r="GPQ4" s="17"/>
      <c r="GPR4" s="17"/>
      <c r="GPS4" s="17"/>
      <c r="GPT4" s="17"/>
      <c r="GPU4" s="17"/>
      <c r="GPV4" s="17"/>
      <c r="GPW4" s="17"/>
      <c r="GPX4" s="17"/>
      <c r="GPY4" s="17"/>
      <c r="GPZ4" s="17"/>
      <c r="GQA4" s="17"/>
      <c r="GQB4" s="17"/>
      <c r="GQC4" s="17"/>
      <c r="GQD4" s="17"/>
      <c r="GQE4" s="17"/>
      <c r="GQF4" s="17"/>
      <c r="GQG4" s="17"/>
      <c r="GQH4" s="17"/>
      <c r="GQI4" s="17"/>
      <c r="GQJ4" s="17"/>
      <c r="GQK4" s="17"/>
      <c r="GQL4" s="17"/>
      <c r="GQM4" s="17"/>
      <c r="GQN4" s="17"/>
      <c r="GQO4" s="17"/>
      <c r="GQP4" s="17"/>
      <c r="GQQ4" s="17"/>
      <c r="GQR4" s="17"/>
      <c r="GQS4" s="17"/>
      <c r="GQT4" s="17"/>
      <c r="GQU4" s="17"/>
      <c r="GQV4" s="17"/>
      <c r="GQW4" s="17"/>
      <c r="GQX4" s="17"/>
      <c r="GQY4" s="17"/>
      <c r="GQZ4" s="17"/>
      <c r="GRA4" s="17"/>
      <c r="GRB4" s="17"/>
      <c r="GRC4" s="17"/>
      <c r="GRD4" s="17"/>
      <c r="GRE4" s="17"/>
      <c r="GRF4" s="17"/>
      <c r="GRG4" s="17"/>
      <c r="GRH4" s="17"/>
      <c r="GRI4" s="17"/>
      <c r="GRJ4" s="17"/>
      <c r="GRK4" s="17"/>
      <c r="GRL4" s="17"/>
      <c r="GRM4" s="17"/>
      <c r="GRN4" s="17"/>
      <c r="GRO4" s="17"/>
      <c r="GRP4" s="17"/>
      <c r="GRQ4" s="17"/>
      <c r="GRR4" s="17"/>
      <c r="GRS4" s="17"/>
      <c r="GRT4" s="17"/>
      <c r="GRU4" s="17"/>
      <c r="GRV4" s="17"/>
      <c r="GRW4" s="17"/>
      <c r="GRX4" s="17"/>
      <c r="GRY4" s="17"/>
      <c r="GRZ4" s="17"/>
      <c r="GSA4" s="17"/>
      <c r="GSB4" s="17"/>
      <c r="GSC4" s="17"/>
      <c r="GSD4" s="17"/>
      <c r="GSE4" s="17"/>
      <c r="GSF4" s="17"/>
      <c r="GSG4" s="17"/>
      <c r="GSH4" s="17"/>
      <c r="GSI4" s="17"/>
      <c r="GSJ4" s="17"/>
      <c r="GSK4" s="17"/>
      <c r="GSL4" s="17"/>
      <c r="GSM4" s="17"/>
      <c r="GSN4" s="17"/>
      <c r="GSO4" s="17"/>
      <c r="GSP4" s="17"/>
      <c r="GSQ4" s="17"/>
      <c r="GSR4" s="17"/>
      <c r="GSS4" s="17"/>
      <c r="GST4" s="17"/>
      <c r="GSU4" s="17"/>
      <c r="GSV4" s="17"/>
      <c r="GSW4" s="17"/>
      <c r="GSX4" s="17"/>
      <c r="GSY4" s="17"/>
      <c r="GSZ4" s="17"/>
      <c r="GTA4" s="17"/>
      <c r="GTB4" s="17"/>
      <c r="GTC4" s="17"/>
      <c r="GTD4" s="17"/>
      <c r="GTE4" s="17"/>
      <c r="GTF4" s="17"/>
      <c r="GTG4" s="17"/>
      <c r="GTH4" s="17"/>
      <c r="GTI4" s="17"/>
      <c r="GTJ4" s="17"/>
      <c r="GTK4" s="17"/>
      <c r="GTL4" s="17"/>
      <c r="GTM4" s="17"/>
      <c r="GTN4" s="17"/>
      <c r="GTO4" s="17"/>
      <c r="GTP4" s="17"/>
      <c r="GTQ4" s="17"/>
      <c r="GTR4" s="17"/>
      <c r="GTS4" s="17"/>
      <c r="GTT4" s="17"/>
      <c r="GTU4" s="17"/>
      <c r="GTV4" s="17"/>
      <c r="GTW4" s="17"/>
      <c r="GTX4" s="17"/>
      <c r="GTY4" s="17"/>
      <c r="GTZ4" s="17"/>
      <c r="GUA4" s="17"/>
      <c r="GUB4" s="17"/>
      <c r="GUC4" s="17"/>
      <c r="GUD4" s="17"/>
      <c r="GUE4" s="17"/>
      <c r="GUF4" s="17"/>
      <c r="GUG4" s="17"/>
      <c r="GUH4" s="17"/>
      <c r="GUI4" s="17"/>
      <c r="GUJ4" s="17"/>
      <c r="GUK4" s="17"/>
      <c r="GUL4" s="17"/>
      <c r="GUM4" s="17"/>
      <c r="GUN4" s="17"/>
      <c r="GUO4" s="17"/>
      <c r="GUP4" s="17"/>
      <c r="GUQ4" s="17"/>
      <c r="GUR4" s="17"/>
      <c r="GUS4" s="17"/>
      <c r="GUT4" s="17"/>
      <c r="GUU4" s="17"/>
      <c r="GUV4" s="17"/>
      <c r="GUW4" s="17"/>
      <c r="GUX4" s="17"/>
      <c r="GUY4" s="17"/>
      <c r="GUZ4" s="17"/>
      <c r="GVA4" s="17"/>
      <c r="GVB4" s="17"/>
      <c r="GVC4" s="17"/>
      <c r="GVD4" s="17"/>
      <c r="GVE4" s="17"/>
      <c r="GVF4" s="17"/>
      <c r="GVG4" s="17"/>
      <c r="GVH4" s="17"/>
      <c r="GVI4" s="17"/>
      <c r="GVJ4" s="17"/>
      <c r="GVK4" s="17"/>
      <c r="GVL4" s="17"/>
      <c r="GVM4" s="17"/>
      <c r="GVN4" s="17"/>
      <c r="GVO4" s="17"/>
      <c r="GVP4" s="17"/>
      <c r="GVQ4" s="17"/>
      <c r="GVR4" s="17"/>
      <c r="GVS4" s="17"/>
      <c r="GVT4" s="17"/>
      <c r="GVU4" s="17"/>
      <c r="GVV4" s="17"/>
      <c r="GVW4" s="17"/>
      <c r="GVX4" s="17"/>
      <c r="GVY4" s="17"/>
      <c r="GVZ4" s="17"/>
      <c r="GWA4" s="17"/>
      <c r="GWB4" s="17"/>
      <c r="GWC4" s="17"/>
      <c r="GWD4" s="17"/>
      <c r="GWE4" s="17"/>
      <c r="GWF4" s="17"/>
      <c r="GWG4" s="17"/>
      <c r="GWH4" s="17"/>
      <c r="GWI4" s="17"/>
      <c r="GWJ4" s="17"/>
      <c r="GWK4" s="17"/>
      <c r="GWL4" s="17"/>
      <c r="GWM4" s="17"/>
      <c r="GWN4" s="17"/>
      <c r="GWO4" s="17"/>
      <c r="GWP4" s="17"/>
      <c r="GWQ4" s="17"/>
      <c r="GWR4" s="17"/>
      <c r="GWS4" s="17"/>
      <c r="GWT4" s="17"/>
      <c r="GWU4" s="17"/>
      <c r="GWV4" s="17"/>
      <c r="GWW4" s="17"/>
      <c r="GWX4" s="17"/>
      <c r="GWY4" s="17"/>
      <c r="GWZ4" s="17"/>
      <c r="GXA4" s="17"/>
      <c r="GXB4" s="17"/>
      <c r="GXC4" s="17"/>
      <c r="GXD4" s="17"/>
      <c r="GXE4" s="17"/>
      <c r="GXF4" s="17"/>
      <c r="GXG4" s="17"/>
      <c r="GXH4" s="17"/>
      <c r="GXI4" s="17"/>
      <c r="GXJ4" s="17"/>
      <c r="GXK4" s="17"/>
      <c r="GXL4" s="17"/>
      <c r="GXM4" s="17"/>
      <c r="GXN4" s="17"/>
      <c r="GXO4" s="17"/>
      <c r="GXP4" s="17"/>
      <c r="GXQ4" s="17"/>
      <c r="GXR4" s="17"/>
      <c r="GXS4" s="17"/>
      <c r="GXT4" s="17"/>
      <c r="GXU4" s="17"/>
      <c r="GXV4" s="17"/>
      <c r="GXW4" s="17"/>
      <c r="GXX4" s="17"/>
      <c r="GXY4" s="17"/>
      <c r="GXZ4" s="17"/>
      <c r="GYA4" s="17"/>
      <c r="GYB4" s="17"/>
      <c r="GYC4" s="17"/>
      <c r="GYD4" s="17"/>
      <c r="GYE4" s="17"/>
      <c r="GYF4" s="17"/>
      <c r="GYG4" s="17"/>
      <c r="GYH4" s="17"/>
      <c r="GYI4" s="17"/>
      <c r="GYJ4" s="17"/>
      <c r="GYK4" s="17"/>
      <c r="GYL4" s="17"/>
      <c r="GYM4" s="17"/>
      <c r="GYN4" s="17"/>
      <c r="GYO4" s="17"/>
      <c r="GYP4" s="17"/>
      <c r="GYQ4" s="17"/>
      <c r="GYR4" s="17"/>
      <c r="GYS4" s="17"/>
      <c r="GYT4" s="17"/>
      <c r="GYU4" s="17"/>
      <c r="GYV4" s="17"/>
      <c r="GYW4" s="17"/>
      <c r="GYX4" s="17"/>
      <c r="GYY4" s="17"/>
      <c r="GYZ4" s="17"/>
      <c r="GZA4" s="17"/>
      <c r="GZB4" s="17"/>
      <c r="GZC4" s="17"/>
      <c r="GZD4" s="17"/>
      <c r="GZE4" s="17"/>
      <c r="GZF4" s="17"/>
      <c r="GZG4" s="17"/>
      <c r="GZH4" s="17"/>
      <c r="GZI4" s="17"/>
      <c r="GZJ4" s="17"/>
      <c r="GZK4" s="17"/>
      <c r="GZL4" s="17"/>
      <c r="GZM4" s="17"/>
      <c r="GZN4" s="17"/>
      <c r="GZO4" s="17"/>
      <c r="GZP4" s="17"/>
      <c r="GZQ4" s="17"/>
      <c r="GZR4" s="17"/>
      <c r="GZS4" s="17"/>
      <c r="GZT4" s="17"/>
      <c r="GZU4" s="17"/>
      <c r="GZV4" s="17"/>
      <c r="GZW4" s="17"/>
      <c r="GZX4" s="17"/>
      <c r="GZY4" s="17"/>
      <c r="GZZ4" s="17"/>
      <c r="HAA4" s="17"/>
      <c r="HAB4" s="17"/>
      <c r="HAC4" s="17"/>
      <c r="HAD4" s="17"/>
      <c r="HAE4" s="17"/>
      <c r="HAF4" s="17"/>
      <c r="HAG4" s="17"/>
      <c r="HAH4" s="17"/>
      <c r="HAI4" s="17"/>
      <c r="HAJ4" s="17"/>
      <c r="HAK4" s="17"/>
      <c r="HAL4" s="17"/>
      <c r="HAM4" s="17"/>
      <c r="HAN4" s="17"/>
      <c r="HAO4" s="17"/>
      <c r="HAP4" s="17"/>
      <c r="HAQ4" s="17"/>
      <c r="HAR4" s="17"/>
      <c r="HAS4" s="17"/>
      <c r="HAT4" s="17"/>
      <c r="HAU4" s="17"/>
      <c r="HAV4" s="17"/>
      <c r="HAW4" s="17"/>
      <c r="HAX4" s="17"/>
      <c r="HAY4" s="17"/>
      <c r="HAZ4" s="17"/>
      <c r="HBA4" s="17"/>
      <c r="HBB4" s="17"/>
      <c r="HBC4" s="17"/>
      <c r="HBD4" s="17"/>
      <c r="HBE4" s="17"/>
      <c r="HBF4" s="17"/>
      <c r="HBG4" s="17"/>
      <c r="HBH4" s="17"/>
      <c r="HBI4" s="17"/>
      <c r="HBJ4" s="17"/>
      <c r="HBK4" s="17"/>
      <c r="HBL4" s="17"/>
      <c r="HBM4" s="17"/>
      <c r="HBN4" s="17"/>
      <c r="HBO4" s="17"/>
      <c r="HBP4" s="17"/>
      <c r="HBQ4" s="17"/>
      <c r="HBR4" s="17"/>
      <c r="HBS4" s="17"/>
      <c r="HBT4" s="17"/>
      <c r="HBU4" s="17"/>
      <c r="HBV4" s="17"/>
      <c r="HBW4" s="17"/>
      <c r="HBX4" s="17"/>
      <c r="HBY4" s="17"/>
      <c r="HBZ4" s="17"/>
      <c r="HCA4" s="17"/>
      <c r="HCB4" s="17"/>
      <c r="HCC4" s="17"/>
      <c r="HCD4" s="17"/>
      <c r="HCE4" s="17"/>
      <c r="HCF4" s="17"/>
      <c r="HCG4" s="17"/>
      <c r="HCH4" s="17"/>
      <c r="HCI4" s="17"/>
      <c r="HCJ4" s="17"/>
      <c r="HCK4" s="17"/>
      <c r="HCL4" s="17"/>
      <c r="HCM4" s="17"/>
      <c r="HCN4" s="17"/>
      <c r="HCO4" s="17"/>
      <c r="HCP4" s="17"/>
      <c r="HCQ4" s="17"/>
      <c r="HCR4" s="17"/>
      <c r="HCS4" s="17"/>
      <c r="HCT4" s="17"/>
      <c r="HCU4" s="17"/>
      <c r="HCV4" s="17"/>
      <c r="HCW4" s="17"/>
      <c r="HCX4" s="17"/>
      <c r="HCY4" s="17"/>
      <c r="HCZ4" s="17"/>
      <c r="HDA4" s="17"/>
      <c r="HDB4" s="17"/>
      <c r="HDC4" s="17"/>
      <c r="HDD4" s="17"/>
      <c r="HDE4" s="17"/>
      <c r="HDF4" s="17"/>
      <c r="HDG4" s="17"/>
      <c r="HDH4" s="17"/>
      <c r="HDI4" s="17"/>
      <c r="HDJ4" s="17"/>
      <c r="HDK4" s="17"/>
      <c r="HDL4" s="17"/>
      <c r="HDM4" s="17"/>
      <c r="HDN4" s="17"/>
      <c r="HDO4" s="17"/>
      <c r="HDP4" s="17"/>
      <c r="HDQ4" s="17"/>
      <c r="HDR4" s="17"/>
      <c r="HDS4" s="17"/>
      <c r="HDT4" s="17"/>
      <c r="HDU4" s="17"/>
      <c r="HDV4" s="17"/>
      <c r="HDW4" s="17"/>
      <c r="HDX4" s="17"/>
      <c r="HDY4" s="17"/>
      <c r="HDZ4" s="17"/>
      <c r="HEA4" s="17"/>
      <c r="HEB4" s="17"/>
      <c r="HEC4" s="17"/>
      <c r="HED4" s="17"/>
      <c r="HEE4" s="17"/>
      <c r="HEF4" s="17"/>
      <c r="HEG4" s="17"/>
      <c r="HEH4" s="17"/>
      <c r="HEI4" s="17"/>
      <c r="HEJ4" s="17"/>
      <c r="HEK4" s="17"/>
      <c r="HEL4" s="17"/>
      <c r="HEM4" s="17"/>
      <c r="HEN4" s="17"/>
      <c r="HEO4" s="17"/>
      <c r="HEP4" s="17"/>
      <c r="HEQ4" s="17"/>
      <c r="HER4" s="17"/>
      <c r="HES4" s="17"/>
      <c r="HET4" s="17"/>
      <c r="HEU4" s="17"/>
      <c r="HEV4" s="17"/>
      <c r="HEW4" s="17"/>
      <c r="HEX4" s="17"/>
      <c r="HEY4" s="17"/>
      <c r="HEZ4" s="17"/>
      <c r="HFA4" s="17"/>
      <c r="HFB4" s="17"/>
      <c r="HFC4" s="17"/>
      <c r="HFD4" s="17"/>
      <c r="HFE4" s="17"/>
      <c r="HFF4" s="17"/>
      <c r="HFG4" s="17"/>
      <c r="HFH4" s="17"/>
      <c r="HFI4" s="17"/>
      <c r="HFJ4" s="17"/>
      <c r="HFK4" s="17"/>
      <c r="HFL4" s="17"/>
      <c r="HFM4" s="17"/>
      <c r="HFN4" s="17"/>
      <c r="HFO4" s="17"/>
      <c r="HFP4" s="17"/>
      <c r="HFQ4" s="17"/>
      <c r="HFR4" s="17"/>
      <c r="HFS4" s="17"/>
      <c r="HFT4" s="17"/>
      <c r="HFU4" s="17"/>
      <c r="HFV4" s="17"/>
      <c r="HFW4" s="17"/>
      <c r="HFX4" s="17"/>
      <c r="HFY4" s="17"/>
      <c r="HFZ4" s="17"/>
      <c r="HGA4" s="17"/>
      <c r="HGB4" s="17"/>
      <c r="HGC4" s="17"/>
      <c r="HGD4" s="17"/>
      <c r="HGE4" s="17"/>
      <c r="HGF4" s="17"/>
      <c r="HGG4" s="17"/>
      <c r="HGH4" s="17"/>
      <c r="HGI4" s="17"/>
      <c r="HGJ4" s="17"/>
      <c r="HGK4" s="17"/>
      <c r="HGL4" s="17"/>
      <c r="HGM4" s="17"/>
      <c r="HGN4" s="17"/>
      <c r="HGO4" s="17"/>
      <c r="HGP4" s="17"/>
      <c r="HGQ4" s="17"/>
      <c r="HGR4" s="17"/>
      <c r="HGS4" s="17"/>
      <c r="HGT4" s="17"/>
      <c r="HGU4" s="17"/>
      <c r="HGV4" s="17"/>
      <c r="HGW4" s="17"/>
      <c r="HGX4" s="17"/>
      <c r="HGY4" s="17"/>
      <c r="HGZ4" s="17"/>
      <c r="HHA4" s="17"/>
      <c r="HHB4" s="17"/>
      <c r="HHC4" s="17"/>
      <c r="HHD4" s="17"/>
      <c r="HHE4" s="17"/>
      <c r="HHF4" s="17"/>
      <c r="HHG4" s="17"/>
      <c r="HHH4" s="17"/>
      <c r="HHI4" s="17"/>
      <c r="HHJ4" s="17"/>
      <c r="HHK4" s="17"/>
      <c r="HHL4" s="17"/>
      <c r="HHM4" s="17"/>
      <c r="HHN4" s="17"/>
      <c r="HHO4" s="17"/>
      <c r="HHP4" s="17"/>
      <c r="HHQ4" s="17"/>
      <c r="HHR4" s="17"/>
      <c r="HHS4" s="17"/>
      <c r="HHT4" s="17"/>
      <c r="HHU4" s="17"/>
      <c r="HHV4" s="17"/>
      <c r="HHW4" s="17"/>
      <c r="HHX4" s="17"/>
      <c r="HHY4" s="17"/>
      <c r="HHZ4" s="17"/>
      <c r="HIA4" s="17"/>
      <c r="HIB4" s="17"/>
      <c r="HIC4" s="17"/>
      <c r="HID4" s="17"/>
      <c r="HIE4" s="17"/>
      <c r="HIF4" s="17"/>
      <c r="HIG4" s="17"/>
      <c r="HIH4" s="17"/>
      <c r="HII4" s="17"/>
      <c r="HIJ4" s="17"/>
      <c r="HIK4" s="17"/>
      <c r="HIL4" s="17"/>
      <c r="HIM4" s="17"/>
      <c r="HIN4" s="17"/>
      <c r="HIO4" s="17"/>
      <c r="HIP4" s="17"/>
      <c r="HIQ4" s="17"/>
      <c r="HIR4" s="17"/>
      <c r="HIS4" s="17"/>
      <c r="HIT4" s="17"/>
      <c r="HIU4" s="17"/>
      <c r="HIV4" s="17"/>
      <c r="HIW4" s="17"/>
      <c r="HIX4" s="17"/>
      <c r="HIY4" s="17"/>
      <c r="HIZ4" s="17"/>
      <c r="HJA4" s="17"/>
      <c r="HJB4" s="17"/>
      <c r="HJC4" s="17"/>
      <c r="HJD4" s="17"/>
      <c r="HJE4" s="17"/>
      <c r="HJF4" s="17"/>
      <c r="HJG4" s="17"/>
      <c r="HJH4" s="17"/>
      <c r="HJI4" s="17"/>
      <c r="HJJ4" s="17"/>
      <c r="HJK4" s="17"/>
      <c r="HJL4" s="17"/>
      <c r="HJM4" s="17"/>
      <c r="HJN4" s="17"/>
      <c r="HJO4" s="17"/>
      <c r="HJP4" s="17"/>
      <c r="HJQ4" s="17"/>
      <c r="HJR4" s="17"/>
      <c r="HJS4" s="17"/>
      <c r="HJT4" s="17"/>
      <c r="HJU4" s="17"/>
      <c r="HJV4" s="17"/>
      <c r="HJW4" s="17"/>
      <c r="HJX4" s="17"/>
      <c r="HJY4" s="17"/>
      <c r="HJZ4" s="17"/>
      <c r="HKA4" s="17"/>
      <c r="HKB4" s="17"/>
      <c r="HKC4" s="17"/>
      <c r="HKD4" s="17"/>
      <c r="HKE4" s="17"/>
      <c r="HKF4" s="17"/>
      <c r="HKG4" s="17"/>
      <c r="HKH4" s="17"/>
      <c r="HKI4" s="17"/>
      <c r="HKJ4" s="17"/>
      <c r="HKK4" s="17"/>
      <c r="HKL4" s="17"/>
      <c r="HKM4" s="17"/>
      <c r="HKN4" s="17"/>
      <c r="HKO4" s="17"/>
      <c r="HKP4" s="17"/>
      <c r="HKQ4" s="17"/>
      <c r="HKR4" s="17"/>
      <c r="HKS4" s="17"/>
      <c r="HKT4" s="17"/>
      <c r="HKU4" s="17"/>
      <c r="HKV4" s="17"/>
      <c r="HKW4" s="17"/>
      <c r="HKX4" s="17"/>
      <c r="HKY4" s="17"/>
      <c r="HKZ4" s="17"/>
      <c r="HLA4" s="17"/>
      <c r="HLB4" s="17"/>
      <c r="HLC4" s="17"/>
      <c r="HLD4" s="17"/>
      <c r="HLE4" s="17"/>
      <c r="HLF4" s="17"/>
      <c r="HLG4" s="17"/>
      <c r="HLH4" s="17"/>
      <c r="HLI4" s="17"/>
      <c r="HLJ4" s="17"/>
      <c r="HLK4" s="17"/>
      <c r="HLL4" s="17"/>
      <c r="HLM4" s="17"/>
      <c r="HLN4" s="17"/>
      <c r="HLO4" s="17"/>
      <c r="HLP4" s="17"/>
      <c r="HLQ4" s="17"/>
      <c r="HLR4" s="17"/>
      <c r="HLS4" s="17"/>
      <c r="HLT4" s="17"/>
      <c r="HLU4" s="17"/>
      <c r="HLV4" s="17"/>
      <c r="HLW4" s="17"/>
      <c r="HLX4" s="17"/>
      <c r="HLY4" s="17"/>
      <c r="HLZ4" s="17"/>
      <c r="HMA4" s="17"/>
      <c r="HMB4" s="17"/>
      <c r="HMC4" s="17"/>
      <c r="HMD4" s="17"/>
      <c r="HME4" s="17"/>
      <c r="HMF4" s="17"/>
      <c r="HMG4" s="17"/>
      <c r="HMH4" s="17"/>
      <c r="HMI4" s="17"/>
      <c r="HMJ4" s="17"/>
      <c r="HMK4" s="17"/>
      <c r="HML4" s="17"/>
      <c r="HMM4" s="17"/>
      <c r="HMN4" s="17"/>
      <c r="HMO4" s="17"/>
      <c r="HMP4" s="17"/>
      <c r="HMQ4" s="17"/>
      <c r="HMR4" s="17"/>
      <c r="HMS4" s="17"/>
      <c r="HMT4" s="17"/>
      <c r="HMU4" s="17"/>
      <c r="HMV4" s="17"/>
      <c r="HMW4" s="17"/>
      <c r="HMX4" s="17"/>
      <c r="HMY4" s="17"/>
      <c r="HMZ4" s="17"/>
      <c r="HNA4" s="17"/>
      <c r="HNB4" s="17"/>
      <c r="HNC4" s="17"/>
      <c r="HND4" s="17"/>
      <c r="HNE4" s="17"/>
      <c r="HNF4" s="17"/>
      <c r="HNG4" s="17"/>
      <c r="HNH4" s="17"/>
      <c r="HNI4" s="17"/>
      <c r="HNJ4" s="17"/>
      <c r="HNK4" s="17"/>
      <c r="HNL4" s="17"/>
      <c r="HNM4" s="17"/>
      <c r="HNN4" s="17"/>
      <c r="HNO4" s="17"/>
      <c r="HNP4" s="17"/>
      <c r="HNQ4" s="17"/>
      <c r="HNR4" s="17"/>
      <c r="HNS4" s="17"/>
      <c r="HNT4" s="17"/>
      <c r="HNU4" s="17"/>
      <c r="HNV4" s="17"/>
      <c r="HNW4" s="17"/>
      <c r="HNX4" s="17"/>
      <c r="HNY4" s="17"/>
      <c r="HNZ4" s="17"/>
      <c r="HOA4" s="17"/>
      <c r="HOB4" s="17"/>
      <c r="HOC4" s="17"/>
      <c r="HOD4" s="17"/>
      <c r="HOE4" s="17"/>
      <c r="HOF4" s="17"/>
      <c r="HOG4" s="17"/>
      <c r="HOH4" s="17"/>
      <c r="HOI4" s="17"/>
      <c r="HOJ4" s="17"/>
      <c r="HOK4" s="17"/>
      <c r="HOL4" s="17"/>
      <c r="HOM4" s="17"/>
      <c r="HON4" s="17"/>
      <c r="HOO4" s="17"/>
      <c r="HOP4" s="17"/>
      <c r="HOQ4" s="17"/>
      <c r="HOR4" s="17"/>
      <c r="HOS4" s="17"/>
      <c r="HOT4" s="17"/>
      <c r="HOU4" s="17"/>
      <c r="HOV4" s="17"/>
      <c r="HOW4" s="17"/>
      <c r="HOX4" s="17"/>
      <c r="HOY4" s="17"/>
      <c r="HOZ4" s="17"/>
      <c r="HPA4" s="17"/>
      <c r="HPB4" s="17"/>
      <c r="HPC4" s="17"/>
      <c r="HPD4" s="17"/>
      <c r="HPE4" s="17"/>
      <c r="HPF4" s="17"/>
      <c r="HPG4" s="17"/>
      <c r="HPH4" s="17"/>
      <c r="HPI4" s="17"/>
      <c r="HPJ4" s="17"/>
      <c r="HPK4" s="17"/>
      <c r="HPL4" s="17"/>
      <c r="HPM4" s="17"/>
      <c r="HPN4" s="17"/>
      <c r="HPO4" s="17"/>
      <c r="HPP4" s="17"/>
      <c r="HPQ4" s="17"/>
      <c r="HPR4" s="17"/>
      <c r="HPS4" s="17"/>
      <c r="HPT4" s="17"/>
      <c r="HPU4" s="17"/>
      <c r="HPV4" s="17"/>
      <c r="HPW4" s="17"/>
      <c r="HPX4" s="17"/>
      <c r="HPY4" s="17"/>
      <c r="HPZ4" s="17"/>
      <c r="HQA4" s="17"/>
      <c r="HQB4" s="17"/>
      <c r="HQC4" s="17"/>
      <c r="HQD4" s="17"/>
      <c r="HQE4" s="17"/>
      <c r="HQF4" s="17"/>
      <c r="HQG4" s="17"/>
      <c r="HQH4" s="17"/>
      <c r="HQI4" s="17"/>
      <c r="HQJ4" s="17"/>
      <c r="HQK4" s="17"/>
      <c r="HQL4" s="17"/>
      <c r="HQM4" s="17"/>
      <c r="HQN4" s="17"/>
      <c r="HQO4" s="17"/>
      <c r="HQP4" s="17"/>
      <c r="HQQ4" s="17"/>
      <c r="HQR4" s="17"/>
      <c r="HQS4" s="17"/>
      <c r="HQT4" s="17"/>
      <c r="HQU4" s="17"/>
      <c r="HQV4" s="17"/>
      <c r="HQW4" s="17"/>
      <c r="HQX4" s="17"/>
      <c r="HQY4" s="17"/>
      <c r="HQZ4" s="17"/>
      <c r="HRA4" s="17"/>
      <c r="HRB4" s="17"/>
      <c r="HRC4" s="17"/>
      <c r="HRD4" s="17"/>
      <c r="HRE4" s="17"/>
      <c r="HRF4" s="17"/>
      <c r="HRG4" s="17"/>
      <c r="HRH4" s="17"/>
      <c r="HRI4" s="17"/>
      <c r="HRJ4" s="17"/>
      <c r="HRK4" s="17"/>
      <c r="HRL4" s="17"/>
      <c r="HRM4" s="17"/>
      <c r="HRN4" s="17"/>
      <c r="HRO4" s="17"/>
      <c r="HRP4" s="17"/>
      <c r="HRQ4" s="17"/>
      <c r="HRR4" s="17"/>
      <c r="HRS4" s="17"/>
      <c r="HRT4" s="17"/>
      <c r="HRU4" s="17"/>
      <c r="HRV4" s="17"/>
      <c r="HRW4" s="17"/>
      <c r="HRX4" s="17"/>
      <c r="HRY4" s="17"/>
      <c r="HRZ4" s="17"/>
      <c r="HSA4" s="17"/>
      <c r="HSB4" s="17"/>
      <c r="HSC4" s="17"/>
      <c r="HSD4" s="17"/>
      <c r="HSE4" s="17"/>
      <c r="HSF4" s="17"/>
      <c r="HSG4" s="17"/>
      <c r="HSH4" s="17"/>
      <c r="HSI4" s="17"/>
      <c r="HSJ4" s="17"/>
      <c r="HSK4" s="17"/>
      <c r="HSL4" s="17"/>
      <c r="HSM4" s="17"/>
      <c r="HSN4" s="17"/>
      <c r="HSO4" s="17"/>
      <c r="HSP4" s="17"/>
      <c r="HSQ4" s="17"/>
      <c r="HSR4" s="17"/>
      <c r="HSS4" s="17"/>
      <c r="HST4" s="17"/>
      <c r="HSU4" s="17"/>
      <c r="HSV4" s="17"/>
      <c r="HSW4" s="17"/>
      <c r="HSX4" s="17"/>
      <c r="HSY4" s="17"/>
      <c r="HSZ4" s="17"/>
      <c r="HTA4" s="17"/>
      <c r="HTB4" s="17"/>
      <c r="HTC4" s="17"/>
      <c r="HTD4" s="17"/>
      <c r="HTE4" s="17"/>
      <c r="HTF4" s="17"/>
      <c r="HTG4" s="17"/>
      <c r="HTH4" s="17"/>
      <c r="HTI4" s="17"/>
      <c r="HTJ4" s="17"/>
      <c r="HTK4" s="17"/>
      <c r="HTL4" s="17"/>
      <c r="HTM4" s="17"/>
      <c r="HTN4" s="17"/>
      <c r="HTO4" s="17"/>
      <c r="HTP4" s="17"/>
      <c r="HTQ4" s="17"/>
      <c r="HTR4" s="17"/>
      <c r="HTS4" s="17"/>
      <c r="HTT4" s="17"/>
      <c r="HTU4" s="17"/>
      <c r="HTV4" s="17"/>
      <c r="HTW4" s="17"/>
      <c r="HTX4" s="17"/>
      <c r="HTY4" s="17"/>
      <c r="HTZ4" s="17"/>
      <c r="HUA4" s="17"/>
      <c r="HUB4" s="17"/>
      <c r="HUC4" s="17"/>
      <c r="HUD4" s="17"/>
      <c r="HUE4" s="17"/>
      <c r="HUF4" s="17"/>
      <c r="HUG4" s="17"/>
      <c r="HUH4" s="17"/>
      <c r="HUI4" s="17"/>
      <c r="HUJ4" s="17"/>
      <c r="HUK4" s="17"/>
      <c r="HUL4" s="17"/>
      <c r="HUM4" s="17"/>
      <c r="HUN4" s="17"/>
      <c r="HUO4" s="17"/>
      <c r="HUP4" s="17"/>
      <c r="HUQ4" s="17"/>
      <c r="HUR4" s="17"/>
      <c r="HUS4" s="17"/>
      <c r="HUT4" s="17"/>
      <c r="HUU4" s="17"/>
      <c r="HUV4" s="17"/>
      <c r="HUW4" s="17"/>
      <c r="HUX4" s="17"/>
      <c r="HUY4" s="17"/>
      <c r="HUZ4" s="17"/>
      <c r="HVA4" s="17"/>
      <c r="HVB4" s="17"/>
      <c r="HVC4" s="17"/>
      <c r="HVD4" s="17"/>
      <c r="HVE4" s="17"/>
      <c r="HVF4" s="17"/>
      <c r="HVG4" s="17"/>
      <c r="HVH4" s="17"/>
      <c r="HVI4" s="17"/>
      <c r="HVJ4" s="17"/>
      <c r="HVK4" s="17"/>
      <c r="HVL4" s="17"/>
      <c r="HVM4" s="17"/>
      <c r="HVN4" s="17"/>
      <c r="HVO4" s="17"/>
      <c r="HVP4" s="17"/>
      <c r="HVQ4" s="17"/>
      <c r="HVR4" s="17"/>
      <c r="HVS4" s="17"/>
      <c r="HVT4" s="17"/>
      <c r="HVU4" s="17"/>
      <c r="HVV4" s="17"/>
      <c r="HVW4" s="17"/>
      <c r="HVX4" s="17"/>
      <c r="HVY4" s="17"/>
      <c r="HVZ4" s="17"/>
      <c r="HWA4" s="17"/>
      <c r="HWB4" s="17"/>
      <c r="HWC4" s="17"/>
      <c r="HWD4" s="17"/>
      <c r="HWE4" s="17"/>
      <c r="HWF4" s="17"/>
      <c r="HWG4" s="17"/>
      <c r="HWH4" s="17"/>
      <c r="HWI4" s="17"/>
      <c r="HWJ4" s="17"/>
      <c r="HWK4" s="17"/>
      <c r="HWL4" s="17"/>
      <c r="HWM4" s="17"/>
      <c r="HWN4" s="17"/>
      <c r="HWO4" s="17"/>
      <c r="HWP4" s="17"/>
      <c r="HWQ4" s="17"/>
      <c r="HWR4" s="17"/>
      <c r="HWS4" s="17"/>
      <c r="HWT4" s="17"/>
      <c r="HWU4" s="17"/>
      <c r="HWV4" s="17"/>
      <c r="HWW4" s="17"/>
      <c r="HWX4" s="17"/>
      <c r="HWY4" s="17"/>
      <c r="HWZ4" s="17"/>
      <c r="HXA4" s="17"/>
      <c r="HXB4" s="17"/>
      <c r="HXC4" s="17"/>
      <c r="HXD4" s="17"/>
      <c r="HXE4" s="17"/>
      <c r="HXF4" s="17"/>
      <c r="HXG4" s="17"/>
      <c r="HXH4" s="17"/>
      <c r="HXI4" s="17"/>
      <c r="HXJ4" s="17"/>
      <c r="HXK4" s="17"/>
      <c r="HXL4" s="17"/>
      <c r="HXM4" s="17"/>
      <c r="HXN4" s="17"/>
      <c r="HXO4" s="17"/>
      <c r="HXP4" s="17"/>
      <c r="HXQ4" s="17"/>
      <c r="HXR4" s="17"/>
      <c r="HXS4" s="17"/>
      <c r="HXT4" s="17"/>
      <c r="HXU4" s="17"/>
      <c r="HXV4" s="17"/>
      <c r="HXW4" s="17"/>
      <c r="HXX4" s="17"/>
      <c r="HXY4" s="17"/>
      <c r="HXZ4" s="17"/>
      <c r="HYA4" s="17"/>
      <c r="HYB4" s="17"/>
      <c r="HYC4" s="17"/>
      <c r="HYD4" s="17"/>
      <c r="HYE4" s="17"/>
      <c r="HYF4" s="17"/>
      <c r="HYG4" s="17"/>
      <c r="HYH4" s="17"/>
      <c r="HYI4" s="17"/>
      <c r="HYJ4" s="17"/>
      <c r="HYK4" s="17"/>
      <c r="HYL4" s="17"/>
      <c r="HYM4" s="17"/>
      <c r="HYN4" s="17"/>
      <c r="HYO4" s="17"/>
      <c r="HYP4" s="17"/>
      <c r="HYQ4" s="17"/>
      <c r="HYR4" s="17"/>
      <c r="HYS4" s="17"/>
      <c r="HYT4" s="17"/>
      <c r="HYU4" s="17"/>
      <c r="HYV4" s="17"/>
      <c r="HYW4" s="17"/>
      <c r="HYX4" s="17"/>
      <c r="HYY4" s="17"/>
      <c r="HYZ4" s="17"/>
      <c r="HZA4" s="17"/>
      <c r="HZB4" s="17"/>
      <c r="HZC4" s="17"/>
      <c r="HZD4" s="17"/>
      <c r="HZE4" s="17"/>
      <c r="HZF4" s="17"/>
      <c r="HZG4" s="17"/>
      <c r="HZH4" s="17"/>
      <c r="HZI4" s="17"/>
      <c r="HZJ4" s="17"/>
      <c r="HZK4" s="17"/>
      <c r="HZL4" s="17"/>
      <c r="HZM4" s="17"/>
      <c r="HZN4" s="17"/>
      <c r="HZO4" s="17"/>
      <c r="HZP4" s="17"/>
      <c r="HZQ4" s="17"/>
      <c r="HZR4" s="17"/>
      <c r="HZS4" s="17"/>
      <c r="HZT4" s="17"/>
      <c r="HZU4" s="17"/>
      <c r="HZV4" s="17"/>
      <c r="HZW4" s="17"/>
      <c r="HZX4" s="17"/>
      <c r="HZY4" s="17"/>
      <c r="HZZ4" s="17"/>
      <c r="IAA4" s="17"/>
      <c r="IAB4" s="17"/>
      <c r="IAC4" s="17"/>
      <c r="IAD4" s="17"/>
      <c r="IAE4" s="17"/>
      <c r="IAF4" s="17"/>
      <c r="IAG4" s="17"/>
      <c r="IAH4" s="17"/>
      <c r="IAI4" s="17"/>
      <c r="IAJ4" s="17"/>
      <c r="IAK4" s="17"/>
      <c r="IAL4" s="17"/>
      <c r="IAM4" s="17"/>
      <c r="IAN4" s="17"/>
      <c r="IAO4" s="17"/>
      <c r="IAP4" s="17"/>
      <c r="IAQ4" s="17"/>
      <c r="IAR4" s="17"/>
      <c r="IAS4" s="17"/>
      <c r="IAT4" s="17"/>
      <c r="IAU4" s="17"/>
      <c r="IAV4" s="17"/>
      <c r="IAW4" s="17"/>
      <c r="IAX4" s="17"/>
      <c r="IAY4" s="17"/>
      <c r="IAZ4" s="17"/>
      <c r="IBA4" s="17"/>
      <c r="IBB4" s="17"/>
      <c r="IBC4" s="17"/>
      <c r="IBD4" s="17"/>
      <c r="IBE4" s="17"/>
      <c r="IBF4" s="17"/>
      <c r="IBG4" s="17"/>
      <c r="IBH4" s="17"/>
      <c r="IBI4" s="17"/>
      <c r="IBJ4" s="17"/>
      <c r="IBK4" s="17"/>
      <c r="IBL4" s="17"/>
      <c r="IBM4" s="17"/>
      <c r="IBN4" s="17"/>
      <c r="IBO4" s="17"/>
      <c r="IBP4" s="17"/>
      <c r="IBQ4" s="17"/>
      <c r="IBR4" s="17"/>
      <c r="IBS4" s="17"/>
      <c r="IBT4" s="17"/>
      <c r="IBU4" s="17"/>
      <c r="IBV4" s="17"/>
      <c r="IBW4" s="17"/>
      <c r="IBX4" s="17"/>
      <c r="IBY4" s="17"/>
      <c r="IBZ4" s="17"/>
      <c r="ICA4" s="17"/>
      <c r="ICB4" s="17"/>
      <c r="ICC4" s="17"/>
      <c r="ICD4" s="17"/>
      <c r="ICE4" s="17"/>
      <c r="ICF4" s="17"/>
      <c r="ICG4" s="17"/>
      <c r="ICH4" s="17"/>
      <c r="ICI4" s="17"/>
      <c r="ICJ4" s="17"/>
      <c r="ICK4" s="17"/>
      <c r="ICL4" s="17"/>
      <c r="ICM4" s="17"/>
      <c r="ICN4" s="17"/>
      <c r="ICO4" s="17"/>
      <c r="ICP4" s="17"/>
      <c r="ICQ4" s="17"/>
      <c r="ICR4" s="17"/>
      <c r="ICS4" s="17"/>
      <c r="ICT4" s="17"/>
      <c r="ICU4" s="17"/>
      <c r="ICV4" s="17"/>
      <c r="ICW4" s="17"/>
      <c r="ICX4" s="17"/>
      <c r="ICY4" s="17"/>
      <c r="ICZ4" s="17"/>
      <c r="IDA4" s="17"/>
      <c r="IDB4" s="17"/>
      <c r="IDC4" s="17"/>
      <c r="IDD4" s="17"/>
      <c r="IDE4" s="17"/>
      <c r="IDF4" s="17"/>
      <c r="IDG4" s="17"/>
      <c r="IDH4" s="17"/>
      <c r="IDI4" s="17"/>
      <c r="IDJ4" s="17"/>
      <c r="IDK4" s="17"/>
      <c r="IDL4" s="17"/>
      <c r="IDM4" s="17"/>
      <c r="IDN4" s="17"/>
      <c r="IDO4" s="17"/>
      <c r="IDP4" s="17"/>
      <c r="IDQ4" s="17"/>
      <c r="IDR4" s="17"/>
      <c r="IDS4" s="17"/>
      <c r="IDT4" s="17"/>
      <c r="IDU4" s="17"/>
      <c r="IDV4" s="17"/>
      <c r="IDW4" s="17"/>
      <c r="IDX4" s="17"/>
      <c r="IDY4" s="17"/>
      <c r="IDZ4" s="17"/>
      <c r="IEA4" s="17"/>
      <c r="IEB4" s="17"/>
      <c r="IEC4" s="17"/>
      <c r="IED4" s="17"/>
      <c r="IEE4" s="17"/>
      <c r="IEF4" s="17"/>
      <c r="IEG4" s="17"/>
      <c r="IEH4" s="17"/>
      <c r="IEI4" s="17"/>
      <c r="IEJ4" s="17"/>
      <c r="IEK4" s="17"/>
      <c r="IEL4" s="17"/>
      <c r="IEM4" s="17"/>
      <c r="IEN4" s="17"/>
      <c r="IEO4" s="17"/>
      <c r="IEP4" s="17"/>
      <c r="IEQ4" s="17"/>
      <c r="IER4" s="17"/>
      <c r="IES4" s="17"/>
      <c r="IET4" s="17"/>
      <c r="IEU4" s="17"/>
      <c r="IEV4" s="17"/>
      <c r="IEW4" s="17"/>
      <c r="IEX4" s="17"/>
      <c r="IEY4" s="17"/>
      <c r="IEZ4" s="17"/>
      <c r="IFA4" s="17"/>
      <c r="IFB4" s="17"/>
      <c r="IFC4" s="17"/>
      <c r="IFD4" s="17"/>
      <c r="IFE4" s="17"/>
      <c r="IFF4" s="17"/>
      <c r="IFG4" s="17"/>
      <c r="IFH4" s="17"/>
      <c r="IFI4" s="17"/>
      <c r="IFJ4" s="17"/>
      <c r="IFK4" s="17"/>
      <c r="IFL4" s="17"/>
      <c r="IFM4" s="17"/>
      <c r="IFN4" s="17"/>
      <c r="IFO4" s="17"/>
      <c r="IFP4" s="17"/>
      <c r="IFQ4" s="17"/>
      <c r="IFR4" s="17"/>
      <c r="IFS4" s="17"/>
      <c r="IFT4" s="17"/>
      <c r="IFU4" s="17"/>
      <c r="IFV4" s="17"/>
      <c r="IFW4" s="17"/>
      <c r="IFX4" s="17"/>
      <c r="IFY4" s="17"/>
      <c r="IFZ4" s="17"/>
      <c r="IGA4" s="17"/>
      <c r="IGB4" s="17"/>
      <c r="IGC4" s="17"/>
      <c r="IGD4" s="17"/>
      <c r="IGE4" s="17"/>
      <c r="IGF4" s="17"/>
      <c r="IGG4" s="17"/>
      <c r="IGH4" s="17"/>
      <c r="IGI4" s="17"/>
      <c r="IGJ4" s="17"/>
      <c r="IGK4" s="17"/>
      <c r="IGL4" s="17"/>
      <c r="IGM4" s="17"/>
      <c r="IGN4" s="17"/>
      <c r="IGO4" s="17"/>
      <c r="IGP4" s="17"/>
      <c r="IGQ4" s="17"/>
      <c r="IGR4" s="17"/>
      <c r="IGS4" s="17"/>
      <c r="IGT4" s="17"/>
      <c r="IGU4" s="17"/>
      <c r="IGV4" s="17"/>
      <c r="IGW4" s="17"/>
      <c r="IGX4" s="17"/>
      <c r="IGY4" s="17"/>
      <c r="IGZ4" s="17"/>
      <c r="IHA4" s="17"/>
      <c r="IHB4" s="17"/>
      <c r="IHC4" s="17"/>
      <c r="IHD4" s="17"/>
      <c r="IHE4" s="17"/>
      <c r="IHF4" s="17"/>
      <c r="IHG4" s="17"/>
      <c r="IHH4" s="17"/>
      <c r="IHI4" s="17"/>
      <c r="IHJ4" s="17"/>
      <c r="IHK4" s="17"/>
      <c r="IHL4" s="17"/>
      <c r="IHM4" s="17"/>
      <c r="IHN4" s="17"/>
      <c r="IHO4" s="17"/>
      <c r="IHP4" s="17"/>
      <c r="IHQ4" s="17"/>
      <c r="IHR4" s="17"/>
      <c r="IHS4" s="17"/>
      <c r="IHT4" s="17"/>
      <c r="IHU4" s="17"/>
      <c r="IHV4" s="17"/>
      <c r="IHW4" s="17"/>
      <c r="IHX4" s="17"/>
      <c r="IHY4" s="17"/>
      <c r="IHZ4" s="17"/>
      <c r="IIA4" s="17"/>
      <c r="IIB4" s="17"/>
      <c r="IIC4" s="17"/>
      <c r="IID4" s="17"/>
      <c r="IIE4" s="17"/>
      <c r="IIF4" s="17"/>
      <c r="IIG4" s="17"/>
      <c r="IIH4" s="17"/>
      <c r="III4" s="17"/>
      <c r="IIJ4" s="17"/>
      <c r="IIK4" s="17"/>
      <c r="IIL4" s="17"/>
      <c r="IIM4" s="17"/>
      <c r="IIN4" s="17"/>
      <c r="IIO4" s="17"/>
      <c r="IIP4" s="17"/>
      <c r="IIQ4" s="17"/>
      <c r="IIR4" s="17"/>
      <c r="IIS4" s="17"/>
      <c r="IIT4" s="17"/>
      <c r="IIU4" s="17"/>
      <c r="IIV4" s="17"/>
      <c r="IIW4" s="17"/>
      <c r="IIX4" s="17"/>
      <c r="IIY4" s="17"/>
      <c r="IIZ4" s="17"/>
      <c r="IJA4" s="17"/>
      <c r="IJB4" s="17"/>
      <c r="IJC4" s="17"/>
      <c r="IJD4" s="17"/>
      <c r="IJE4" s="17"/>
      <c r="IJF4" s="17"/>
      <c r="IJG4" s="17"/>
      <c r="IJH4" s="17"/>
      <c r="IJI4" s="17"/>
      <c r="IJJ4" s="17"/>
      <c r="IJK4" s="17"/>
      <c r="IJL4" s="17"/>
      <c r="IJM4" s="17"/>
      <c r="IJN4" s="17"/>
      <c r="IJO4" s="17"/>
      <c r="IJP4" s="17"/>
      <c r="IJQ4" s="17"/>
      <c r="IJR4" s="17"/>
      <c r="IJS4" s="17"/>
      <c r="IJT4" s="17"/>
      <c r="IJU4" s="17"/>
      <c r="IJV4" s="17"/>
      <c r="IJW4" s="17"/>
      <c r="IJX4" s="17"/>
      <c r="IJY4" s="17"/>
      <c r="IJZ4" s="17"/>
      <c r="IKA4" s="17"/>
      <c r="IKB4" s="17"/>
      <c r="IKC4" s="17"/>
      <c r="IKD4" s="17"/>
      <c r="IKE4" s="17"/>
      <c r="IKF4" s="17"/>
      <c r="IKG4" s="17"/>
      <c r="IKH4" s="17"/>
      <c r="IKI4" s="17"/>
      <c r="IKJ4" s="17"/>
      <c r="IKK4" s="17"/>
      <c r="IKL4" s="17"/>
      <c r="IKM4" s="17"/>
      <c r="IKN4" s="17"/>
      <c r="IKO4" s="17"/>
      <c r="IKP4" s="17"/>
      <c r="IKQ4" s="17"/>
      <c r="IKR4" s="17"/>
      <c r="IKS4" s="17"/>
      <c r="IKT4" s="17"/>
      <c r="IKU4" s="17"/>
      <c r="IKV4" s="17"/>
      <c r="IKW4" s="17"/>
      <c r="IKX4" s="17"/>
      <c r="IKY4" s="17"/>
      <c r="IKZ4" s="17"/>
      <c r="ILA4" s="17"/>
      <c r="ILB4" s="17"/>
      <c r="ILC4" s="17"/>
      <c r="ILD4" s="17"/>
      <c r="ILE4" s="17"/>
      <c r="ILF4" s="17"/>
      <c r="ILG4" s="17"/>
      <c r="ILH4" s="17"/>
      <c r="ILI4" s="17"/>
      <c r="ILJ4" s="17"/>
      <c r="ILK4" s="17"/>
      <c r="ILL4" s="17"/>
      <c r="ILM4" s="17"/>
      <c r="ILN4" s="17"/>
      <c r="ILO4" s="17"/>
      <c r="ILP4" s="17"/>
      <c r="ILQ4" s="17"/>
      <c r="ILR4" s="17"/>
      <c r="ILS4" s="17"/>
      <c r="ILT4" s="17"/>
      <c r="ILU4" s="17"/>
      <c r="ILV4" s="17"/>
      <c r="ILW4" s="17"/>
      <c r="ILX4" s="17"/>
      <c r="ILY4" s="17"/>
      <c r="ILZ4" s="17"/>
      <c r="IMA4" s="17"/>
      <c r="IMB4" s="17"/>
      <c r="IMC4" s="17"/>
      <c r="IMD4" s="17"/>
      <c r="IME4" s="17"/>
      <c r="IMF4" s="17"/>
      <c r="IMG4" s="17"/>
      <c r="IMH4" s="17"/>
      <c r="IMI4" s="17"/>
      <c r="IMJ4" s="17"/>
      <c r="IMK4" s="17"/>
      <c r="IML4" s="17"/>
      <c r="IMM4" s="17"/>
      <c r="IMN4" s="17"/>
      <c r="IMO4" s="17"/>
      <c r="IMP4" s="17"/>
      <c r="IMQ4" s="17"/>
      <c r="IMR4" s="17"/>
      <c r="IMS4" s="17"/>
      <c r="IMT4" s="17"/>
      <c r="IMU4" s="17"/>
      <c r="IMV4" s="17"/>
      <c r="IMW4" s="17"/>
      <c r="IMX4" s="17"/>
      <c r="IMY4" s="17"/>
      <c r="IMZ4" s="17"/>
      <c r="INA4" s="17"/>
      <c r="INB4" s="17"/>
      <c r="INC4" s="17"/>
      <c r="IND4" s="17"/>
      <c r="INE4" s="17"/>
      <c r="INF4" s="17"/>
      <c r="ING4" s="17"/>
      <c r="INH4" s="17"/>
      <c r="INI4" s="17"/>
      <c r="INJ4" s="17"/>
      <c r="INK4" s="17"/>
      <c r="INL4" s="17"/>
      <c r="INM4" s="17"/>
      <c r="INN4" s="17"/>
      <c r="INO4" s="17"/>
      <c r="INP4" s="17"/>
      <c r="INQ4" s="17"/>
      <c r="INR4" s="17"/>
      <c r="INS4" s="17"/>
      <c r="INT4" s="17"/>
      <c r="INU4" s="17"/>
      <c r="INV4" s="17"/>
      <c r="INW4" s="17"/>
      <c r="INX4" s="17"/>
      <c r="INY4" s="17"/>
      <c r="INZ4" s="17"/>
      <c r="IOA4" s="17"/>
      <c r="IOB4" s="17"/>
      <c r="IOC4" s="17"/>
      <c r="IOD4" s="17"/>
      <c r="IOE4" s="17"/>
      <c r="IOF4" s="17"/>
      <c r="IOG4" s="17"/>
      <c r="IOH4" s="17"/>
      <c r="IOI4" s="17"/>
      <c r="IOJ4" s="17"/>
      <c r="IOK4" s="17"/>
      <c r="IOL4" s="17"/>
      <c r="IOM4" s="17"/>
      <c r="ION4" s="17"/>
      <c r="IOO4" s="17"/>
      <c r="IOP4" s="17"/>
      <c r="IOQ4" s="17"/>
      <c r="IOR4" s="17"/>
      <c r="IOS4" s="17"/>
      <c r="IOT4" s="17"/>
      <c r="IOU4" s="17"/>
      <c r="IOV4" s="17"/>
      <c r="IOW4" s="17"/>
      <c r="IOX4" s="17"/>
      <c r="IOY4" s="17"/>
      <c r="IOZ4" s="17"/>
      <c r="IPA4" s="17"/>
      <c r="IPB4" s="17"/>
      <c r="IPC4" s="17"/>
      <c r="IPD4" s="17"/>
      <c r="IPE4" s="17"/>
      <c r="IPF4" s="17"/>
      <c r="IPG4" s="17"/>
      <c r="IPH4" s="17"/>
      <c r="IPI4" s="17"/>
      <c r="IPJ4" s="17"/>
      <c r="IPK4" s="17"/>
      <c r="IPL4" s="17"/>
      <c r="IPM4" s="17"/>
      <c r="IPN4" s="17"/>
      <c r="IPO4" s="17"/>
      <c r="IPP4" s="17"/>
      <c r="IPQ4" s="17"/>
      <c r="IPR4" s="17"/>
      <c r="IPS4" s="17"/>
      <c r="IPT4" s="17"/>
      <c r="IPU4" s="17"/>
      <c r="IPV4" s="17"/>
      <c r="IPW4" s="17"/>
      <c r="IPX4" s="17"/>
      <c r="IPY4" s="17"/>
      <c r="IPZ4" s="17"/>
      <c r="IQA4" s="17"/>
      <c r="IQB4" s="17"/>
      <c r="IQC4" s="17"/>
      <c r="IQD4" s="17"/>
      <c r="IQE4" s="17"/>
      <c r="IQF4" s="17"/>
      <c r="IQG4" s="17"/>
      <c r="IQH4" s="17"/>
      <c r="IQI4" s="17"/>
      <c r="IQJ4" s="17"/>
      <c r="IQK4" s="17"/>
      <c r="IQL4" s="17"/>
      <c r="IQM4" s="17"/>
      <c r="IQN4" s="17"/>
      <c r="IQO4" s="17"/>
      <c r="IQP4" s="17"/>
      <c r="IQQ4" s="17"/>
      <c r="IQR4" s="17"/>
      <c r="IQS4" s="17"/>
      <c r="IQT4" s="17"/>
      <c r="IQU4" s="17"/>
      <c r="IQV4" s="17"/>
      <c r="IQW4" s="17"/>
      <c r="IQX4" s="17"/>
      <c r="IQY4" s="17"/>
      <c r="IQZ4" s="17"/>
      <c r="IRA4" s="17"/>
      <c r="IRB4" s="17"/>
      <c r="IRC4" s="17"/>
      <c r="IRD4" s="17"/>
      <c r="IRE4" s="17"/>
      <c r="IRF4" s="17"/>
      <c r="IRG4" s="17"/>
      <c r="IRH4" s="17"/>
      <c r="IRI4" s="17"/>
      <c r="IRJ4" s="17"/>
      <c r="IRK4" s="17"/>
      <c r="IRL4" s="17"/>
      <c r="IRM4" s="17"/>
      <c r="IRN4" s="17"/>
      <c r="IRO4" s="17"/>
      <c r="IRP4" s="17"/>
      <c r="IRQ4" s="17"/>
      <c r="IRR4" s="17"/>
      <c r="IRS4" s="17"/>
      <c r="IRT4" s="17"/>
      <c r="IRU4" s="17"/>
      <c r="IRV4" s="17"/>
      <c r="IRW4" s="17"/>
      <c r="IRX4" s="17"/>
      <c r="IRY4" s="17"/>
      <c r="IRZ4" s="17"/>
      <c r="ISA4" s="17"/>
      <c r="ISB4" s="17"/>
      <c r="ISC4" s="17"/>
      <c r="ISD4" s="17"/>
      <c r="ISE4" s="17"/>
      <c r="ISF4" s="17"/>
      <c r="ISG4" s="17"/>
      <c r="ISH4" s="17"/>
      <c r="ISI4" s="17"/>
      <c r="ISJ4" s="17"/>
      <c r="ISK4" s="17"/>
      <c r="ISL4" s="17"/>
      <c r="ISM4" s="17"/>
      <c r="ISN4" s="17"/>
      <c r="ISO4" s="17"/>
      <c r="ISP4" s="17"/>
      <c r="ISQ4" s="17"/>
      <c r="ISR4" s="17"/>
      <c r="ISS4" s="17"/>
      <c r="IST4" s="17"/>
      <c r="ISU4" s="17"/>
      <c r="ISV4" s="17"/>
      <c r="ISW4" s="17"/>
      <c r="ISX4" s="17"/>
      <c r="ISY4" s="17"/>
      <c r="ISZ4" s="17"/>
      <c r="ITA4" s="17"/>
      <c r="ITB4" s="17"/>
      <c r="ITC4" s="17"/>
      <c r="ITD4" s="17"/>
      <c r="ITE4" s="17"/>
      <c r="ITF4" s="17"/>
      <c r="ITG4" s="17"/>
      <c r="ITH4" s="17"/>
      <c r="ITI4" s="17"/>
      <c r="ITJ4" s="17"/>
      <c r="ITK4" s="17"/>
      <c r="ITL4" s="17"/>
      <c r="ITM4" s="17"/>
      <c r="ITN4" s="17"/>
      <c r="ITO4" s="17"/>
      <c r="ITP4" s="17"/>
      <c r="ITQ4" s="17"/>
      <c r="ITR4" s="17"/>
      <c r="ITS4" s="17"/>
      <c r="ITT4" s="17"/>
      <c r="ITU4" s="17"/>
      <c r="ITV4" s="17"/>
      <c r="ITW4" s="17"/>
      <c r="ITX4" s="17"/>
      <c r="ITY4" s="17"/>
      <c r="ITZ4" s="17"/>
      <c r="IUA4" s="17"/>
      <c r="IUB4" s="17"/>
      <c r="IUC4" s="17"/>
      <c r="IUD4" s="17"/>
      <c r="IUE4" s="17"/>
      <c r="IUF4" s="17"/>
      <c r="IUG4" s="17"/>
      <c r="IUH4" s="17"/>
      <c r="IUI4" s="17"/>
      <c r="IUJ4" s="17"/>
      <c r="IUK4" s="17"/>
      <c r="IUL4" s="17"/>
      <c r="IUM4" s="17"/>
      <c r="IUN4" s="17"/>
      <c r="IUO4" s="17"/>
      <c r="IUP4" s="17"/>
      <c r="IUQ4" s="17"/>
      <c r="IUR4" s="17"/>
      <c r="IUS4" s="17"/>
      <c r="IUT4" s="17"/>
      <c r="IUU4" s="17"/>
      <c r="IUV4" s="17"/>
      <c r="IUW4" s="17"/>
      <c r="IUX4" s="17"/>
      <c r="IUY4" s="17"/>
      <c r="IUZ4" s="17"/>
      <c r="IVA4" s="17"/>
      <c r="IVB4" s="17"/>
      <c r="IVC4" s="17"/>
      <c r="IVD4" s="17"/>
      <c r="IVE4" s="17"/>
      <c r="IVF4" s="17"/>
      <c r="IVG4" s="17"/>
      <c r="IVH4" s="17"/>
      <c r="IVI4" s="17"/>
      <c r="IVJ4" s="17"/>
      <c r="IVK4" s="17"/>
      <c r="IVL4" s="17"/>
      <c r="IVM4" s="17"/>
      <c r="IVN4" s="17"/>
      <c r="IVO4" s="17"/>
      <c r="IVP4" s="17"/>
      <c r="IVQ4" s="17"/>
      <c r="IVR4" s="17"/>
      <c r="IVS4" s="17"/>
      <c r="IVT4" s="17"/>
      <c r="IVU4" s="17"/>
      <c r="IVV4" s="17"/>
      <c r="IVW4" s="17"/>
      <c r="IVX4" s="17"/>
      <c r="IVY4" s="17"/>
      <c r="IVZ4" s="17"/>
      <c r="IWA4" s="17"/>
      <c r="IWB4" s="17"/>
      <c r="IWC4" s="17"/>
      <c r="IWD4" s="17"/>
      <c r="IWE4" s="17"/>
      <c r="IWF4" s="17"/>
      <c r="IWG4" s="17"/>
      <c r="IWH4" s="17"/>
      <c r="IWI4" s="17"/>
      <c r="IWJ4" s="17"/>
      <c r="IWK4" s="17"/>
      <c r="IWL4" s="17"/>
      <c r="IWM4" s="17"/>
      <c r="IWN4" s="17"/>
      <c r="IWO4" s="17"/>
      <c r="IWP4" s="17"/>
      <c r="IWQ4" s="17"/>
      <c r="IWR4" s="17"/>
      <c r="IWS4" s="17"/>
      <c r="IWT4" s="17"/>
      <c r="IWU4" s="17"/>
      <c r="IWV4" s="17"/>
      <c r="IWW4" s="17"/>
      <c r="IWX4" s="17"/>
      <c r="IWY4" s="17"/>
      <c r="IWZ4" s="17"/>
      <c r="IXA4" s="17"/>
      <c r="IXB4" s="17"/>
      <c r="IXC4" s="17"/>
      <c r="IXD4" s="17"/>
      <c r="IXE4" s="17"/>
      <c r="IXF4" s="17"/>
      <c r="IXG4" s="17"/>
      <c r="IXH4" s="17"/>
      <c r="IXI4" s="17"/>
      <c r="IXJ4" s="17"/>
      <c r="IXK4" s="17"/>
      <c r="IXL4" s="17"/>
      <c r="IXM4" s="17"/>
      <c r="IXN4" s="17"/>
      <c r="IXO4" s="17"/>
      <c r="IXP4" s="17"/>
      <c r="IXQ4" s="17"/>
      <c r="IXR4" s="17"/>
      <c r="IXS4" s="17"/>
      <c r="IXT4" s="17"/>
      <c r="IXU4" s="17"/>
      <c r="IXV4" s="17"/>
      <c r="IXW4" s="17"/>
      <c r="IXX4" s="17"/>
      <c r="IXY4" s="17"/>
      <c r="IXZ4" s="17"/>
      <c r="IYA4" s="17"/>
      <c r="IYB4" s="17"/>
      <c r="IYC4" s="17"/>
      <c r="IYD4" s="17"/>
      <c r="IYE4" s="17"/>
      <c r="IYF4" s="17"/>
      <c r="IYG4" s="17"/>
      <c r="IYH4" s="17"/>
      <c r="IYI4" s="17"/>
      <c r="IYJ4" s="17"/>
      <c r="IYK4" s="17"/>
      <c r="IYL4" s="17"/>
      <c r="IYM4" s="17"/>
      <c r="IYN4" s="17"/>
      <c r="IYO4" s="17"/>
      <c r="IYP4" s="17"/>
      <c r="IYQ4" s="17"/>
      <c r="IYR4" s="17"/>
      <c r="IYS4" s="17"/>
      <c r="IYT4" s="17"/>
      <c r="IYU4" s="17"/>
      <c r="IYV4" s="17"/>
      <c r="IYW4" s="17"/>
      <c r="IYX4" s="17"/>
      <c r="IYY4" s="17"/>
      <c r="IYZ4" s="17"/>
      <c r="IZA4" s="17"/>
      <c r="IZB4" s="17"/>
      <c r="IZC4" s="17"/>
      <c r="IZD4" s="17"/>
      <c r="IZE4" s="17"/>
      <c r="IZF4" s="17"/>
      <c r="IZG4" s="17"/>
      <c r="IZH4" s="17"/>
      <c r="IZI4" s="17"/>
      <c r="IZJ4" s="17"/>
      <c r="IZK4" s="17"/>
      <c r="IZL4" s="17"/>
      <c r="IZM4" s="17"/>
      <c r="IZN4" s="17"/>
      <c r="IZO4" s="17"/>
      <c r="IZP4" s="17"/>
      <c r="IZQ4" s="17"/>
      <c r="IZR4" s="17"/>
      <c r="IZS4" s="17"/>
      <c r="IZT4" s="17"/>
      <c r="IZU4" s="17"/>
      <c r="IZV4" s="17"/>
      <c r="IZW4" s="17"/>
      <c r="IZX4" s="17"/>
      <c r="IZY4" s="17"/>
      <c r="IZZ4" s="17"/>
      <c r="JAA4" s="17"/>
      <c r="JAB4" s="17"/>
      <c r="JAC4" s="17"/>
      <c r="JAD4" s="17"/>
      <c r="JAE4" s="17"/>
      <c r="JAF4" s="17"/>
      <c r="JAG4" s="17"/>
      <c r="JAH4" s="17"/>
      <c r="JAI4" s="17"/>
      <c r="JAJ4" s="17"/>
      <c r="JAK4" s="17"/>
      <c r="JAL4" s="17"/>
      <c r="JAM4" s="17"/>
      <c r="JAN4" s="17"/>
      <c r="JAO4" s="17"/>
      <c r="JAP4" s="17"/>
      <c r="JAQ4" s="17"/>
      <c r="JAR4" s="17"/>
      <c r="JAS4" s="17"/>
      <c r="JAT4" s="17"/>
      <c r="JAU4" s="17"/>
      <c r="JAV4" s="17"/>
      <c r="JAW4" s="17"/>
      <c r="JAX4" s="17"/>
      <c r="JAY4" s="17"/>
      <c r="JAZ4" s="17"/>
      <c r="JBA4" s="17"/>
      <c r="JBB4" s="17"/>
      <c r="JBC4" s="17"/>
      <c r="JBD4" s="17"/>
      <c r="JBE4" s="17"/>
      <c r="JBF4" s="17"/>
      <c r="JBG4" s="17"/>
      <c r="JBH4" s="17"/>
      <c r="JBI4" s="17"/>
      <c r="JBJ4" s="17"/>
      <c r="JBK4" s="17"/>
      <c r="JBL4" s="17"/>
      <c r="JBM4" s="17"/>
      <c r="JBN4" s="17"/>
      <c r="JBO4" s="17"/>
      <c r="JBP4" s="17"/>
      <c r="JBQ4" s="17"/>
      <c r="JBR4" s="17"/>
      <c r="JBS4" s="17"/>
      <c r="JBT4" s="17"/>
      <c r="JBU4" s="17"/>
      <c r="JBV4" s="17"/>
      <c r="JBW4" s="17"/>
      <c r="JBX4" s="17"/>
      <c r="JBY4" s="17"/>
      <c r="JBZ4" s="17"/>
      <c r="JCA4" s="17"/>
      <c r="JCB4" s="17"/>
      <c r="JCC4" s="17"/>
      <c r="JCD4" s="17"/>
      <c r="JCE4" s="17"/>
      <c r="JCF4" s="17"/>
      <c r="JCG4" s="17"/>
      <c r="JCH4" s="17"/>
      <c r="JCI4" s="17"/>
      <c r="JCJ4" s="17"/>
      <c r="JCK4" s="17"/>
      <c r="JCL4" s="17"/>
      <c r="JCM4" s="17"/>
      <c r="JCN4" s="17"/>
      <c r="JCO4" s="17"/>
      <c r="JCP4" s="17"/>
      <c r="JCQ4" s="17"/>
      <c r="JCR4" s="17"/>
      <c r="JCS4" s="17"/>
      <c r="JCT4" s="17"/>
      <c r="JCU4" s="17"/>
      <c r="JCV4" s="17"/>
      <c r="JCW4" s="17"/>
      <c r="JCX4" s="17"/>
      <c r="JCY4" s="17"/>
      <c r="JCZ4" s="17"/>
      <c r="JDA4" s="17"/>
      <c r="JDB4" s="17"/>
      <c r="JDC4" s="17"/>
      <c r="JDD4" s="17"/>
      <c r="JDE4" s="17"/>
      <c r="JDF4" s="17"/>
      <c r="JDG4" s="17"/>
      <c r="JDH4" s="17"/>
      <c r="JDI4" s="17"/>
      <c r="JDJ4" s="17"/>
      <c r="JDK4" s="17"/>
      <c r="JDL4" s="17"/>
      <c r="JDM4" s="17"/>
      <c r="JDN4" s="17"/>
      <c r="JDO4" s="17"/>
      <c r="JDP4" s="17"/>
      <c r="JDQ4" s="17"/>
      <c r="JDR4" s="17"/>
      <c r="JDS4" s="17"/>
      <c r="JDT4" s="17"/>
      <c r="JDU4" s="17"/>
      <c r="JDV4" s="17"/>
      <c r="JDW4" s="17"/>
      <c r="JDX4" s="17"/>
      <c r="JDY4" s="17"/>
      <c r="JDZ4" s="17"/>
      <c r="JEA4" s="17"/>
      <c r="JEB4" s="17"/>
      <c r="JEC4" s="17"/>
      <c r="JED4" s="17"/>
      <c r="JEE4" s="17"/>
      <c r="JEF4" s="17"/>
      <c r="JEG4" s="17"/>
      <c r="JEH4" s="17"/>
      <c r="JEI4" s="17"/>
      <c r="JEJ4" s="17"/>
      <c r="JEK4" s="17"/>
      <c r="JEL4" s="17"/>
      <c r="JEM4" s="17"/>
      <c r="JEN4" s="17"/>
      <c r="JEO4" s="17"/>
      <c r="JEP4" s="17"/>
      <c r="JEQ4" s="17"/>
      <c r="JER4" s="17"/>
      <c r="JES4" s="17"/>
      <c r="JET4" s="17"/>
      <c r="JEU4" s="17"/>
      <c r="JEV4" s="17"/>
      <c r="JEW4" s="17"/>
      <c r="JEX4" s="17"/>
      <c r="JEY4" s="17"/>
      <c r="JEZ4" s="17"/>
      <c r="JFA4" s="17"/>
      <c r="JFB4" s="17"/>
      <c r="JFC4" s="17"/>
      <c r="JFD4" s="17"/>
      <c r="JFE4" s="17"/>
      <c r="JFF4" s="17"/>
      <c r="JFG4" s="17"/>
      <c r="JFH4" s="17"/>
      <c r="JFI4" s="17"/>
      <c r="JFJ4" s="17"/>
      <c r="JFK4" s="17"/>
      <c r="JFL4" s="17"/>
      <c r="JFM4" s="17"/>
      <c r="JFN4" s="17"/>
      <c r="JFO4" s="17"/>
      <c r="JFP4" s="17"/>
      <c r="JFQ4" s="17"/>
      <c r="JFR4" s="17"/>
      <c r="JFS4" s="17"/>
      <c r="JFT4" s="17"/>
      <c r="JFU4" s="17"/>
      <c r="JFV4" s="17"/>
      <c r="JFW4" s="17"/>
      <c r="JFX4" s="17"/>
      <c r="JFY4" s="17"/>
      <c r="JFZ4" s="17"/>
      <c r="JGA4" s="17"/>
      <c r="JGB4" s="17"/>
      <c r="JGC4" s="17"/>
      <c r="JGD4" s="17"/>
      <c r="JGE4" s="17"/>
      <c r="JGF4" s="17"/>
      <c r="JGG4" s="17"/>
      <c r="JGH4" s="17"/>
      <c r="JGI4" s="17"/>
      <c r="JGJ4" s="17"/>
      <c r="JGK4" s="17"/>
      <c r="JGL4" s="17"/>
      <c r="JGM4" s="17"/>
      <c r="JGN4" s="17"/>
      <c r="JGO4" s="17"/>
      <c r="JGP4" s="17"/>
      <c r="JGQ4" s="17"/>
      <c r="JGR4" s="17"/>
      <c r="JGS4" s="17"/>
      <c r="JGT4" s="17"/>
      <c r="JGU4" s="17"/>
      <c r="JGV4" s="17"/>
      <c r="JGW4" s="17"/>
      <c r="JGX4" s="17"/>
      <c r="JGY4" s="17"/>
      <c r="JGZ4" s="17"/>
      <c r="JHA4" s="17"/>
      <c r="JHB4" s="17"/>
      <c r="JHC4" s="17"/>
      <c r="JHD4" s="17"/>
      <c r="JHE4" s="17"/>
      <c r="JHF4" s="17"/>
      <c r="JHG4" s="17"/>
      <c r="JHH4" s="17"/>
      <c r="JHI4" s="17"/>
      <c r="JHJ4" s="17"/>
      <c r="JHK4" s="17"/>
      <c r="JHL4" s="17"/>
      <c r="JHM4" s="17"/>
      <c r="JHN4" s="17"/>
      <c r="JHO4" s="17"/>
      <c r="JHP4" s="17"/>
      <c r="JHQ4" s="17"/>
      <c r="JHR4" s="17"/>
      <c r="JHS4" s="17"/>
      <c r="JHT4" s="17"/>
      <c r="JHU4" s="17"/>
      <c r="JHV4" s="17"/>
      <c r="JHW4" s="17"/>
      <c r="JHX4" s="17"/>
      <c r="JHY4" s="17"/>
      <c r="JHZ4" s="17"/>
      <c r="JIA4" s="17"/>
      <c r="JIB4" s="17"/>
      <c r="JIC4" s="17"/>
      <c r="JID4" s="17"/>
      <c r="JIE4" s="17"/>
      <c r="JIF4" s="17"/>
      <c r="JIG4" s="17"/>
      <c r="JIH4" s="17"/>
      <c r="JII4" s="17"/>
      <c r="JIJ4" s="17"/>
      <c r="JIK4" s="17"/>
      <c r="JIL4" s="17"/>
      <c r="JIM4" s="17"/>
      <c r="JIN4" s="17"/>
      <c r="JIO4" s="17"/>
      <c r="JIP4" s="17"/>
      <c r="JIQ4" s="17"/>
      <c r="JIR4" s="17"/>
      <c r="JIS4" s="17"/>
      <c r="JIT4" s="17"/>
      <c r="JIU4" s="17"/>
      <c r="JIV4" s="17"/>
      <c r="JIW4" s="17"/>
      <c r="JIX4" s="17"/>
      <c r="JIY4" s="17"/>
      <c r="JIZ4" s="17"/>
      <c r="JJA4" s="17"/>
      <c r="JJB4" s="17"/>
      <c r="JJC4" s="17"/>
      <c r="JJD4" s="17"/>
      <c r="JJE4" s="17"/>
      <c r="JJF4" s="17"/>
      <c r="JJG4" s="17"/>
      <c r="JJH4" s="17"/>
      <c r="JJI4" s="17"/>
      <c r="JJJ4" s="17"/>
      <c r="JJK4" s="17"/>
      <c r="JJL4" s="17"/>
      <c r="JJM4" s="17"/>
      <c r="JJN4" s="17"/>
      <c r="JJO4" s="17"/>
      <c r="JJP4" s="17"/>
      <c r="JJQ4" s="17"/>
      <c r="JJR4" s="17"/>
      <c r="JJS4" s="17"/>
      <c r="JJT4" s="17"/>
      <c r="JJU4" s="17"/>
      <c r="JJV4" s="17"/>
      <c r="JJW4" s="17"/>
      <c r="JJX4" s="17"/>
      <c r="JJY4" s="17"/>
      <c r="JJZ4" s="17"/>
      <c r="JKA4" s="17"/>
      <c r="JKB4" s="17"/>
      <c r="JKC4" s="17"/>
      <c r="JKD4" s="17"/>
      <c r="JKE4" s="17"/>
      <c r="JKF4" s="17"/>
      <c r="JKG4" s="17"/>
      <c r="JKH4" s="17"/>
      <c r="JKI4" s="17"/>
      <c r="JKJ4" s="17"/>
      <c r="JKK4" s="17"/>
      <c r="JKL4" s="17"/>
      <c r="JKM4" s="17"/>
      <c r="JKN4" s="17"/>
      <c r="JKO4" s="17"/>
      <c r="JKP4" s="17"/>
      <c r="JKQ4" s="17"/>
      <c r="JKR4" s="17"/>
      <c r="JKS4" s="17"/>
      <c r="JKT4" s="17"/>
      <c r="JKU4" s="17"/>
      <c r="JKV4" s="17"/>
      <c r="JKW4" s="17"/>
      <c r="JKX4" s="17"/>
      <c r="JKY4" s="17"/>
      <c r="JKZ4" s="17"/>
      <c r="JLA4" s="17"/>
      <c r="JLB4" s="17"/>
      <c r="JLC4" s="17"/>
      <c r="JLD4" s="17"/>
      <c r="JLE4" s="17"/>
      <c r="JLF4" s="17"/>
      <c r="JLG4" s="17"/>
      <c r="JLH4" s="17"/>
      <c r="JLI4" s="17"/>
      <c r="JLJ4" s="17"/>
      <c r="JLK4" s="17"/>
      <c r="JLL4" s="17"/>
      <c r="JLM4" s="17"/>
      <c r="JLN4" s="17"/>
      <c r="JLO4" s="17"/>
      <c r="JLP4" s="17"/>
      <c r="JLQ4" s="17"/>
      <c r="JLR4" s="17"/>
      <c r="JLS4" s="17"/>
      <c r="JLT4" s="17"/>
      <c r="JLU4" s="17"/>
      <c r="JLV4" s="17"/>
      <c r="JLW4" s="17"/>
      <c r="JLX4" s="17"/>
      <c r="JLY4" s="17"/>
      <c r="JLZ4" s="17"/>
      <c r="JMA4" s="17"/>
      <c r="JMB4" s="17"/>
      <c r="JMC4" s="17"/>
      <c r="JMD4" s="17"/>
      <c r="JME4" s="17"/>
      <c r="JMF4" s="17"/>
      <c r="JMG4" s="17"/>
      <c r="JMH4" s="17"/>
      <c r="JMI4" s="17"/>
      <c r="JMJ4" s="17"/>
      <c r="JMK4" s="17"/>
      <c r="JML4" s="17"/>
      <c r="JMM4" s="17"/>
      <c r="JMN4" s="17"/>
      <c r="JMO4" s="17"/>
      <c r="JMP4" s="17"/>
      <c r="JMQ4" s="17"/>
      <c r="JMR4" s="17"/>
      <c r="JMS4" s="17"/>
      <c r="JMT4" s="17"/>
      <c r="JMU4" s="17"/>
      <c r="JMV4" s="17"/>
      <c r="JMW4" s="17"/>
      <c r="JMX4" s="17"/>
      <c r="JMY4" s="17"/>
      <c r="JMZ4" s="17"/>
      <c r="JNA4" s="17"/>
      <c r="JNB4" s="17"/>
      <c r="JNC4" s="17"/>
      <c r="JND4" s="17"/>
      <c r="JNE4" s="17"/>
      <c r="JNF4" s="17"/>
      <c r="JNG4" s="17"/>
      <c r="JNH4" s="17"/>
      <c r="JNI4" s="17"/>
      <c r="JNJ4" s="17"/>
      <c r="JNK4" s="17"/>
      <c r="JNL4" s="17"/>
      <c r="JNM4" s="17"/>
      <c r="JNN4" s="17"/>
      <c r="JNO4" s="17"/>
      <c r="JNP4" s="17"/>
      <c r="JNQ4" s="17"/>
      <c r="JNR4" s="17"/>
      <c r="JNS4" s="17"/>
      <c r="JNT4" s="17"/>
      <c r="JNU4" s="17"/>
      <c r="JNV4" s="17"/>
      <c r="JNW4" s="17"/>
      <c r="JNX4" s="17"/>
      <c r="JNY4" s="17"/>
      <c r="JNZ4" s="17"/>
      <c r="JOA4" s="17"/>
      <c r="JOB4" s="17"/>
      <c r="JOC4" s="17"/>
      <c r="JOD4" s="17"/>
      <c r="JOE4" s="17"/>
      <c r="JOF4" s="17"/>
      <c r="JOG4" s="17"/>
      <c r="JOH4" s="17"/>
      <c r="JOI4" s="17"/>
      <c r="JOJ4" s="17"/>
      <c r="JOK4" s="17"/>
      <c r="JOL4" s="17"/>
      <c r="JOM4" s="17"/>
      <c r="JON4" s="17"/>
      <c r="JOO4" s="17"/>
      <c r="JOP4" s="17"/>
      <c r="JOQ4" s="17"/>
      <c r="JOR4" s="17"/>
      <c r="JOS4" s="17"/>
      <c r="JOT4" s="17"/>
      <c r="JOU4" s="17"/>
      <c r="JOV4" s="17"/>
      <c r="JOW4" s="17"/>
      <c r="JOX4" s="17"/>
      <c r="JOY4" s="17"/>
      <c r="JOZ4" s="17"/>
      <c r="JPA4" s="17"/>
      <c r="JPB4" s="17"/>
      <c r="JPC4" s="17"/>
      <c r="JPD4" s="17"/>
      <c r="JPE4" s="17"/>
      <c r="JPF4" s="17"/>
      <c r="JPG4" s="17"/>
      <c r="JPH4" s="17"/>
      <c r="JPI4" s="17"/>
      <c r="JPJ4" s="17"/>
      <c r="JPK4" s="17"/>
      <c r="JPL4" s="17"/>
      <c r="JPM4" s="17"/>
      <c r="JPN4" s="17"/>
      <c r="JPO4" s="17"/>
      <c r="JPP4" s="17"/>
      <c r="JPQ4" s="17"/>
      <c r="JPR4" s="17"/>
      <c r="JPS4" s="17"/>
      <c r="JPT4" s="17"/>
      <c r="JPU4" s="17"/>
      <c r="JPV4" s="17"/>
      <c r="JPW4" s="17"/>
      <c r="JPX4" s="17"/>
      <c r="JPY4" s="17"/>
      <c r="JPZ4" s="17"/>
      <c r="JQA4" s="17"/>
      <c r="JQB4" s="17"/>
      <c r="JQC4" s="17"/>
      <c r="JQD4" s="17"/>
      <c r="JQE4" s="17"/>
      <c r="JQF4" s="17"/>
      <c r="JQG4" s="17"/>
      <c r="JQH4" s="17"/>
      <c r="JQI4" s="17"/>
      <c r="JQJ4" s="17"/>
      <c r="JQK4" s="17"/>
      <c r="JQL4" s="17"/>
      <c r="JQM4" s="17"/>
      <c r="JQN4" s="17"/>
      <c r="JQO4" s="17"/>
      <c r="JQP4" s="17"/>
      <c r="JQQ4" s="17"/>
      <c r="JQR4" s="17"/>
      <c r="JQS4" s="17"/>
      <c r="JQT4" s="17"/>
      <c r="JQU4" s="17"/>
      <c r="JQV4" s="17"/>
      <c r="JQW4" s="17"/>
      <c r="JQX4" s="17"/>
      <c r="JQY4" s="17"/>
      <c r="JQZ4" s="17"/>
      <c r="JRA4" s="17"/>
      <c r="JRB4" s="17"/>
      <c r="JRC4" s="17"/>
      <c r="JRD4" s="17"/>
      <c r="JRE4" s="17"/>
      <c r="JRF4" s="17"/>
      <c r="JRG4" s="17"/>
      <c r="JRH4" s="17"/>
      <c r="JRI4" s="17"/>
      <c r="JRJ4" s="17"/>
      <c r="JRK4" s="17"/>
      <c r="JRL4" s="17"/>
      <c r="JRM4" s="17"/>
      <c r="JRN4" s="17"/>
      <c r="JRO4" s="17"/>
      <c r="JRP4" s="17"/>
      <c r="JRQ4" s="17"/>
      <c r="JRR4" s="17"/>
      <c r="JRS4" s="17"/>
      <c r="JRT4" s="17"/>
      <c r="JRU4" s="17"/>
      <c r="JRV4" s="17"/>
      <c r="JRW4" s="17"/>
      <c r="JRX4" s="17"/>
      <c r="JRY4" s="17"/>
      <c r="JRZ4" s="17"/>
      <c r="JSA4" s="17"/>
      <c r="JSB4" s="17"/>
      <c r="JSC4" s="17"/>
      <c r="JSD4" s="17"/>
      <c r="JSE4" s="17"/>
      <c r="JSF4" s="17"/>
      <c r="JSG4" s="17"/>
      <c r="JSH4" s="17"/>
      <c r="JSI4" s="17"/>
      <c r="JSJ4" s="17"/>
      <c r="JSK4" s="17"/>
      <c r="JSL4" s="17"/>
      <c r="JSM4" s="17"/>
      <c r="JSN4" s="17"/>
      <c r="JSO4" s="17"/>
      <c r="JSP4" s="17"/>
      <c r="JSQ4" s="17"/>
      <c r="JSR4" s="17"/>
      <c r="JSS4" s="17"/>
      <c r="JST4" s="17"/>
      <c r="JSU4" s="17"/>
      <c r="JSV4" s="17"/>
      <c r="JSW4" s="17"/>
      <c r="JSX4" s="17"/>
      <c r="JSY4" s="17"/>
      <c r="JSZ4" s="17"/>
      <c r="JTA4" s="17"/>
      <c r="JTB4" s="17"/>
      <c r="JTC4" s="17"/>
      <c r="JTD4" s="17"/>
      <c r="JTE4" s="17"/>
      <c r="JTF4" s="17"/>
      <c r="JTG4" s="17"/>
      <c r="JTH4" s="17"/>
      <c r="JTI4" s="17"/>
      <c r="JTJ4" s="17"/>
      <c r="JTK4" s="17"/>
      <c r="JTL4" s="17"/>
      <c r="JTM4" s="17"/>
      <c r="JTN4" s="17"/>
      <c r="JTO4" s="17"/>
      <c r="JTP4" s="17"/>
      <c r="JTQ4" s="17"/>
      <c r="JTR4" s="17"/>
      <c r="JTS4" s="17"/>
      <c r="JTT4" s="17"/>
      <c r="JTU4" s="17"/>
      <c r="JTV4" s="17"/>
      <c r="JTW4" s="17"/>
      <c r="JTX4" s="17"/>
      <c r="JTY4" s="17"/>
      <c r="JTZ4" s="17"/>
      <c r="JUA4" s="17"/>
      <c r="JUB4" s="17"/>
      <c r="JUC4" s="17"/>
      <c r="JUD4" s="17"/>
      <c r="JUE4" s="17"/>
      <c r="JUF4" s="17"/>
      <c r="JUG4" s="17"/>
      <c r="JUH4" s="17"/>
      <c r="JUI4" s="17"/>
      <c r="JUJ4" s="17"/>
      <c r="JUK4" s="17"/>
      <c r="JUL4" s="17"/>
      <c r="JUM4" s="17"/>
      <c r="JUN4" s="17"/>
      <c r="JUO4" s="17"/>
      <c r="JUP4" s="17"/>
      <c r="JUQ4" s="17"/>
      <c r="JUR4" s="17"/>
      <c r="JUS4" s="17"/>
      <c r="JUT4" s="17"/>
      <c r="JUU4" s="17"/>
      <c r="JUV4" s="17"/>
      <c r="JUW4" s="17"/>
      <c r="JUX4" s="17"/>
      <c r="JUY4" s="17"/>
      <c r="JUZ4" s="17"/>
      <c r="JVA4" s="17"/>
      <c r="JVB4" s="17"/>
      <c r="JVC4" s="17"/>
      <c r="JVD4" s="17"/>
      <c r="JVE4" s="17"/>
      <c r="JVF4" s="17"/>
      <c r="JVG4" s="17"/>
      <c r="JVH4" s="17"/>
      <c r="JVI4" s="17"/>
      <c r="JVJ4" s="17"/>
      <c r="JVK4" s="17"/>
      <c r="JVL4" s="17"/>
      <c r="JVM4" s="17"/>
      <c r="JVN4" s="17"/>
      <c r="JVO4" s="17"/>
      <c r="JVP4" s="17"/>
      <c r="JVQ4" s="17"/>
      <c r="JVR4" s="17"/>
      <c r="JVS4" s="17"/>
      <c r="JVT4" s="17"/>
      <c r="JVU4" s="17"/>
      <c r="JVV4" s="17"/>
      <c r="JVW4" s="17"/>
      <c r="JVX4" s="17"/>
      <c r="JVY4" s="17"/>
      <c r="JVZ4" s="17"/>
      <c r="JWA4" s="17"/>
      <c r="JWB4" s="17"/>
      <c r="JWC4" s="17"/>
      <c r="JWD4" s="17"/>
      <c r="JWE4" s="17"/>
      <c r="JWF4" s="17"/>
      <c r="JWG4" s="17"/>
      <c r="JWH4" s="17"/>
      <c r="JWI4" s="17"/>
      <c r="JWJ4" s="17"/>
      <c r="JWK4" s="17"/>
      <c r="JWL4" s="17"/>
      <c r="JWM4" s="17"/>
      <c r="JWN4" s="17"/>
      <c r="JWO4" s="17"/>
      <c r="JWP4" s="17"/>
      <c r="JWQ4" s="17"/>
      <c r="JWR4" s="17"/>
      <c r="JWS4" s="17"/>
      <c r="JWT4" s="17"/>
      <c r="JWU4" s="17"/>
      <c r="JWV4" s="17"/>
      <c r="JWW4" s="17"/>
      <c r="JWX4" s="17"/>
      <c r="JWY4" s="17"/>
      <c r="JWZ4" s="17"/>
      <c r="JXA4" s="17"/>
      <c r="JXB4" s="17"/>
      <c r="JXC4" s="17"/>
      <c r="JXD4" s="17"/>
      <c r="JXE4" s="17"/>
      <c r="JXF4" s="17"/>
      <c r="JXG4" s="17"/>
      <c r="JXH4" s="17"/>
      <c r="JXI4" s="17"/>
      <c r="JXJ4" s="17"/>
      <c r="JXK4" s="17"/>
      <c r="JXL4" s="17"/>
      <c r="JXM4" s="17"/>
      <c r="JXN4" s="17"/>
      <c r="JXO4" s="17"/>
      <c r="JXP4" s="17"/>
      <c r="JXQ4" s="17"/>
      <c r="JXR4" s="17"/>
      <c r="JXS4" s="17"/>
      <c r="JXT4" s="17"/>
      <c r="JXU4" s="17"/>
      <c r="JXV4" s="17"/>
      <c r="JXW4" s="17"/>
      <c r="JXX4" s="17"/>
      <c r="JXY4" s="17"/>
      <c r="JXZ4" s="17"/>
      <c r="JYA4" s="17"/>
      <c r="JYB4" s="17"/>
      <c r="JYC4" s="17"/>
      <c r="JYD4" s="17"/>
      <c r="JYE4" s="17"/>
      <c r="JYF4" s="17"/>
      <c r="JYG4" s="17"/>
      <c r="JYH4" s="17"/>
      <c r="JYI4" s="17"/>
      <c r="JYJ4" s="17"/>
      <c r="JYK4" s="17"/>
      <c r="JYL4" s="17"/>
      <c r="JYM4" s="17"/>
      <c r="JYN4" s="17"/>
      <c r="JYO4" s="17"/>
      <c r="JYP4" s="17"/>
      <c r="JYQ4" s="17"/>
      <c r="JYR4" s="17"/>
      <c r="JYS4" s="17"/>
      <c r="JYT4" s="17"/>
      <c r="JYU4" s="17"/>
      <c r="JYV4" s="17"/>
      <c r="JYW4" s="17"/>
      <c r="JYX4" s="17"/>
      <c r="JYY4" s="17"/>
      <c r="JYZ4" s="17"/>
      <c r="JZA4" s="17"/>
      <c r="JZB4" s="17"/>
      <c r="JZC4" s="17"/>
      <c r="JZD4" s="17"/>
      <c r="JZE4" s="17"/>
      <c r="JZF4" s="17"/>
      <c r="JZG4" s="17"/>
      <c r="JZH4" s="17"/>
      <c r="JZI4" s="17"/>
      <c r="JZJ4" s="17"/>
      <c r="JZK4" s="17"/>
      <c r="JZL4" s="17"/>
      <c r="JZM4" s="17"/>
      <c r="JZN4" s="17"/>
      <c r="JZO4" s="17"/>
      <c r="JZP4" s="17"/>
      <c r="JZQ4" s="17"/>
      <c r="JZR4" s="17"/>
      <c r="JZS4" s="17"/>
      <c r="JZT4" s="17"/>
      <c r="JZU4" s="17"/>
      <c r="JZV4" s="17"/>
      <c r="JZW4" s="17"/>
      <c r="JZX4" s="17"/>
      <c r="JZY4" s="17"/>
      <c r="JZZ4" s="17"/>
      <c r="KAA4" s="17"/>
      <c r="KAB4" s="17"/>
      <c r="KAC4" s="17"/>
      <c r="KAD4" s="17"/>
      <c r="KAE4" s="17"/>
      <c r="KAF4" s="17"/>
      <c r="KAG4" s="17"/>
      <c r="KAH4" s="17"/>
      <c r="KAI4" s="17"/>
      <c r="KAJ4" s="17"/>
      <c r="KAK4" s="17"/>
      <c r="KAL4" s="17"/>
      <c r="KAM4" s="17"/>
      <c r="KAN4" s="17"/>
      <c r="KAO4" s="17"/>
      <c r="KAP4" s="17"/>
      <c r="KAQ4" s="17"/>
      <c r="KAR4" s="17"/>
      <c r="KAS4" s="17"/>
      <c r="KAT4" s="17"/>
      <c r="KAU4" s="17"/>
      <c r="KAV4" s="17"/>
      <c r="KAW4" s="17"/>
      <c r="KAX4" s="17"/>
      <c r="KAY4" s="17"/>
      <c r="KAZ4" s="17"/>
      <c r="KBA4" s="17"/>
      <c r="KBB4" s="17"/>
      <c r="KBC4" s="17"/>
      <c r="KBD4" s="17"/>
      <c r="KBE4" s="17"/>
      <c r="KBF4" s="17"/>
      <c r="KBG4" s="17"/>
      <c r="KBH4" s="17"/>
      <c r="KBI4" s="17"/>
      <c r="KBJ4" s="17"/>
      <c r="KBK4" s="17"/>
      <c r="KBL4" s="17"/>
      <c r="KBM4" s="17"/>
      <c r="KBN4" s="17"/>
      <c r="KBO4" s="17"/>
      <c r="KBP4" s="17"/>
      <c r="KBQ4" s="17"/>
      <c r="KBR4" s="17"/>
      <c r="KBS4" s="17"/>
      <c r="KBT4" s="17"/>
      <c r="KBU4" s="17"/>
      <c r="KBV4" s="17"/>
      <c r="KBW4" s="17"/>
      <c r="KBX4" s="17"/>
      <c r="KBY4" s="17"/>
      <c r="KBZ4" s="17"/>
      <c r="KCA4" s="17"/>
      <c r="KCB4" s="17"/>
      <c r="KCC4" s="17"/>
      <c r="KCD4" s="17"/>
      <c r="KCE4" s="17"/>
      <c r="KCF4" s="17"/>
      <c r="KCG4" s="17"/>
      <c r="KCH4" s="17"/>
      <c r="KCI4" s="17"/>
      <c r="KCJ4" s="17"/>
      <c r="KCK4" s="17"/>
      <c r="KCL4" s="17"/>
      <c r="KCM4" s="17"/>
      <c r="KCN4" s="17"/>
      <c r="KCO4" s="17"/>
      <c r="KCP4" s="17"/>
      <c r="KCQ4" s="17"/>
      <c r="KCR4" s="17"/>
      <c r="KCS4" s="17"/>
      <c r="KCT4" s="17"/>
      <c r="KCU4" s="17"/>
      <c r="KCV4" s="17"/>
      <c r="KCW4" s="17"/>
      <c r="KCX4" s="17"/>
      <c r="KCY4" s="17"/>
      <c r="KCZ4" s="17"/>
      <c r="KDA4" s="17"/>
      <c r="KDB4" s="17"/>
      <c r="KDC4" s="17"/>
      <c r="KDD4" s="17"/>
      <c r="KDE4" s="17"/>
      <c r="KDF4" s="17"/>
      <c r="KDG4" s="17"/>
      <c r="KDH4" s="17"/>
      <c r="KDI4" s="17"/>
      <c r="KDJ4" s="17"/>
      <c r="KDK4" s="17"/>
      <c r="KDL4" s="17"/>
      <c r="KDM4" s="17"/>
      <c r="KDN4" s="17"/>
      <c r="KDO4" s="17"/>
      <c r="KDP4" s="17"/>
      <c r="KDQ4" s="17"/>
      <c r="KDR4" s="17"/>
      <c r="KDS4" s="17"/>
      <c r="KDT4" s="17"/>
      <c r="KDU4" s="17"/>
      <c r="KDV4" s="17"/>
      <c r="KDW4" s="17"/>
      <c r="KDX4" s="17"/>
      <c r="KDY4" s="17"/>
      <c r="KDZ4" s="17"/>
      <c r="KEA4" s="17"/>
      <c r="KEB4" s="17"/>
      <c r="KEC4" s="17"/>
      <c r="KED4" s="17"/>
      <c r="KEE4" s="17"/>
      <c r="KEF4" s="17"/>
      <c r="KEG4" s="17"/>
      <c r="KEH4" s="17"/>
      <c r="KEI4" s="17"/>
      <c r="KEJ4" s="17"/>
      <c r="KEK4" s="17"/>
      <c r="KEL4" s="17"/>
      <c r="KEM4" s="17"/>
      <c r="KEN4" s="17"/>
      <c r="KEO4" s="17"/>
      <c r="KEP4" s="17"/>
      <c r="KEQ4" s="17"/>
      <c r="KER4" s="17"/>
      <c r="KES4" s="17"/>
      <c r="KET4" s="17"/>
      <c r="KEU4" s="17"/>
      <c r="KEV4" s="17"/>
      <c r="KEW4" s="17"/>
      <c r="KEX4" s="17"/>
      <c r="KEY4" s="17"/>
      <c r="KEZ4" s="17"/>
      <c r="KFA4" s="17"/>
      <c r="KFB4" s="17"/>
      <c r="KFC4" s="17"/>
      <c r="KFD4" s="17"/>
      <c r="KFE4" s="17"/>
      <c r="KFF4" s="17"/>
      <c r="KFG4" s="17"/>
      <c r="KFH4" s="17"/>
      <c r="KFI4" s="17"/>
      <c r="KFJ4" s="17"/>
      <c r="KFK4" s="17"/>
      <c r="KFL4" s="17"/>
      <c r="KFM4" s="17"/>
      <c r="KFN4" s="17"/>
      <c r="KFO4" s="17"/>
      <c r="KFP4" s="17"/>
      <c r="KFQ4" s="17"/>
      <c r="KFR4" s="17"/>
      <c r="KFS4" s="17"/>
      <c r="KFT4" s="17"/>
      <c r="KFU4" s="17"/>
      <c r="KFV4" s="17"/>
      <c r="KFW4" s="17"/>
      <c r="KFX4" s="17"/>
      <c r="KFY4" s="17"/>
      <c r="KFZ4" s="17"/>
      <c r="KGA4" s="17"/>
      <c r="KGB4" s="17"/>
      <c r="KGC4" s="17"/>
      <c r="KGD4" s="17"/>
      <c r="KGE4" s="17"/>
      <c r="KGF4" s="17"/>
      <c r="KGG4" s="17"/>
      <c r="KGH4" s="17"/>
      <c r="KGI4" s="17"/>
      <c r="KGJ4" s="17"/>
      <c r="KGK4" s="17"/>
      <c r="KGL4" s="17"/>
      <c r="KGM4" s="17"/>
      <c r="KGN4" s="17"/>
      <c r="KGO4" s="17"/>
      <c r="KGP4" s="17"/>
      <c r="KGQ4" s="17"/>
      <c r="KGR4" s="17"/>
      <c r="KGS4" s="17"/>
      <c r="KGT4" s="17"/>
      <c r="KGU4" s="17"/>
      <c r="KGV4" s="17"/>
      <c r="KGW4" s="17"/>
      <c r="KGX4" s="17"/>
      <c r="KGY4" s="17"/>
      <c r="KGZ4" s="17"/>
      <c r="KHA4" s="17"/>
      <c r="KHB4" s="17"/>
      <c r="KHC4" s="17"/>
      <c r="KHD4" s="17"/>
      <c r="KHE4" s="17"/>
      <c r="KHF4" s="17"/>
      <c r="KHG4" s="17"/>
      <c r="KHH4" s="17"/>
      <c r="KHI4" s="17"/>
      <c r="KHJ4" s="17"/>
      <c r="KHK4" s="17"/>
      <c r="KHL4" s="17"/>
      <c r="KHM4" s="17"/>
      <c r="KHN4" s="17"/>
      <c r="KHO4" s="17"/>
      <c r="KHP4" s="17"/>
      <c r="KHQ4" s="17"/>
      <c r="KHR4" s="17"/>
      <c r="KHS4" s="17"/>
      <c r="KHT4" s="17"/>
      <c r="KHU4" s="17"/>
      <c r="KHV4" s="17"/>
      <c r="KHW4" s="17"/>
      <c r="KHX4" s="17"/>
      <c r="KHY4" s="17"/>
      <c r="KHZ4" s="17"/>
      <c r="KIA4" s="17"/>
      <c r="KIB4" s="17"/>
      <c r="KIC4" s="17"/>
      <c r="KID4" s="17"/>
      <c r="KIE4" s="17"/>
      <c r="KIF4" s="17"/>
      <c r="KIG4" s="17"/>
      <c r="KIH4" s="17"/>
      <c r="KII4" s="17"/>
      <c r="KIJ4" s="17"/>
      <c r="KIK4" s="17"/>
      <c r="KIL4" s="17"/>
      <c r="KIM4" s="17"/>
      <c r="KIN4" s="17"/>
      <c r="KIO4" s="17"/>
      <c r="KIP4" s="17"/>
      <c r="KIQ4" s="17"/>
      <c r="KIR4" s="17"/>
      <c r="KIS4" s="17"/>
      <c r="KIT4" s="17"/>
      <c r="KIU4" s="17"/>
      <c r="KIV4" s="17"/>
      <c r="KIW4" s="17"/>
      <c r="KIX4" s="17"/>
      <c r="KIY4" s="17"/>
      <c r="KIZ4" s="17"/>
      <c r="KJA4" s="17"/>
      <c r="KJB4" s="17"/>
      <c r="KJC4" s="17"/>
      <c r="KJD4" s="17"/>
      <c r="KJE4" s="17"/>
      <c r="KJF4" s="17"/>
      <c r="KJG4" s="17"/>
      <c r="KJH4" s="17"/>
      <c r="KJI4" s="17"/>
      <c r="KJJ4" s="17"/>
      <c r="KJK4" s="17"/>
      <c r="KJL4" s="17"/>
      <c r="KJM4" s="17"/>
      <c r="KJN4" s="17"/>
      <c r="KJO4" s="17"/>
      <c r="KJP4" s="17"/>
      <c r="KJQ4" s="17"/>
      <c r="KJR4" s="17"/>
      <c r="KJS4" s="17"/>
      <c r="KJT4" s="17"/>
      <c r="KJU4" s="17"/>
      <c r="KJV4" s="17"/>
      <c r="KJW4" s="17"/>
      <c r="KJX4" s="17"/>
      <c r="KJY4" s="17"/>
      <c r="KJZ4" s="17"/>
      <c r="KKA4" s="17"/>
      <c r="KKB4" s="17"/>
      <c r="KKC4" s="17"/>
      <c r="KKD4" s="17"/>
      <c r="KKE4" s="17"/>
      <c r="KKF4" s="17"/>
      <c r="KKG4" s="17"/>
      <c r="KKH4" s="17"/>
      <c r="KKI4" s="17"/>
      <c r="KKJ4" s="17"/>
      <c r="KKK4" s="17"/>
      <c r="KKL4" s="17"/>
      <c r="KKM4" s="17"/>
      <c r="KKN4" s="17"/>
      <c r="KKO4" s="17"/>
      <c r="KKP4" s="17"/>
      <c r="KKQ4" s="17"/>
      <c r="KKR4" s="17"/>
      <c r="KKS4" s="17"/>
      <c r="KKT4" s="17"/>
      <c r="KKU4" s="17"/>
      <c r="KKV4" s="17"/>
      <c r="KKW4" s="17"/>
      <c r="KKX4" s="17"/>
      <c r="KKY4" s="17"/>
      <c r="KKZ4" s="17"/>
      <c r="KLA4" s="17"/>
      <c r="KLB4" s="17"/>
      <c r="KLC4" s="17"/>
      <c r="KLD4" s="17"/>
      <c r="KLE4" s="17"/>
      <c r="KLF4" s="17"/>
      <c r="KLG4" s="17"/>
      <c r="KLH4" s="17"/>
      <c r="KLI4" s="17"/>
      <c r="KLJ4" s="17"/>
      <c r="KLK4" s="17"/>
      <c r="KLL4" s="17"/>
      <c r="KLM4" s="17"/>
      <c r="KLN4" s="17"/>
      <c r="KLO4" s="17"/>
      <c r="KLP4" s="17"/>
      <c r="KLQ4" s="17"/>
      <c r="KLR4" s="17"/>
      <c r="KLS4" s="17"/>
      <c r="KLT4" s="17"/>
      <c r="KLU4" s="17"/>
      <c r="KLV4" s="17"/>
      <c r="KLW4" s="17"/>
      <c r="KLX4" s="17"/>
      <c r="KLY4" s="17"/>
      <c r="KLZ4" s="17"/>
      <c r="KMA4" s="17"/>
      <c r="KMB4" s="17"/>
      <c r="KMC4" s="17"/>
      <c r="KMD4" s="17"/>
      <c r="KME4" s="17"/>
      <c r="KMF4" s="17"/>
      <c r="KMG4" s="17"/>
      <c r="KMH4" s="17"/>
      <c r="KMI4" s="17"/>
      <c r="KMJ4" s="17"/>
      <c r="KMK4" s="17"/>
      <c r="KML4" s="17"/>
      <c r="KMM4" s="17"/>
      <c r="KMN4" s="17"/>
      <c r="KMO4" s="17"/>
      <c r="KMP4" s="17"/>
      <c r="KMQ4" s="17"/>
      <c r="KMR4" s="17"/>
      <c r="KMS4" s="17"/>
      <c r="KMT4" s="17"/>
      <c r="KMU4" s="17"/>
      <c r="KMV4" s="17"/>
      <c r="KMW4" s="17"/>
      <c r="KMX4" s="17"/>
      <c r="KMY4" s="17"/>
      <c r="KMZ4" s="17"/>
      <c r="KNA4" s="17"/>
      <c r="KNB4" s="17"/>
      <c r="KNC4" s="17"/>
      <c r="KND4" s="17"/>
      <c r="KNE4" s="17"/>
      <c r="KNF4" s="17"/>
      <c r="KNG4" s="17"/>
      <c r="KNH4" s="17"/>
      <c r="KNI4" s="17"/>
      <c r="KNJ4" s="17"/>
      <c r="KNK4" s="17"/>
      <c r="KNL4" s="17"/>
      <c r="KNM4" s="17"/>
      <c r="KNN4" s="17"/>
      <c r="KNO4" s="17"/>
      <c r="KNP4" s="17"/>
      <c r="KNQ4" s="17"/>
      <c r="KNR4" s="17"/>
      <c r="KNS4" s="17"/>
      <c r="KNT4" s="17"/>
      <c r="KNU4" s="17"/>
      <c r="KNV4" s="17"/>
      <c r="KNW4" s="17"/>
      <c r="KNX4" s="17"/>
      <c r="KNY4" s="17"/>
      <c r="KNZ4" s="17"/>
      <c r="KOA4" s="17"/>
      <c r="KOB4" s="17"/>
      <c r="KOC4" s="17"/>
      <c r="KOD4" s="17"/>
      <c r="KOE4" s="17"/>
      <c r="KOF4" s="17"/>
      <c r="KOG4" s="17"/>
      <c r="KOH4" s="17"/>
      <c r="KOI4" s="17"/>
      <c r="KOJ4" s="17"/>
      <c r="KOK4" s="17"/>
      <c r="KOL4" s="17"/>
      <c r="KOM4" s="17"/>
      <c r="KON4" s="17"/>
      <c r="KOO4" s="17"/>
      <c r="KOP4" s="17"/>
      <c r="KOQ4" s="17"/>
      <c r="KOR4" s="17"/>
      <c r="KOS4" s="17"/>
      <c r="KOT4" s="17"/>
      <c r="KOU4" s="17"/>
      <c r="KOV4" s="17"/>
      <c r="KOW4" s="17"/>
      <c r="KOX4" s="17"/>
      <c r="KOY4" s="17"/>
      <c r="KOZ4" s="17"/>
      <c r="KPA4" s="17"/>
      <c r="KPB4" s="17"/>
      <c r="KPC4" s="17"/>
      <c r="KPD4" s="17"/>
      <c r="KPE4" s="17"/>
      <c r="KPF4" s="17"/>
      <c r="KPG4" s="17"/>
      <c r="KPH4" s="17"/>
      <c r="KPI4" s="17"/>
      <c r="KPJ4" s="17"/>
      <c r="KPK4" s="17"/>
      <c r="KPL4" s="17"/>
      <c r="KPM4" s="17"/>
      <c r="KPN4" s="17"/>
      <c r="KPO4" s="17"/>
      <c r="KPP4" s="17"/>
      <c r="KPQ4" s="17"/>
      <c r="KPR4" s="17"/>
      <c r="KPS4" s="17"/>
      <c r="KPT4" s="17"/>
      <c r="KPU4" s="17"/>
      <c r="KPV4" s="17"/>
      <c r="KPW4" s="17"/>
      <c r="KPX4" s="17"/>
      <c r="KPY4" s="17"/>
      <c r="KPZ4" s="17"/>
      <c r="KQA4" s="17"/>
      <c r="KQB4" s="17"/>
      <c r="KQC4" s="17"/>
      <c r="KQD4" s="17"/>
      <c r="KQE4" s="17"/>
      <c r="KQF4" s="17"/>
      <c r="KQG4" s="17"/>
      <c r="KQH4" s="17"/>
      <c r="KQI4" s="17"/>
      <c r="KQJ4" s="17"/>
      <c r="KQK4" s="17"/>
      <c r="KQL4" s="17"/>
      <c r="KQM4" s="17"/>
      <c r="KQN4" s="17"/>
      <c r="KQO4" s="17"/>
      <c r="KQP4" s="17"/>
      <c r="KQQ4" s="17"/>
      <c r="KQR4" s="17"/>
      <c r="KQS4" s="17"/>
      <c r="KQT4" s="17"/>
      <c r="KQU4" s="17"/>
      <c r="KQV4" s="17"/>
      <c r="KQW4" s="17"/>
      <c r="KQX4" s="17"/>
      <c r="KQY4" s="17"/>
      <c r="KQZ4" s="17"/>
      <c r="KRA4" s="17"/>
      <c r="KRB4" s="17"/>
      <c r="KRC4" s="17"/>
      <c r="KRD4" s="17"/>
      <c r="KRE4" s="17"/>
      <c r="KRF4" s="17"/>
      <c r="KRG4" s="17"/>
      <c r="KRH4" s="17"/>
      <c r="KRI4" s="17"/>
      <c r="KRJ4" s="17"/>
      <c r="KRK4" s="17"/>
      <c r="KRL4" s="17"/>
      <c r="KRM4" s="17"/>
      <c r="KRN4" s="17"/>
      <c r="KRO4" s="17"/>
      <c r="KRP4" s="17"/>
      <c r="KRQ4" s="17"/>
      <c r="KRR4" s="17"/>
      <c r="KRS4" s="17"/>
      <c r="KRT4" s="17"/>
      <c r="KRU4" s="17"/>
      <c r="KRV4" s="17"/>
      <c r="KRW4" s="17"/>
      <c r="KRX4" s="17"/>
      <c r="KRY4" s="17"/>
      <c r="KRZ4" s="17"/>
      <c r="KSA4" s="17"/>
      <c r="KSB4" s="17"/>
      <c r="KSC4" s="17"/>
      <c r="KSD4" s="17"/>
      <c r="KSE4" s="17"/>
      <c r="KSF4" s="17"/>
      <c r="KSG4" s="17"/>
      <c r="KSH4" s="17"/>
      <c r="KSI4" s="17"/>
      <c r="KSJ4" s="17"/>
      <c r="KSK4" s="17"/>
      <c r="KSL4" s="17"/>
      <c r="KSM4" s="17"/>
      <c r="KSN4" s="17"/>
      <c r="KSO4" s="17"/>
      <c r="KSP4" s="17"/>
      <c r="KSQ4" s="17"/>
      <c r="KSR4" s="17"/>
      <c r="KSS4" s="17"/>
      <c r="KST4" s="17"/>
      <c r="KSU4" s="17"/>
      <c r="KSV4" s="17"/>
      <c r="KSW4" s="17"/>
      <c r="KSX4" s="17"/>
      <c r="KSY4" s="17"/>
      <c r="KSZ4" s="17"/>
      <c r="KTA4" s="17"/>
      <c r="KTB4" s="17"/>
      <c r="KTC4" s="17"/>
      <c r="KTD4" s="17"/>
      <c r="KTE4" s="17"/>
      <c r="KTF4" s="17"/>
      <c r="KTG4" s="17"/>
      <c r="KTH4" s="17"/>
      <c r="KTI4" s="17"/>
      <c r="KTJ4" s="17"/>
      <c r="KTK4" s="17"/>
      <c r="KTL4" s="17"/>
      <c r="KTM4" s="17"/>
      <c r="KTN4" s="17"/>
      <c r="KTO4" s="17"/>
      <c r="KTP4" s="17"/>
      <c r="KTQ4" s="17"/>
      <c r="KTR4" s="17"/>
      <c r="KTS4" s="17"/>
      <c r="KTT4" s="17"/>
      <c r="KTU4" s="17"/>
      <c r="KTV4" s="17"/>
      <c r="KTW4" s="17"/>
      <c r="KTX4" s="17"/>
      <c r="KTY4" s="17"/>
      <c r="KTZ4" s="17"/>
      <c r="KUA4" s="17"/>
      <c r="KUB4" s="17"/>
      <c r="KUC4" s="17"/>
      <c r="KUD4" s="17"/>
      <c r="KUE4" s="17"/>
      <c r="KUF4" s="17"/>
      <c r="KUG4" s="17"/>
      <c r="KUH4" s="17"/>
      <c r="KUI4" s="17"/>
      <c r="KUJ4" s="17"/>
      <c r="KUK4" s="17"/>
      <c r="KUL4" s="17"/>
      <c r="KUM4" s="17"/>
      <c r="KUN4" s="17"/>
      <c r="KUO4" s="17"/>
      <c r="KUP4" s="17"/>
      <c r="KUQ4" s="17"/>
      <c r="KUR4" s="17"/>
      <c r="KUS4" s="17"/>
      <c r="KUT4" s="17"/>
      <c r="KUU4" s="17"/>
      <c r="KUV4" s="17"/>
      <c r="KUW4" s="17"/>
      <c r="KUX4" s="17"/>
      <c r="KUY4" s="17"/>
      <c r="KUZ4" s="17"/>
      <c r="KVA4" s="17"/>
      <c r="KVB4" s="17"/>
      <c r="KVC4" s="17"/>
      <c r="KVD4" s="17"/>
      <c r="KVE4" s="17"/>
      <c r="KVF4" s="17"/>
      <c r="KVG4" s="17"/>
      <c r="KVH4" s="17"/>
      <c r="KVI4" s="17"/>
      <c r="KVJ4" s="17"/>
      <c r="KVK4" s="17"/>
      <c r="KVL4" s="17"/>
      <c r="KVM4" s="17"/>
      <c r="KVN4" s="17"/>
      <c r="KVO4" s="17"/>
      <c r="KVP4" s="17"/>
      <c r="KVQ4" s="17"/>
      <c r="KVR4" s="17"/>
      <c r="KVS4" s="17"/>
      <c r="KVT4" s="17"/>
      <c r="KVU4" s="17"/>
      <c r="KVV4" s="17"/>
      <c r="KVW4" s="17"/>
      <c r="KVX4" s="17"/>
      <c r="KVY4" s="17"/>
      <c r="KVZ4" s="17"/>
      <c r="KWA4" s="17"/>
      <c r="KWB4" s="17"/>
      <c r="KWC4" s="17"/>
      <c r="KWD4" s="17"/>
      <c r="KWE4" s="17"/>
      <c r="KWF4" s="17"/>
      <c r="KWG4" s="17"/>
      <c r="KWH4" s="17"/>
      <c r="KWI4" s="17"/>
      <c r="KWJ4" s="17"/>
      <c r="KWK4" s="17"/>
      <c r="KWL4" s="17"/>
      <c r="KWM4" s="17"/>
      <c r="KWN4" s="17"/>
      <c r="KWO4" s="17"/>
      <c r="KWP4" s="17"/>
      <c r="KWQ4" s="17"/>
      <c r="KWR4" s="17"/>
      <c r="KWS4" s="17"/>
      <c r="KWT4" s="17"/>
      <c r="KWU4" s="17"/>
      <c r="KWV4" s="17"/>
      <c r="KWW4" s="17"/>
      <c r="KWX4" s="17"/>
      <c r="KWY4" s="17"/>
      <c r="KWZ4" s="17"/>
      <c r="KXA4" s="17"/>
      <c r="KXB4" s="17"/>
      <c r="KXC4" s="17"/>
      <c r="KXD4" s="17"/>
      <c r="KXE4" s="17"/>
      <c r="KXF4" s="17"/>
      <c r="KXG4" s="17"/>
      <c r="KXH4" s="17"/>
      <c r="KXI4" s="17"/>
      <c r="KXJ4" s="17"/>
      <c r="KXK4" s="17"/>
      <c r="KXL4" s="17"/>
      <c r="KXM4" s="17"/>
      <c r="KXN4" s="17"/>
      <c r="KXO4" s="17"/>
      <c r="KXP4" s="17"/>
      <c r="KXQ4" s="17"/>
      <c r="KXR4" s="17"/>
      <c r="KXS4" s="17"/>
      <c r="KXT4" s="17"/>
      <c r="KXU4" s="17"/>
      <c r="KXV4" s="17"/>
      <c r="KXW4" s="17"/>
      <c r="KXX4" s="17"/>
      <c r="KXY4" s="17"/>
      <c r="KXZ4" s="17"/>
      <c r="KYA4" s="17"/>
      <c r="KYB4" s="17"/>
      <c r="KYC4" s="17"/>
      <c r="KYD4" s="17"/>
      <c r="KYE4" s="17"/>
      <c r="KYF4" s="17"/>
      <c r="KYG4" s="17"/>
      <c r="KYH4" s="17"/>
      <c r="KYI4" s="17"/>
      <c r="KYJ4" s="17"/>
      <c r="KYK4" s="17"/>
      <c r="KYL4" s="17"/>
      <c r="KYM4" s="17"/>
      <c r="KYN4" s="17"/>
      <c r="KYO4" s="17"/>
      <c r="KYP4" s="17"/>
      <c r="KYQ4" s="17"/>
      <c r="KYR4" s="17"/>
      <c r="KYS4" s="17"/>
      <c r="KYT4" s="17"/>
      <c r="KYU4" s="17"/>
      <c r="KYV4" s="17"/>
      <c r="KYW4" s="17"/>
      <c r="KYX4" s="17"/>
      <c r="KYY4" s="17"/>
      <c r="KYZ4" s="17"/>
      <c r="KZA4" s="17"/>
      <c r="KZB4" s="17"/>
      <c r="KZC4" s="17"/>
      <c r="KZD4" s="17"/>
      <c r="KZE4" s="17"/>
      <c r="KZF4" s="17"/>
      <c r="KZG4" s="17"/>
      <c r="KZH4" s="17"/>
      <c r="KZI4" s="17"/>
      <c r="KZJ4" s="17"/>
      <c r="KZK4" s="17"/>
      <c r="KZL4" s="17"/>
      <c r="KZM4" s="17"/>
      <c r="KZN4" s="17"/>
      <c r="KZO4" s="17"/>
      <c r="KZP4" s="17"/>
      <c r="KZQ4" s="17"/>
      <c r="KZR4" s="17"/>
      <c r="KZS4" s="17"/>
      <c r="KZT4" s="17"/>
      <c r="KZU4" s="17"/>
      <c r="KZV4" s="17"/>
      <c r="KZW4" s="17"/>
      <c r="KZX4" s="17"/>
      <c r="KZY4" s="17"/>
      <c r="KZZ4" s="17"/>
      <c r="LAA4" s="17"/>
      <c r="LAB4" s="17"/>
      <c r="LAC4" s="17"/>
      <c r="LAD4" s="17"/>
      <c r="LAE4" s="17"/>
      <c r="LAF4" s="17"/>
      <c r="LAG4" s="17"/>
      <c r="LAH4" s="17"/>
      <c r="LAI4" s="17"/>
      <c r="LAJ4" s="17"/>
      <c r="LAK4" s="17"/>
      <c r="LAL4" s="17"/>
      <c r="LAM4" s="17"/>
      <c r="LAN4" s="17"/>
      <c r="LAO4" s="17"/>
      <c r="LAP4" s="17"/>
      <c r="LAQ4" s="17"/>
      <c r="LAR4" s="17"/>
      <c r="LAS4" s="17"/>
      <c r="LAT4" s="17"/>
      <c r="LAU4" s="17"/>
      <c r="LAV4" s="17"/>
      <c r="LAW4" s="17"/>
      <c r="LAX4" s="17"/>
      <c r="LAY4" s="17"/>
      <c r="LAZ4" s="17"/>
      <c r="LBA4" s="17"/>
      <c r="LBB4" s="17"/>
      <c r="LBC4" s="17"/>
      <c r="LBD4" s="17"/>
      <c r="LBE4" s="17"/>
      <c r="LBF4" s="17"/>
      <c r="LBG4" s="17"/>
      <c r="LBH4" s="17"/>
      <c r="LBI4" s="17"/>
      <c r="LBJ4" s="17"/>
      <c r="LBK4" s="17"/>
      <c r="LBL4" s="17"/>
      <c r="LBM4" s="17"/>
      <c r="LBN4" s="17"/>
      <c r="LBO4" s="17"/>
      <c r="LBP4" s="17"/>
      <c r="LBQ4" s="17"/>
      <c r="LBR4" s="17"/>
      <c r="LBS4" s="17"/>
      <c r="LBT4" s="17"/>
      <c r="LBU4" s="17"/>
      <c r="LBV4" s="17"/>
      <c r="LBW4" s="17"/>
      <c r="LBX4" s="17"/>
      <c r="LBY4" s="17"/>
      <c r="LBZ4" s="17"/>
      <c r="LCA4" s="17"/>
      <c r="LCB4" s="17"/>
      <c r="LCC4" s="17"/>
      <c r="LCD4" s="17"/>
      <c r="LCE4" s="17"/>
      <c r="LCF4" s="17"/>
      <c r="LCG4" s="17"/>
      <c r="LCH4" s="17"/>
      <c r="LCI4" s="17"/>
      <c r="LCJ4" s="17"/>
      <c r="LCK4" s="17"/>
      <c r="LCL4" s="17"/>
      <c r="LCM4" s="17"/>
      <c r="LCN4" s="17"/>
      <c r="LCO4" s="17"/>
      <c r="LCP4" s="17"/>
      <c r="LCQ4" s="17"/>
      <c r="LCR4" s="17"/>
      <c r="LCS4" s="17"/>
      <c r="LCT4" s="17"/>
      <c r="LCU4" s="17"/>
      <c r="LCV4" s="17"/>
      <c r="LCW4" s="17"/>
      <c r="LCX4" s="17"/>
      <c r="LCY4" s="17"/>
      <c r="LCZ4" s="17"/>
      <c r="LDA4" s="17"/>
      <c r="LDB4" s="17"/>
      <c r="LDC4" s="17"/>
      <c r="LDD4" s="17"/>
      <c r="LDE4" s="17"/>
      <c r="LDF4" s="17"/>
      <c r="LDG4" s="17"/>
      <c r="LDH4" s="17"/>
      <c r="LDI4" s="17"/>
      <c r="LDJ4" s="17"/>
      <c r="LDK4" s="17"/>
      <c r="LDL4" s="17"/>
      <c r="LDM4" s="17"/>
      <c r="LDN4" s="17"/>
      <c r="LDO4" s="17"/>
      <c r="LDP4" s="17"/>
      <c r="LDQ4" s="17"/>
      <c r="LDR4" s="17"/>
      <c r="LDS4" s="17"/>
      <c r="LDT4" s="17"/>
      <c r="LDU4" s="17"/>
      <c r="LDV4" s="17"/>
      <c r="LDW4" s="17"/>
      <c r="LDX4" s="17"/>
      <c r="LDY4" s="17"/>
      <c r="LDZ4" s="17"/>
      <c r="LEA4" s="17"/>
      <c r="LEB4" s="17"/>
      <c r="LEC4" s="17"/>
      <c r="LED4" s="17"/>
      <c r="LEE4" s="17"/>
      <c r="LEF4" s="17"/>
      <c r="LEG4" s="17"/>
      <c r="LEH4" s="17"/>
      <c r="LEI4" s="17"/>
      <c r="LEJ4" s="17"/>
      <c r="LEK4" s="17"/>
      <c r="LEL4" s="17"/>
      <c r="LEM4" s="17"/>
      <c r="LEN4" s="17"/>
      <c r="LEO4" s="17"/>
      <c r="LEP4" s="17"/>
      <c r="LEQ4" s="17"/>
      <c r="LER4" s="17"/>
      <c r="LES4" s="17"/>
      <c r="LET4" s="17"/>
      <c r="LEU4" s="17"/>
      <c r="LEV4" s="17"/>
      <c r="LEW4" s="17"/>
      <c r="LEX4" s="17"/>
      <c r="LEY4" s="17"/>
      <c r="LEZ4" s="17"/>
      <c r="LFA4" s="17"/>
      <c r="LFB4" s="17"/>
      <c r="LFC4" s="17"/>
      <c r="LFD4" s="17"/>
      <c r="LFE4" s="17"/>
      <c r="LFF4" s="17"/>
      <c r="LFG4" s="17"/>
      <c r="LFH4" s="17"/>
      <c r="LFI4" s="17"/>
      <c r="LFJ4" s="17"/>
      <c r="LFK4" s="17"/>
      <c r="LFL4" s="17"/>
      <c r="LFM4" s="17"/>
      <c r="LFN4" s="17"/>
      <c r="LFO4" s="17"/>
      <c r="LFP4" s="17"/>
      <c r="LFQ4" s="17"/>
      <c r="LFR4" s="17"/>
      <c r="LFS4" s="17"/>
      <c r="LFT4" s="17"/>
      <c r="LFU4" s="17"/>
      <c r="LFV4" s="17"/>
      <c r="LFW4" s="17"/>
      <c r="LFX4" s="17"/>
      <c r="LFY4" s="17"/>
      <c r="LFZ4" s="17"/>
      <c r="LGA4" s="17"/>
      <c r="LGB4" s="17"/>
      <c r="LGC4" s="17"/>
      <c r="LGD4" s="17"/>
      <c r="LGE4" s="17"/>
      <c r="LGF4" s="17"/>
      <c r="LGG4" s="17"/>
      <c r="LGH4" s="17"/>
      <c r="LGI4" s="17"/>
      <c r="LGJ4" s="17"/>
      <c r="LGK4" s="17"/>
      <c r="LGL4" s="17"/>
      <c r="LGM4" s="17"/>
      <c r="LGN4" s="17"/>
      <c r="LGO4" s="17"/>
      <c r="LGP4" s="17"/>
      <c r="LGQ4" s="17"/>
      <c r="LGR4" s="17"/>
      <c r="LGS4" s="17"/>
      <c r="LGT4" s="17"/>
      <c r="LGU4" s="17"/>
      <c r="LGV4" s="17"/>
      <c r="LGW4" s="17"/>
      <c r="LGX4" s="17"/>
      <c r="LGY4" s="17"/>
      <c r="LGZ4" s="17"/>
      <c r="LHA4" s="17"/>
      <c r="LHB4" s="17"/>
      <c r="LHC4" s="17"/>
      <c r="LHD4" s="17"/>
      <c r="LHE4" s="17"/>
      <c r="LHF4" s="17"/>
      <c r="LHG4" s="17"/>
      <c r="LHH4" s="17"/>
      <c r="LHI4" s="17"/>
      <c r="LHJ4" s="17"/>
      <c r="LHK4" s="17"/>
      <c r="LHL4" s="17"/>
      <c r="LHM4" s="17"/>
      <c r="LHN4" s="17"/>
      <c r="LHO4" s="17"/>
      <c r="LHP4" s="17"/>
      <c r="LHQ4" s="17"/>
      <c r="LHR4" s="17"/>
      <c r="LHS4" s="17"/>
      <c r="LHT4" s="17"/>
      <c r="LHU4" s="17"/>
      <c r="LHV4" s="17"/>
      <c r="LHW4" s="17"/>
      <c r="LHX4" s="17"/>
      <c r="LHY4" s="17"/>
      <c r="LHZ4" s="17"/>
      <c r="LIA4" s="17"/>
      <c r="LIB4" s="17"/>
      <c r="LIC4" s="17"/>
      <c r="LID4" s="17"/>
      <c r="LIE4" s="17"/>
      <c r="LIF4" s="17"/>
      <c r="LIG4" s="17"/>
      <c r="LIH4" s="17"/>
      <c r="LII4" s="17"/>
      <c r="LIJ4" s="17"/>
      <c r="LIK4" s="17"/>
      <c r="LIL4" s="17"/>
      <c r="LIM4" s="17"/>
      <c r="LIN4" s="17"/>
      <c r="LIO4" s="17"/>
      <c r="LIP4" s="17"/>
      <c r="LIQ4" s="17"/>
      <c r="LIR4" s="17"/>
      <c r="LIS4" s="17"/>
      <c r="LIT4" s="17"/>
      <c r="LIU4" s="17"/>
      <c r="LIV4" s="17"/>
      <c r="LIW4" s="17"/>
      <c r="LIX4" s="17"/>
      <c r="LIY4" s="17"/>
      <c r="LIZ4" s="17"/>
      <c r="LJA4" s="17"/>
      <c r="LJB4" s="17"/>
      <c r="LJC4" s="17"/>
      <c r="LJD4" s="17"/>
      <c r="LJE4" s="17"/>
      <c r="LJF4" s="17"/>
      <c r="LJG4" s="17"/>
      <c r="LJH4" s="17"/>
      <c r="LJI4" s="17"/>
      <c r="LJJ4" s="17"/>
      <c r="LJK4" s="17"/>
      <c r="LJL4" s="17"/>
      <c r="LJM4" s="17"/>
      <c r="LJN4" s="17"/>
      <c r="LJO4" s="17"/>
      <c r="LJP4" s="17"/>
      <c r="LJQ4" s="17"/>
      <c r="LJR4" s="17"/>
      <c r="LJS4" s="17"/>
      <c r="LJT4" s="17"/>
      <c r="LJU4" s="17"/>
      <c r="LJV4" s="17"/>
      <c r="LJW4" s="17"/>
      <c r="LJX4" s="17"/>
      <c r="LJY4" s="17"/>
      <c r="LJZ4" s="17"/>
      <c r="LKA4" s="17"/>
      <c r="LKB4" s="17"/>
      <c r="LKC4" s="17"/>
      <c r="LKD4" s="17"/>
      <c r="LKE4" s="17"/>
      <c r="LKF4" s="17"/>
      <c r="LKG4" s="17"/>
      <c r="LKH4" s="17"/>
      <c r="LKI4" s="17"/>
      <c r="LKJ4" s="17"/>
      <c r="LKK4" s="17"/>
      <c r="LKL4" s="17"/>
      <c r="LKM4" s="17"/>
      <c r="LKN4" s="17"/>
      <c r="LKO4" s="17"/>
      <c r="LKP4" s="17"/>
      <c r="LKQ4" s="17"/>
      <c r="LKR4" s="17"/>
      <c r="LKS4" s="17"/>
      <c r="LKT4" s="17"/>
      <c r="LKU4" s="17"/>
      <c r="LKV4" s="17"/>
      <c r="LKW4" s="17"/>
      <c r="LKX4" s="17"/>
      <c r="LKY4" s="17"/>
      <c r="LKZ4" s="17"/>
      <c r="LLA4" s="17"/>
      <c r="LLB4" s="17"/>
      <c r="LLC4" s="17"/>
      <c r="LLD4" s="17"/>
      <c r="LLE4" s="17"/>
      <c r="LLF4" s="17"/>
      <c r="LLG4" s="17"/>
      <c r="LLH4" s="17"/>
      <c r="LLI4" s="17"/>
      <c r="LLJ4" s="17"/>
      <c r="LLK4" s="17"/>
      <c r="LLL4" s="17"/>
      <c r="LLM4" s="17"/>
      <c r="LLN4" s="17"/>
      <c r="LLO4" s="17"/>
      <c r="LLP4" s="17"/>
      <c r="LLQ4" s="17"/>
      <c r="LLR4" s="17"/>
      <c r="LLS4" s="17"/>
      <c r="LLT4" s="17"/>
      <c r="LLU4" s="17"/>
      <c r="LLV4" s="17"/>
      <c r="LLW4" s="17"/>
      <c r="LLX4" s="17"/>
      <c r="LLY4" s="17"/>
      <c r="LLZ4" s="17"/>
      <c r="LMA4" s="17"/>
      <c r="LMB4" s="17"/>
      <c r="LMC4" s="17"/>
      <c r="LMD4" s="17"/>
      <c r="LME4" s="17"/>
      <c r="LMF4" s="17"/>
      <c r="LMG4" s="17"/>
      <c r="LMH4" s="17"/>
      <c r="LMI4" s="17"/>
      <c r="LMJ4" s="17"/>
      <c r="LMK4" s="17"/>
      <c r="LML4" s="17"/>
      <c r="LMM4" s="17"/>
      <c r="LMN4" s="17"/>
      <c r="LMO4" s="17"/>
      <c r="LMP4" s="17"/>
      <c r="LMQ4" s="17"/>
      <c r="LMR4" s="17"/>
      <c r="LMS4" s="17"/>
      <c r="LMT4" s="17"/>
      <c r="LMU4" s="17"/>
      <c r="LMV4" s="17"/>
      <c r="LMW4" s="17"/>
      <c r="LMX4" s="17"/>
      <c r="LMY4" s="17"/>
      <c r="LMZ4" s="17"/>
      <c r="LNA4" s="17"/>
      <c r="LNB4" s="17"/>
      <c r="LNC4" s="17"/>
      <c r="LND4" s="17"/>
      <c r="LNE4" s="17"/>
      <c r="LNF4" s="17"/>
      <c r="LNG4" s="17"/>
      <c r="LNH4" s="17"/>
      <c r="LNI4" s="17"/>
      <c r="LNJ4" s="17"/>
      <c r="LNK4" s="17"/>
      <c r="LNL4" s="17"/>
      <c r="LNM4" s="17"/>
      <c r="LNN4" s="17"/>
      <c r="LNO4" s="17"/>
      <c r="LNP4" s="17"/>
      <c r="LNQ4" s="17"/>
      <c r="LNR4" s="17"/>
      <c r="LNS4" s="17"/>
      <c r="LNT4" s="17"/>
      <c r="LNU4" s="17"/>
      <c r="LNV4" s="17"/>
      <c r="LNW4" s="17"/>
      <c r="LNX4" s="17"/>
      <c r="LNY4" s="17"/>
      <c r="LNZ4" s="17"/>
      <c r="LOA4" s="17"/>
      <c r="LOB4" s="17"/>
      <c r="LOC4" s="17"/>
      <c r="LOD4" s="17"/>
      <c r="LOE4" s="17"/>
      <c r="LOF4" s="17"/>
      <c r="LOG4" s="17"/>
      <c r="LOH4" s="17"/>
      <c r="LOI4" s="17"/>
      <c r="LOJ4" s="17"/>
      <c r="LOK4" s="17"/>
      <c r="LOL4" s="17"/>
      <c r="LOM4" s="17"/>
      <c r="LON4" s="17"/>
      <c r="LOO4" s="17"/>
      <c r="LOP4" s="17"/>
      <c r="LOQ4" s="17"/>
      <c r="LOR4" s="17"/>
      <c r="LOS4" s="17"/>
      <c r="LOT4" s="17"/>
      <c r="LOU4" s="17"/>
      <c r="LOV4" s="17"/>
      <c r="LOW4" s="17"/>
      <c r="LOX4" s="17"/>
      <c r="LOY4" s="17"/>
      <c r="LOZ4" s="17"/>
      <c r="LPA4" s="17"/>
      <c r="LPB4" s="17"/>
      <c r="LPC4" s="17"/>
      <c r="LPD4" s="17"/>
      <c r="LPE4" s="17"/>
      <c r="LPF4" s="17"/>
      <c r="LPG4" s="17"/>
      <c r="LPH4" s="17"/>
      <c r="LPI4" s="17"/>
      <c r="LPJ4" s="17"/>
      <c r="LPK4" s="17"/>
      <c r="LPL4" s="17"/>
      <c r="LPM4" s="17"/>
      <c r="LPN4" s="17"/>
      <c r="LPO4" s="17"/>
      <c r="LPP4" s="17"/>
      <c r="LPQ4" s="17"/>
      <c r="LPR4" s="17"/>
      <c r="LPS4" s="17"/>
      <c r="LPT4" s="17"/>
      <c r="LPU4" s="17"/>
      <c r="LPV4" s="17"/>
      <c r="LPW4" s="17"/>
      <c r="LPX4" s="17"/>
      <c r="LPY4" s="17"/>
      <c r="LPZ4" s="17"/>
      <c r="LQA4" s="17"/>
      <c r="LQB4" s="17"/>
      <c r="LQC4" s="17"/>
      <c r="LQD4" s="17"/>
      <c r="LQE4" s="17"/>
      <c r="LQF4" s="17"/>
      <c r="LQG4" s="17"/>
      <c r="LQH4" s="17"/>
      <c r="LQI4" s="17"/>
      <c r="LQJ4" s="17"/>
      <c r="LQK4" s="17"/>
      <c r="LQL4" s="17"/>
      <c r="LQM4" s="17"/>
      <c r="LQN4" s="17"/>
      <c r="LQO4" s="17"/>
      <c r="LQP4" s="17"/>
      <c r="LQQ4" s="17"/>
      <c r="LQR4" s="17"/>
      <c r="LQS4" s="17"/>
      <c r="LQT4" s="17"/>
      <c r="LQU4" s="17"/>
      <c r="LQV4" s="17"/>
      <c r="LQW4" s="17"/>
      <c r="LQX4" s="17"/>
      <c r="LQY4" s="17"/>
      <c r="LQZ4" s="17"/>
      <c r="LRA4" s="17"/>
      <c r="LRB4" s="17"/>
      <c r="LRC4" s="17"/>
      <c r="LRD4" s="17"/>
      <c r="LRE4" s="17"/>
      <c r="LRF4" s="17"/>
      <c r="LRG4" s="17"/>
      <c r="LRH4" s="17"/>
      <c r="LRI4" s="17"/>
      <c r="LRJ4" s="17"/>
      <c r="LRK4" s="17"/>
      <c r="LRL4" s="17"/>
      <c r="LRM4" s="17"/>
      <c r="LRN4" s="17"/>
      <c r="LRO4" s="17"/>
      <c r="LRP4" s="17"/>
      <c r="LRQ4" s="17"/>
      <c r="LRR4" s="17"/>
      <c r="LRS4" s="17"/>
      <c r="LRT4" s="17"/>
      <c r="LRU4" s="17"/>
      <c r="LRV4" s="17"/>
      <c r="LRW4" s="17"/>
      <c r="LRX4" s="17"/>
      <c r="LRY4" s="17"/>
      <c r="LRZ4" s="17"/>
      <c r="LSA4" s="17"/>
      <c r="LSB4" s="17"/>
      <c r="LSC4" s="17"/>
      <c r="LSD4" s="17"/>
      <c r="LSE4" s="17"/>
      <c r="LSF4" s="17"/>
      <c r="LSG4" s="17"/>
      <c r="LSH4" s="17"/>
      <c r="LSI4" s="17"/>
      <c r="LSJ4" s="17"/>
      <c r="LSK4" s="17"/>
      <c r="LSL4" s="17"/>
      <c r="LSM4" s="17"/>
      <c r="LSN4" s="17"/>
      <c r="LSO4" s="17"/>
      <c r="LSP4" s="17"/>
      <c r="LSQ4" s="17"/>
      <c r="LSR4" s="17"/>
      <c r="LSS4" s="17"/>
      <c r="LST4" s="17"/>
      <c r="LSU4" s="17"/>
      <c r="LSV4" s="17"/>
      <c r="LSW4" s="17"/>
      <c r="LSX4" s="17"/>
      <c r="LSY4" s="17"/>
      <c r="LSZ4" s="17"/>
      <c r="LTA4" s="17"/>
      <c r="LTB4" s="17"/>
      <c r="LTC4" s="17"/>
      <c r="LTD4" s="17"/>
      <c r="LTE4" s="17"/>
      <c r="LTF4" s="17"/>
      <c r="LTG4" s="17"/>
      <c r="LTH4" s="17"/>
      <c r="LTI4" s="17"/>
      <c r="LTJ4" s="17"/>
      <c r="LTK4" s="17"/>
      <c r="LTL4" s="17"/>
      <c r="LTM4" s="17"/>
      <c r="LTN4" s="17"/>
      <c r="LTO4" s="17"/>
      <c r="LTP4" s="17"/>
      <c r="LTQ4" s="17"/>
      <c r="LTR4" s="17"/>
      <c r="LTS4" s="17"/>
      <c r="LTT4" s="17"/>
      <c r="LTU4" s="17"/>
      <c r="LTV4" s="17"/>
      <c r="LTW4" s="17"/>
      <c r="LTX4" s="17"/>
      <c r="LTY4" s="17"/>
      <c r="LTZ4" s="17"/>
      <c r="LUA4" s="17"/>
      <c r="LUB4" s="17"/>
      <c r="LUC4" s="17"/>
      <c r="LUD4" s="17"/>
      <c r="LUE4" s="17"/>
      <c r="LUF4" s="17"/>
      <c r="LUG4" s="17"/>
      <c r="LUH4" s="17"/>
      <c r="LUI4" s="17"/>
      <c r="LUJ4" s="17"/>
      <c r="LUK4" s="17"/>
      <c r="LUL4" s="17"/>
      <c r="LUM4" s="17"/>
      <c r="LUN4" s="17"/>
      <c r="LUO4" s="17"/>
      <c r="LUP4" s="17"/>
      <c r="LUQ4" s="17"/>
      <c r="LUR4" s="17"/>
      <c r="LUS4" s="17"/>
      <c r="LUT4" s="17"/>
      <c r="LUU4" s="17"/>
      <c r="LUV4" s="17"/>
      <c r="LUW4" s="17"/>
      <c r="LUX4" s="17"/>
      <c r="LUY4" s="17"/>
      <c r="LUZ4" s="17"/>
      <c r="LVA4" s="17"/>
      <c r="LVB4" s="17"/>
      <c r="LVC4" s="17"/>
      <c r="LVD4" s="17"/>
      <c r="LVE4" s="17"/>
      <c r="LVF4" s="17"/>
      <c r="LVG4" s="17"/>
      <c r="LVH4" s="17"/>
      <c r="LVI4" s="17"/>
      <c r="LVJ4" s="17"/>
      <c r="LVK4" s="17"/>
      <c r="LVL4" s="17"/>
      <c r="LVM4" s="17"/>
      <c r="LVN4" s="17"/>
      <c r="LVO4" s="17"/>
      <c r="LVP4" s="17"/>
      <c r="LVQ4" s="17"/>
      <c r="LVR4" s="17"/>
      <c r="LVS4" s="17"/>
      <c r="LVT4" s="17"/>
      <c r="LVU4" s="17"/>
      <c r="LVV4" s="17"/>
      <c r="LVW4" s="17"/>
      <c r="LVX4" s="17"/>
      <c r="LVY4" s="17"/>
      <c r="LVZ4" s="17"/>
      <c r="LWA4" s="17"/>
      <c r="LWB4" s="17"/>
      <c r="LWC4" s="17"/>
      <c r="LWD4" s="17"/>
      <c r="LWE4" s="17"/>
      <c r="LWF4" s="17"/>
      <c r="LWG4" s="17"/>
      <c r="LWH4" s="17"/>
      <c r="LWI4" s="17"/>
      <c r="LWJ4" s="17"/>
      <c r="LWK4" s="17"/>
      <c r="LWL4" s="17"/>
      <c r="LWM4" s="17"/>
      <c r="LWN4" s="17"/>
      <c r="LWO4" s="17"/>
      <c r="LWP4" s="17"/>
      <c r="LWQ4" s="17"/>
      <c r="LWR4" s="17"/>
      <c r="LWS4" s="17"/>
      <c r="LWT4" s="17"/>
      <c r="LWU4" s="17"/>
      <c r="LWV4" s="17"/>
      <c r="LWW4" s="17"/>
      <c r="LWX4" s="17"/>
      <c r="LWY4" s="17"/>
      <c r="LWZ4" s="17"/>
      <c r="LXA4" s="17"/>
      <c r="LXB4" s="17"/>
      <c r="LXC4" s="17"/>
      <c r="LXD4" s="17"/>
      <c r="LXE4" s="17"/>
      <c r="LXF4" s="17"/>
      <c r="LXG4" s="17"/>
      <c r="LXH4" s="17"/>
      <c r="LXI4" s="17"/>
      <c r="LXJ4" s="17"/>
      <c r="LXK4" s="17"/>
      <c r="LXL4" s="17"/>
      <c r="LXM4" s="17"/>
      <c r="LXN4" s="17"/>
      <c r="LXO4" s="17"/>
      <c r="LXP4" s="17"/>
      <c r="LXQ4" s="17"/>
      <c r="LXR4" s="17"/>
      <c r="LXS4" s="17"/>
      <c r="LXT4" s="17"/>
      <c r="LXU4" s="17"/>
      <c r="LXV4" s="17"/>
      <c r="LXW4" s="17"/>
      <c r="LXX4" s="17"/>
      <c r="LXY4" s="17"/>
      <c r="LXZ4" s="17"/>
      <c r="LYA4" s="17"/>
      <c r="LYB4" s="17"/>
      <c r="LYC4" s="17"/>
      <c r="LYD4" s="17"/>
      <c r="LYE4" s="17"/>
      <c r="LYF4" s="17"/>
      <c r="LYG4" s="17"/>
      <c r="LYH4" s="17"/>
      <c r="LYI4" s="17"/>
      <c r="LYJ4" s="17"/>
      <c r="LYK4" s="17"/>
      <c r="LYL4" s="17"/>
      <c r="LYM4" s="17"/>
      <c r="LYN4" s="17"/>
      <c r="LYO4" s="17"/>
      <c r="LYP4" s="17"/>
      <c r="LYQ4" s="17"/>
      <c r="LYR4" s="17"/>
      <c r="LYS4" s="17"/>
      <c r="LYT4" s="17"/>
      <c r="LYU4" s="17"/>
      <c r="LYV4" s="17"/>
      <c r="LYW4" s="17"/>
      <c r="LYX4" s="17"/>
      <c r="LYY4" s="17"/>
      <c r="LYZ4" s="17"/>
      <c r="LZA4" s="17"/>
      <c r="LZB4" s="17"/>
      <c r="LZC4" s="17"/>
      <c r="LZD4" s="17"/>
      <c r="LZE4" s="17"/>
      <c r="LZF4" s="17"/>
      <c r="LZG4" s="17"/>
      <c r="LZH4" s="17"/>
      <c r="LZI4" s="17"/>
      <c r="LZJ4" s="17"/>
      <c r="LZK4" s="17"/>
      <c r="LZL4" s="17"/>
      <c r="LZM4" s="17"/>
      <c r="LZN4" s="17"/>
      <c r="LZO4" s="17"/>
      <c r="LZP4" s="17"/>
      <c r="LZQ4" s="17"/>
      <c r="LZR4" s="17"/>
      <c r="LZS4" s="17"/>
      <c r="LZT4" s="17"/>
      <c r="LZU4" s="17"/>
      <c r="LZV4" s="17"/>
      <c r="LZW4" s="17"/>
      <c r="LZX4" s="17"/>
      <c r="LZY4" s="17"/>
      <c r="LZZ4" s="17"/>
      <c r="MAA4" s="17"/>
      <c r="MAB4" s="17"/>
      <c r="MAC4" s="17"/>
      <c r="MAD4" s="17"/>
      <c r="MAE4" s="17"/>
      <c r="MAF4" s="17"/>
      <c r="MAG4" s="17"/>
      <c r="MAH4" s="17"/>
      <c r="MAI4" s="17"/>
      <c r="MAJ4" s="17"/>
      <c r="MAK4" s="17"/>
      <c r="MAL4" s="17"/>
      <c r="MAM4" s="17"/>
      <c r="MAN4" s="17"/>
      <c r="MAO4" s="17"/>
      <c r="MAP4" s="17"/>
      <c r="MAQ4" s="17"/>
      <c r="MAR4" s="17"/>
      <c r="MAS4" s="17"/>
      <c r="MAT4" s="17"/>
      <c r="MAU4" s="17"/>
      <c r="MAV4" s="17"/>
      <c r="MAW4" s="17"/>
      <c r="MAX4" s="17"/>
      <c r="MAY4" s="17"/>
      <c r="MAZ4" s="17"/>
      <c r="MBA4" s="17"/>
      <c r="MBB4" s="17"/>
      <c r="MBC4" s="17"/>
      <c r="MBD4" s="17"/>
      <c r="MBE4" s="17"/>
      <c r="MBF4" s="17"/>
      <c r="MBG4" s="17"/>
      <c r="MBH4" s="17"/>
      <c r="MBI4" s="17"/>
      <c r="MBJ4" s="17"/>
      <c r="MBK4" s="17"/>
      <c r="MBL4" s="17"/>
      <c r="MBM4" s="17"/>
      <c r="MBN4" s="17"/>
      <c r="MBO4" s="17"/>
      <c r="MBP4" s="17"/>
      <c r="MBQ4" s="17"/>
      <c r="MBR4" s="17"/>
      <c r="MBS4" s="17"/>
      <c r="MBT4" s="17"/>
      <c r="MBU4" s="17"/>
      <c r="MBV4" s="17"/>
      <c r="MBW4" s="17"/>
      <c r="MBX4" s="17"/>
      <c r="MBY4" s="17"/>
      <c r="MBZ4" s="17"/>
      <c r="MCA4" s="17"/>
      <c r="MCB4" s="17"/>
      <c r="MCC4" s="17"/>
      <c r="MCD4" s="17"/>
      <c r="MCE4" s="17"/>
      <c r="MCF4" s="17"/>
      <c r="MCG4" s="17"/>
      <c r="MCH4" s="17"/>
      <c r="MCI4" s="17"/>
      <c r="MCJ4" s="17"/>
      <c r="MCK4" s="17"/>
      <c r="MCL4" s="17"/>
      <c r="MCM4" s="17"/>
      <c r="MCN4" s="17"/>
      <c r="MCO4" s="17"/>
      <c r="MCP4" s="17"/>
      <c r="MCQ4" s="17"/>
      <c r="MCR4" s="17"/>
      <c r="MCS4" s="17"/>
      <c r="MCT4" s="17"/>
      <c r="MCU4" s="17"/>
      <c r="MCV4" s="17"/>
      <c r="MCW4" s="17"/>
      <c r="MCX4" s="17"/>
      <c r="MCY4" s="17"/>
      <c r="MCZ4" s="17"/>
      <c r="MDA4" s="17"/>
      <c r="MDB4" s="17"/>
      <c r="MDC4" s="17"/>
      <c r="MDD4" s="17"/>
      <c r="MDE4" s="17"/>
      <c r="MDF4" s="17"/>
      <c r="MDG4" s="17"/>
      <c r="MDH4" s="17"/>
      <c r="MDI4" s="17"/>
      <c r="MDJ4" s="17"/>
      <c r="MDK4" s="17"/>
      <c r="MDL4" s="17"/>
      <c r="MDM4" s="17"/>
      <c r="MDN4" s="17"/>
      <c r="MDO4" s="17"/>
      <c r="MDP4" s="17"/>
      <c r="MDQ4" s="17"/>
      <c r="MDR4" s="17"/>
      <c r="MDS4" s="17"/>
      <c r="MDT4" s="17"/>
      <c r="MDU4" s="17"/>
      <c r="MDV4" s="17"/>
      <c r="MDW4" s="17"/>
      <c r="MDX4" s="17"/>
      <c r="MDY4" s="17"/>
      <c r="MDZ4" s="17"/>
      <c r="MEA4" s="17"/>
      <c r="MEB4" s="17"/>
      <c r="MEC4" s="17"/>
      <c r="MED4" s="17"/>
      <c r="MEE4" s="17"/>
      <c r="MEF4" s="17"/>
      <c r="MEG4" s="17"/>
      <c r="MEH4" s="17"/>
      <c r="MEI4" s="17"/>
      <c r="MEJ4" s="17"/>
      <c r="MEK4" s="17"/>
      <c r="MEL4" s="17"/>
      <c r="MEM4" s="17"/>
      <c r="MEN4" s="17"/>
      <c r="MEO4" s="17"/>
      <c r="MEP4" s="17"/>
      <c r="MEQ4" s="17"/>
      <c r="MER4" s="17"/>
      <c r="MES4" s="17"/>
      <c r="MET4" s="17"/>
      <c r="MEU4" s="17"/>
      <c r="MEV4" s="17"/>
      <c r="MEW4" s="17"/>
      <c r="MEX4" s="17"/>
      <c r="MEY4" s="17"/>
      <c r="MEZ4" s="17"/>
      <c r="MFA4" s="17"/>
      <c r="MFB4" s="17"/>
      <c r="MFC4" s="17"/>
      <c r="MFD4" s="17"/>
      <c r="MFE4" s="17"/>
      <c r="MFF4" s="17"/>
      <c r="MFG4" s="17"/>
      <c r="MFH4" s="17"/>
      <c r="MFI4" s="17"/>
      <c r="MFJ4" s="17"/>
      <c r="MFK4" s="17"/>
      <c r="MFL4" s="17"/>
      <c r="MFM4" s="17"/>
      <c r="MFN4" s="17"/>
      <c r="MFO4" s="17"/>
      <c r="MFP4" s="17"/>
      <c r="MFQ4" s="17"/>
      <c r="MFR4" s="17"/>
      <c r="MFS4" s="17"/>
      <c r="MFT4" s="17"/>
      <c r="MFU4" s="17"/>
      <c r="MFV4" s="17"/>
      <c r="MFW4" s="17"/>
      <c r="MFX4" s="17"/>
      <c r="MFY4" s="17"/>
      <c r="MFZ4" s="17"/>
      <c r="MGA4" s="17"/>
      <c r="MGB4" s="17"/>
      <c r="MGC4" s="17"/>
      <c r="MGD4" s="17"/>
      <c r="MGE4" s="17"/>
      <c r="MGF4" s="17"/>
      <c r="MGG4" s="17"/>
      <c r="MGH4" s="17"/>
      <c r="MGI4" s="17"/>
      <c r="MGJ4" s="17"/>
      <c r="MGK4" s="17"/>
      <c r="MGL4" s="17"/>
      <c r="MGM4" s="17"/>
      <c r="MGN4" s="17"/>
      <c r="MGO4" s="17"/>
      <c r="MGP4" s="17"/>
      <c r="MGQ4" s="17"/>
      <c r="MGR4" s="17"/>
      <c r="MGS4" s="17"/>
      <c r="MGT4" s="17"/>
      <c r="MGU4" s="17"/>
      <c r="MGV4" s="17"/>
      <c r="MGW4" s="17"/>
      <c r="MGX4" s="17"/>
      <c r="MGY4" s="17"/>
      <c r="MGZ4" s="17"/>
      <c r="MHA4" s="17"/>
      <c r="MHB4" s="17"/>
      <c r="MHC4" s="17"/>
      <c r="MHD4" s="17"/>
      <c r="MHE4" s="17"/>
      <c r="MHF4" s="17"/>
      <c r="MHG4" s="17"/>
      <c r="MHH4" s="17"/>
      <c r="MHI4" s="17"/>
      <c r="MHJ4" s="17"/>
      <c r="MHK4" s="17"/>
      <c r="MHL4" s="17"/>
      <c r="MHM4" s="17"/>
      <c r="MHN4" s="17"/>
      <c r="MHO4" s="17"/>
      <c r="MHP4" s="17"/>
      <c r="MHQ4" s="17"/>
      <c r="MHR4" s="17"/>
      <c r="MHS4" s="17"/>
      <c r="MHT4" s="17"/>
      <c r="MHU4" s="17"/>
      <c r="MHV4" s="17"/>
      <c r="MHW4" s="17"/>
      <c r="MHX4" s="17"/>
      <c r="MHY4" s="17"/>
      <c r="MHZ4" s="17"/>
      <c r="MIA4" s="17"/>
      <c r="MIB4" s="17"/>
      <c r="MIC4" s="17"/>
      <c r="MID4" s="17"/>
      <c r="MIE4" s="17"/>
      <c r="MIF4" s="17"/>
      <c r="MIG4" s="17"/>
      <c r="MIH4" s="17"/>
      <c r="MII4" s="17"/>
      <c r="MIJ4" s="17"/>
      <c r="MIK4" s="17"/>
      <c r="MIL4" s="17"/>
      <c r="MIM4" s="17"/>
      <c r="MIN4" s="17"/>
      <c r="MIO4" s="17"/>
      <c r="MIP4" s="17"/>
      <c r="MIQ4" s="17"/>
      <c r="MIR4" s="17"/>
      <c r="MIS4" s="17"/>
      <c r="MIT4" s="17"/>
      <c r="MIU4" s="17"/>
      <c r="MIV4" s="17"/>
      <c r="MIW4" s="17"/>
      <c r="MIX4" s="17"/>
      <c r="MIY4" s="17"/>
      <c r="MIZ4" s="17"/>
      <c r="MJA4" s="17"/>
      <c r="MJB4" s="17"/>
      <c r="MJC4" s="17"/>
      <c r="MJD4" s="17"/>
      <c r="MJE4" s="17"/>
      <c r="MJF4" s="17"/>
      <c r="MJG4" s="17"/>
      <c r="MJH4" s="17"/>
      <c r="MJI4" s="17"/>
      <c r="MJJ4" s="17"/>
      <c r="MJK4" s="17"/>
      <c r="MJL4" s="17"/>
      <c r="MJM4" s="17"/>
      <c r="MJN4" s="17"/>
      <c r="MJO4" s="17"/>
      <c r="MJP4" s="17"/>
      <c r="MJQ4" s="17"/>
      <c r="MJR4" s="17"/>
      <c r="MJS4" s="17"/>
      <c r="MJT4" s="17"/>
      <c r="MJU4" s="17"/>
      <c r="MJV4" s="17"/>
      <c r="MJW4" s="17"/>
      <c r="MJX4" s="17"/>
      <c r="MJY4" s="17"/>
      <c r="MJZ4" s="17"/>
      <c r="MKA4" s="17"/>
      <c r="MKB4" s="17"/>
      <c r="MKC4" s="17"/>
      <c r="MKD4" s="17"/>
      <c r="MKE4" s="17"/>
      <c r="MKF4" s="17"/>
      <c r="MKG4" s="17"/>
      <c r="MKH4" s="17"/>
      <c r="MKI4" s="17"/>
      <c r="MKJ4" s="17"/>
      <c r="MKK4" s="17"/>
      <c r="MKL4" s="17"/>
      <c r="MKM4" s="17"/>
      <c r="MKN4" s="17"/>
      <c r="MKO4" s="17"/>
      <c r="MKP4" s="17"/>
      <c r="MKQ4" s="17"/>
      <c r="MKR4" s="17"/>
      <c r="MKS4" s="17"/>
      <c r="MKT4" s="17"/>
      <c r="MKU4" s="17"/>
      <c r="MKV4" s="17"/>
      <c r="MKW4" s="17"/>
      <c r="MKX4" s="17"/>
      <c r="MKY4" s="17"/>
      <c r="MKZ4" s="17"/>
      <c r="MLA4" s="17"/>
      <c r="MLB4" s="17"/>
      <c r="MLC4" s="17"/>
      <c r="MLD4" s="17"/>
      <c r="MLE4" s="17"/>
      <c r="MLF4" s="17"/>
      <c r="MLG4" s="17"/>
      <c r="MLH4" s="17"/>
      <c r="MLI4" s="17"/>
      <c r="MLJ4" s="17"/>
      <c r="MLK4" s="17"/>
      <c r="MLL4" s="17"/>
      <c r="MLM4" s="17"/>
      <c r="MLN4" s="17"/>
      <c r="MLO4" s="17"/>
      <c r="MLP4" s="17"/>
      <c r="MLQ4" s="17"/>
      <c r="MLR4" s="17"/>
      <c r="MLS4" s="17"/>
      <c r="MLT4" s="17"/>
      <c r="MLU4" s="17"/>
      <c r="MLV4" s="17"/>
      <c r="MLW4" s="17"/>
      <c r="MLX4" s="17"/>
      <c r="MLY4" s="17"/>
      <c r="MLZ4" s="17"/>
      <c r="MMA4" s="17"/>
      <c r="MMB4" s="17"/>
      <c r="MMC4" s="17"/>
      <c r="MMD4" s="17"/>
      <c r="MME4" s="17"/>
      <c r="MMF4" s="17"/>
      <c r="MMG4" s="17"/>
      <c r="MMH4" s="17"/>
      <c r="MMI4" s="17"/>
      <c r="MMJ4" s="17"/>
      <c r="MMK4" s="17"/>
      <c r="MML4" s="17"/>
      <c r="MMM4" s="17"/>
      <c r="MMN4" s="17"/>
      <c r="MMO4" s="17"/>
      <c r="MMP4" s="17"/>
      <c r="MMQ4" s="17"/>
      <c r="MMR4" s="17"/>
      <c r="MMS4" s="17"/>
      <c r="MMT4" s="17"/>
      <c r="MMU4" s="17"/>
      <c r="MMV4" s="17"/>
      <c r="MMW4" s="17"/>
      <c r="MMX4" s="17"/>
      <c r="MMY4" s="17"/>
      <c r="MMZ4" s="17"/>
      <c r="MNA4" s="17"/>
      <c r="MNB4" s="17"/>
      <c r="MNC4" s="17"/>
      <c r="MND4" s="17"/>
      <c r="MNE4" s="17"/>
      <c r="MNF4" s="17"/>
      <c r="MNG4" s="17"/>
      <c r="MNH4" s="17"/>
      <c r="MNI4" s="17"/>
      <c r="MNJ4" s="17"/>
      <c r="MNK4" s="17"/>
      <c r="MNL4" s="17"/>
      <c r="MNM4" s="17"/>
      <c r="MNN4" s="17"/>
      <c r="MNO4" s="17"/>
      <c r="MNP4" s="17"/>
      <c r="MNQ4" s="17"/>
      <c r="MNR4" s="17"/>
      <c r="MNS4" s="17"/>
      <c r="MNT4" s="17"/>
      <c r="MNU4" s="17"/>
      <c r="MNV4" s="17"/>
      <c r="MNW4" s="17"/>
      <c r="MNX4" s="17"/>
      <c r="MNY4" s="17"/>
      <c r="MNZ4" s="17"/>
      <c r="MOA4" s="17"/>
      <c r="MOB4" s="17"/>
      <c r="MOC4" s="17"/>
      <c r="MOD4" s="17"/>
      <c r="MOE4" s="17"/>
      <c r="MOF4" s="17"/>
      <c r="MOG4" s="17"/>
      <c r="MOH4" s="17"/>
      <c r="MOI4" s="17"/>
      <c r="MOJ4" s="17"/>
      <c r="MOK4" s="17"/>
      <c r="MOL4" s="17"/>
      <c r="MOM4" s="17"/>
      <c r="MON4" s="17"/>
      <c r="MOO4" s="17"/>
      <c r="MOP4" s="17"/>
      <c r="MOQ4" s="17"/>
      <c r="MOR4" s="17"/>
      <c r="MOS4" s="17"/>
      <c r="MOT4" s="17"/>
      <c r="MOU4" s="17"/>
      <c r="MOV4" s="17"/>
      <c r="MOW4" s="17"/>
      <c r="MOX4" s="17"/>
      <c r="MOY4" s="17"/>
      <c r="MOZ4" s="17"/>
      <c r="MPA4" s="17"/>
      <c r="MPB4" s="17"/>
      <c r="MPC4" s="17"/>
      <c r="MPD4" s="17"/>
      <c r="MPE4" s="17"/>
      <c r="MPF4" s="17"/>
      <c r="MPG4" s="17"/>
      <c r="MPH4" s="17"/>
      <c r="MPI4" s="17"/>
      <c r="MPJ4" s="17"/>
      <c r="MPK4" s="17"/>
      <c r="MPL4" s="17"/>
      <c r="MPM4" s="17"/>
      <c r="MPN4" s="17"/>
      <c r="MPO4" s="17"/>
      <c r="MPP4" s="17"/>
      <c r="MPQ4" s="17"/>
      <c r="MPR4" s="17"/>
      <c r="MPS4" s="17"/>
      <c r="MPT4" s="17"/>
      <c r="MPU4" s="17"/>
      <c r="MPV4" s="17"/>
      <c r="MPW4" s="17"/>
      <c r="MPX4" s="17"/>
      <c r="MPY4" s="17"/>
      <c r="MPZ4" s="17"/>
      <c r="MQA4" s="17"/>
      <c r="MQB4" s="17"/>
      <c r="MQC4" s="17"/>
      <c r="MQD4" s="17"/>
      <c r="MQE4" s="17"/>
      <c r="MQF4" s="17"/>
      <c r="MQG4" s="17"/>
      <c r="MQH4" s="17"/>
      <c r="MQI4" s="17"/>
      <c r="MQJ4" s="17"/>
      <c r="MQK4" s="17"/>
      <c r="MQL4" s="17"/>
      <c r="MQM4" s="17"/>
      <c r="MQN4" s="17"/>
      <c r="MQO4" s="17"/>
      <c r="MQP4" s="17"/>
      <c r="MQQ4" s="17"/>
      <c r="MQR4" s="17"/>
      <c r="MQS4" s="17"/>
      <c r="MQT4" s="17"/>
      <c r="MQU4" s="17"/>
      <c r="MQV4" s="17"/>
      <c r="MQW4" s="17"/>
      <c r="MQX4" s="17"/>
      <c r="MQY4" s="17"/>
      <c r="MQZ4" s="17"/>
      <c r="MRA4" s="17"/>
      <c r="MRB4" s="17"/>
      <c r="MRC4" s="17"/>
      <c r="MRD4" s="17"/>
      <c r="MRE4" s="17"/>
      <c r="MRF4" s="17"/>
      <c r="MRG4" s="17"/>
      <c r="MRH4" s="17"/>
      <c r="MRI4" s="17"/>
      <c r="MRJ4" s="17"/>
      <c r="MRK4" s="17"/>
      <c r="MRL4" s="17"/>
      <c r="MRM4" s="17"/>
      <c r="MRN4" s="17"/>
      <c r="MRO4" s="17"/>
      <c r="MRP4" s="17"/>
      <c r="MRQ4" s="17"/>
      <c r="MRR4" s="17"/>
      <c r="MRS4" s="17"/>
      <c r="MRT4" s="17"/>
      <c r="MRU4" s="17"/>
      <c r="MRV4" s="17"/>
      <c r="MRW4" s="17"/>
      <c r="MRX4" s="17"/>
      <c r="MRY4" s="17"/>
      <c r="MRZ4" s="17"/>
      <c r="MSA4" s="17"/>
      <c r="MSB4" s="17"/>
      <c r="MSC4" s="17"/>
      <c r="MSD4" s="17"/>
      <c r="MSE4" s="17"/>
      <c r="MSF4" s="17"/>
      <c r="MSG4" s="17"/>
      <c r="MSH4" s="17"/>
      <c r="MSI4" s="17"/>
      <c r="MSJ4" s="17"/>
      <c r="MSK4" s="17"/>
      <c r="MSL4" s="17"/>
      <c r="MSM4" s="17"/>
      <c r="MSN4" s="17"/>
      <c r="MSO4" s="17"/>
      <c r="MSP4" s="17"/>
      <c r="MSQ4" s="17"/>
      <c r="MSR4" s="17"/>
      <c r="MSS4" s="17"/>
      <c r="MST4" s="17"/>
      <c r="MSU4" s="17"/>
      <c r="MSV4" s="17"/>
      <c r="MSW4" s="17"/>
      <c r="MSX4" s="17"/>
      <c r="MSY4" s="17"/>
      <c r="MSZ4" s="17"/>
      <c r="MTA4" s="17"/>
      <c r="MTB4" s="17"/>
      <c r="MTC4" s="17"/>
      <c r="MTD4" s="17"/>
      <c r="MTE4" s="17"/>
      <c r="MTF4" s="17"/>
      <c r="MTG4" s="17"/>
      <c r="MTH4" s="17"/>
      <c r="MTI4" s="17"/>
      <c r="MTJ4" s="17"/>
      <c r="MTK4" s="17"/>
      <c r="MTL4" s="17"/>
      <c r="MTM4" s="17"/>
      <c r="MTN4" s="17"/>
      <c r="MTO4" s="17"/>
      <c r="MTP4" s="17"/>
      <c r="MTQ4" s="17"/>
      <c r="MTR4" s="17"/>
      <c r="MTS4" s="17"/>
      <c r="MTT4" s="17"/>
      <c r="MTU4" s="17"/>
      <c r="MTV4" s="17"/>
      <c r="MTW4" s="17"/>
      <c r="MTX4" s="17"/>
      <c r="MTY4" s="17"/>
      <c r="MTZ4" s="17"/>
      <c r="MUA4" s="17"/>
      <c r="MUB4" s="17"/>
      <c r="MUC4" s="17"/>
      <c r="MUD4" s="17"/>
      <c r="MUE4" s="17"/>
      <c r="MUF4" s="17"/>
      <c r="MUG4" s="17"/>
      <c r="MUH4" s="17"/>
      <c r="MUI4" s="17"/>
      <c r="MUJ4" s="17"/>
      <c r="MUK4" s="17"/>
      <c r="MUL4" s="17"/>
      <c r="MUM4" s="17"/>
      <c r="MUN4" s="17"/>
      <c r="MUO4" s="17"/>
      <c r="MUP4" s="17"/>
      <c r="MUQ4" s="17"/>
      <c r="MUR4" s="17"/>
      <c r="MUS4" s="17"/>
      <c r="MUT4" s="17"/>
      <c r="MUU4" s="17"/>
      <c r="MUV4" s="17"/>
      <c r="MUW4" s="17"/>
      <c r="MUX4" s="17"/>
      <c r="MUY4" s="17"/>
      <c r="MUZ4" s="17"/>
      <c r="MVA4" s="17"/>
      <c r="MVB4" s="17"/>
      <c r="MVC4" s="17"/>
      <c r="MVD4" s="17"/>
      <c r="MVE4" s="17"/>
      <c r="MVF4" s="17"/>
      <c r="MVG4" s="17"/>
      <c r="MVH4" s="17"/>
      <c r="MVI4" s="17"/>
      <c r="MVJ4" s="17"/>
      <c r="MVK4" s="17"/>
      <c r="MVL4" s="17"/>
      <c r="MVM4" s="17"/>
      <c r="MVN4" s="17"/>
      <c r="MVO4" s="17"/>
      <c r="MVP4" s="17"/>
      <c r="MVQ4" s="17"/>
      <c r="MVR4" s="17"/>
      <c r="MVS4" s="17"/>
      <c r="MVT4" s="17"/>
      <c r="MVU4" s="17"/>
      <c r="MVV4" s="17"/>
      <c r="MVW4" s="17"/>
      <c r="MVX4" s="17"/>
      <c r="MVY4" s="17"/>
      <c r="MVZ4" s="17"/>
      <c r="MWA4" s="17"/>
      <c r="MWB4" s="17"/>
      <c r="MWC4" s="17"/>
      <c r="MWD4" s="17"/>
      <c r="MWE4" s="17"/>
      <c r="MWF4" s="17"/>
      <c r="MWG4" s="17"/>
      <c r="MWH4" s="17"/>
      <c r="MWI4" s="17"/>
      <c r="MWJ4" s="17"/>
      <c r="MWK4" s="17"/>
      <c r="MWL4" s="17"/>
      <c r="MWM4" s="17"/>
      <c r="MWN4" s="17"/>
      <c r="MWO4" s="17"/>
      <c r="MWP4" s="17"/>
      <c r="MWQ4" s="17"/>
      <c r="MWR4" s="17"/>
      <c r="MWS4" s="17"/>
      <c r="MWT4" s="17"/>
      <c r="MWU4" s="17"/>
      <c r="MWV4" s="17"/>
      <c r="MWW4" s="17"/>
      <c r="MWX4" s="17"/>
      <c r="MWY4" s="17"/>
      <c r="MWZ4" s="17"/>
      <c r="MXA4" s="17"/>
      <c r="MXB4" s="17"/>
      <c r="MXC4" s="17"/>
      <c r="MXD4" s="17"/>
      <c r="MXE4" s="17"/>
      <c r="MXF4" s="17"/>
      <c r="MXG4" s="17"/>
      <c r="MXH4" s="17"/>
      <c r="MXI4" s="17"/>
      <c r="MXJ4" s="17"/>
      <c r="MXK4" s="17"/>
      <c r="MXL4" s="17"/>
      <c r="MXM4" s="17"/>
      <c r="MXN4" s="17"/>
      <c r="MXO4" s="17"/>
      <c r="MXP4" s="17"/>
      <c r="MXQ4" s="17"/>
      <c r="MXR4" s="17"/>
      <c r="MXS4" s="17"/>
      <c r="MXT4" s="17"/>
      <c r="MXU4" s="17"/>
      <c r="MXV4" s="17"/>
      <c r="MXW4" s="17"/>
      <c r="MXX4" s="17"/>
      <c r="MXY4" s="17"/>
      <c r="MXZ4" s="17"/>
      <c r="MYA4" s="17"/>
      <c r="MYB4" s="17"/>
      <c r="MYC4" s="17"/>
      <c r="MYD4" s="17"/>
      <c r="MYE4" s="17"/>
      <c r="MYF4" s="17"/>
      <c r="MYG4" s="17"/>
      <c r="MYH4" s="17"/>
      <c r="MYI4" s="17"/>
      <c r="MYJ4" s="17"/>
      <c r="MYK4" s="17"/>
      <c r="MYL4" s="17"/>
      <c r="MYM4" s="17"/>
      <c r="MYN4" s="17"/>
      <c r="MYO4" s="17"/>
      <c r="MYP4" s="17"/>
      <c r="MYQ4" s="17"/>
      <c r="MYR4" s="17"/>
      <c r="MYS4" s="17"/>
      <c r="MYT4" s="17"/>
      <c r="MYU4" s="17"/>
      <c r="MYV4" s="17"/>
      <c r="MYW4" s="17"/>
      <c r="MYX4" s="17"/>
      <c r="MYY4" s="17"/>
      <c r="MYZ4" s="17"/>
      <c r="MZA4" s="17"/>
      <c r="MZB4" s="17"/>
      <c r="MZC4" s="17"/>
      <c r="MZD4" s="17"/>
      <c r="MZE4" s="17"/>
      <c r="MZF4" s="17"/>
      <c r="MZG4" s="17"/>
      <c r="MZH4" s="17"/>
      <c r="MZI4" s="17"/>
      <c r="MZJ4" s="17"/>
      <c r="MZK4" s="17"/>
      <c r="MZL4" s="17"/>
      <c r="MZM4" s="17"/>
      <c r="MZN4" s="17"/>
      <c r="MZO4" s="17"/>
      <c r="MZP4" s="17"/>
      <c r="MZQ4" s="17"/>
      <c r="MZR4" s="17"/>
      <c r="MZS4" s="17"/>
      <c r="MZT4" s="17"/>
      <c r="MZU4" s="17"/>
      <c r="MZV4" s="17"/>
      <c r="MZW4" s="17"/>
      <c r="MZX4" s="17"/>
      <c r="MZY4" s="17"/>
      <c r="MZZ4" s="17"/>
      <c r="NAA4" s="17"/>
      <c r="NAB4" s="17"/>
      <c r="NAC4" s="17"/>
      <c r="NAD4" s="17"/>
      <c r="NAE4" s="17"/>
      <c r="NAF4" s="17"/>
      <c r="NAG4" s="17"/>
      <c r="NAH4" s="17"/>
      <c r="NAI4" s="17"/>
      <c r="NAJ4" s="17"/>
      <c r="NAK4" s="17"/>
      <c r="NAL4" s="17"/>
      <c r="NAM4" s="17"/>
      <c r="NAN4" s="17"/>
      <c r="NAO4" s="17"/>
      <c r="NAP4" s="17"/>
      <c r="NAQ4" s="17"/>
      <c r="NAR4" s="17"/>
      <c r="NAS4" s="17"/>
      <c r="NAT4" s="17"/>
      <c r="NAU4" s="17"/>
      <c r="NAV4" s="17"/>
      <c r="NAW4" s="17"/>
      <c r="NAX4" s="17"/>
      <c r="NAY4" s="17"/>
      <c r="NAZ4" s="17"/>
      <c r="NBA4" s="17"/>
      <c r="NBB4" s="17"/>
      <c r="NBC4" s="17"/>
      <c r="NBD4" s="17"/>
      <c r="NBE4" s="17"/>
      <c r="NBF4" s="17"/>
      <c r="NBG4" s="17"/>
      <c r="NBH4" s="17"/>
      <c r="NBI4" s="17"/>
      <c r="NBJ4" s="17"/>
      <c r="NBK4" s="17"/>
      <c r="NBL4" s="17"/>
      <c r="NBM4" s="17"/>
      <c r="NBN4" s="17"/>
      <c r="NBO4" s="17"/>
      <c r="NBP4" s="17"/>
      <c r="NBQ4" s="17"/>
      <c r="NBR4" s="17"/>
      <c r="NBS4" s="17"/>
      <c r="NBT4" s="17"/>
      <c r="NBU4" s="17"/>
      <c r="NBV4" s="17"/>
      <c r="NBW4" s="17"/>
      <c r="NBX4" s="17"/>
      <c r="NBY4" s="17"/>
      <c r="NBZ4" s="17"/>
      <c r="NCA4" s="17"/>
      <c r="NCB4" s="17"/>
      <c r="NCC4" s="17"/>
      <c r="NCD4" s="17"/>
      <c r="NCE4" s="17"/>
      <c r="NCF4" s="17"/>
      <c r="NCG4" s="17"/>
      <c r="NCH4" s="17"/>
      <c r="NCI4" s="17"/>
      <c r="NCJ4" s="17"/>
      <c r="NCK4" s="17"/>
      <c r="NCL4" s="17"/>
      <c r="NCM4" s="17"/>
      <c r="NCN4" s="17"/>
      <c r="NCO4" s="17"/>
      <c r="NCP4" s="17"/>
      <c r="NCQ4" s="17"/>
      <c r="NCR4" s="17"/>
      <c r="NCS4" s="17"/>
      <c r="NCT4" s="17"/>
      <c r="NCU4" s="17"/>
      <c r="NCV4" s="17"/>
      <c r="NCW4" s="17"/>
      <c r="NCX4" s="17"/>
      <c r="NCY4" s="17"/>
      <c r="NCZ4" s="17"/>
      <c r="NDA4" s="17"/>
      <c r="NDB4" s="17"/>
      <c r="NDC4" s="17"/>
      <c r="NDD4" s="17"/>
      <c r="NDE4" s="17"/>
      <c r="NDF4" s="17"/>
      <c r="NDG4" s="17"/>
      <c r="NDH4" s="17"/>
      <c r="NDI4" s="17"/>
      <c r="NDJ4" s="17"/>
      <c r="NDK4" s="17"/>
      <c r="NDL4" s="17"/>
      <c r="NDM4" s="17"/>
      <c r="NDN4" s="17"/>
      <c r="NDO4" s="17"/>
      <c r="NDP4" s="17"/>
      <c r="NDQ4" s="17"/>
      <c r="NDR4" s="17"/>
      <c r="NDS4" s="17"/>
      <c r="NDT4" s="17"/>
      <c r="NDU4" s="17"/>
      <c r="NDV4" s="17"/>
      <c r="NDW4" s="17"/>
      <c r="NDX4" s="17"/>
      <c r="NDY4" s="17"/>
      <c r="NDZ4" s="17"/>
      <c r="NEA4" s="17"/>
      <c r="NEB4" s="17"/>
      <c r="NEC4" s="17"/>
      <c r="NED4" s="17"/>
      <c r="NEE4" s="17"/>
      <c r="NEF4" s="17"/>
      <c r="NEG4" s="17"/>
      <c r="NEH4" s="17"/>
      <c r="NEI4" s="17"/>
      <c r="NEJ4" s="17"/>
      <c r="NEK4" s="17"/>
      <c r="NEL4" s="17"/>
      <c r="NEM4" s="17"/>
      <c r="NEN4" s="17"/>
      <c r="NEO4" s="17"/>
      <c r="NEP4" s="17"/>
      <c r="NEQ4" s="17"/>
      <c r="NER4" s="17"/>
      <c r="NES4" s="17"/>
      <c r="NET4" s="17"/>
      <c r="NEU4" s="17"/>
      <c r="NEV4" s="17"/>
      <c r="NEW4" s="17"/>
      <c r="NEX4" s="17"/>
      <c r="NEY4" s="17"/>
      <c r="NEZ4" s="17"/>
      <c r="NFA4" s="17"/>
      <c r="NFB4" s="17"/>
      <c r="NFC4" s="17"/>
      <c r="NFD4" s="17"/>
      <c r="NFE4" s="17"/>
      <c r="NFF4" s="17"/>
      <c r="NFG4" s="17"/>
      <c r="NFH4" s="17"/>
      <c r="NFI4" s="17"/>
      <c r="NFJ4" s="17"/>
      <c r="NFK4" s="17"/>
      <c r="NFL4" s="17"/>
      <c r="NFM4" s="17"/>
      <c r="NFN4" s="17"/>
      <c r="NFO4" s="17"/>
      <c r="NFP4" s="17"/>
      <c r="NFQ4" s="17"/>
      <c r="NFR4" s="17"/>
      <c r="NFS4" s="17"/>
      <c r="NFT4" s="17"/>
      <c r="NFU4" s="17"/>
      <c r="NFV4" s="17"/>
      <c r="NFW4" s="17"/>
      <c r="NFX4" s="17"/>
      <c r="NFY4" s="17"/>
      <c r="NFZ4" s="17"/>
      <c r="NGA4" s="17"/>
      <c r="NGB4" s="17"/>
      <c r="NGC4" s="17"/>
      <c r="NGD4" s="17"/>
      <c r="NGE4" s="17"/>
      <c r="NGF4" s="17"/>
      <c r="NGG4" s="17"/>
      <c r="NGH4" s="17"/>
      <c r="NGI4" s="17"/>
      <c r="NGJ4" s="17"/>
      <c r="NGK4" s="17"/>
      <c r="NGL4" s="17"/>
      <c r="NGM4" s="17"/>
      <c r="NGN4" s="17"/>
      <c r="NGO4" s="17"/>
      <c r="NGP4" s="17"/>
      <c r="NGQ4" s="17"/>
      <c r="NGR4" s="17"/>
      <c r="NGS4" s="17"/>
      <c r="NGT4" s="17"/>
      <c r="NGU4" s="17"/>
      <c r="NGV4" s="17"/>
      <c r="NGW4" s="17"/>
      <c r="NGX4" s="17"/>
      <c r="NGY4" s="17"/>
      <c r="NGZ4" s="17"/>
      <c r="NHA4" s="17"/>
      <c r="NHB4" s="17"/>
      <c r="NHC4" s="17"/>
      <c r="NHD4" s="17"/>
      <c r="NHE4" s="17"/>
      <c r="NHF4" s="17"/>
      <c r="NHG4" s="17"/>
      <c r="NHH4" s="17"/>
      <c r="NHI4" s="17"/>
      <c r="NHJ4" s="17"/>
      <c r="NHK4" s="17"/>
      <c r="NHL4" s="17"/>
      <c r="NHM4" s="17"/>
      <c r="NHN4" s="17"/>
      <c r="NHO4" s="17"/>
      <c r="NHP4" s="17"/>
      <c r="NHQ4" s="17"/>
      <c r="NHR4" s="17"/>
      <c r="NHS4" s="17"/>
      <c r="NHT4" s="17"/>
      <c r="NHU4" s="17"/>
      <c r="NHV4" s="17"/>
      <c r="NHW4" s="17"/>
      <c r="NHX4" s="17"/>
      <c r="NHY4" s="17"/>
      <c r="NHZ4" s="17"/>
      <c r="NIA4" s="17"/>
      <c r="NIB4" s="17"/>
      <c r="NIC4" s="17"/>
      <c r="NID4" s="17"/>
      <c r="NIE4" s="17"/>
      <c r="NIF4" s="17"/>
      <c r="NIG4" s="17"/>
      <c r="NIH4" s="17"/>
      <c r="NII4" s="17"/>
      <c r="NIJ4" s="17"/>
      <c r="NIK4" s="17"/>
      <c r="NIL4" s="17"/>
      <c r="NIM4" s="17"/>
      <c r="NIN4" s="17"/>
      <c r="NIO4" s="17"/>
      <c r="NIP4" s="17"/>
      <c r="NIQ4" s="17"/>
      <c r="NIR4" s="17"/>
      <c r="NIS4" s="17"/>
      <c r="NIT4" s="17"/>
      <c r="NIU4" s="17"/>
      <c r="NIV4" s="17"/>
      <c r="NIW4" s="17"/>
      <c r="NIX4" s="17"/>
      <c r="NIY4" s="17"/>
      <c r="NIZ4" s="17"/>
      <c r="NJA4" s="17"/>
      <c r="NJB4" s="17"/>
      <c r="NJC4" s="17"/>
      <c r="NJD4" s="17"/>
      <c r="NJE4" s="17"/>
      <c r="NJF4" s="17"/>
      <c r="NJG4" s="17"/>
      <c r="NJH4" s="17"/>
      <c r="NJI4" s="17"/>
      <c r="NJJ4" s="17"/>
      <c r="NJK4" s="17"/>
      <c r="NJL4" s="17"/>
      <c r="NJM4" s="17"/>
      <c r="NJN4" s="17"/>
      <c r="NJO4" s="17"/>
      <c r="NJP4" s="17"/>
      <c r="NJQ4" s="17"/>
      <c r="NJR4" s="17"/>
      <c r="NJS4" s="17"/>
      <c r="NJT4" s="17"/>
      <c r="NJU4" s="17"/>
      <c r="NJV4" s="17"/>
      <c r="NJW4" s="17"/>
      <c r="NJX4" s="17"/>
      <c r="NJY4" s="17"/>
      <c r="NJZ4" s="17"/>
      <c r="NKA4" s="17"/>
      <c r="NKB4" s="17"/>
      <c r="NKC4" s="17"/>
      <c r="NKD4" s="17"/>
      <c r="NKE4" s="17"/>
      <c r="NKF4" s="17"/>
      <c r="NKG4" s="17"/>
      <c r="NKH4" s="17"/>
      <c r="NKI4" s="17"/>
      <c r="NKJ4" s="17"/>
      <c r="NKK4" s="17"/>
      <c r="NKL4" s="17"/>
      <c r="NKM4" s="17"/>
      <c r="NKN4" s="17"/>
      <c r="NKO4" s="17"/>
      <c r="NKP4" s="17"/>
      <c r="NKQ4" s="17"/>
      <c r="NKR4" s="17"/>
      <c r="NKS4" s="17"/>
      <c r="NKT4" s="17"/>
      <c r="NKU4" s="17"/>
      <c r="NKV4" s="17"/>
      <c r="NKW4" s="17"/>
      <c r="NKX4" s="17"/>
      <c r="NKY4" s="17"/>
      <c r="NKZ4" s="17"/>
      <c r="NLA4" s="17"/>
      <c r="NLB4" s="17"/>
      <c r="NLC4" s="17"/>
      <c r="NLD4" s="17"/>
      <c r="NLE4" s="17"/>
      <c r="NLF4" s="17"/>
      <c r="NLG4" s="17"/>
      <c r="NLH4" s="17"/>
      <c r="NLI4" s="17"/>
      <c r="NLJ4" s="17"/>
      <c r="NLK4" s="17"/>
      <c r="NLL4" s="17"/>
      <c r="NLM4" s="17"/>
      <c r="NLN4" s="17"/>
      <c r="NLO4" s="17"/>
      <c r="NLP4" s="17"/>
      <c r="NLQ4" s="17"/>
      <c r="NLR4" s="17"/>
      <c r="NLS4" s="17"/>
      <c r="NLT4" s="17"/>
      <c r="NLU4" s="17"/>
      <c r="NLV4" s="17"/>
      <c r="NLW4" s="17"/>
      <c r="NLX4" s="17"/>
      <c r="NLY4" s="17"/>
      <c r="NLZ4" s="17"/>
      <c r="NMA4" s="17"/>
      <c r="NMB4" s="17"/>
      <c r="NMC4" s="17"/>
      <c r="NMD4" s="17"/>
      <c r="NME4" s="17"/>
      <c r="NMF4" s="17"/>
      <c r="NMG4" s="17"/>
      <c r="NMH4" s="17"/>
      <c r="NMI4" s="17"/>
      <c r="NMJ4" s="17"/>
      <c r="NMK4" s="17"/>
      <c r="NML4" s="17"/>
      <c r="NMM4" s="17"/>
      <c r="NMN4" s="17"/>
      <c r="NMO4" s="17"/>
      <c r="NMP4" s="17"/>
      <c r="NMQ4" s="17"/>
      <c r="NMR4" s="17"/>
      <c r="NMS4" s="17"/>
      <c r="NMT4" s="17"/>
      <c r="NMU4" s="17"/>
      <c r="NMV4" s="17"/>
      <c r="NMW4" s="17"/>
      <c r="NMX4" s="17"/>
      <c r="NMY4" s="17"/>
      <c r="NMZ4" s="17"/>
      <c r="NNA4" s="17"/>
      <c r="NNB4" s="17"/>
      <c r="NNC4" s="17"/>
      <c r="NND4" s="17"/>
      <c r="NNE4" s="17"/>
      <c r="NNF4" s="17"/>
      <c r="NNG4" s="17"/>
      <c r="NNH4" s="17"/>
      <c r="NNI4" s="17"/>
      <c r="NNJ4" s="17"/>
      <c r="NNK4" s="17"/>
      <c r="NNL4" s="17"/>
      <c r="NNM4" s="17"/>
      <c r="NNN4" s="17"/>
      <c r="NNO4" s="17"/>
      <c r="NNP4" s="17"/>
      <c r="NNQ4" s="17"/>
      <c r="NNR4" s="17"/>
      <c r="NNS4" s="17"/>
      <c r="NNT4" s="17"/>
      <c r="NNU4" s="17"/>
      <c r="NNV4" s="17"/>
      <c r="NNW4" s="17"/>
      <c r="NNX4" s="17"/>
      <c r="NNY4" s="17"/>
      <c r="NNZ4" s="17"/>
      <c r="NOA4" s="17"/>
      <c r="NOB4" s="17"/>
      <c r="NOC4" s="17"/>
      <c r="NOD4" s="17"/>
      <c r="NOE4" s="17"/>
      <c r="NOF4" s="17"/>
      <c r="NOG4" s="17"/>
      <c r="NOH4" s="17"/>
      <c r="NOI4" s="17"/>
      <c r="NOJ4" s="17"/>
      <c r="NOK4" s="17"/>
      <c r="NOL4" s="17"/>
      <c r="NOM4" s="17"/>
      <c r="NON4" s="17"/>
      <c r="NOO4" s="17"/>
      <c r="NOP4" s="17"/>
      <c r="NOQ4" s="17"/>
      <c r="NOR4" s="17"/>
      <c r="NOS4" s="17"/>
      <c r="NOT4" s="17"/>
      <c r="NOU4" s="17"/>
      <c r="NOV4" s="17"/>
      <c r="NOW4" s="17"/>
      <c r="NOX4" s="17"/>
      <c r="NOY4" s="17"/>
      <c r="NOZ4" s="17"/>
      <c r="NPA4" s="17"/>
      <c r="NPB4" s="17"/>
      <c r="NPC4" s="17"/>
      <c r="NPD4" s="17"/>
      <c r="NPE4" s="17"/>
      <c r="NPF4" s="17"/>
      <c r="NPG4" s="17"/>
      <c r="NPH4" s="17"/>
      <c r="NPI4" s="17"/>
      <c r="NPJ4" s="17"/>
      <c r="NPK4" s="17"/>
      <c r="NPL4" s="17"/>
      <c r="NPM4" s="17"/>
      <c r="NPN4" s="17"/>
      <c r="NPO4" s="17"/>
      <c r="NPP4" s="17"/>
      <c r="NPQ4" s="17"/>
      <c r="NPR4" s="17"/>
      <c r="NPS4" s="17"/>
      <c r="NPT4" s="17"/>
      <c r="NPU4" s="17"/>
      <c r="NPV4" s="17"/>
      <c r="NPW4" s="17"/>
      <c r="NPX4" s="17"/>
      <c r="NPY4" s="17"/>
      <c r="NPZ4" s="17"/>
      <c r="NQA4" s="17"/>
      <c r="NQB4" s="17"/>
      <c r="NQC4" s="17"/>
      <c r="NQD4" s="17"/>
      <c r="NQE4" s="17"/>
      <c r="NQF4" s="17"/>
      <c r="NQG4" s="17"/>
      <c r="NQH4" s="17"/>
      <c r="NQI4" s="17"/>
      <c r="NQJ4" s="17"/>
      <c r="NQK4" s="17"/>
      <c r="NQL4" s="17"/>
      <c r="NQM4" s="17"/>
      <c r="NQN4" s="17"/>
      <c r="NQO4" s="17"/>
      <c r="NQP4" s="17"/>
      <c r="NQQ4" s="17"/>
      <c r="NQR4" s="17"/>
      <c r="NQS4" s="17"/>
      <c r="NQT4" s="17"/>
      <c r="NQU4" s="17"/>
      <c r="NQV4" s="17"/>
      <c r="NQW4" s="17"/>
      <c r="NQX4" s="17"/>
      <c r="NQY4" s="17"/>
      <c r="NQZ4" s="17"/>
      <c r="NRA4" s="17"/>
      <c r="NRB4" s="17"/>
      <c r="NRC4" s="17"/>
      <c r="NRD4" s="17"/>
      <c r="NRE4" s="17"/>
      <c r="NRF4" s="17"/>
      <c r="NRG4" s="17"/>
      <c r="NRH4" s="17"/>
      <c r="NRI4" s="17"/>
      <c r="NRJ4" s="17"/>
      <c r="NRK4" s="17"/>
      <c r="NRL4" s="17"/>
      <c r="NRM4" s="17"/>
      <c r="NRN4" s="17"/>
      <c r="NRO4" s="17"/>
      <c r="NRP4" s="17"/>
      <c r="NRQ4" s="17"/>
      <c r="NRR4" s="17"/>
      <c r="NRS4" s="17"/>
      <c r="NRT4" s="17"/>
      <c r="NRU4" s="17"/>
      <c r="NRV4" s="17"/>
      <c r="NRW4" s="17"/>
      <c r="NRX4" s="17"/>
      <c r="NRY4" s="17"/>
      <c r="NRZ4" s="17"/>
      <c r="NSA4" s="17"/>
      <c r="NSB4" s="17"/>
      <c r="NSC4" s="17"/>
      <c r="NSD4" s="17"/>
      <c r="NSE4" s="17"/>
      <c r="NSF4" s="17"/>
      <c r="NSG4" s="17"/>
      <c r="NSH4" s="17"/>
      <c r="NSI4" s="17"/>
      <c r="NSJ4" s="17"/>
      <c r="NSK4" s="17"/>
      <c r="NSL4" s="17"/>
      <c r="NSM4" s="17"/>
      <c r="NSN4" s="17"/>
      <c r="NSO4" s="17"/>
      <c r="NSP4" s="17"/>
      <c r="NSQ4" s="17"/>
      <c r="NSR4" s="17"/>
      <c r="NSS4" s="17"/>
      <c r="NST4" s="17"/>
      <c r="NSU4" s="17"/>
      <c r="NSV4" s="17"/>
      <c r="NSW4" s="17"/>
      <c r="NSX4" s="17"/>
      <c r="NSY4" s="17"/>
      <c r="NSZ4" s="17"/>
      <c r="NTA4" s="17"/>
      <c r="NTB4" s="17"/>
      <c r="NTC4" s="17"/>
      <c r="NTD4" s="17"/>
      <c r="NTE4" s="17"/>
      <c r="NTF4" s="17"/>
      <c r="NTG4" s="17"/>
      <c r="NTH4" s="17"/>
      <c r="NTI4" s="17"/>
      <c r="NTJ4" s="17"/>
      <c r="NTK4" s="17"/>
      <c r="NTL4" s="17"/>
      <c r="NTM4" s="17"/>
      <c r="NTN4" s="17"/>
      <c r="NTO4" s="17"/>
      <c r="NTP4" s="17"/>
      <c r="NTQ4" s="17"/>
      <c r="NTR4" s="17"/>
      <c r="NTS4" s="17"/>
      <c r="NTT4" s="17"/>
      <c r="NTU4" s="17"/>
      <c r="NTV4" s="17"/>
      <c r="NTW4" s="17"/>
      <c r="NTX4" s="17"/>
      <c r="NTY4" s="17"/>
      <c r="NTZ4" s="17"/>
      <c r="NUA4" s="17"/>
      <c r="NUB4" s="17"/>
      <c r="NUC4" s="17"/>
      <c r="NUD4" s="17"/>
      <c r="NUE4" s="17"/>
      <c r="NUF4" s="17"/>
      <c r="NUG4" s="17"/>
      <c r="NUH4" s="17"/>
      <c r="NUI4" s="17"/>
      <c r="NUJ4" s="17"/>
      <c r="NUK4" s="17"/>
      <c r="NUL4" s="17"/>
      <c r="NUM4" s="17"/>
      <c r="NUN4" s="17"/>
      <c r="NUO4" s="17"/>
      <c r="NUP4" s="17"/>
      <c r="NUQ4" s="17"/>
      <c r="NUR4" s="17"/>
      <c r="NUS4" s="17"/>
      <c r="NUT4" s="17"/>
      <c r="NUU4" s="17"/>
      <c r="NUV4" s="17"/>
      <c r="NUW4" s="17"/>
      <c r="NUX4" s="17"/>
      <c r="NUY4" s="17"/>
      <c r="NUZ4" s="17"/>
      <c r="NVA4" s="17"/>
      <c r="NVB4" s="17"/>
      <c r="NVC4" s="17"/>
      <c r="NVD4" s="17"/>
      <c r="NVE4" s="17"/>
      <c r="NVF4" s="17"/>
      <c r="NVG4" s="17"/>
      <c r="NVH4" s="17"/>
      <c r="NVI4" s="17"/>
      <c r="NVJ4" s="17"/>
      <c r="NVK4" s="17"/>
      <c r="NVL4" s="17"/>
      <c r="NVM4" s="17"/>
      <c r="NVN4" s="17"/>
      <c r="NVO4" s="17"/>
      <c r="NVP4" s="17"/>
      <c r="NVQ4" s="17"/>
      <c r="NVR4" s="17"/>
      <c r="NVS4" s="17"/>
      <c r="NVT4" s="17"/>
      <c r="NVU4" s="17"/>
      <c r="NVV4" s="17"/>
      <c r="NVW4" s="17"/>
      <c r="NVX4" s="17"/>
      <c r="NVY4" s="17"/>
      <c r="NVZ4" s="17"/>
      <c r="NWA4" s="17"/>
      <c r="NWB4" s="17"/>
      <c r="NWC4" s="17"/>
      <c r="NWD4" s="17"/>
      <c r="NWE4" s="17"/>
      <c r="NWF4" s="17"/>
      <c r="NWG4" s="17"/>
      <c r="NWH4" s="17"/>
      <c r="NWI4" s="17"/>
      <c r="NWJ4" s="17"/>
      <c r="NWK4" s="17"/>
      <c r="NWL4" s="17"/>
      <c r="NWM4" s="17"/>
      <c r="NWN4" s="17"/>
      <c r="NWO4" s="17"/>
      <c r="NWP4" s="17"/>
      <c r="NWQ4" s="17"/>
      <c r="NWR4" s="17"/>
      <c r="NWS4" s="17"/>
      <c r="NWT4" s="17"/>
      <c r="NWU4" s="17"/>
      <c r="NWV4" s="17"/>
      <c r="NWW4" s="17"/>
      <c r="NWX4" s="17"/>
      <c r="NWY4" s="17"/>
      <c r="NWZ4" s="17"/>
      <c r="NXA4" s="17"/>
      <c r="NXB4" s="17"/>
      <c r="NXC4" s="17"/>
      <c r="NXD4" s="17"/>
      <c r="NXE4" s="17"/>
      <c r="NXF4" s="17"/>
      <c r="NXG4" s="17"/>
      <c r="NXH4" s="17"/>
      <c r="NXI4" s="17"/>
      <c r="NXJ4" s="17"/>
      <c r="NXK4" s="17"/>
      <c r="NXL4" s="17"/>
      <c r="NXM4" s="17"/>
      <c r="NXN4" s="17"/>
      <c r="NXO4" s="17"/>
      <c r="NXP4" s="17"/>
      <c r="NXQ4" s="17"/>
      <c r="NXR4" s="17"/>
      <c r="NXS4" s="17"/>
      <c r="NXT4" s="17"/>
      <c r="NXU4" s="17"/>
      <c r="NXV4" s="17"/>
      <c r="NXW4" s="17"/>
      <c r="NXX4" s="17"/>
      <c r="NXY4" s="17"/>
      <c r="NXZ4" s="17"/>
      <c r="NYA4" s="17"/>
      <c r="NYB4" s="17"/>
      <c r="NYC4" s="17"/>
      <c r="NYD4" s="17"/>
      <c r="NYE4" s="17"/>
      <c r="NYF4" s="17"/>
      <c r="NYG4" s="17"/>
      <c r="NYH4" s="17"/>
      <c r="NYI4" s="17"/>
      <c r="NYJ4" s="17"/>
      <c r="NYK4" s="17"/>
      <c r="NYL4" s="17"/>
      <c r="NYM4" s="17"/>
      <c r="NYN4" s="17"/>
      <c r="NYO4" s="17"/>
      <c r="NYP4" s="17"/>
      <c r="NYQ4" s="17"/>
      <c r="NYR4" s="17"/>
      <c r="NYS4" s="17"/>
      <c r="NYT4" s="17"/>
      <c r="NYU4" s="17"/>
      <c r="NYV4" s="17"/>
      <c r="NYW4" s="17"/>
      <c r="NYX4" s="17"/>
      <c r="NYY4" s="17"/>
      <c r="NYZ4" s="17"/>
      <c r="NZA4" s="17"/>
      <c r="NZB4" s="17"/>
      <c r="NZC4" s="17"/>
      <c r="NZD4" s="17"/>
      <c r="NZE4" s="17"/>
      <c r="NZF4" s="17"/>
      <c r="NZG4" s="17"/>
      <c r="NZH4" s="17"/>
      <c r="NZI4" s="17"/>
      <c r="NZJ4" s="17"/>
      <c r="NZK4" s="17"/>
      <c r="NZL4" s="17"/>
      <c r="NZM4" s="17"/>
      <c r="NZN4" s="17"/>
      <c r="NZO4" s="17"/>
      <c r="NZP4" s="17"/>
      <c r="NZQ4" s="17"/>
      <c r="NZR4" s="17"/>
      <c r="NZS4" s="17"/>
      <c r="NZT4" s="17"/>
      <c r="NZU4" s="17"/>
      <c r="NZV4" s="17"/>
      <c r="NZW4" s="17"/>
      <c r="NZX4" s="17"/>
      <c r="NZY4" s="17"/>
      <c r="NZZ4" s="17"/>
      <c r="OAA4" s="17"/>
      <c r="OAB4" s="17"/>
      <c r="OAC4" s="17"/>
      <c r="OAD4" s="17"/>
      <c r="OAE4" s="17"/>
      <c r="OAF4" s="17"/>
      <c r="OAG4" s="17"/>
      <c r="OAH4" s="17"/>
      <c r="OAI4" s="17"/>
      <c r="OAJ4" s="17"/>
      <c r="OAK4" s="17"/>
      <c r="OAL4" s="17"/>
      <c r="OAM4" s="17"/>
      <c r="OAN4" s="17"/>
      <c r="OAO4" s="17"/>
      <c r="OAP4" s="17"/>
      <c r="OAQ4" s="17"/>
      <c r="OAR4" s="17"/>
      <c r="OAS4" s="17"/>
      <c r="OAT4" s="17"/>
      <c r="OAU4" s="17"/>
      <c r="OAV4" s="17"/>
      <c r="OAW4" s="17"/>
      <c r="OAX4" s="17"/>
      <c r="OAY4" s="17"/>
      <c r="OAZ4" s="17"/>
      <c r="OBA4" s="17"/>
      <c r="OBB4" s="17"/>
      <c r="OBC4" s="17"/>
      <c r="OBD4" s="17"/>
      <c r="OBE4" s="17"/>
      <c r="OBF4" s="17"/>
      <c r="OBG4" s="17"/>
      <c r="OBH4" s="17"/>
      <c r="OBI4" s="17"/>
      <c r="OBJ4" s="17"/>
      <c r="OBK4" s="17"/>
      <c r="OBL4" s="17"/>
      <c r="OBM4" s="17"/>
      <c r="OBN4" s="17"/>
      <c r="OBO4" s="17"/>
      <c r="OBP4" s="17"/>
      <c r="OBQ4" s="17"/>
      <c r="OBR4" s="17"/>
      <c r="OBS4" s="17"/>
      <c r="OBT4" s="17"/>
      <c r="OBU4" s="17"/>
      <c r="OBV4" s="17"/>
      <c r="OBW4" s="17"/>
      <c r="OBX4" s="17"/>
      <c r="OBY4" s="17"/>
      <c r="OBZ4" s="17"/>
      <c r="OCA4" s="17"/>
      <c r="OCB4" s="17"/>
      <c r="OCC4" s="17"/>
      <c r="OCD4" s="17"/>
      <c r="OCE4" s="17"/>
      <c r="OCF4" s="17"/>
      <c r="OCG4" s="17"/>
      <c r="OCH4" s="17"/>
      <c r="OCI4" s="17"/>
      <c r="OCJ4" s="17"/>
      <c r="OCK4" s="17"/>
      <c r="OCL4" s="17"/>
      <c r="OCM4" s="17"/>
      <c r="OCN4" s="17"/>
      <c r="OCO4" s="17"/>
      <c r="OCP4" s="17"/>
      <c r="OCQ4" s="17"/>
      <c r="OCR4" s="17"/>
      <c r="OCS4" s="17"/>
      <c r="OCT4" s="17"/>
      <c r="OCU4" s="17"/>
      <c r="OCV4" s="17"/>
      <c r="OCW4" s="17"/>
      <c r="OCX4" s="17"/>
      <c r="OCY4" s="17"/>
      <c r="OCZ4" s="17"/>
      <c r="ODA4" s="17"/>
      <c r="ODB4" s="17"/>
      <c r="ODC4" s="17"/>
      <c r="ODD4" s="17"/>
      <c r="ODE4" s="17"/>
      <c r="ODF4" s="17"/>
      <c r="ODG4" s="17"/>
      <c r="ODH4" s="17"/>
      <c r="ODI4" s="17"/>
      <c r="ODJ4" s="17"/>
      <c r="ODK4" s="17"/>
      <c r="ODL4" s="17"/>
      <c r="ODM4" s="17"/>
      <c r="ODN4" s="17"/>
      <c r="ODO4" s="17"/>
      <c r="ODP4" s="17"/>
      <c r="ODQ4" s="17"/>
      <c r="ODR4" s="17"/>
      <c r="ODS4" s="17"/>
      <c r="ODT4" s="17"/>
      <c r="ODU4" s="17"/>
      <c r="ODV4" s="17"/>
      <c r="ODW4" s="17"/>
      <c r="ODX4" s="17"/>
      <c r="ODY4" s="17"/>
      <c r="ODZ4" s="17"/>
      <c r="OEA4" s="17"/>
      <c r="OEB4" s="17"/>
      <c r="OEC4" s="17"/>
      <c r="OED4" s="17"/>
      <c r="OEE4" s="17"/>
      <c r="OEF4" s="17"/>
      <c r="OEG4" s="17"/>
      <c r="OEH4" s="17"/>
      <c r="OEI4" s="17"/>
      <c r="OEJ4" s="17"/>
      <c r="OEK4" s="17"/>
      <c r="OEL4" s="17"/>
      <c r="OEM4" s="17"/>
      <c r="OEN4" s="17"/>
      <c r="OEO4" s="17"/>
      <c r="OEP4" s="17"/>
      <c r="OEQ4" s="17"/>
      <c r="OER4" s="17"/>
      <c r="OES4" s="17"/>
      <c r="OET4" s="17"/>
      <c r="OEU4" s="17"/>
      <c r="OEV4" s="17"/>
      <c r="OEW4" s="17"/>
      <c r="OEX4" s="17"/>
      <c r="OEY4" s="17"/>
      <c r="OEZ4" s="17"/>
      <c r="OFA4" s="17"/>
      <c r="OFB4" s="17"/>
      <c r="OFC4" s="17"/>
      <c r="OFD4" s="17"/>
      <c r="OFE4" s="17"/>
      <c r="OFF4" s="17"/>
      <c r="OFG4" s="17"/>
      <c r="OFH4" s="17"/>
      <c r="OFI4" s="17"/>
      <c r="OFJ4" s="17"/>
      <c r="OFK4" s="17"/>
      <c r="OFL4" s="17"/>
      <c r="OFM4" s="17"/>
      <c r="OFN4" s="17"/>
      <c r="OFO4" s="17"/>
      <c r="OFP4" s="17"/>
      <c r="OFQ4" s="17"/>
      <c r="OFR4" s="17"/>
      <c r="OFS4" s="17"/>
      <c r="OFT4" s="17"/>
      <c r="OFU4" s="17"/>
      <c r="OFV4" s="17"/>
      <c r="OFW4" s="17"/>
      <c r="OFX4" s="17"/>
      <c r="OFY4" s="17"/>
      <c r="OFZ4" s="17"/>
      <c r="OGA4" s="17"/>
      <c r="OGB4" s="17"/>
      <c r="OGC4" s="17"/>
      <c r="OGD4" s="17"/>
      <c r="OGE4" s="17"/>
      <c r="OGF4" s="17"/>
      <c r="OGG4" s="17"/>
      <c r="OGH4" s="17"/>
      <c r="OGI4" s="17"/>
      <c r="OGJ4" s="17"/>
      <c r="OGK4" s="17"/>
      <c r="OGL4" s="17"/>
      <c r="OGM4" s="17"/>
      <c r="OGN4" s="17"/>
      <c r="OGO4" s="17"/>
      <c r="OGP4" s="17"/>
      <c r="OGQ4" s="17"/>
      <c r="OGR4" s="17"/>
      <c r="OGS4" s="17"/>
      <c r="OGT4" s="17"/>
      <c r="OGU4" s="17"/>
      <c r="OGV4" s="17"/>
      <c r="OGW4" s="17"/>
      <c r="OGX4" s="17"/>
      <c r="OGY4" s="17"/>
      <c r="OGZ4" s="17"/>
      <c r="OHA4" s="17"/>
      <c r="OHB4" s="17"/>
      <c r="OHC4" s="17"/>
      <c r="OHD4" s="17"/>
      <c r="OHE4" s="17"/>
      <c r="OHF4" s="17"/>
      <c r="OHG4" s="17"/>
      <c r="OHH4" s="17"/>
      <c r="OHI4" s="17"/>
      <c r="OHJ4" s="17"/>
      <c r="OHK4" s="17"/>
      <c r="OHL4" s="17"/>
      <c r="OHM4" s="17"/>
      <c r="OHN4" s="17"/>
      <c r="OHO4" s="17"/>
      <c r="OHP4" s="17"/>
      <c r="OHQ4" s="17"/>
      <c r="OHR4" s="17"/>
      <c r="OHS4" s="17"/>
      <c r="OHT4" s="17"/>
      <c r="OHU4" s="17"/>
      <c r="OHV4" s="17"/>
      <c r="OHW4" s="17"/>
      <c r="OHX4" s="17"/>
      <c r="OHY4" s="17"/>
      <c r="OHZ4" s="17"/>
      <c r="OIA4" s="17"/>
      <c r="OIB4" s="17"/>
      <c r="OIC4" s="17"/>
      <c r="OID4" s="17"/>
      <c r="OIE4" s="17"/>
      <c r="OIF4" s="17"/>
      <c r="OIG4" s="17"/>
      <c r="OIH4" s="17"/>
      <c r="OII4" s="17"/>
      <c r="OIJ4" s="17"/>
      <c r="OIK4" s="17"/>
      <c r="OIL4" s="17"/>
      <c r="OIM4" s="17"/>
      <c r="OIN4" s="17"/>
      <c r="OIO4" s="17"/>
      <c r="OIP4" s="17"/>
      <c r="OIQ4" s="17"/>
      <c r="OIR4" s="17"/>
      <c r="OIS4" s="17"/>
      <c r="OIT4" s="17"/>
      <c r="OIU4" s="17"/>
      <c r="OIV4" s="17"/>
      <c r="OIW4" s="17"/>
      <c r="OIX4" s="17"/>
      <c r="OIY4" s="17"/>
      <c r="OIZ4" s="17"/>
      <c r="OJA4" s="17"/>
      <c r="OJB4" s="17"/>
      <c r="OJC4" s="17"/>
      <c r="OJD4" s="17"/>
      <c r="OJE4" s="17"/>
      <c r="OJF4" s="17"/>
      <c r="OJG4" s="17"/>
      <c r="OJH4" s="17"/>
      <c r="OJI4" s="17"/>
      <c r="OJJ4" s="17"/>
      <c r="OJK4" s="17"/>
      <c r="OJL4" s="17"/>
      <c r="OJM4" s="17"/>
      <c r="OJN4" s="17"/>
      <c r="OJO4" s="17"/>
      <c r="OJP4" s="17"/>
      <c r="OJQ4" s="17"/>
      <c r="OJR4" s="17"/>
      <c r="OJS4" s="17"/>
      <c r="OJT4" s="17"/>
      <c r="OJU4" s="17"/>
      <c r="OJV4" s="17"/>
      <c r="OJW4" s="17"/>
      <c r="OJX4" s="17"/>
      <c r="OJY4" s="17"/>
      <c r="OJZ4" s="17"/>
      <c r="OKA4" s="17"/>
      <c r="OKB4" s="17"/>
      <c r="OKC4" s="17"/>
      <c r="OKD4" s="17"/>
      <c r="OKE4" s="17"/>
      <c r="OKF4" s="17"/>
      <c r="OKG4" s="17"/>
      <c r="OKH4" s="17"/>
      <c r="OKI4" s="17"/>
      <c r="OKJ4" s="17"/>
      <c r="OKK4" s="17"/>
      <c r="OKL4" s="17"/>
      <c r="OKM4" s="17"/>
      <c r="OKN4" s="17"/>
      <c r="OKO4" s="17"/>
      <c r="OKP4" s="17"/>
      <c r="OKQ4" s="17"/>
      <c r="OKR4" s="17"/>
      <c r="OKS4" s="17"/>
      <c r="OKT4" s="17"/>
      <c r="OKU4" s="17"/>
      <c r="OKV4" s="17"/>
      <c r="OKW4" s="17"/>
      <c r="OKX4" s="17"/>
      <c r="OKY4" s="17"/>
      <c r="OKZ4" s="17"/>
      <c r="OLA4" s="17"/>
      <c r="OLB4" s="17"/>
      <c r="OLC4" s="17"/>
      <c r="OLD4" s="17"/>
      <c r="OLE4" s="17"/>
      <c r="OLF4" s="17"/>
      <c r="OLG4" s="17"/>
      <c r="OLH4" s="17"/>
      <c r="OLI4" s="17"/>
      <c r="OLJ4" s="17"/>
      <c r="OLK4" s="17"/>
      <c r="OLL4" s="17"/>
      <c r="OLM4" s="17"/>
      <c r="OLN4" s="17"/>
      <c r="OLO4" s="17"/>
      <c r="OLP4" s="17"/>
      <c r="OLQ4" s="17"/>
      <c r="OLR4" s="17"/>
      <c r="OLS4" s="17"/>
      <c r="OLT4" s="17"/>
      <c r="OLU4" s="17"/>
      <c r="OLV4" s="17"/>
      <c r="OLW4" s="17"/>
      <c r="OLX4" s="17"/>
      <c r="OLY4" s="17"/>
      <c r="OLZ4" s="17"/>
      <c r="OMA4" s="17"/>
      <c r="OMB4" s="17"/>
      <c r="OMC4" s="17"/>
      <c r="OMD4" s="17"/>
      <c r="OME4" s="17"/>
      <c r="OMF4" s="17"/>
      <c r="OMG4" s="17"/>
      <c r="OMH4" s="17"/>
      <c r="OMI4" s="17"/>
      <c r="OMJ4" s="17"/>
      <c r="OMK4" s="17"/>
      <c r="OML4" s="17"/>
      <c r="OMM4" s="17"/>
      <c r="OMN4" s="17"/>
      <c r="OMO4" s="17"/>
      <c r="OMP4" s="17"/>
      <c r="OMQ4" s="17"/>
      <c r="OMR4" s="17"/>
      <c r="OMS4" s="17"/>
      <c r="OMT4" s="17"/>
      <c r="OMU4" s="17"/>
      <c r="OMV4" s="17"/>
      <c r="OMW4" s="17"/>
      <c r="OMX4" s="17"/>
      <c r="OMY4" s="17"/>
      <c r="OMZ4" s="17"/>
      <c r="ONA4" s="17"/>
      <c r="ONB4" s="17"/>
      <c r="ONC4" s="17"/>
      <c r="OND4" s="17"/>
      <c r="ONE4" s="17"/>
      <c r="ONF4" s="17"/>
      <c r="ONG4" s="17"/>
      <c r="ONH4" s="17"/>
      <c r="ONI4" s="17"/>
      <c r="ONJ4" s="17"/>
      <c r="ONK4" s="17"/>
      <c r="ONL4" s="17"/>
      <c r="ONM4" s="17"/>
      <c r="ONN4" s="17"/>
      <c r="ONO4" s="17"/>
      <c r="ONP4" s="17"/>
      <c r="ONQ4" s="17"/>
      <c r="ONR4" s="17"/>
      <c r="ONS4" s="17"/>
      <c r="ONT4" s="17"/>
      <c r="ONU4" s="17"/>
      <c r="ONV4" s="17"/>
      <c r="ONW4" s="17"/>
      <c r="ONX4" s="17"/>
      <c r="ONY4" s="17"/>
      <c r="ONZ4" s="17"/>
      <c r="OOA4" s="17"/>
      <c r="OOB4" s="17"/>
      <c r="OOC4" s="17"/>
      <c r="OOD4" s="17"/>
      <c r="OOE4" s="17"/>
      <c r="OOF4" s="17"/>
      <c r="OOG4" s="17"/>
      <c r="OOH4" s="17"/>
      <c r="OOI4" s="17"/>
      <c r="OOJ4" s="17"/>
      <c r="OOK4" s="17"/>
      <c r="OOL4" s="17"/>
      <c r="OOM4" s="17"/>
      <c r="OON4" s="17"/>
      <c r="OOO4" s="17"/>
      <c r="OOP4" s="17"/>
      <c r="OOQ4" s="17"/>
      <c r="OOR4" s="17"/>
      <c r="OOS4" s="17"/>
      <c r="OOT4" s="17"/>
      <c r="OOU4" s="17"/>
      <c r="OOV4" s="17"/>
      <c r="OOW4" s="17"/>
      <c r="OOX4" s="17"/>
      <c r="OOY4" s="17"/>
      <c r="OOZ4" s="17"/>
      <c r="OPA4" s="17"/>
      <c r="OPB4" s="17"/>
      <c r="OPC4" s="17"/>
      <c r="OPD4" s="17"/>
      <c r="OPE4" s="17"/>
      <c r="OPF4" s="17"/>
      <c r="OPG4" s="17"/>
      <c r="OPH4" s="17"/>
      <c r="OPI4" s="17"/>
      <c r="OPJ4" s="17"/>
      <c r="OPK4" s="17"/>
      <c r="OPL4" s="17"/>
      <c r="OPM4" s="17"/>
      <c r="OPN4" s="17"/>
      <c r="OPO4" s="17"/>
      <c r="OPP4" s="17"/>
      <c r="OPQ4" s="17"/>
      <c r="OPR4" s="17"/>
      <c r="OPS4" s="17"/>
      <c r="OPT4" s="17"/>
      <c r="OPU4" s="17"/>
      <c r="OPV4" s="17"/>
      <c r="OPW4" s="17"/>
      <c r="OPX4" s="17"/>
      <c r="OPY4" s="17"/>
      <c r="OPZ4" s="17"/>
      <c r="OQA4" s="17"/>
      <c r="OQB4" s="17"/>
      <c r="OQC4" s="17"/>
      <c r="OQD4" s="17"/>
      <c r="OQE4" s="17"/>
      <c r="OQF4" s="17"/>
      <c r="OQG4" s="17"/>
      <c r="OQH4" s="17"/>
      <c r="OQI4" s="17"/>
      <c r="OQJ4" s="17"/>
      <c r="OQK4" s="17"/>
      <c r="OQL4" s="17"/>
      <c r="OQM4" s="17"/>
      <c r="OQN4" s="17"/>
      <c r="OQO4" s="17"/>
      <c r="OQP4" s="17"/>
      <c r="OQQ4" s="17"/>
      <c r="OQR4" s="17"/>
      <c r="OQS4" s="17"/>
      <c r="OQT4" s="17"/>
      <c r="OQU4" s="17"/>
      <c r="OQV4" s="17"/>
      <c r="OQW4" s="17"/>
      <c r="OQX4" s="17"/>
      <c r="OQY4" s="17"/>
      <c r="OQZ4" s="17"/>
      <c r="ORA4" s="17"/>
      <c r="ORB4" s="17"/>
      <c r="ORC4" s="17"/>
      <c r="ORD4" s="17"/>
      <c r="ORE4" s="17"/>
      <c r="ORF4" s="17"/>
      <c r="ORG4" s="17"/>
      <c r="ORH4" s="17"/>
      <c r="ORI4" s="17"/>
      <c r="ORJ4" s="17"/>
      <c r="ORK4" s="17"/>
      <c r="ORL4" s="17"/>
      <c r="ORM4" s="17"/>
      <c r="ORN4" s="17"/>
      <c r="ORO4" s="17"/>
      <c r="ORP4" s="17"/>
      <c r="ORQ4" s="17"/>
      <c r="ORR4" s="17"/>
      <c r="ORS4" s="17"/>
      <c r="ORT4" s="17"/>
      <c r="ORU4" s="17"/>
      <c r="ORV4" s="17"/>
      <c r="ORW4" s="17"/>
      <c r="ORX4" s="17"/>
      <c r="ORY4" s="17"/>
      <c r="ORZ4" s="17"/>
      <c r="OSA4" s="17"/>
      <c r="OSB4" s="17"/>
      <c r="OSC4" s="17"/>
      <c r="OSD4" s="17"/>
      <c r="OSE4" s="17"/>
      <c r="OSF4" s="17"/>
      <c r="OSG4" s="17"/>
      <c r="OSH4" s="17"/>
      <c r="OSI4" s="17"/>
      <c r="OSJ4" s="17"/>
      <c r="OSK4" s="17"/>
      <c r="OSL4" s="17"/>
      <c r="OSM4" s="17"/>
      <c r="OSN4" s="17"/>
      <c r="OSO4" s="17"/>
      <c r="OSP4" s="17"/>
      <c r="OSQ4" s="17"/>
      <c r="OSR4" s="17"/>
      <c r="OSS4" s="17"/>
      <c r="OST4" s="17"/>
      <c r="OSU4" s="17"/>
      <c r="OSV4" s="17"/>
      <c r="OSW4" s="17"/>
      <c r="OSX4" s="17"/>
      <c r="OSY4" s="17"/>
      <c r="OSZ4" s="17"/>
      <c r="OTA4" s="17"/>
      <c r="OTB4" s="17"/>
      <c r="OTC4" s="17"/>
      <c r="OTD4" s="17"/>
      <c r="OTE4" s="17"/>
      <c r="OTF4" s="17"/>
      <c r="OTG4" s="17"/>
      <c r="OTH4" s="17"/>
      <c r="OTI4" s="17"/>
      <c r="OTJ4" s="17"/>
      <c r="OTK4" s="17"/>
      <c r="OTL4" s="17"/>
      <c r="OTM4" s="17"/>
      <c r="OTN4" s="17"/>
      <c r="OTO4" s="17"/>
      <c r="OTP4" s="17"/>
      <c r="OTQ4" s="17"/>
      <c r="OTR4" s="17"/>
      <c r="OTS4" s="17"/>
      <c r="OTT4" s="17"/>
      <c r="OTU4" s="17"/>
      <c r="OTV4" s="17"/>
      <c r="OTW4" s="17"/>
      <c r="OTX4" s="17"/>
      <c r="OTY4" s="17"/>
      <c r="OTZ4" s="17"/>
      <c r="OUA4" s="17"/>
      <c r="OUB4" s="17"/>
      <c r="OUC4" s="17"/>
      <c r="OUD4" s="17"/>
      <c r="OUE4" s="17"/>
      <c r="OUF4" s="17"/>
      <c r="OUG4" s="17"/>
      <c r="OUH4" s="17"/>
      <c r="OUI4" s="17"/>
      <c r="OUJ4" s="17"/>
      <c r="OUK4" s="17"/>
      <c r="OUL4" s="17"/>
      <c r="OUM4" s="17"/>
      <c r="OUN4" s="17"/>
      <c r="OUO4" s="17"/>
      <c r="OUP4" s="17"/>
      <c r="OUQ4" s="17"/>
      <c r="OUR4" s="17"/>
      <c r="OUS4" s="17"/>
      <c r="OUT4" s="17"/>
      <c r="OUU4" s="17"/>
      <c r="OUV4" s="17"/>
      <c r="OUW4" s="17"/>
      <c r="OUX4" s="17"/>
      <c r="OUY4" s="17"/>
      <c r="OUZ4" s="17"/>
      <c r="OVA4" s="17"/>
      <c r="OVB4" s="17"/>
      <c r="OVC4" s="17"/>
      <c r="OVD4" s="17"/>
      <c r="OVE4" s="17"/>
      <c r="OVF4" s="17"/>
      <c r="OVG4" s="17"/>
      <c r="OVH4" s="17"/>
      <c r="OVI4" s="17"/>
      <c r="OVJ4" s="17"/>
      <c r="OVK4" s="17"/>
      <c r="OVL4" s="17"/>
      <c r="OVM4" s="17"/>
      <c r="OVN4" s="17"/>
      <c r="OVO4" s="17"/>
      <c r="OVP4" s="17"/>
      <c r="OVQ4" s="17"/>
      <c r="OVR4" s="17"/>
      <c r="OVS4" s="17"/>
      <c r="OVT4" s="17"/>
      <c r="OVU4" s="17"/>
      <c r="OVV4" s="17"/>
      <c r="OVW4" s="17"/>
      <c r="OVX4" s="17"/>
      <c r="OVY4" s="17"/>
      <c r="OVZ4" s="17"/>
      <c r="OWA4" s="17"/>
      <c r="OWB4" s="17"/>
      <c r="OWC4" s="17"/>
      <c r="OWD4" s="17"/>
      <c r="OWE4" s="17"/>
      <c r="OWF4" s="17"/>
      <c r="OWG4" s="17"/>
      <c r="OWH4" s="17"/>
      <c r="OWI4" s="17"/>
      <c r="OWJ4" s="17"/>
      <c r="OWK4" s="17"/>
      <c r="OWL4" s="17"/>
      <c r="OWM4" s="17"/>
      <c r="OWN4" s="17"/>
      <c r="OWO4" s="17"/>
      <c r="OWP4" s="17"/>
      <c r="OWQ4" s="17"/>
      <c r="OWR4" s="17"/>
      <c r="OWS4" s="17"/>
      <c r="OWT4" s="17"/>
      <c r="OWU4" s="17"/>
      <c r="OWV4" s="17"/>
      <c r="OWW4" s="17"/>
      <c r="OWX4" s="17"/>
      <c r="OWY4" s="17"/>
      <c r="OWZ4" s="17"/>
      <c r="OXA4" s="17"/>
      <c r="OXB4" s="17"/>
      <c r="OXC4" s="17"/>
      <c r="OXD4" s="17"/>
      <c r="OXE4" s="17"/>
      <c r="OXF4" s="17"/>
      <c r="OXG4" s="17"/>
      <c r="OXH4" s="17"/>
      <c r="OXI4" s="17"/>
      <c r="OXJ4" s="17"/>
      <c r="OXK4" s="17"/>
      <c r="OXL4" s="17"/>
      <c r="OXM4" s="17"/>
      <c r="OXN4" s="17"/>
      <c r="OXO4" s="17"/>
      <c r="OXP4" s="17"/>
      <c r="OXQ4" s="17"/>
      <c r="OXR4" s="17"/>
      <c r="OXS4" s="17"/>
      <c r="OXT4" s="17"/>
      <c r="OXU4" s="17"/>
      <c r="OXV4" s="17"/>
      <c r="OXW4" s="17"/>
      <c r="OXX4" s="17"/>
      <c r="OXY4" s="17"/>
      <c r="OXZ4" s="17"/>
      <c r="OYA4" s="17"/>
      <c r="OYB4" s="17"/>
      <c r="OYC4" s="17"/>
      <c r="OYD4" s="17"/>
      <c r="OYE4" s="17"/>
      <c r="OYF4" s="17"/>
      <c r="OYG4" s="17"/>
      <c r="OYH4" s="17"/>
      <c r="OYI4" s="17"/>
      <c r="OYJ4" s="17"/>
      <c r="OYK4" s="17"/>
      <c r="OYL4" s="17"/>
      <c r="OYM4" s="17"/>
      <c r="OYN4" s="17"/>
      <c r="OYO4" s="17"/>
      <c r="OYP4" s="17"/>
      <c r="OYQ4" s="17"/>
      <c r="OYR4" s="17"/>
      <c r="OYS4" s="17"/>
      <c r="OYT4" s="17"/>
      <c r="OYU4" s="17"/>
      <c r="OYV4" s="17"/>
      <c r="OYW4" s="17"/>
      <c r="OYX4" s="17"/>
      <c r="OYY4" s="17"/>
      <c r="OYZ4" s="17"/>
      <c r="OZA4" s="17"/>
      <c r="OZB4" s="17"/>
      <c r="OZC4" s="17"/>
      <c r="OZD4" s="17"/>
      <c r="OZE4" s="17"/>
      <c r="OZF4" s="17"/>
      <c r="OZG4" s="17"/>
      <c r="OZH4" s="17"/>
      <c r="OZI4" s="17"/>
      <c r="OZJ4" s="17"/>
      <c r="OZK4" s="17"/>
      <c r="OZL4" s="17"/>
      <c r="OZM4" s="17"/>
      <c r="OZN4" s="17"/>
      <c r="OZO4" s="17"/>
      <c r="OZP4" s="17"/>
      <c r="OZQ4" s="17"/>
      <c r="OZR4" s="17"/>
      <c r="OZS4" s="17"/>
      <c r="OZT4" s="17"/>
      <c r="OZU4" s="17"/>
      <c r="OZV4" s="17"/>
      <c r="OZW4" s="17"/>
      <c r="OZX4" s="17"/>
      <c r="OZY4" s="17"/>
      <c r="OZZ4" s="17"/>
      <c r="PAA4" s="17"/>
      <c r="PAB4" s="17"/>
      <c r="PAC4" s="17"/>
      <c r="PAD4" s="17"/>
      <c r="PAE4" s="17"/>
      <c r="PAF4" s="17"/>
      <c r="PAG4" s="17"/>
      <c r="PAH4" s="17"/>
      <c r="PAI4" s="17"/>
      <c r="PAJ4" s="17"/>
      <c r="PAK4" s="17"/>
      <c r="PAL4" s="17"/>
      <c r="PAM4" s="17"/>
      <c r="PAN4" s="17"/>
      <c r="PAO4" s="17"/>
      <c r="PAP4" s="17"/>
      <c r="PAQ4" s="17"/>
      <c r="PAR4" s="17"/>
      <c r="PAS4" s="17"/>
      <c r="PAT4" s="17"/>
      <c r="PAU4" s="17"/>
      <c r="PAV4" s="17"/>
      <c r="PAW4" s="17"/>
      <c r="PAX4" s="17"/>
      <c r="PAY4" s="17"/>
      <c r="PAZ4" s="17"/>
      <c r="PBA4" s="17"/>
      <c r="PBB4" s="17"/>
      <c r="PBC4" s="17"/>
      <c r="PBD4" s="17"/>
      <c r="PBE4" s="17"/>
      <c r="PBF4" s="17"/>
      <c r="PBG4" s="17"/>
      <c r="PBH4" s="17"/>
      <c r="PBI4" s="17"/>
      <c r="PBJ4" s="17"/>
      <c r="PBK4" s="17"/>
      <c r="PBL4" s="17"/>
      <c r="PBM4" s="17"/>
      <c r="PBN4" s="17"/>
      <c r="PBO4" s="17"/>
      <c r="PBP4" s="17"/>
      <c r="PBQ4" s="17"/>
      <c r="PBR4" s="17"/>
      <c r="PBS4" s="17"/>
      <c r="PBT4" s="17"/>
      <c r="PBU4" s="17"/>
      <c r="PBV4" s="17"/>
      <c r="PBW4" s="17"/>
      <c r="PBX4" s="17"/>
      <c r="PBY4" s="17"/>
      <c r="PBZ4" s="17"/>
      <c r="PCA4" s="17"/>
      <c r="PCB4" s="17"/>
      <c r="PCC4" s="17"/>
      <c r="PCD4" s="17"/>
      <c r="PCE4" s="17"/>
      <c r="PCF4" s="17"/>
      <c r="PCG4" s="17"/>
      <c r="PCH4" s="17"/>
      <c r="PCI4" s="17"/>
      <c r="PCJ4" s="17"/>
      <c r="PCK4" s="17"/>
      <c r="PCL4" s="17"/>
      <c r="PCM4" s="17"/>
      <c r="PCN4" s="17"/>
      <c r="PCO4" s="17"/>
      <c r="PCP4" s="17"/>
      <c r="PCQ4" s="17"/>
      <c r="PCR4" s="17"/>
      <c r="PCS4" s="17"/>
      <c r="PCT4" s="17"/>
      <c r="PCU4" s="17"/>
      <c r="PCV4" s="17"/>
      <c r="PCW4" s="17"/>
      <c r="PCX4" s="17"/>
      <c r="PCY4" s="17"/>
      <c r="PCZ4" s="17"/>
      <c r="PDA4" s="17"/>
      <c r="PDB4" s="17"/>
      <c r="PDC4" s="17"/>
      <c r="PDD4" s="17"/>
      <c r="PDE4" s="17"/>
      <c r="PDF4" s="17"/>
      <c r="PDG4" s="17"/>
      <c r="PDH4" s="17"/>
      <c r="PDI4" s="17"/>
      <c r="PDJ4" s="17"/>
      <c r="PDK4" s="17"/>
      <c r="PDL4" s="17"/>
      <c r="PDM4" s="17"/>
      <c r="PDN4" s="17"/>
      <c r="PDO4" s="17"/>
      <c r="PDP4" s="17"/>
      <c r="PDQ4" s="17"/>
      <c r="PDR4" s="17"/>
      <c r="PDS4" s="17"/>
      <c r="PDT4" s="17"/>
      <c r="PDU4" s="17"/>
      <c r="PDV4" s="17"/>
      <c r="PDW4" s="17"/>
      <c r="PDX4" s="17"/>
      <c r="PDY4" s="17"/>
      <c r="PDZ4" s="17"/>
      <c r="PEA4" s="17"/>
      <c r="PEB4" s="17"/>
      <c r="PEC4" s="17"/>
      <c r="PED4" s="17"/>
      <c r="PEE4" s="17"/>
      <c r="PEF4" s="17"/>
      <c r="PEG4" s="17"/>
      <c r="PEH4" s="17"/>
      <c r="PEI4" s="17"/>
      <c r="PEJ4" s="17"/>
      <c r="PEK4" s="17"/>
      <c r="PEL4" s="17"/>
      <c r="PEM4" s="17"/>
      <c r="PEN4" s="17"/>
      <c r="PEO4" s="17"/>
      <c r="PEP4" s="17"/>
      <c r="PEQ4" s="17"/>
      <c r="PER4" s="17"/>
      <c r="PES4" s="17"/>
      <c r="PET4" s="17"/>
      <c r="PEU4" s="17"/>
      <c r="PEV4" s="17"/>
      <c r="PEW4" s="17"/>
      <c r="PEX4" s="17"/>
      <c r="PEY4" s="17"/>
      <c r="PEZ4" s="17"/>
      <c r="PFA4" s="17"/>
      <c r="PFB4" s="17"/>
      <c r="PFC4" s="17"/>
      <c r="PFD4" s="17"/>
      <c r="PFE4" s="17"/>
      <c r="PFF4" s="17"/>
      <c r="PFG4" s="17"/>
      <c r="PFH4" s="17"/>
      <c r="PFI4" s="17"/>
      <c r="PFJ4" s="17"/>
      <c r="PFK4" s="17"/>
      <c r="PFL4" s="17"/>
      <c r="PFM4" s="17"/>
      <c r="PFN4" s="17"/>
      <c r="PFO4" s="17"/>
      <c r="PFP4" s="17"/>
      <c r="PFQ4" s="17"/>
      <c r="PFR4" s="17"/>
      <c r="PFS4" s="17"/>
      <c r="PFT4" s="17"/>
      <c r="PFU4" s="17"/>
      <c r="PFV4" s="17"/>
      <c r="PFW4" s="17"/>
      <c r="PFX4" s="17"/>
      <c r="PFY4" s="17"/>
      <c r="PFZ4" s="17"/>
      <c r="PGA4" s="17"/>
      <c r="PGB4" s="17"/>
      <c r="PGC4" s="17"/>
      <c r="PGD4" s="17"/>
      <c r="PGE4" s="17"/>
      <c r="PGF4" s="17"/>
      <c r="PGG4" s="17"/>
      <c r="PGH4" s="17"/>
      <c r="PGI4" s="17"/>
      <c r="PGJ4" s="17"/>
      <c r="PGK4" s="17"/>
      <c r="PGL4" s="17"/>
      <c r="PGM4" s="17"/>
      <c r="PGN4" s="17"/>
      <c r="PGO4" s="17"/>
      <c r="PGP4" s="17"/>
      <c r="PGQ4" s="17"/>
      <c r="PGR4" s="17"/>
      <c r="PGS4" s="17"/>
      <c r="PGT4" s="17"/>
      <c r="PGU4" s="17"/>
      <c r="PGV4" s="17"/>
      <c r="PGW4" s="17"/>
      <c r="PGX4" s="17"/>
      <c r="PGY4" s="17"/>
      <c r="PGZ4" s="17"/>
      <c r="PHA4" s="17"/>
      <c r="PHB4" s="17"/>
      <c r="PHC4" s="17"/>
      <c r="PHD4" s="17"/>
      <c r="PHE4" s="17"/>
      <c r="PHF4" s="17"/>
      <c r="PHG4" s="17"/>
      <c r="PHH4" s="17"/>
      <c r="PHI4" s="17"/>
      <c r="PHJ4" s="17"/>
      <c r="PHK4" s="17"/>
      <c r="PHL4" s="17"/>
      <c r="PHM4" s="17"/>
      <c r="PHN4" s="17"/>
      <c r="PHO4" s="17"/>
      <c r="PHP4" s="17"/>
      <c r="PHQ4" s="17"/>
      <c r="PHR4" s="17"/>
      <c r="PHS4" s="17"/>
      <c r="PHT4" s="17"/>
      <c r="PHU4" s="17"/>
      <c r="PHV4" s="17"/>
      <c r="PHW4" s="17"/>
      <c r="PHX4" s="17"/>
      <c r="PHY4" s="17"/>
      <c r="PHZ4" s="17"/>
      <c r="PIA4" s="17"/>
      <c r="PIB4" s="17"/>
      <c r="PIC4" s="17"/>
      <c r="PID4" s="17"/>
      <c r="PIE4" s="17"/>
      <c r="PIF4" s="17"/>
      <c r="PIG4" s="17"/>
      <c r="PIH4" s="17"/>
      <c r="PII4" s="17"/>
      <c r="PIJ4" s="17"/>
      <c r="PIK4" s="17"/>
      <c r="PIL4" s="17"/>
      <c r="PIM4" s="17"/>
      <c r="PIN4" s="17"/>
      <c r="PIO4" s="17"/>
      <c r="PIP4" s="17"/>
      <c r="PIQ4" s="17"/>
      <c r="PIR4" s="17"/>
      <c r="PIS4" s="17"/>
      <c r="PIT4" s="17"/>
      <c r="PIU4" s="17"/>
      <c r="PIV4" s="17"/>
      <c r="PIW4" s="17"/>
      <c r="PIX4" s="17"/>
      <c r="PIY4" s="17"/>
      <c r="PIZ4" s="17"/>
      <c r="PJA4" s="17"/>
      <c r="PJB4" s="17"/>
      <c r="PJC4" s="17"/>
      <c r="PJD4" s="17"/>
      <c r="PJE4" s="17"/>
      <c r="PJF4" s="17"/>
      <c r="PJG4" s="17"/>
      <c r="PJH4" s="17"/>
      <c r="PJI4" s="17"/>
      <c r="PJJ4" s="17"/>
      <c r="PJK4" s="17"/>
      <c r="PJL4" s="17"/>
      <c r="PJM4" s="17"/>
      <c r="PJN4" s="17"/>
      <c r="PJO4" s="17"/>
      <c r="PJP4" s="17"/>
      <c r="PJQ4" s="17"/>
      <c r="PJR4" s="17"/>
      <c r="PJS4" s="17"/>
      <c r="PJT4" s="17"/>
      <c r="PJU4" s="17"/>
      <c r="PJV4" s="17"/>
      <c r="PJW4" s="17"/>
      <c r="PJX4" s="17"/>
      <c r="PJY4" s="17"/>
      <c r="PJZ4" s="17"/>
      <c r="PKA4" s="17"/>
      <c r="PKB4" s="17"/>
      <c r="PKC4" s="17"/>
      <c r="PKD4" s="17"/>
      <c r="PKE4" s="17"/>
      <c r="PKF4" s="17"/>
      <c r="PKG4" s="17"/>
      <c r="PKH4" s="17"/>
      <c r="PKI4" s="17"/>
      <c r="PKJ4" s="17"/>
      <c r="PKK4" s="17"/>
      <c r="PKL4" s="17"/>
      <c r="PKM4" s="17"/>
      <c r="PKN4" s="17"/>
      <c r="PKO4" s="17"/>
      <c r="PKP4" s="17"/>
      <c r="PKQ4" s="17"/>
      <c r="PKR4" s="17"/>
      <c r="PKS4" s="17"/>
      <c r="PKT4" s="17"/>
      <c r="PKU4" s="17"/>
      <c r="PKV4" s="17"/>
      <c r="PKW4" s="17"/>
      <c r="PKX4" s="17"/>
      <c r="PKY4" s="17"/>
      <c r="PKZ4" s="17"/>
      <c r="PLA4" s="17"/>
      <c r="PLB4" s="17"/>
      <c r="PLC4" s="17"/>
      <c r="PLD4" s="17"/>
      <c r="PLE4" s="17"/>
      <c r="PLF4" s="17"/>
      <c r="PLG4" s="17"/>
      <c r="PLH4" s="17"/>
      <c r="PLI4" s="17"/>
      <c r="PLJ4" s="17"/>
      <c r="PLK4" s="17"/>
      <c r="PLL4" s="17"/>
      <c r="PLM4" s="17"/>
      <c r="PLN4" s="17"/>
      <c r="PLO4" s="17"/>
      <c r="PLP4" s="17"/>
      <c r="PLQ4" s="17"/>
      <c r="PLR4" s="17"/>
      <c r="PLS4" s="17"/>
      <c r="PLT4" s="17"/>
      <c r="PLU4" s="17"/>
      <c r="PLV4" s="17"/>
      <c r="PLW4" s="17"/>
      <c r="PLX4" s="17"/>
      <c r="PLY4" s="17"/>
      <c r="PLZ4" s="17"/>
      <c r="PMA4" s="17"/>
      <c r="PMB4" s="17"/>
      <c r="PMC4" s="17"/>
      <c r="PMD4" s="17"/>
      <c r="PME4" s="17"/>
      <c r="PMF4" s="17"/>
      <c r="PMG4" s="17"/>
      <c r="PMH4" s="17"/>
      <c r="PMI4" s="17"/>
      <c r="PMJ4" s="17"/>
      <c r="PMK4" s="17"/>
      <c r="PML4" s="17"/>
      <c r="PMM4" s="17"/>
      <c r="PMN4" s="17"/>
      <c r="PMO4" s="17"/>
      <c r="PMP4" s="17"/>
      <c r="PMQ4" s="17"/>
      <c r="PMR4" s="17"/>
      <c r="PMS4" s="17"/>
      <c r="PMT4" s="17"/>
      <c r="PMU4" s="17"/>
      <c r="PMV4" s="17"/>
      <c r="PMW4" s="17"/>
      <c r="PMX4" s="17"/>
      <c r="PMY4" s="17"/>
      <c r="PMZ4" s="17"/>
      <c r="PNA4" s="17"/>
      <c r="PNB4" s="17"/>
      <c r="PNC4" s="17"/>
      <c r="PND4" s="17"/>
      <c r="PNE4" s="17"/>
      <c r="PNF4" s="17"/>
      <c r="PNG4" s="17"/>
      <c r="PNH4" s="17"/>
      <c r="PNI4" s="17"/>
      <c r="PNJ4" s="17"/>
      <c r="PNK4" s="17"/>
      <c r="PNL4" s="17"/>
      <c r="PNM4" s="17"/>
      <c r="PNN4" s="17"/>
      <c r="PNO4" s="17"/>
      <c r="PNP4" s="17"/>
      <c r="PNQ4" s="17"/>
      <c r="PNR4" s="17"/>
      <c r="PNS4" s="17"/>
      <c r="PNT4" s="17"/>
      <c r="PNU4" s="17"/>
      <c r="PNV4" s="17"/>
      <c r="PNW4" s="17"/>
      <c r="PNX4" s="17"/>
      <c r="PNY4" s="17"/>
      <c r="PNZ4" s="17"/>
      <c r="POA4" s="17"/>
      <c r="POB4" s="17"/>
      <c r="POC4" s="17"/>
      <c r="POD4" s="17"/>
      <c r="POE4" s="17"/>
      <c r="POF4" s="17"/>
      <c r="POG4" s="17"/>
      <c r="POH4" s="17"/>
      <c r="POI4" s="17"/>
      <c r="POJ4" s="17"/>
      <c r="POK4" s="17"/>
      <c r="POL4" s="17"/>
      <c r="POM4" s="17"/>
      <c r="PON4" s="17"/>
      <c r="POO4" s="17"/>
      <c r="POP4" s="17"/>
      <c r="POQ4" s="17"/>
      <c r="POR4" s="17"/>
      <c r="POS4" s="17"/>
      <c r="POT4" s="17"/>
      <c r="POU4" s="17"/>
      <c r="POV4" s="17"/>
      <c r="POW4" s="17"/>
      <c r="POX4" s="17"/>
      <c r="POY4" s="17"/>
      <c r="POZ4" s="17"/>
      <c r="PPA4" s="17"/>
      <c r="PPB4" s="17"/>
      <c r="PPC4" s="17"/>
      <c r="PPD4" s="17"/>
      <c r="PPE4" s="17"/>
      <c r="PPF4" s="17"/>
      <c r="PPG4" s="17"/>
      <c r="PPH4" s="17"/>
      <c r="PPI4" s="17"/>
      <c r="PPJ4" s="17"/>
      <c r="PPK4" s="17"/>
      <c r="PPL4" s="17"/>
      <c r="PPM4" s="17"/>
      <c r="PPN4" s="17"/>
      <c r="PPO4" s="17"/>
      <c r="PPP4" s="17"/>
      <c r="PPQ4" s="17"/>
      <c r="PPR4" s="17"/>
      <c r="PPS4" s="17"/>
      <c r="PPT4" s="17"/>
      <c r="PPU4" s="17"/>
      <c r="PPV4" s="17"/>
      <c r="PPW4" s="17"/>
      <c r="PPX4" s="17"/>
      <c r="PPY4" s="17"/>
      <c r="PPZ4" s="17"/>
      <c r="PQA4" s="17"/>
      <c r="PQB4" s="17"/>
      <c r="PQC4" s="17"/>
      <c r="PQD4" s="17"/>
      <c r="PQE4" s="17"/>
      <c r="PQF4" s="17"/>
      <c r="PQG4" s="17"/>
      <c r="PQH4" s="17"/>
      <c r="PQI4" s="17"/>
      <c r="PQJ4" s="17"/>
      <c r="PQK4" s="17"/>
      <c r="PQL4" s="17"/>
      <c r="PQM4" s="17"/>
      <c r="PQN4" s="17"/>
      <c r="PQO4" s="17"/>
      <c r="PQP4" s="17"/>
      <c r="PQQ4" s="17"/>
      <c r="PQR4" s="17"/>
      <c r="PQS4" s="17"/>
      <c r="PQT4" s="17"/>
      <c r="PQU4" s="17"/>
      <c r="PQV4" s="17"/>
      <c r="PQW4" s="17"/>
      <c r="PQX4" s="17"/>
      <c r="PQY4" s="17"/>
      <c r="PQZ4" s="17"/>
      <c r="PRA4" s="17"/>
      <c r="PRB4" s="17"/>
      <c r="PRC4" s="17"/>
      <c r="PRD4" s="17"/>
      <c r="PRE4" s="17"/>
      <c r="PRF4" s="17"/>
      <c r="PRG4" s="17"/>
      <c r="PRH4" s="17"/>
      <c r="PRI4" s="17"/>
      <c r="PRJ4" s="17"/>
      <c r="PRK4" s="17"/>
      <c r="PRL4" s="17"/>
      <c r="PRM4" s="17"/>
      <c r="PRN4" s="17"/>
      <c r="PRO4" s="17"/>
      <c r="PRP4" s="17"/>
      <c r="PRQ4" s="17"/>
      <c r="PRR4" s="17"/>
      <c r="PRS4" s="17"/>
      <c r="PRT4" s="17"/>
      <c r="PRU4" s="17"/>
      <c r="PRV4" s="17"/>
      <c r="PRW4" s="17"/>
      <c r="PRX4" s="17"/>
      <c r="PRY4" s="17"/>
      <c r="PRZ4" s="17"/>
      <c r="PSA4" s="17"/>
      <c r="PSB4" s="17"/>
      <c r="PSC4" s="17"/>
      <c r="PSD4" s="17"/>
      <c r="PSE4" s="17"/>
      <c r="PSF4" s="17"/>
      <c r="PSG4" s="17"/>
      <c r="PSH4" s="17"/>
      <c r="PSI4" s="17"/>
      <c r="PSJ4" s="17"/>
      <c r="PSK4" s="17"/>
      <c r="PSL4" s="17"/>
      <c r="PSM4" s="17"/>
      <c r="PSN4" s="17"/>
      <c r="PSO4" s="17"/>
      <c r="PSP4" s="17"/>
      <c r="PSQ4" s="17"/>
      <c r="PSR4" s="17"/>
      <c r="PSS4" s="17"/>
      <c r="PST4" s="17"/>
      <c r="PSU4" s="17"/>
      <c r="PSV4" s="17"/>
      <c r="PSW4" s="17"/>
      <c r="PSX4" s="17"/>
      <c r="PSY4" s="17"/>
      <c r="PSZ4" s="17"/>
      <c r="PTA4" s="17"/>
      <c r="PTB4" s="17"/>
      <c r="PTC4" s="17"/>
      <c r="PTD4" s="17"/>
      <c r="PTE4" s="17"/>
      <c r="PTF4" s="17"/>
      <c r="PTG4" s="17"/>
      <c r="PTH4" s="17"/>
      <c r="PTI4" s="17"/>
      <c r="PTJ4" s="17"/>
      <c r="PTK4" s="17"/>
      <c r="PTL4" s="17"/>
      <c r="PTM4" s="17"/>
      <c r="PTN4" s="17"/>
      <c r="PTO4" s="17"/>
      <c r="PTP4" s="17"/>
      <c r="PTQ4" s="17"/>
      <c r="PTR4" s="17"/>
      <c r="PTS4" s="17"/>
      <c r="PTT4" s="17"/>
      <c r="PTU4" s="17"/>
      <c r="PTV4" s="17"/>
      <c r="PTW4" s="17"/>
      <c r="PTX4" s="17"/>
      <c r="PTY4" s="17"/>
      <c r="PTZ4" s="17"/>
      <c r="PUA4" s="17"/>
      <c r="PUB4" s="17"/>
      <c r="PUC4" s="17"/>
      <c r="PUD4" s="17"/>
      <c r="PUE4" s="17"/>
      <c r="PUF4" s="17"/>
      <c r="PUG4" s="17"/>
      <c r="PUH4" s="17"/>
      <c r="PUI4" s="17"/>
      <c r="PUJ4" s="17"/>
      <c r="PUK4" s="17"/>
      <c r="PUL4" s="17"/>
      <c r="PUM4" s="17"/>
      <c r="PUN4" s="17"/>
      <c r="PUO4" s="17"/>
      <c r="PUP4" s="17"/>
      <c r="PUQ4" s="17"/>
      <c r="PUR4" s="17"/>
      <c r="PUS4" s="17"/>
      <c r="PUT4" s="17"/>
      <c r="PUU4" s="17"/>
      <c r="PUV4" s="17"/>
      <c r="PUW4" s="17"/>
      <c r="PUX4" s="17"/>
      <c r="PUY4" s="17"/>
      <c r="PUZ4" s="17"/>
      <c r="PVA4" s="17"/>
      <c r="PVB4" s="17"/>
      <c r="PVC4" s="17"/>
      <c r="PVD4" s="17"/>
      <c r="PVE4" s="17"/>
      <c r="PVF4" s="17"/>
      <c r="PVG4" s="17"/>
      <c r="PVH4" s="17"/>
      <c r="PVI4" s="17"/>
      <c r="PVJ4" s="17"/>
      <c r="PVK4" s="17"/>
      <c r="PVL4" s="17"/>
      <c r="PVM4" s="17"/>
      <c r="PVN4" s="17"/>
      <c r="PVO4" s="17"/>
      <c r="PVP4" s="17"/>
      <c r="PVQ4" s="17"/>
      <c r="PVR4" s="17"/>
      <c r="PVS4" s="17"/>
      <c r="PVT4" s="17"/>
      <c r="PVU4" s="17"/>
      <c r="PVV4" s="17"/>
      <c r="PVW4" s="17"/>
      <c r="PVX4" s="17"/>
      <c r="PVY4" s="17"/>
      <c r="PVZ4" s="17"/>
      <c r="PWA4" s="17"/>
      <c r="PWB4" s="17"/>
      <c r="PWC4" s="17"/>
      <c r="PWD4" s="17"/>
      <c r="PWE4" s="17"/>
      <c r="PWF4" s="17"/>
      <c r="PWG4" s="17"/>
      <c r="PWH4" s="17"/>
      <c r="PWI4" s="17"/>
      <c r="PWJ4" s="17"/>
      <c r="PWK4" s="17"/>
      <c r="PWL4" s="17"/>
      <c r="PWM4" s="17"/>
      <c r="PWN4" s="17"/>
      <c r="PWO4" s="17"/>
      <c r="PWP4" s="17"/>
      <c r="PWQ4" s="17"/>
      <c r="PWR4" s="17"/>
      <c r="PWS4" s="17"/>
      <c r="PWT4" s="17"/>
      <c r="PWU4" s="17"/>
      <c r="PWV4" s="17"/>
      <c r="PWW4" s="17"/>
      <c r="PWX4" s="17"/>
      <c r="PWY4" s="17"/>
      <c r="PWZ4" s="17"/>
      <c r="PXA4" s="17"/>
      <c r="PXB4" s="17"/>
      <c r="PXC4" s="17"/>
      <c r="PXD4" s="17"/>
      <c r="PXE4" s="17"/>
      <c r="PXF4" s="17"/>
      <c r="PXG4" s="17"/>
      <c r="PXH4" s="17"/>
      <c r="PXI4" s="17"/>
      <c r="PXJ4" s="17"/>
      <c r="PXK4" s="17"/>
      <c r="PXL4" s="17"/>
      <c r="PXM4" s="17"/>
      <c r="PXN4" s="17"/>
      <c r="PXO4" s="17"/>
      <c r="PXP4" s="17"/>
      <c r="PXQ4" s="17"/>
      <c r="PXR4" s="17"/>
      <c r="PXS4" s="17"/>
      <c r="PXT4" s="17"/>
      <c r="PXU4" s="17"/>
      <c r="PXV4" s="17"/>
      <c r="PXW4" s="17"/>
      <c r="PXX4" s="17"/>
      <c r="PXY4" s="17"/>
      <c r="PXZ4" s="17"/>
      <c r="PYA4" s="17"/>
      <c r="PYB4" s="17"/>
      <c r="PYC4" s="17"/>
      <c r="PYD4" s="17"/>
      <c r="PYE4" s="17"/>
      <c r="PYF4" s="17"/>
      <c r="PYG4" s="17"/>
      <c r="PYH4" s="17"/>
      <c r="PYI4" s="17"/>
      <c r="PYJ4" s="17"/>
      <c r="PYK4" s="17"/>
      <c r="PYL4" s="17"/>
      <c r="PYM4" s="17"/>
      <c r="PYN4" s="17"/>
      <c r="PYO4" s="17"/>
      <c r="PYP4" s="17"/>
      <c r="PYQ4" s="17"/>
      <c r="PYR4" s="17"/>
      <c r="PYS4" s="17"/>
      <c r="PYT4" s="17"/>
      <c r="PYU4" s="17"/>
      <c r="PYV4" s="17"/>
      <c r="PYW4" s="17"/>
      <c r="PYX4" s="17"/>
      <c r="PYY4" s="17"/>
      <c r="PYZ4" s="17"/>
      <c r="PZA4" s="17"/>
      <c r="PZB4" s="17"/>
      <c r="PZC4" s="17"/>
      <c r="PZD4" s="17"/>
      <c r="PZE4" s="17"/>
      <c r="PZF4" s="17"/>
      <c r="PZG4" s="17"/>
      <c r="PZH4" s="17"/>
      <c r="PZI4" s="17"/>
      <c r="PZJ4" s="17"/>
      <c r="PZK4" s="17"/>
      <c r="PZL4" s="17"/>
      <c r="PZM4" s="17"/>
      <c r="PZN4" s="17"/>
      <c r="PZO4" s="17"/>
      <c r="PZP4" s="17"/>
      <c r="PZQ4" s="17"/>
      <c r="PZR4" s="17"/>
      <c r="PZS4" s="17"/>
      <c r="PZT4" s="17"/>
      <c r="PZU4" s="17"/>
      <c r="PZV4" s="17"/>
      <c r="PZW4" s="17"/>
      <c r="PZX4" s="17"/>
      <c r="PZY4" s="17"/>
      <c r="PZZ4" s="17"/>
      <c r="QAA4" s="17"/>
      <c r="QAB4" s="17"/>
      <c r="QAC4" s="17"/>
      <c r="QAD4" s="17"/>
      <c r="QAE4" s="17"/>
      <c r="QAF4" s="17"/>
      <c r="QAG4" s="17"/>
      <c r="QAH4" s="17"/>
      <c r="QAI4" s="17"/>
      <c r="QAJ4" s="17"/>
      <c r="QAK4" s="17"/>
      <c r="QAL4" s="17"/>
      <c r="QAM4" s="17"/>
      <c r="QAN4" s="17"/>
      <c r="QAO4" s="17"/>
      <c r="QAP4" s="17"/>
      <c r="QAQ4" s="17"/>
      <c r="QAR4" s="17"/>
      <c r="QAS4" s="17"/>
      <c r="QAT4" s="17"/>
      <c r="QAU4" s="17"/>
      <c r="QAV4" s="17"/>
      <c r="QAW4" s="17"/>
      <c r="QAX4" s="17"/>
      <c r="QAY4" s="17"/>
      <c r="QAZ4" s="17"/>
      <c r="QBA4" s="17"/>
      <c r="QBB4" s="17"/>
      <c r="QBC4" s="17"/>
      <c r="QBD4" s="17"/>
      <c r="QBE4" s="17"/>
      <c r="QBF4" s="17"/>
      <c r="QBG4" s="17"/>
      <c r="QBH4" s="17"/>
      <c r="QBI4" s="17"/>
      <c r="QBJ4" s="17"/>
      <c r="QBK4" s="17"/>
      <c r="QBL4" s="17"/>
      <c r="QBM4" s="17"/>
      <c r="QBN4" s="17"/>
      <c r="QBO4" s="17"/>
      <c r="QBP4" s="17"/>
      <c r="QBQ4" s="17"/>
      <c r="QBR4" s="17"/>
      <c r="QBS4" s="17"/>
      <c r="QBT4" s="17"/>
      <c r="QBU4" s="17"/>
      <c r="QBV4" s="17"/>
      <c r="QBW4" s="17"/>
      <c r="QBX4" s="17"/>
      <c r="QBY4" s="17"/>
      <c r="QBZ4" s="17"/>
      <c r="QCA4" s="17"/>
      <c r="QCB4" s="17"/>
      <c r="QCC4" s="17"/>
      <c r="QCD4" s="17"/>
      <c r="QCE4" s="17"/>
      <c r="QCF4" s="17"/>
      <c r="QCG4" s="17"/>
      <c r="QCH4" s="17"/>
      <c r="QCI4" s="17"/>
      <c r="QCJ4" s="17"/>
      <c r="QCK4" s="17"/>
      <c r="QCL4" s="17"/>
      <c r="QCM4" s="17"/>
      <c r="QCN4" s="17"/>
      <c r="QCO4" s="17"/>
      <c r="QCP4" s="17"/>
      <c r="QCQ4" s="17"/>
      <c r="QCR4" s="17"/>
      <c r="QCS4" s="17"/>
      <c r="QCT4" s="17"/>
      <c r="QCU4" s="17"/>
      <c r="QCV4" s="17"/>
      <c r="QCW4" s="17"/>
      <c r="QCX4" s="17"/>
      <c r="QCY4" s="17"/>
      <c r="QCZ4" s="17"/>
      <c r="QDA4" s="17"/>
      <c r="QDB4" s="17"/>
      <c r="QDC4" s="17"/>
      <c r="QDD4" s="17"/>
      <c r="QDE4" s="17"/>
      <c r="QDF4" s="17"/>
      <c r="QDG4" s="17"/>
      <c r="QDH4" s="17"/>
      <c r="QDI4" s="17"/>
      <c r="QDJ4" s="17"/>
      <c r="QDK4" s="17"/>
      <c r="QDL4" s="17"/>
      <c r="QDM4" s="17"/>
      <c r="QDN4" s="17"/>
      <c r="QDO4" s="17"/>
      <c r="QDP4" s="17"/>
      <c r="QDQ4" s="17"/>
      <c r="QDR4" s="17"/>
      <c r="QDS4" s="17"/>
      <c r="QDT4" s="17"/>
      <c r="QDU4" s="17"/>
      <c r="QDV4" s="17"/>
      <c r="QDW4" s="17"/>
      <c r="QDX4" s="17"/>
      <c r="QDY4" s="17"/>
      <c r="QDZ4" s="17"/>
      <c r="QEA4" s="17"/>
      <c r="QEB4" s="17"/>
      <c r="QEC4" s="17"/>
      <c r="QED4" s="17"/>
      <c r="QEE4" s="17"/>
      <c r="QEF4" s="17"/>
      <c r="QEG4" s="17"/>
      <c r="QEH4" s="17"/>
      <c r="QEI4" s="17"/>
      <c r="QEJ4" s="17"/>
      <c r="QEK4" s="17"/>
      <c r="QEL4" s="17"/>
      <c r="QEM4" s="17"/>
      <c r="QEN4" s="17"/>
      <c r="QEO4" s="17"/>
      <c r="QEP4" s="17"/>
      <c r="QEQ4" s="17"/>
      <c r="QER4" s="17"/>
      <c r="QES4" s="17"/>
      <c r="QET4" s="17"/>
      <c r="QEU4" s="17"/>
      <c r="QEV4" s="17"/>
      <c r="QEW4" s="17"/>
      <c r="QEX4" s="17"/>
      <c r="QEY4" s="17"/>
      <c r="QEZ4" s="17"/>
      <c r="QFA4" s="17"/>
      <c r="QFB4" s="17"/>
      <c r="QFC4" s="17"/>
      <c r="QFD4" s="17"/>
      <c r="QFE4" s="17"/>
      <c r="QFF4" s="17"/>
      <c r="QFG4" s="17"/>
      <c r="QFH4" s="17"/>
      <c r="QFI4" s="17"/>
      <c r="QFJ4" s="17"/>
      <c r="QFK4" s="17"/>
      <c r="QFL4" s="17"/>
      <c r="QFM4" s="17"/>
      <c r="QFN4" s="17"/>
      <c r="QFO4" s="17"/>
      <c r="QFP4" s="17"/>
      <c r="QFQ4" s="17"/>
      <c r="QFR4" s="17"/>
      <c r="QFS4" s="17"/>
      <c r="QFT4" s="17"/>
      <c r="QFU4" s="17"/>
      <c r="QFV4" s="17"/>
      <c r="QFW4" s="17"/>
      <c r="QFX4" s="17"/>
      <c r="QFY4" s="17"/>
      <c r="QFZ4" s="17"/>
      <c r="QGA4" s="17"/>
      <c r="QGB4" s="17"/>
      <c r="QGC4" s="17"/>
      <c r="QGD4" s="17"/>
      <c r="QGE4" s="17"/>
      <c r="QGF4" s="17"/>
      <c r="QGG4" s="17"/>
      <c r="QGH4" s="17"/>
      <c r="QGI4" s="17"/>
      <c r="QGJ4" s="17"/>
      <c r="QGK4" s="17"/>
      <c r="QGL4" s="17"/>
      <c r="QGM4" s="17"/>
      <c r="QGN4" s="17"/>
      <c r="QGO4" s="17"/>
      <c r="QGP4" s="17"/>
      <c r="QGQ4" s="17"/>
      <c r="QGR4" s="17"/>
      <c r="QGS4" s="17"/>
      <c r="QGT4" s="17"/>
      <c r="QGU4" s="17"/>
      <c r="QGV4" s="17"/>
      <c r="QGW4" s="17"/>
      <c r="QGX4" s="17"/>
      <c r="QGY4" s="17"/>
      <c r="QGZ4" s="17"/>
      <c r="QHA4" s="17"/>
      <c r="QHB4" s="17"/>
      <c r="QHC4" s="17"/>
      <c r="QHD4" s="17"/>
      <c r="QHE4" s="17"/>
      <c r="QHF4" s="17"/>
      <c r="QHG4" s="17"/>
      <c r="QHH4" s="17"/>
      <c r="QHI4" s="17"/>
      <c r="QHJ4" s="17"/>
      <c r="QHK4" s="17"/>
      <c r="QHL4" s="17"/>
      <c r="QHM4" s="17"/>
      <c r="QHN4" s="17"/>
      <c r="QHO4" s="17"/>
      <c r="QHP4" s="17"/>
      <c r="QHQ4" s="17"/>
      <c r="QHR4" s="17"/>
      <c r="QHS4" s="17"/>
      <c r="QHT4" s="17"/>
      <c r="QHU4" s="17"/>
      <c r="QHV4" s="17"/>
      <c r="QHW4" s="17"/>
      <c r="QHX4" s="17"/>
      <c r="QHY4" s="17"/>
      <c r="QHZ4" s="17"/>
      <c r="QIA4" s="17"/>
      <c r="QIB4" s="17"/>
      <c r="QIC4" s="17"/>
      <c r="QID4" s="17"/>
      <c r="QIE4" s="17"/>
      <c r="QIF4" s="17"/>
      <c r="QIG4" s="17"/>
      <c r="QIH4" s="17"/>
      <c r="QII4" s="17"/>
      <c r="QIJ4" s="17"/>
      <c r="QIK4" s="17"/>
      <c r="QIL4" s="17"/>
      <c r="QIM4" s="17"/>
      <c r="QIN4" s="17"/>
      <c r="QIO4" s="17"/>
      <c r="QIP4" s="17"/>
      <c r="QIQ4" s="17"/>
      <c r="QIR4" s="17"/>
      <c r="QIS4" s="17"/>
      <c r="QIT4" s="17"/>
      <c r="QIU4" s="17"/>
      <c r="QIV4" s="17"/>
      <c r="QIW4" s="17"/>
      <c r="QIX4" s="17"/>
      <c r="QIY4" s="17"/>
      <c r="QIZ4" s="17"/>
      <c r="QJA4" s="17"/>
      <c r="QJB4" s="17"/>
      <c r="QJC4" s="17"/>
      <c r="QJD4" s="17"/>
      <c r="QJE4" s="17"/>
      <c r="QJF4" s="17"/>
      <c r="QJG4" s="17"/>
      <c r="QJH4" s="17"/>
      <c r="QJI4" s="17"/>
      <c r="QJJ4" s="17"/>
      <c r="QJK4" s="17"/>
      <c r="QJL4" s="17"/>
      <c r="QJM4" s="17"/>
      <c r="QJN4" s="17"/>
      <c r="QJO4" s="17"/>
      <c r="QJP4" s="17"/>
      <c r="QJQ4" s="17"/>
      <c r="QJR4" s="17"/>
      <c r="QJS4" s="17"/>
      <c r="QJT4" s="17"/>
      <c r="QJU4" s="17"/>
      <c r="QJV4" s="17"/>
      <c r="QJW4" s="17"/>
      <c r="QJX4" s="17"/>
      <c r="QJY4" s="17"/>
      <c r="QJZ4" s="17"/>
      <c r="QKA4" s="17"/>
      <c r="QKB4" s="17"/>
      <c r="QKC4" s="17"/>
      <c r="QKD4" s="17"/>
      <c r="QKE4" s="17"/>
      <c r="QKF4" s="17"/>
      <c r="QKG4" s="17"/>
      <c r="QKH4" s="17"/>
      <c r="QKI4" s="17"/>
      <c r="QKJ4" s="17"/>
      <c r="QKK4" s="17"/>
      <c r="QKL4" s="17"/>
      <c r="QKM4" s="17"/>
      <c r="QKN4" s="17"/>
      <c r="QKO4" s="17"/>
      <c r="QKP4" s="17"/>
      <c r="QKQ4" s="17"/>
      <c r="QKR4" s="17"/>
      <c r="QKS4" s="17"/>
      <c r="QKT4" s="17"/>
      <c r="QKU4" s="17"/>
      <c r="QKV4" s="17"/>
      <c r="QKW4" s="17"/>
      <c r="QKX4" s="17"/>
      <c r="QKY4" s="17"/>
      <c r="QKZ4" s="17"/>
      <c r="QLA4" s="17"/>
      <c r="QLB4" s="17"/>
      <c r="QLC4" s="17"/>
      <c r="QLD4" s="17"/>
      <c r="QLE4" s="17"/>
      <c r="QLF4" s="17"/>
      <c r="QLG4" s="17"/>
      <c r="QLH4" s="17"/>
      <c r="QLI4" s="17"/>
      <c r="QLJ4" s="17"/>
      <c r="QLK4" s="17"/>
      <c r="QLL4" s="17"/>
      <c r="QLM4" s="17"/>
      <c r="QLN4" s="17"/>
      <c r="QLO4" s="17"/>
      <c r="QLP4" s="17"/>
      <c r="QLQ4" s="17"/>
      <c r="QLR4" s="17"/>
      <c r="QLS4" s="17"/>
      <c r="QLT4" s="17"/>
      <c r="QLU4" s="17"/>
      <c r="QLV4" s="17"/>
      <c r="QLW4" s="17"/>
      <c r="QLX4" s="17"/>
      <c r="QLY4" s="17"/>
      <c r="QLZ4" s="17"/>
      <c r="QMA4" s="17"/>
      <c r="QMB4" s="17"/>
      <c r="QMC4" s="17"/>
      <c r="QMD4" s="17"/>
      <c r="QME4" s="17"/>
      <c r="QMF4" s="17"/>
      <c r="QMG4" s="17"/>
      <c r="QMH4" s="17"/>
      <c r="QMI4" s="17"/>
      <c r="QMJ4" s="17"/>
      <c r="QMK4" s="17"/>
      <c r="QML4" s="17"/>
      <c r="QMM4" s="17"/>
      <c r="QMN4" s="17"/>
      <c r="QMO4" s="17"/>
      <c r="QMP4" s="17"/>
      <c r="QMQ4" s="17"/>
      <c r="QMR4" s="17"/>
      <c r="QMS4" s="17"/>
      <c r="QMT4" s="17"/>
      <c r="QMU4" s="17"/>
      <c r="QMV4" s="17"/>
      <c r="QMW4" s="17"/>
      <c r="QMX4" s="17"/>
      <c r="QMY4" s="17"/>
      <c r="QMZ4" s="17"/>
      <c r="QNA4" s="17"/>
      <c r="QNB4" s="17"/>
      <c r="QNC4" s="17"/>
      <c r="QND4" s="17"/>
      <c r="QNE4" s="17"/>
      <c r="QNF4" s="17"/>
      <c r="QNG4" s="17"/>
      <c r="QNH4" s="17"/>
      <c r="QNI4" s="17"/>
      <c r="QNJ4" s="17"/>
      <c r="QNK4" s="17"/>
      <c r="QNL4" s="17"/>
      <c r="QNM4" s="17"/>
      <c r="QNN4" s="17"/>
      <c r="QNO4" s="17"/>
      <c r="QNP4" s="17"/>
      <c r="QNQ4" s="17"/>
      <c r="QNR4" s="17"/>
      <c r="QNS4" s="17"/>
      <c r="QNT4" s="17"/>
      <c r="QNU4" s="17"/>
      <c r="QNV4" s="17"/>
      <c r="QNW4" s="17"/>
      <c r="QNX4" s="17"/>
      <c r="QNY4" s="17"/>
      <c r="QNZ4" s="17"/>
      <c r="QOA4" s="17"/>
      <c r="QOB4" s="17"/>
      <c r="QOC4" s="17"/>
      <c r="QOD4" s="17"/>
      <c r="QOE4" s="17"/>
      <c r="QOF4" s="17"/>
      <c r="QOG4" s="17"/>
      <c r="QOH4" s="17"/>
      <c r="QOI4" s="17"/>
      <c r="QOJ4" s="17"/>
      <c r="QOK4" s="17"/>
      <c r="QOL4" s="17"/>
      <c r="QOM4" s="17"/>
      <c r="QON4" s="17"/>
      <c r="QOO4" s="17"/>
      <c r="QOP4" s="17"/>
      <c r="QOQ4" s="17"/>
      <c r="QOR4" s="17"/>
      <c r="QOS4" s="17"/>
      <c r="QOT4" s="17"/>
      <c r="QOU4" s="17"/>
      <c r="QOV4" s="17"/>
      <c r="QOW4" s="17"/>
      <c r="QOX4" s="17"/>
      <c r="QOY4" s="17"/>
      <c r="QOZ4" s="17"/>
      <c r="QPA4" s="17"/>
      <c r="QPB4" s="17"/>
      <c r="QPC4" s="17"/>
      <c r="QPD4" s="17"/>
      <c r="QPE4" s="17"/>
      <c r="QPF4" s="17"/>
      <c r="QPG4" s="17"/>
      <c r="QPH4" s="17"/>
      <c r="QPI4" s="17"/>
      <c r="QPJ4" s="17"/>
      <c r="QPK4" s="17"/>
      <c r="QPL4" s="17"/>
      <c r="QPM4" s="17"/>
      <c r="QPN4" s="17"/>
      <c r="QPO4" s="17"/>
      <c r="QPP4" s="17"/>
      <c r="QPQ4" s="17"/>
      <c r="QPR4" s="17"/>
      <c r="QPS4" s="17"/>
      <c r="QPT4" s="17"/>
      <c r="QPU4" s="17"/>
      <c r="QPV4" s="17"/>
      <c r="QPW4" s="17"/>
      <c r="QPX4" s="17"/>
      <c r="QPY4" s="17"/>
      <c r="QPZ4" s="17"/>
      <c r="QQA4" s="17"/>
      <c r="QQB4" s="17"/>
      <c r="QQC4" s="17"/>
      <c r="QQD4" s="17"/>
      <c r="QQE4" s="17"/>
      <c r="QQF4" s="17"/>
      <c r="QQG4" s="17"/>
      <c r="QQH4" s="17"/>
      <c r="QQI4" s="17"/>
      <c r="QQJ4" s="17"/>
      <c r="QQK4" s="17"/>
      <c r="QQL4" s="17"/>
      <c r="QQM4" s="17"/>
      <c r="QQN4" s="17"/>
      <c r="QQO4" s="17"/>
      <c r="QQP4" s="17"/>
      <c r="QQQ4" s="17"/>
      <c r="QQR4" s="17"/>
      <c r="QQS4" s="17"/>
      <c r="QQT4" s="17"/>
      <c r="QQU4" s="17"/>
      <c r="QQV4" s="17"/>
      <c r="QQW4" s="17"/>
      <c r="QQX4" s="17"/>
      <c r="QQY4" s="17"/>
      <c r="QQZ4" s="17"/>
      <c r="QRA4" s="17"/>
      <c r="QRB4" s="17"/>
      <c r="QRC4" s="17"/>
      <c r="QRD4" s="17"/>
      <c r="QRE4" s="17"/>
      <c r="QRF4" s="17"/>
      <c r="QRG4" s="17"/>
      <c r="QRH4" s="17"/>
      <c r="QRI4" s="17"/>
      <c r="QRJ4" s="17"/>
      <c r="QRK4" s="17"/>
      <c r="QRL4" s="17"/>
      <c r="QRM4" s="17"/>
      <c r="QRN4" s="17"/>
      <c r="QRO4" s="17"/>
      <c r="QRP4" s="17"/>
      <c r="QRQ4" s="17"/>
      <c r="QRR4" s="17"/>
      <c r="QRS4" s="17"/>
      <c r="QRT4" s="17"/>
      <c r="QRU4" s="17"/>
      <c r="QRV4" s="17"/>
      <c r="QRW4" s="17"/>
      <c r="QRX4" s="17"/>
      <c r="QRY4" s="17"/>
      <c r="QRZ4" s="17"/>
      <c r="QSA4" s="17"/>
      <c r="QSB4" s="17"/>
      <c r="QSC4" s="17"/>
      <c r="QSD4" s="17"/>
      <c r="QSE4" s="17"/>
      <c r="QSF4" s="17"/>
      <c r="QSG4" s="17"/>
      <c r="QSH4" s="17"/>
      <c r="QSI4" s="17"/>
      <c r="QSJ4" s="17"/>
      <c r="QSK4" s="17"/>
      <c r="QSL4" s="17"/>
      <c r="QSM4" s="17"/>
      <c r="QSN4" s="17"/>
      <c r="QSO4" s="17"/>
      <c r="QSP4" s="17"/>
      <c r="QSQ4" s="17"/>
      <c r="QSR4" s="17"/>
      <c r="QSS4" s="17"/>
      <c r="QST4" s="17"/>
      <c r="QSU4" s="17"/>
      <c r="QSV4" s="17"/>
      <c r="QSW4" s="17"/>
      <c r="QSX4" s="17"/>
      <c r="QSY4" s="17"/>
      <c r="QSZ4" s="17"/>
      <c r="QTA4" s="17"/>
      <c r="QTB4" s="17"/>
      <c r="QTC4" s="17"/>
      <c r="QTD4" s="17"/>
      <c r="QTE4" s="17"/>
      <c r="QTF4" s="17"/>
      <c r="QTG4" s="17"/>
      <c r="QTH4" s="17"/>
      <c r="QTI4" s="17"/>
      <c r="QTJ4" s="17"/>
      <c r="QTK4" s="17"/>
      <c r="QTL4" s="17"/>
      <c r="QTM4" s="17"/>
      <c r="QTN4" s="17"/>
      <c r="QTO4" s="17"/>
      <c r="QTP4" s="17"/>
      <c r="QTQ4" s="17"/>
      <c r="QTR4" s="17"/>
      <c r="QTS4" s="17"/>
      <c r="QTT4" s="17"/>
      <c r="QTU4" s="17"/>
      <c r="QTV4" s="17"/>
      <c r="QTW4" s="17"/>
      <c r="QTX4" s="17"/>
      <c r="QTY4" s="17"/>
      <c r="QTZ4" s="17"/>
      <c r="QUA4" s="17"/>
      <c r="QUB4" s="17"/>
      <c r="QUC4" s="17"/>
      <c r="QUD4" s="17"/>
      <c r="QUE4" s="17"/>
      <c r="QUF4" s="17"/>
      <c r="QUG4" s="17"/>
      <c r="QUH4" s="17"/>
      <c r="QUI4" s="17"/>
      <c r="QUJ4" s="17"/>
      <c r="QUK4" s="17"/>
      <c r="QUL4" s="17"/>
      <c r="QUM4" s="17"/>
      <c r="QUN4" s="17"/>
      <c r="QUO4" s="17"/>
      <c r="QUP4" s="17"/>
      <c r="QUQ4" s="17"/>
      <c r="QUR4" s="17"/>
      <c r="QUS4" s="17"/>
      <c r="QUT4" s="17"/>
      <c r="QUU4" s="17"/>
      <c r="QUV4" s="17"/>
      <c r="QUW4" s="17"/>
      <c r="QUX4" s="17"/>
      <c r="QUY4" s="17"/>
      <c r="QUZ4" s="17"/>
      <c r="QVA4" s="17"/>
      <c r="QVB4" s="17"/>
      <c r="QVC4" s="17"/>
      <c r="QVD4" s="17"/>
      <c r="QVE4" s="17"/>
      <c r="QVF4" s="17"/>
      <c r="QVG4" s="17"/>
      <c r="QVH4" s="17"/>
      <c r="QVI4" s="17"/>
      <c r="QVJ4" s="17"/>
      <c r="QVK4" s="17"/>
      <c r="QVL4" s="17"/>
      <c r="QVM4" s="17"/>
      <c r="QVN4" s="17"/>
      <c r="QVO4" s="17"/>
      <c r="QVP4" s="17"/>
      <c r="QVQ4" s="17"/>
      <c r="QVR4" s="17"/>
      <c r="QVS4" s="17"/>
      <c r="QVT4" s="17"/>
      <c r="QVU4" s="17"/>
      <c r="QVV4" s="17"/>
      <c r="QVW4" s="17"/>
      <c r="QVX4" s="17"/>
      <c r="QVY4" s="17"/>
      <c r="QVZ4" s="17"/>
      <c r="QWA4" s="17"/>
      <c r="QWB4" s="17"/>
      <c r="QWC4" s="17"/>
      <c r="QWD4" s="17"/>
      <c r="QWE4" s="17"/>
      <c r="QWF4" s="17"/>
      <c r="QWG4" s="17"/>
      <c r="QWH4" s="17"/>
      <c r="QWI4" s="17"/>
      <c r="QWJ4" s="17"/>
      <c r="QWK4" s="17"/>
      <c r="QWL4" s="17"/>
      <c r="QWM4" s="17"/>
      <c r="QWN4" s="17"/>
      <c r="QWO4" s="17"/>
      <c r="QWP4" s="17"/>
      <c r="QWQ4" s="17"/>
      <c r="QWR4" s="17"/>
      <c r="QWS4" s="17"/>
      <c r="QWT4" s="17"/>
      <c r="QWU4" s="17"/>
      <c r="QWV4" s="17"/>
      <c r="QWW4" s="17"/>
      <c r="QWX4" s="17"/>
      <c r="QWY4" s="17"/>
      <c r="QWZ4" s="17"/>
      <c r="QXA4" s="17"/>
      <c r="QXB4" s="17"/>
      <c r="QXC4" s="17"/>
      <c r="QXD4" s="17"/>
      <c r="QXE4" s="17"/>
      <c r="QXF4" s="17"/>
      <c r="QXG4" s="17"/>
      <c r="QXH4" s="17"/>
      <c r="QXI4" s="17"/>
      <c r="QXJ4" s="17"/>
      <c r="QXK4" s="17"/>
      <c r="QXL4" s="17"/>
      <c r="QXM4" s="17"/>
      <c r="QXN4" s="17"/>
      <c r="QXO4" s="17"/>
      <c r="QXP4" s="17"/>
      <c r="QXQ4" s="17"/>
      <c r="QXR4" s="17"/>
      <c r="QXS4" s="17"/>
      <c r="QXT4" s="17"/>
      <c r="QXU4" s="17"/>
      <c r="QXV4" s="17"/>
      <c r="QXW4" s="17"/>
      <c r="QXX4" s="17"/>
      <c r="QXY4" s="17"/>
      <c r="QXZ4" s="17"/>
      <c r="QYA4" s="17"/>
      <c r="QYB4" s="17"/>
      <c r="QYC4" s="17"/>
      <c r="QYD4" s="17"/>
      <c r="QYE4" s="17"/>
      <c r="QYF4" s="17"/>
      <c r="QYG4" s="17"/>
      <c r="QYH4" s="17"/>
      <c r="QYI4" s="17"/>
      <c r="QYJ4" s="17"/>
      <c r="QYK4" s="17"/>
      <c r="QYL4" s="17"/>
      <c r="QYM4" s="17"/>
      <c r="QYN4" s="17"/>
      <c r="QYO4" s="17"/>
      <c r="QYP4" s="17"/>
      <c r="QYQ4" s="17"/>
      <c r="QYR4" s="17"/>
      <c r="QYS4" s="17"/>
      <c r="QYT4" s="17"/>
      <c r="QYU4" s="17"/>
      <c r="QYV4" s="17"/>
      <c r="QYW4" s="17"/>
      <c r="QYX4" s="17"/>
      <c r="QYY4" s="17"/>
      <c r="QYZ4" s="17"/>
      <c r="QZA4" s="17"/>
      <c r="QZB4" s="17"/>
      <c r="QZC4" s="17"/>
      <c r="QZD4" s="17"/>
      <c r="QZE4" s="17"/>
      <c r="QZF4" s="17"/>
      <c r="QZG4" s="17"/>
      <c r="QZH4" s="17"/>
      <c r="QZI4" s="17"/>
      <c r="QZJ4" s="17"/>
      <c r="QZK4" s="17"/>
      <c r="QZL4" s="17"/>
      <c r="QZM4" s="17"/>
      <c r="QZN4" s="17"/>
      <c r="QZO4" s="17"/>
      <c r="QZP4" s="17"/>
      <c r="QZQ4" s="17"/>
      <c r="QZR4" s="17"/>
      <c r="QZS4" s="17"/>
      <c r="QZT4" s="17"/>
      <c r="QZU4" s="17"/>
      <c r="QZV4" s="17"/>
      <c r="QZW4" s="17"/>
      <c r="QZX4" s="17"/>
      <c r="QZY4" s="17"/>
      <c r="QZZ4" s="17"/>
      <c r="RAA4" s="17"/>
      <c r="RAB4" s="17"/>
      <c r="RAC4" s="17"/>
      <c r="RAD4" s="17"/>
      <c r="RAE4" s="17"/>
      <c r="RAF4" s="17"/>
      <c r="RAG4" s="17"/>
      <c r="RAH4" s="17"/>
      <c r="RAI4" s="17"/>
      <c r="RAJ4" s="17"/>
      <c r="RAK4" s="17"/>
      <c r="RAL4" s="17"/>
      <c r="RAM4" s="17"/>
      <c r="RAN4" s="17"/>
      <c r="RAO4" s="17"/>
      <c r="RAP4" s="17"/>
      <c r="RAQ4" s="17"/>
      <c r="RAR4" s="17"/>
      <c r="RAS4" s="17"/>
      <c r="RAT4" s="17"/>
      <c r="RAU4" s="17"/>
      <c r="RAV4" s="17"/>
      <c r="RAW4" s="17"/>
      <c r="RAX4" s="17"/>
      <c r="RAY4" s="17"/>
      <c r="RAZ4" s="17"/>
      <c r="RBA4" s="17"/>
      <c r="RBB4" s="17"/>
      <c r="RBC4" s="17"/>
      <c r="RBD4" s="17"/>
      <c r="RBE4" s="17"/>
      <c r="RBF4" s="17"/>
      <c r="RBG4" s="17"/>
      <c r="RBH4" s="17"/>
      <c r="RBI4" s="17"/>
      <c r="RBJ4" s="17"/>
      <c r="RBK4" s="17"/>
      <c r="RBL4" s="17"/>
      <c r="RBM4" s="17"/>
      <c r="RBN4" s="17"/>
      <c r="RBO4" s="17"/>
      <c r="RBP4" s="17"/>
      <c r="RBQ4" s="17"/>
      <c r="RBR4" s="17"/>
      <c r="RBS4" s="17"/>
      <c r="RBT4" s="17"/>
      <c r="RBU4" s="17"/>
      <c r="RBV4" s="17"/>
      <c r="RBW4" s="17"/>
      <c r="RBX4" s="17"/>
      <c r="RBY4" s="17"/>
      <c r="RBZ4" s="17"/>
      <c r="RCA4" s="17"/>
      <c r="RCB4" s="17"/>
      <c r="RCC4" s="17"/>
      <c r="RCD4" s="17"/>
      <c r="RCE4" s="17"/>
      <c r="RCF4" s="17"/>
      <c r="RCG4" s="17"/>
      <c r="RCH4" s="17"/>
      <c r="RCI4" s="17"/>
      <c r="RCJ4" s="17"/>
      <c r="RCK4" s="17"/>
      <c r="RCL4" s="17"/>
      <c r="RCM4" s="17"/>
      <c r="RCN4" s="17"/>
      <c r="RCO4" s="17"/>
      <c r="RCP4" s="17"/>
      <c r="RCQ4" s="17"/>
      <c r="RCR4" s="17"/>
      <c r="RCS4" s="17"/>
      <c r="RCT4" s="17"/>
      <c r="RCU4" s="17"/>
      <c r="RCV4" s="17"/>
      <c r="RCW4" s="17"/>
      <c r="RCX4" s="17"/>
      <c r="RCY4" s="17"/>
      <c r="RCZ4" s="17"/>
      <c r="RDA4" s="17"/>
      <c r="RDB4" s="17"/>
      <c r="RDC4" s="17"/>
      <c r="RDD4" s="17"/>
      <c r="RDE4" s="17"/>
      <c r="RDF4" s="17"/>
      <c r="RDG4" s="17"/>
      <c r="RDH4" s="17"/>
      <c r="RDI4" s="17"/>
      <c r="RDJ4" s="17"/>
      <c r="RDK4" s="17"/>
      <c r="RDL4" s="17"/>
      <c r="RDM4" s="17"/>
      <c r="RDN4" s="17"/>
      <c r="RDO4" s="17"/>
      <c r="RDP4" s="17"/>
      <c r="RDQ4" s="17"/>
      <c r="RDR4" s="17"/>
      <c r="RDS4" s="17"/>
      <c r="RDT4" s="17"/>
      <c r="RDU4" s="17"/>
      <c r="RDV4" s="17"/>
      <c r="RDW4" s="17"/>
      <c r="RDX4" s="17"/>
      <c r="RDY4" s="17"/>
      <c r="RDZ4" s="17"/>
      <c r="REA4" s="17"/>
      <c r="REB4" s="17"/>
      <c r="REC4" s="17"/>
      <c r="RED4" s="17"/>
      <c r="REE4" s="17"/>
      <c r="REF4" s="17"/>
      <c r="REG4" s="17"/>
      <c r="REH4" s="17"/>
      <c r="REI4" s="17"/>
      <c r="REJ4" s="17"/>
      <c r="REK4" s="17"/>
      <c r="REL4" s="17"/>
      <c r="REM4" s="17"/>
      <c r="REN4" s="17"/>
      <c r="REO4" s="17"/>
      <c r="REP4" s="17"/>
      <c r="REQ4" s="17"/>
      <c r="RER4" s="17"/>
      <c r="RES4" s="17"/>
      <c r="RET4" s="17"/>
      <c r="REU4" s="17"/>
      <c r="REV4" s="17"/>
      <c r="REW4" s="17"/>
      <c r="REX4" s="17"/>
      <c r="REY4" s="17"/>
      <c r="REZ4" s="17"/>
      <c r="RFA4" s="17"/>
      <c r="RFB4" s="17"/>
      <c r="RFC4" s="17"/>
      <c r="RFD4" s="17"/>
      <c r="RFE4" s="17"/>
      <c r="RFF4" s="17"/>
      <c r="RFG4" s="17"/>
      <c r="RFH4" s="17"/>
      <c r="RFI4" s="17"/>
      <c r="RFJ4" s="17"/>
      <c r="RFK4" s="17"/>
      <c r="RFL4" s="17"/>
      <c r="RFM4" s="17"/>
      <c r="RFN4" s="17"/>
      <c r="RFO4" s="17"/>
      <c r="RFP4" s="17"/>
      <c r="RFQ4" s="17"/>
      <c r="RFR4" s="17"/>
      <c r="RFS4" s="17"/>
      <c r="RFT4" s="17"/>
      <c r="RFU4" s="17"/>
      <c r="RFV4" s="17"/>
      <c r="RFW4" s="17"/>
      <c r="RFX4" s="17"/>
      <c r="RFY4" s="17"/>
      <c r="RFZ4" s="17"/>
      <c r="RGA4" s="17"/>
      <c r="RGB4" s="17"/>
      <c r="RGC4" s="17"/>
      <c r="RGD4" s="17"/>
      <c r="RGE4" s="17"/>
      <c r="RGF4" s="17"/>
      <c r="RGG4" s="17"/>
      <c r="RGH4" s="17"/>
      <c r="RGI4" s="17"/>
      <c r="RGJ4" s="17"/>
      <c r="RGK4" s="17"/>
      <c r="RGL4" s="17"/>
      <c r="RGM4" s="17"/>
      <c r="RGN4" s="17"/>
      <c r="RGO4" s="17"/>
      <c r="RGP4" s="17"/>
      <c r="RGQ4" s="17"/>
      <c r="RGR4" s="17"/>
      <c r="RGS4" s="17"/>
      <c r="RGT4" s="17"/>
      <c r="RGU4" s="17"/>
      <c r="RGV4" s="17"/>
      <c r="RGW4" s="17"/>
      <c r="RGX4" s="17"/>
      <c r="RGY4" s="17"/>
      <c r="RGZ4" s="17"/>
      <c r="RHA4" s="17"/>
      <c r="RHB4" s="17"/>
      <c r="RHC4" s="17"/>
      <c r="RHD4" s="17"/>
      <c r="RHE4" s="17"/>
      <c r="RHF4" s="17"/>
      <c r="RHG4" s="17"/>
      <c r="RHH4" s="17"/>
      <c r="RHI4" s="17"/>
      <c r="RHJ4" s="17"/>
      <c r="RHK4" s="17"/>
      <c r="RHL4" s="17"/>
      <c r="RHM4" s="17"/>
      <c r="RHN4" s="17"/>
      <c r="RHO4" s="17"/>
      <c r="RHP4" s="17"/>
      <c r="RHQ4" s="17"/>
      <c r="RHR4" s="17"/>
      <c r="RHS4" s="17"/>
      <c r="RHT4" s="17"/>
      <c r="RHU4" s="17"/>
      <c r="RHV4" s="17"/>
      <c r="RHW4" s="17"/>
      <c r="RHX4" s="17"/>
      <c r="RHY4" s="17"/>
      <c r="RHZ4" s="17"/>
      <c r="RIA4" s="17"/>
      <c r="RIB4" s="17"/>
      <c r="RIC4" s="17"/>
      <c r="RID4" s="17"/>
      <c r="RIE4" s="17"/>
      <c r="RIF4" s="17"/>
      <c r="RIG4" s="17"/>
      <c r="RIH4" s="17"/>
      <c r="RII4" s="17"/>
      <c r="RIJ4" s="17"/>
      <c r="RIK4" s="17"/>
      <c r="RIL4" s="17"/>
      <c r="RIM4" s="17"/>
      <c r="RIN4" s="17"/>
      <c r="RIO4" s="17"/>
      <c r="RIP4" s="17"/>
      <c r="RIQ4" s="17"/>
      <c r="RIR4" s="17"/>
      <c r="RIS4" s="17"/>
      <c r="RIT4" s="17"/>
      <c r="RIU4" s="17"/>
      <c r="RIV4" s="17"/>
      <c r="RIW4" s="17"/>
      <c r="RIX4" s="17"/>
      <c r="RIY4" s="17"/>
      <c r="RIZ4" s="17"/>
      <c r="RJA4" s="17"/>
      <c r="RJB4" s="17"/>
      <c r="RJC4" s="17"/>
      <c r="RJD4" s="17"/>
      <c r="RJE4" s="17"/>
      <c r="RJF4" s="17"/>
      <c r="RJG4" s="17"/>
      <c r="RJH4" s="17"/>
      <c r="RJI4" s="17"/>
      <c r="RJJ4" s="17"/>
      <c r="RJK4" s="17"/>
      <c r="RJL4" s="17"/>
      <c r="RJM4" s="17"/>
      <c r="RJN4" s="17"/>
      <c r="RJO4" s="17"/>
      <c r="RJP4" s="17"/>
      <c r="RJQ4" s="17"/>
      <c r="RJR4" s="17"/>
      <c r="RJS4" s="17"/>
      <c r="RJT4" s="17"/>
      <c r="RJU4" s="17"/>
      <c r="RJV4" s="17"/>
      <c r="RJW4" s="17"/>
      <c r="RJX4" s="17"/>
      <c r="RJY4" s="17"/>
      <c r="RJZ4" s="17"/>
      <c r="RKA4" s="17"/>
      <c r="RKB4" s="17"/>
      <c r="RKC4" s="17"/>
      <c r="RKD4" s="17"/>
      <c r="RKE4" s="17"/>
      <c r="RKF4" s="17"/>
      <c r="RKG4" s="17"/>
      <c r="RKH4" s="17"/>
      <c r="RKI4" s="17"/>
      <c r="RKJ4" s="17"/>
      <c r="RKK4" s="17"/>
      <c r="RKL4" s="17"/>
      <c r="RKM4" s="17"/>
      <c r="RKN4" s="17"/>
      <c r="RKO4" s="17"/>
      <c r="RKP4" s="17"/>
      <c r="RKQ4" s="17"/>
      <c r="RKR4" s="17"/>
      <c r="RKS4" s="17"/>
      <c r="RKT4" s="17"/>
      <c r="RKU4" s="17"/>
      <c r="RKV4" s="17"/>
      <c r="RKW4" s="17"/>
      <c r="RKX4" s="17"/>
      <c r="RKY4" s="17"/>
      <c r="RKZ4" s="17"/>
      <c r="RLA4" s="17"/>
      <c r="RLB4" s="17"/>
      <c r="RLC4" s="17"/>
      <c r="RLD4" s="17"/>
      <c r="RLE4" s="17"/>
      <c r="RLF4" s="17"/>
      <c r="RLG4" s="17"/>
      <c r="RLH4" s="17"/>
      <c r="RLI4" s="17"/>
      <c r="RLJ4" s="17"/>
      <c r="RLK4" s="17"/>
      <c r="RLL4" s="17"/>
      <c r="RLM4" s="17"/>
      <c r="RLN4" s="17"/>
      <c r="RLO4" s="17"/>
      <c r="RLP4" s="17"/>
      <c r="RLQ4" s="17"/>
      <c r="RLR4" s="17"/>
      <c r="RLS4" s="17"/>
      <c r="RLT4" s="17"/>
      <c r="RLU4" s="17"/>
      <c r="RLV4" s="17"/>
      <c r="RLW4" s="17"/>
      <c r="RLX4" s="17"/>
      <c r="RLY4" s="17"/>
      <c r="RLZ4" s="17"/>
      <c r="RMA4" s="17"/>
      <c r="RMB4" s="17"/>
      <c r="RMC4" s="17"/>
      <c r="RMD4" s="17"/>
      <c r="RME4" s="17"/>
      <c r="RMF4" s="17"/>
      <c r="RMG4" s="17"/>
      <c r="RMH4" s="17"/>
      <c r="RMI4" s="17"/>
      <c r="RMJ4" s="17"/>
      <c r="RMK4" s="17"/>
      <c r="RML4" s="17"/>
      <c r="RMM4" s="17"/>
      <c r="RMN4" s="17"/>
      <c r="RMO4" s="17"/>
      <c r="RMP4" s="17"/>
      <c r="RMQ4" s="17"/>
      <c r="RMR4" s="17"/>
      <c r="RMS4" s="17"/>
      <c r="RMT4" s="17"/>
      <c r="RMU4" s="17"/>
      <c r="RMV4" s="17"/>
      <c r="RMW4" s="17"/>
      <c r="RMX4" s="17"/>
      <c r="RMY4" s="17"/>
      <c r="RMZ4" s="17"/>
      <c r="RNA4" s="17"/>
      <c r="RNB4" s="17"/>
      <c r="RNC4" s="17"/>
      <c r="RND4" s="17"/>
      <c r="RNE4" s="17"/>
      <c r="RNF4" s="17"/>
      <c r="RNG4" s="17"/>
      <c r="RNH4" s="17"/>
      <c r="RNI4" s="17"/>
      <c r="RNJ4" s="17"/>
      <c r="RNK4" s="17"/>
      <c r="RNL4" s="17"/>
      <c r="RNM4" s="17"/>
      <c r="RNN4" s="17"/>
      <c r="RNO4" s="17"/>
      <c r="RNP4" s="17"/>
      <c r="RNQ4" s="17"/>
      <c r="RNR4" s="17"/>
      <c r="RNS4" s="17"/>
      <c r="RNT4" s="17"/>
      <c r="RNU4" s="17"/>
      <c r="RNV4" s="17"/>
      <c r="RNW4" s="17"/>
      <c r="RNX4" s="17"/>
      <c r="RNY4" s="17"/>
      <c r="RNZ4" s="17"/>
      <c r="ROA4" s="17"/>
      <c r="ROB4" s="17"/>
      <c r="ROC4" s="17"/>
      <c r="ROD4" s="17"/>
      <c r="ROE4" s="17"/>
      <c r="ROF4" s="17"/>
      <c r="ROG4" s="17"/>
      <c r="ROH4" s="17"/>
      <c r="ROI4" s="17"/>
      <c r="ROJ4" s="17"/>
      <c r="ROK4" s="17"/>
      <c r="ROL4" s="17"/>
      <c r="ROM4" s="17"/>
      <c r="RON4" s="17"/>
      <c r="ROO4" s="17"/>
      <c r="ROP4" s="17"/>
      <c r="ROQ4" s="17"/>
      <c r="ROR4" s="17"/>
      <c r="ROS4" s="17"/>
      <c r="ROT4" s="17"/>
      <c r="ROU4" s="17"/>
      <c r="ROV4" s="17"/>
      <c r="ROW4" s="17"/>
      <c r="ROX4" s="17"/>
      <c r="ROY4" s="17"/>
      <c r="ROZ4" s="17"/>
      <c r="RPA4" s="17"/>
      <c r="RPB4" s="17"/>
      <c r="RPC4" s="17"/>
      <c r="RPD4" s="17"/>
      <c r="RPE4" s="17"/>
      <c r="RPF4" s="17"/>
      <c r="RPG4" s="17"/>
      <c r="RPH4" s="17"/>
      <c r="RPI4" s="17"/>
      <c r="RPJ4" s="17"/>
      <c r="RPK4" s="17"/>
      <c r="RPL4" s="17"/>
      <c r="RPM4" s="17"/>
      <c r="RPN4" s="17"/>
      <c r="RPO4" s="17"/>
      <c r="RPP4" s="17"/>
      <c r="RPQ4" s="17"/>
      <c r="RPR4" s="17"/>
      <c r="RPS4" s="17"/>
      <c r="RPT4" s="17"/>
      <c r="RPU4" s="17"/>
      <c r="RPV4" s="17"/>
      <c r="RPW4" s="17"/>
      <c r="RPX4" s="17"/>
      <c r="RPY4" s="17"/>
      <c r="RPZ4" s="17"/>
      <c r="RQA4" s="17"/>
      <c r="RQB4" s="17"/>
      <c r="RQC4" s="17"/>
      <c r="RQD4" s="17"/>
      <c r="RQE4" s="17"/>
      <c r="RQF4" s="17"/>
      <c r="RQG4" s="17"/>
      <c r="RQH4" s="17"/>
      <c r="RQI4" s="17"/>
      <c r="RQJ4" s="17"/>
      <c r="RQK4" s="17"/>
      <c r="RQL4" s="17"/>
      <c r="RQM4" s="17"/>
      <c r="RQN4" s="17"/>
      <c r="RQO4" s="17"/>
      <c r="RQP4" s="17"/>
      <c r="RQQ4" s="17"/>
      <c r="RQR4" s="17"/>
      <c r="RQS4" s="17"/>
      <c r="RQT4" s="17"/>
      <c r="RQU4" s="17"/>
      <c r="RQV4" s="17"/>
      <c r="RQW4" s="17"/>
      <c r="RQX4" s="17"/>
      <c r="RQY4" s="17"/>
      <c r="RQZ4" s="17"/>
      <c r="RRA4" s="17"/>
      <c r="RRB4" s="17"/>
      <c r="RRC4" s="17"/>
      <c r="RRD4" s="17"/>
      <c r="RRE4" s="17"/>
      <c r="RRF4" s="17"/>
      <c r="RRG4" s="17"/>
      <c r="RRH4" s="17"/>
      <c r="RRI4" s="17"/>
      <c r="RRJ4" s="17"/>
      <c r="RRK4" s="17"/>
      <c r="RRL4" s="17"/>
      <c r="RRM4" s="17"/>
      <c r="RRN4" s="17"/>
      <c r="RRO4" s="17"/>
      <c r="RRP4" s="17"/>
      <c r="RRQ4" s="17"/>
      <c r="RRR4" s="17"/>
      <c r="RRS4" s="17"/>
      <c r="RRT4" s="17"/>
      <c r="RRU4" s="17"/>
      <c r="RRV4" s="17"/>
      <c r="RRW4" s="17"/>
      <c r="RRX4" s="17"/>
      <c r="RRY4" s="17"/>
      <c r="RRZ4" s="17"/>
      <c r="RSA4" s="17"/>
      <c r="RSB4" s="17"/>
      <c r="RSC4" s="17"/>
      <c r="RSD4" s="17"/>
      <c r="RSE4" s="17"/>
      <c r="RSF4" s="17"/>
      <c r="RSG4" s="17"/>
      <c r="RSH4" s="17"/>
      <c r="RSI4" s="17"/>
      <c r="RSJ4" s="17"/>
      <c r="RSK4" s="17"/>
      <c r="RSL4" s="17"/>
      <c r="RSM4" s="17"/>
      <c r="RSN4" s="17"/>
      <c r="RSO4" s="17"/>
      <c r="RSP4" s="17"/>
      <c r="RSQ4" s="17"/>
      <c r="RSR4" s="17"/>
      <c r="RSS4" s="17"/>
      <c r="RST4" s="17"/>
      <c r="RSU4" s="17"/>
      <c r="RSV4" s="17"/>
      <c r="RSW4" s="17"/>
      <c r="RSX4" s="17"/>
      <c r="RSY4" s="17"/>
      <c r="RSZ4" s="17"/>
      <c r="RTA4" s="17"/>
      <c r="RTB4" s="17"/>
      <c r="RTC4" s="17"/>
      <c r="RTD4" s="17"/>
      <c r="RTE4" s="17"/>
      <c r="RTF4" s="17"/>
      <c r="RTG4" s="17"/>
      <c r="RTH4" s="17"/>
      <c r="RTI4" s="17"/>
      <c r="RTJ4" s="17"/>
      <c r="RTK4" s="17"/>
      <c r="RTL4" s="17"/>
      <c r="RTM4" s="17"/>
      <c r="RTN4" s="17"/>
      <c r="RTO4" s="17"/>
      <c r="RTP4" s="17"/>
      <c r="RTQ4" s="17"/>
      <c r="RTR4" s="17"/>
      <c r="RTS4" s="17"/>
      <c r="RTT4" s="17"/>
      <c r="RTU4" s="17"/>
      <c r="RTV4" s="17"/>
      <c r="RTW4" s="17"/>
      <c r="RTX4" s="17"/>
      <c r="RTY4" s="17"/>
      <c r="RTZ4" s="17"/>
      <c r="RUA4" s="17"/>
      <c r="RUB4" s="17"/>
      <c r="RUC4" s="17"/>
      <c r="RUD4" s="17"/>
      <c r="RUE4" s="17"/>
      <c r="RUF4" s="17"/>
      <c r="RUG4" s="17"/>
      <c r="RUH4" s="17"/>
      <c r="RUI4" s="17"/>
      <c r="RUJ4" s="17"/>
      <c r="RUK4" s="17"/>
      <c r="RUL4" s="17"/>
      <c r="RUM4" s="17"/>
      <c r="RUN4" s="17"/>
      <c r="RUO4" s="17"/>
      <c r="RUP4" s="17"/>
      <c r="RUQ4" s="17"/>
      <c r="RUR4" s="17"/>
      <c r="RUS4" s="17"/>
      <c r="RUT4" s="17"/>
      <c r="RUU4" s="17"/>
      <c r="RUV4" s="17"/>
      <c r="RUW4" s="17"/>
      <c r="RUX4" s="17"/>
      <c r="RUY4" s="17"/>
      <c r="RUZ4" s="17"/>
      <c r="RVA4" s="17"/>
      <c r="RVB4" s="17"/>
      <c r="RVC4" s="17"/>
      <c r="RVD4" s="17"/>
      <c r="RVE4" s="17"/>
      <c r="RVF4" s="17"/>
      <c r="RVG4" s="17"/>
      <c r="RVH4" s="17"/>
      <c r="RVI4" s="17"/>
      <c r="RVJ4" s="17"/>
      <c r="RVK4" s="17"/>
      <c r="RVL4" s="17"/>
      <c r="RVM4" s="17"/>
      <c r="RVN4" s="17"/>
      <c r="RVO4" s="17"/>
      <c r="RVP4" s="17"/>
      <c r="RVQ4" s="17"/>
      <c r="RVR4" s="17"/>
      <c r="RVS4" s="17"/>
      <c r="RVT4" s="17"/>
      <c r="RVU4" s="17"/>
      <c r="RVV4" s="17"/>
      <c r="RVW4" s="17"/>
      <c r="RVX4" s="17"/>
      <c r="RVY4" s="17"/>
      <c r="RVZ4" s="17"/>
      <c r="RWA4" s="17"/>
      <c r="RWB4" s="17"/>
      <c r="RWC4" s="17"/>
      <c r="RWD4" s="17"/>
      <c r="RWE4" s="17"/>
      <c r="RWF4" s="17"/>
      <c r="RWG4" s="17"/>
      <c r="RWH4" s="17"/>
      <c r="RWI4" s="17"/>
      <c r="RWJ4" s="17"/>
      <c r="RWK4" s="17"/>
      <c r="RWL4" s="17"/>
      <c r="RWM4" s="17"/>
      <c r="RWN4" s="17"/>
      <c r="RWO4" s="17"/>
      <c r="RWP4" s="17"/>
      <c r="RWQ4" s="17"/>
      <c r="RWR4" s="17"/>
      <c r="RWS4" s="17"/>
      <c r="RWT4" s="17"/>
      <c r="RWU4" s="17"/>
      <c r="RWV4" s="17"/>
      <c r="RWW4" s="17"/>
      <c r="RWX4" s="17"/>
      <c r="RWY4" s="17"/>
      <c r="RWZ4" s="17"/>
      <c r="RXA4" s="17"/>
      <c r="RXB4" s="17"/>
      <c r="RXC4" s="17"/>
      <c r="RXD4" s="17"/>
      <c r="RXE4" s="17"/>
      <c r="RXF4" s="17"/>
      <c r="RXG4" s="17"/>
      <c r="RXH4" s="17"/>
      <c r="RXI4" s="17"/>
      <c r="RXJ4" s="17"/>
      <c r="RXK4" s="17"/>
      <c r="RXL4" s="17"/>
      <c r="RXM4" s="17"/>
      <c r="RXN4" s="17"/>
      <c r="RXO4" s="17"/>
      <c r="RXP4" s="17"/>
      <c r="RXQ4" s="17"/>
      <c r="RXR4" s="17"/>
      <c r="RXS4" s="17"/>
      <c r="RXT4" s="17"/>
      <c r="RXU4" s="17"/>
      <c r="RXV4" s="17"/>
      <c r="RXW4" s="17"/>
      <c r="RXX4" s="17"/>
      <c r="RXY4" s="17"/>
      <c r="RXZ4" s="17"/>
      <c r="RYA4" s="17"/>
      <c r="RYB4" s="17"/>
      <c r="RYC4" s="17"/>
      <c r="RYD4" s="17"/>
      <c r="RYE4" s="17"/>
      <c r="RYF4" s="17"/>
      <c r="RYG4" s="17"/>
      <c r="RYH4" s="17"/>
      <c r="RYI4" s="17"/>
      <c r="RYJ4" s="17"/>
      <c r="RYK4" s="17"/>
      <c r="RYL4" s="17"/>
      <c r="RYM4" s="17"/>
      <c r="RYN4" s="17"/>
      <c r="RYO4" s="17"/>
      <c r="RYP4" s="17"/>
      <c r="RYQ4" s="17"/>
      <c r="RYR4" s="17"/>
      <c r="RYS4" s="17"/>
      <c r="RYT4" s="17"/>
      <c r="RYU4" s="17"/>
      <c r="RYV4" s="17"/>
      <c r="RYW4" s="17"/>
      <c r="RYX4" s="17"/>
      <c r="RYY4" s="17"/>
      <c r="RYZ4" s="17"/>
      <c r="RZA4" s="17"/>
      <c r="RZB4" s="17"/>
      <c r="RZC4" s="17"/>
      <c r="RZD4" s="17"/>
      <c r="RZE4" s="17"/>
      <c r="RZF4" s="17"/>
      <c r="RZG4" s="17"/>
      <c r="RZH4" s="17"/>
      <c r="RZI4" s="17"/>
      <c r="RZJ4" s="17"/>
      <c r="RZK4" s="17"/>
      <c r="RZL4" s="17"/>
      <c r="RZM4" s="17"/>
      <c r="RZN4" s="17"/>
      <c r="RZO4" s="17"/>
      <c r="RZP4" s="17"/>
      <c r="RZQ4" s="17"/>
      <c r="RZR4" s="17"/>
      <c r="RZS4" s="17"/>
      <c r="RZT4" s="17"/>
      <c r="RZU4" s="17"/>
      <c r="RZV4" s="17"/>
      <c r="RZW4" s="17"/>
      <c r="RZX4" s="17"/>
      <c r="RZY4" s="17"/>
      <c r="RZZ4" s="17"/>
      <c r="SAA4" s="17"/>
      <c r="SAB4" s="17"/>
      <c r="SAC4" s="17"/>
      <c r="SAD4" s="17"/>
      <c r="SAE4" s="17"/>
      <c r="SAF4" s="17"/>
      <c r="SAG4" s="17"/>
      <c r="SAH4" s="17"/>
      <c r="SAI4" s="17"/>
      <c r="SAJ4" s="17"/>
      <c r="SAK4" s="17"/>
      <c r="SAL4" s="17"/>
      <c r="SAM4" s="17"/>
      <c r="SAN4" s="17"/>
      <c r="SAO4" s="17"/>
      <c r="SAP4" s="17"/>
      <c r="SAQ4" s="17"/>
      <c r="SAR4" s="17"/>
      <c r="SAS4" s="17"/>
      <c r="SAT4" s="17"/>
      <c r="SAU4" s="17"/>
      <c r="SAV4" s="17"/>
      <c r="SAW4" s="17"/>
      <c r="SAX4" s="17"/>
      <c r="SAY4" s="17"/>
      <c r="SAZ4" s="17"/>
      <c r="SBA4" s="17"/>
      <c r="SBB4" s="17"/>
      <c r="SBC4" s="17"/>
      <c r="SBD4" s="17"/>
      <c r="SBE4" s="17"/>
      <c r="SBF4" s="17"/>
      <c r="SBG4" s="17"/>
      <c r="SBH4" s="17"/>
      <c r="SBI4" s="17"/>
      <c r="SBJ4" s="17"/>
      <c r="SBK4" s="17"/>
      <c r="SBL4" s="17"/>
      <c r="SBM4" s="17"/>
      <c r="SBN4" s="17"/>
      <c r="SBO4" s="17"/>
      <c r="SBP4" s="17"/>
      <c r="SBQ4" s="17"/>
      <c r="SBR4" s="17"/>
      <c r="SBS4" s="17"/>
      <c r="SBT4" s="17"/>
      <c r="SBU4" s="17"/>
      <c r="SBV4" s="17"/>
      <c r="SBW4" s="17"/>
      <c r="SBX4" s="17"/>
      <c r="SBY4" s="17"/>
      <c r="SBZ4" s="17"/>
      <c r="SCA4" s="17"/>
      <c r="SCB4" s="17"/>
      <c r="SCC4" s="17"/>
      <c r="SCD4" s="17"/>
      <c r="SCE4" s="17"/>
      <c r="SCF4" s="17"/>
      <c r="SCG4" s="17"/>
      <c r="SCH4" s="17"/>
      <c r="SCI4" s="17"/>
      <c r="SCJ4" s="17"/>
      <c r="SCK4" s="17"/>
      <c r="SCL4" s="17"/>
      <c r="SCM4" s="17"/>
      <c r="SCN4" s="17"/>
      <c r="SCO4" s="17"/>
      <c r="SCP4" s="17"/>
      <c r="SCQ4" s="17"/>
      <c r="SCR4" s="17"/>
      <c r="SCS4" s="17"/>
      <c r="SCT4" s="17"/>
      <c r="SCU4" s="17"/>
      <c r="SCV4" s="17"/>
      <c r="SCW4" s="17"/>
      <c r="SCX4" s="17"/>
      <c r="SCY4" s="17"/>
      <c r="SCZ4" s="17"/>
      <c r="SDA4" s="17"/>
      <c r="SDB4" s="17"/>
      <c r="SDC4" s="17"/>
      <c r="SDD4" s="17"/>
      <c r="SDE4" s="17"/>
      <c r="SDF4" s="17"/>
      <c r="SDG4" s="17"/>
      <c r="SDH4" s="17"/>
      <c r="SDI4" s="17"/>
      <c r="SDJ4" s="17"/>
      <c r="SDK4" s="17"/>
      <c r="SDL4" s="17"/>
      <c r="SDM4" s="17"/>
      <c r="SDN4" s="17"/>
      <c r="SDO4" s="17"/>
      <c r="SDP4" s="17"/>
      <c r="SDQ4" s="17"/>
      <c r="SDR4" s="17"/>
      <c r="SDS4" s="17"/>
      <c r="SDT4" s="17"/>
      <c r="SDU4" s="17"/>
      <c r="SDV4" s="17"/>
      <c r="SDW4" s="17"/>
      <c r="SDX4" s="17"/>
      <c r="SDY4" s="17"/>
      <c r="SDZ4" s="17"/>
      <c r="SEA4" s="17"/>
      <c r="SEB4" s="17"/>
      <c r="SEC4" s="17"/>
      <c r="SED4" s="17"/>
      <c r="SEE4" s="17"/>
      <c r="SEF4" s="17"/>
      <c r="SEG4" s="17"/>
      <c r="SEH4" s="17"/>
      <c r="SEI4" s="17"/>
      <c r="SEJ4" s="17"/>
      <c r="SEK4" s="17"/>
      <c r="SEL4" s="17"/>
      <c r="SEM4" s="17"/>
      <c r="SEN4" s="17"/>
      <c r="SEO4" s="17"/>
      <c r="SEP4" s="17"/>
      <c r="SEQ4" s="17"/>
      <c r="SER4" s="17"/>
      <c r="SES4" s="17"/>
      <c r="SET4" s="17"/>
      <c r="SEU4" s="17"/>
      <c r="SEV4" s="17"/>
      <c r="SEW4" s="17"/>
      <c r="SEX4" s="17"/>
      <c r="SEY4" s="17"/>
      <c r="SEZ4" s="17"/>
      <c r="SFA4" s="17"/>
      <c r="SFB4" s="17"/>
      <c r="SFC4" s="17"/>
      <c r="SFD4" s="17"/>
      <c r="SFE4" s="17"/>
      <c r="SFF4" s="17"/>
      <c r="SFG4" s="17"/>
      <c r="SFH4" s="17"/>
      <c r="SFI4" s="17"/>
      <c r="SFJ4" s="17"/>
      <c r="SFK4" s="17"/>
      <c r="SFL4" s="17"/>
      <c r="SFM4" s="17"/>
      <c r="SFN4" s="17"/>
      <c r="SFO4" s="17"/>
      <c r="SFP4" s="17"/>
      <c r="SFQ4" s="17"/>
      <c r="SFR4" s="17"/>
      <c r="SFS4" s="17"/>
      <c r="SFT4" s="17"/>
      <c r="SFU4" s="17"/>
      <c r="SFV4" s="17"/>
      <c r="SFW4" s="17"/>
      <c r="SFX4" s="17"/>
      <c r="SFY4" s="17"/>
      <c r="SFZ4" s="17"/>
      <c r="SGA4" s="17"/>
      <c r="SGB4" s="17"/>
      <c r="SGC4" s="17"/>
      <c r="SGD4" s="17"/>
      <c r="SGE4" s="17"/>
      <c r="SGF4" s="17"/>
      <c r="SGG4" s="17"/>
      <c r="SGH4" s="17"/>
      <c r="SGI4" s="17"/>
      <c r="SGJ4" s="17"/>
      <c r="SGK4" s="17"/>
      <c r="SGL4" s="17"/>
      <c r="SGM4" s="17"/>
      <c r="SGN4" s="17"/>
      <c r="SGO4" s="17"/>
      <c r="SGP4" s="17"/>
      <c r="SGQ4" s="17"/>
      <c r="SGR4" s="17"/>
      <c r="SGS4" s="17"/>
      <c r="SGT4" s="17"/>
      <c r="SGU4" s="17"/>
      <c r="SGV4" s="17"/>
      <c r="SGW4" s="17"/>
      <c r="SGX4" s="17"/>
      <c r="SGY4" s="17"/>
      <c r="SGZ4" s="17"/>
      <c r="SHA4" s="17"/>
      <c r="SHB4" s="17"/>
      <c r="SHC4" s="17"/>
      <c r="SHD4" s="17"/>
      <c r="SHE4" s="17"/>
      <c r="SHF4" s="17"/>
      <c r="SHG4" s="17"/>
      <c r="SHH4" s="17"/>
      <c r="SHI4" s="17"/>
      <c r="SHJ4" s="17"/>
      <c r="SHK4" s="17"/>
      <c r="SHL4" s="17"/>
      <c r="SHM4" s="17"/>
      <c r="SHN4" s="17"/>
      <c r="SHO4" s="17"/>
      <c r="SHP4" s="17"/>
      <c r="SHQ4" s="17"/>
      <c r="SHR4" s="17"/>
      <c r="SHS4" s="17"/>
      <c r="SHT4" s="17"/>
      <c r="SHU4" s="17"/>
      <c r="SHV4" s="17"/>
      <c r="SHW4" s="17"/>
      <c r="SHX4" s="17"/>
      <c r="SHY4" s="17"/>
      <c r="SHZ4" s="17"/>
      <c r="SIA4" s="17"/>
      <c r="SIB4" s="17"/>
      <c r="SIC4" s="17"/>
      <c r="SID4" s="17"/>
      <c r="SIE4" s="17"/>
      <c r="SIF4" s="17"/>
      <c r="SIG4" s="17"/>
      <c r="SIH4" s="17"/>
      <c r="SII4" s="17"/>
      <c r="SIJ4" s="17"/>
      <c r="SIK4" s="17"/>
      <c r="SIL4" s="17"/>
      <c r="SIM4" s="17"/>
      <c r="SIN4" s="17"/>
      <c r="SIO4" s="17"/>
      <c r="SIP4" s="17"/>
      <c r="SIQ4" s="17"/>
      <c r="SIR4" s="17"/>
      <c r="SIS4" s="17"/>
      <c r="SIT4" s="17"/>
      <c r="SIU4" s="17"/>
      <c r="SIV4" s="17"/>
      <c r="SIW4" s="17"/>
      <c r="SIX4" s="17"/>
      <c r="SIY4" s="17"/>
      <c r="SIZ4" s="17"/>
      <c r="SJA4" s="17"/>
      <c r="SJB4" s="17"/>
      <c r="SJC4" s="17"/>
      <c r="SJD4" s="17"/>
      <c r="SJE4" s="17"/>
      <c r="SJF4" s="17"/>
      <c r="SJG4" s="17"/>
      <c r="SJH4" s="17"/>
      <c r="SJI4" s="17"/>
      <c r="SJJ4" s="17"/>
      <c r="SJK4" s="17"/>
      <c r="SJL4" s="17"/>
      <c r="SJM4" s="17"/>
      <c r="SJN4" s="17"/>
      <c r="SJO4" s="17"/>
      <c r="SJP4" s="17"/>
      <c r="SJQ4" s="17"/>
      <c r="SJR4" s="17"/>
      <c r="SJS4" s="17"/>
      <c r="SJT4" s="17"/>
      <c r="SJU4" s="17"/>
      <c r="SJV4" s="17"/>
      <c r="SJW4" s="17"/>
      <c r="SJX4" s="17"/>
      <c r="SJY4" s="17"/>
      <c r="SJZ4" s="17"/>
      <c r="SKA4" s="17"/>
      <c r="SKB4" s="17"/>
      <c r="SKC4" s="17"/>
      <c r="SKD4" s="17"/>
      <c r="SKE4" s="17"/>
      <c r="SKF4" s="17"/>
      <c r="SKG4" s="17"/>
      <c r="SKH4" s="17"/>
      <c r="SKI4" s="17"/>
      <c r="SKJ4" s="17"/>
      <c r="SKK4" s="17"/>
      <c r="SKL4" s="17"/>
      <c r="SKM4" s="17"/>
      <c r="SKN4" s="17"/>
      <c r="SKO4" s="17"/>
      <c r="SKP4" s="17"/>
      <c r="SKQ4" s="17"/>
      <c r="SKR4" s="17"/>
      <c r="SKS4" s="17"/>
      <c r="SKT4" s="17"/>
      <c r="SKU4" s="17"/>
      <c r="SKV4" s="17"/>
      <c r="SKW4" s="17"/>
      <c r="SKX4" s="17"/>
      <c r="SKY4" s="17"/>
      <c r="SKZ4" s="17"/>
      <c r="SLA4" s="17"/>
      <c r="SLB4" s="17"/>
      <c r="SLC4" s="17"/>
      <c r="SLD4" s="17"/>
      <c r="SLE4" s="17"/>
      <c r="SLF4" s="17"/>
      <c r="SLG4" s="17"/>
      <c r="SLH4" s="17"/>
      <c r="SLI4" s="17"/>
      <c r="SLJ4" s="17"/>
      <c r="SLK4" s="17"/>
      <c r="SLL4" s="17"/>
      <c r="SLM4" s="17"/>
      <c r="SLN4" s="17"/>
      <c r="SLO4" s="17"/>
      <c r="SLP4" s="17"/>
      <c r="SLQ4" s="17"/>
      <c r="SLR4" s="17"/>
      <c r="SLS4" s="17"/>
      <c r="SLT4" s="17"/>
      <c r="SLU4" s="17"/>
      <c r="SLV4" s="17"/>
      <c r="SLW4" s="17"/>
      <c r="SLX4" s="17"/>
      <c r="SLY4" s="17"/>
      <c r="SLZ4" s="17"/>
      <c r="SMA4" s="17"/>
      <c r="SMB4" s="17"/>
      <c r="SMC4" s="17"/>
      <c r="SMD4" s="17"/>
      <c r="SME4" s="17"/>
      <c r="SMF4" s="17"/>
      <c r="SMG4" s="17"/>
      <c r="SMH4" s="17"/>
      <c r="SMI4" s="17"/>
      <c r="SMJ4" s="17"/>
      <c r="SMK4" s="17"/>
      <c r="SML4" s="17"/>
      <c r="SMM4" s="17"/>
      <c r="SMN4" s="17"/>
      <c r="SMO4" s="17"/>
      <c r="SMP4" s="17"/>
      <c r="SMQ4" s="17"/>
      <c r="SMR4" s="17"/>
      <c r="SMS4" s="17"/>
      <c r="SMT4" s="17"/>
      <c r="SMU4" s="17"/>
      <c r="SMV4" s="17"/>
      <c r="SMW4" s="17"/>
      <c r="SMX4" s="17"/>
      <c r="SMY4" s="17"/>
      <c r="SMZ4" s="17"/>
      <c r="SNA4" s="17"/>
      <c r="SNB4" s="17"/>
      <c r="SNC4" s="17"/>
      <c r="SND4" s="17"/>
      <c r="SNE4" s="17"/>
      <c r="SNF4" s="17"/>
      <c r="SNG4" s="17"/>
      <c r="SNH4" s="17"/>
      <c r="SNI4" s="17"/>
      <c r="SNJ4" s="17"/>
      <c r="SNK4" s="17"/>
      <c r="SNL4" s="17"/>
      <c r="SNM4" s="17"/>
      <c r="SNN4" s="17"/>
      <c r="SNO4" s="17"/>
      <c r="SNP4" s="17"/>
      <c r="SNQ4" s="17"/>
      <c r="SNR4" s="17"/>
      <c r="SNS4" s="17"/>
      <c r="SNT4" s="17"/>
      <c r="SNU4" s="17"/>
      <c r="SNV4" s="17"/>
      <c r="SNW4" s="17"/>
      <c r="SNX4" s="17"/>
      <c r="SNY4" s="17"/>
      <c r="SNZ4" s="17"/>
      <c r="SOA4" s="17"/>
      <c r="SOB4" s="17"/>
      <c r="SOC4" s="17"/>
      <c r="SOD4" s="17"/>
      <c r="SOE4" s="17"/>
      <c r="SOF4" s="17"/>
      <c r="SOG4" s="17"/>
      <c r="SOH4" s="17"/>
      <c r="SOI4" s="17"/>
      <c r="SOJ4" s="17"/>
      <c r="SOK4" s="17"/>
      <c r="SOL4" s="17"/>
      <c r="SOM4" s="17"/>
      <c r="SON4" s="17"/>
      <c r="SOO4" s="17"/>
      <c r="SOP4" s="17"/>
      <c r="SOQ4" s="17"/>
      <c r="SOR4" s="17"/>
      <c r="SOS4" s="17"/>
      <c r="SOT4" s="17"/>
      <c r="SOU4" s="17"/>
      <c r="SOV4" s="17"/>
      <c r="SOW4" s="17"/>
      <c r="SOX4" s="17"/>
      <c r="SOY4" s="17"/>
      <c r="SOZ4" s="17"/>
      <c r="SPA4" s="17"/>
      <c r="SPB4" s="17"/>
      <c r="SPC4" s="17"/>
      <c r="SPD4" s="17"/>
      <c r="SPE4" s="17"/>
      <c r="SPF4" s="17"/>
      <c r="SPG4" s="17"/>
      <c r="SPH4" s="17"/>
      <c r="SPI4" s="17"/>
      <c r="SPJ4" s="17"/>
      <c r="SPK4" s="17"/>
      <c r="SPL4" s="17"/>
      <c r="SPM4" s="17"/>
      <c r="SPN4" s="17"/>
      <c r="SPO4" s="17"/>
      <c r="SPP4" s="17"/>
      <c r="SPQ4" s="17"/>
      <c r="SPR4" s="17"/>
      <c r="SPS4" s="17"/>
      <c r="SPT4" s="17"/>
      <c r="SPU4" s="17"/>
      <c r="SPV4" s="17"/>
      <c r="SPW4" s="17"/>
      <c r="SPX4" s="17"/>
      <c r="SPY4" s="17"/>
      <c r="SPZ4" s="17"/>
      <c r="SQA4" s="17"/>
      <c r="SQB4" s="17"/>
      <c r="SQC4" s="17"/>
      <c r="SQD4" s="17"/>
      <c r="SQE4" s="17"/>
      <c r="SQF4" s="17"/>
      <c r="SQG4" s="17"/>
      <c r="SQH4" s="17"/>
      <c r="SQI4" s="17"/>
      <c r="SQJ4" s="17"/>
      <c r="SQK4" s="17"/>
      <c r="SQL4" s="17"/>
      <c r="SQM4" s="17"/>
      <c r="SQN4" s="17"/>
      <c r="SQO4" s="17"/>
      <c r="SQP4" s="17"/>
      <c r="SQQ4" s="17"/>
      <c r="SQR4" s="17"/>
      <c r="SQS4" s="17"/>
      <c r="SQT4" s="17"/>
      <c r="SQU4" s="17"/>
      <c r="SQV4" s="17"/>
      <c r="SQW4" s="17"/>
      <c r="SQX4" s="17"/>
      <c r="SQY4" s="17"/>
      <c r="SQZ4" s="17"/>
      <c r="SRA4" s="17"/>
      <c r="SRB4" s="17"/>
      <c r="SRC4" s="17"/>
      <c r="SRD4" s="17"/>
      <c r="SRE4" s="17"/>
      <c r="SRF4" s="17"/>
      <c r="SRG4" s="17"/>
      <c r="SRH4" s="17"/>
      <c r="SRI4" s="17"/>
      <c r="SRJ4" s="17"/>
      <c r="SRK4" s="17"/>
      <c r="SRL4" s="17"/>
      <c r="SRM4" s="17"/>
      <c r="SRN4" s="17"/>
      <c r="SRO4" s="17"/>
      <c r="SRP4" s="17"/>
      <c r="SRQ4" s="17"/>
      <c r="SRR4" s="17"/>
      <c r="SRS4" s="17"/>
      <c r="SRT4" s="17"/>
      <c r="SRU4" s="17"/>
      <c r="SRV4" s="17"/>
      <c r="SRW4" s="17"/>
      <c r="SRX4" s="17"/>
      <c r="SRY4" s="17"/>
      <c r="SRZ4" s="17"/>
      <c r="SSA4" s="17"/>
      <c r="SSB4" s="17"/>
      <c r="SSC4" s="17"/>
      <c r="SSD4" s="17"/>
      <c r="SSE4" s="17"/>
      <c r="SSF4" s="17"/>
      <c r="SSG4" s="17"/>
      <c r="SSH4" s="17"/>
      <c r="SSI4" s="17"/>
      <c r="SSJ4" s="17"/>
      <c r="SSK4" s="17"/>
      <c r="SSL4" s="17"/>
      <c r="SSM4" s="17"/>
      <c r="SSN4" s="17"/>
      <c r="SSO4" s="17"/>
      <c r="SSP4" s="17"/>
      <c r="SSQ4" s="17"/>
      <c r="SSR4" s="17"/>
      <c r="SSS4" s="17"/>
      <c r="SST4" s="17"/>
      <c r="SSU4" s="17"/>
      <c r="SSV4" s="17"/>
      <c r="SSW4" s="17"/>
      <c r="SSX4" s="17"/>
      <c r="SSY4" s="17"/>
      <c r="SSZ4" s="17"/>
      <c r="STA4" s="17"/>
      <c r="STB4" s="17"/>
      <c r="STC4" s="17"/>
      <c r="STD4" s="17"/>
      <c r="STE4" s="17"/>
      <c r="STF4" s="17"/>
      <c r="STG4" s="17"/>
      <c r="STH4" s="17"/>
      <c r="STI4" s="17"/>
      <c r="STJ4" s="17"/>
      <c r="STK4" s="17"/>
      <c r="STL4" s="17"/>
      <c r="STM4" s="17"/>
      <c r="STN4" s="17"/>
      <c r="STO4" s="17"/>
      <c r="STP4" s="17"/>
      <c r="STQ4" s="17"/>
      <c r="STR4" s="17"/>
      <c r="STS4" s="17"/>
      <c r="STT4" s="17"/>
      <c r="STU4" s="17"/>
      <c r="STV4" s="17"/>
      <c r="STW4" s="17"/>
      <c r="STX4" s="17"/>
      <c r="STY4" s="17"/>
      <c r="STZ4" s="17"/>
      <c r="SUA4" s="17"/>
      <c r="SUB4" s="17"/>
      <c r="SUC4" s="17"/>
      <c r="SUD4" s="17"/>
      <c r="SUE4" s="17"/>
      <c r="SUF4" s="17"/>
      <c r="SUG4" s="17"/>
      <c r="SUH4" s="17"/>
      <c r="SUI4" s="17"/>
      <c r="SUJ4" s="17"/>
      <c r="SUK4" s="17"/>
      <c r="SUL4" s="17"/>
      <c r="SUM4" s="17"/>
      <c r="SUN4" s="17"/>
      <c r="SUO4" s="17"/>
      <c r="SUP4" s="17"/>
      <c r="SUQ4" s="17"/>
      <c r="SUR4" s="17"/>
      <c r="SUS4" s="17"/>
      <c r="SUT4" s="17"/>
      <c r="SUU4" s="17"/>
      <c r="SUV4" s="17"/>
      <c r="SUW4" s="17"/>
      <c r="SUX4" s="17"/>
      <c r="SUY4" s="17"/>
      <c r="SUZ4" s="17"/>
      <c r="SVA4" s="17"/>
      <c r="SVB4" s="17"/>
      <c r="SVC4" s="17"/>
      <c r="SVD4" s="17"/>
      <c r="SVE4" s="17"/>
      <c r="SVF4" s="17"/>
      <c r="SVG4" s="17"/>
      <c r="SVH4" s="17"/>
      <c r="SVI4" s="17"/>
      <c r="SVJ4" s="17"/>
      <c r="SVK4" s="17"/>
      <c r="SVL4" s="17"/>
      <c r="SVM4" s="17"/>
      <c r="SVN4" s="17"/>
      <c r="SVO4" s="17"/>
      <c r="SVP4" s="17"/>
      <c r="SVQ4" s="17"/>
      <c r="SVR4" s="17"/>
      <c r="SVS4" s="17"/>
      <c r="SVT4" s="17"/>
      <c r="SVU4" s="17"/>
      <c r="SVV4" s="17"/>
      <c r="SVW4" s="17"/>
      <c r="SVX4" s="17"/>
      <c r="SVY4" s="17"/>
      <c r="SVZ4" s="17"/>
      <c r="SWA4" s="17"/>
      <c r="SWB4" s="17"/>
      <c r="SWC4" s="17"/>
      <c r="SWD4" s="17"/>
      <c r="SWE4" s="17"/>
      <c r="SWF4" s="17"/>
      <c r="SWG4" s="17"/>
      <c r="SWH4" s="17"/>
      <c r="SWI4" s="17"/>
      <c r="SWJ4" s="17"/>
      <c r="SWK4" s="17"/>
      <c r="SWL4" s="17"/>
      <c r="SWM4" s="17"/>
      <c r="SWN4" s="17"/>
      <c r="SWO4" s="17"/>
      <c r="SWP4" s="17"/>
      <c r="SWQ4" s="17"/>
      <c r="SWR4" s="17"/>
      <c r="SWS4" s="17"/>
      <c r="SWT4" s="17"/>
      <c r="SWU4" s="17"/>
      <c r="SWV4" s="17"/>
      <c r="SWW4" s="17"/>
      <c r="SWX4" s="17"/>
      <c r="SWY4" s="17"/>
      <c r="SWZ4" s="17"/>
      <c r="SXA4" s="17"/>
      <c r="SXB4" s="17"/>
      <c r="SXC4" s="17"/>
      <c r="SXD4" s="17"/>
      <c r="SXE4" s="17"/>
      <c r="SXF4" s="17"/>
      <c r="SXG4" s="17"/>
      <c r="SXH4" s="17"/>
      <c r="SXI4" s="17"/>
      <c r="SXJ4" s="17"/>
      <c r="SXK4" s="17"/>
      <c r="SXL4" s="17"/>
      <c r="SXM4" s="17"/>
      <c r="SXN4" s="17"/>
      <c r="SXO4" s="17"/>
      <c r="SXP4" s="17"/>
      <c r="SXQ4" s="17"/>
      <c r="SXR4" s="17"/>
      <c r="SXS4" s="17"/>
      <c r="SXT4" s="17"/>
      <c r="SXU4" s="17"/>
      <c r="SXV4" s="17"/>
      <c r="SXW4" s="17"/>
      <c r="SXX4" s="17"/>
      <c r="SXY4" s="17"/>
      <c r="SXZ4" s="17"/>
      <c r="SYA4" s="17"/>
      <c r="SYB4" s="17"/>
      <c r="SYC4" s="17"/>
      <c r="SYD4" s="17"/>
      <c r="SYE4" s="17"/>
      <c r="SYF4" s="17"/>
      <c r="SYG4" s="17"/>
      <c r="SYH4" s="17"/>
      <c r="SYI4" s="17"/>
      <c r="SYJ4" s="17"/>
      <c r="SYK4" s="17"/>
      <c r="SYL4" s="17"/>
      <c r="SYM4" s="17"/>
      <c r="SYN4" s="17"/>
      <c r="SYO4" s="17"/>
      <c r="SYP4" s="17"/>
      <c r="SYQ4" s="17"/>
      <c r="SYR4" s="17"/>
      <c r="SYS4" s="17"/>
      <c r="SYT4" s="17"/>
      <c r="SYU4" s="17"/>
      <c r="SYV4" s="17"/>
      <c r="SYW4" s="17"/>
      <c r="SYX4" s="17"/>
      <c r="SYY4" s="17"/>
      <c r="SYZ4" s="17"/>
      <c r="SZA4" s="17"/>
      <c r="SZB4" s="17"/>
      <c r="SZC4" s="17"/>
      <c r="SZD4" s="17"/>
      <c r="SZE4" s="17"/>
      <c r="SZF4" s="17"/>
      <c r="SZG4" s="17"/>
      <c r="SZH4" s="17"/>
      <c r="SZI4" s="17"/>
      <c r="SZJ4" s="17"/>
      <c r="SZK4" s="17"/>
      <c r="SZL4" s="17"/>
      <c r="SZM4" s="17"/>
      <c r="SZN4" s="17"/>
      <c r="SZO4" s="17"/>
      <c r="SZP4" s="17"/>
      <c r="SZQ4" s="17"/>
      <c r="SZR4" s="17"/>
      <c r="SZS4" s="17"/>
      <c r="SZT4" s="17"/>
      <c r="SZU4" s="17"/>
      <c r="SZV4" s="17"/>
      <c r="SZW4" s="17"/>
      <c r="SZX4" s="17"/>
      <c r="SZY4" s="17"/>
      <c r="SZZ4" s="17"/>
      <c r="TAA4" s="17"/>
      <c r="TAB4" s="17"/>
      <c r="TAC4" s="17"/>
      <c r="TAD4" s="17"/>
      <c r="TAE4" s="17"/>
      <c r="TAF4" s="17"/>
      <c r="TAG4" s="17"/>
      <c r="TAH4" s="17"/>
      <c r="TAI4" s="17"/>
      <c r="TAJ4" s="17"/>
      <c r="TAK4" s="17"/>
      <c r="TAL4" s="17"/>
      <c r="TAM4" s="17"/>
      <c r="TAN4" s="17"/>
      <c r="TAO4" s="17"/>
      <c r="TAP4" s="17"/>
      <c r="TAQ4" s="17"/>
      <c r="TAR4" s="17"/>
      <c r="TAS4" s="17"/>
      <c r="TAT4" s="17"/>
      <c r="TAU4" s="17"/>
      <c r="TAV4" s="17"/>
      <c r="TAW4" s="17"/>
      <c r="TAX4" s="17"/>
      <c r="TAY4" s="17"/>
      <c r="TAZ4" s="17"/>
      <c r="TBA4" s="17"/>
      <c r="TBB4" s="17"/>
      <c r="TBC4" s="17"/>
      <c r="TBD4" s="17"/>
      <c r="TBE4" s="17"/>
      <c r="TBF4" s="17"/>
      <c r="TBG4" s="17"/>
      <c r="TBH4" s="17"/>
      <c r="TBI4" s="17"/>
      <c r="TBJ4" s="17"/>
      <c r="TBK4" s="17"/>
      <c r="TBL4" s="17"/>
      <c r="TBM4" s="17"/>
      <c r="TBN4" s="17"/>
      <c r="TBO4" s="17"/>
      <c r="TBP4" s="17"/>
      <c r="TBQ4" s="17"/>
      <c r="TBR4" s="17"/>
      <c r="TBS4" s="17"/>
      <c r="TBT4" s="17"/>
      <c r="TBU4" s="17"/>
      <c r="TBV4" s="17"/>
      <c r="TBW4" s="17"/>
      <c r="TBX4" s="17"/>
      <c r="TBY4" s="17"/>
      <c r="TBZ4" s="17"/>
      <c r="TCA4" s="17"/>
      <c r="TCB4" s="17"/>
      <c r="TCC4" s="17"/>
      <c r="TCD4" s="17"/>
      <c r="TCE4" s="17"/>
      <c r="TCF4" s="17"/>
      <c r="TCG4" s="17"/>
      <c r="TCH4" s="17"/>
      <c r="TCI4" s="17"/>
      <c r="TCJ4" s="17"/>
      <c r="TCK4" s="17"/>
      <c r="TCL4" s="17"/>
      <c r="TCM4" s="17"/>
      <c r="TCN4" s="17"/>
      <c r="TCO4" s="17"/>
      <c r="TCP4" s="17"/>
      <c r="TCQ4" s="17"/>
      <c r="TCR4" s="17"/>
      <c r="TCS4" s="17"/>
      <c r="TCT4" s="17"/>
      <c r="TCU4" s="17"/>
      <c r="TCV4" s="17"/>
      <c r="TCW4" s="17"/>
      <c r="TCX4" s="17"/>
      <c r="TCY4" s="17"/>
      <c r="TCZ4" s="17"/>
      <c r="TDA4" s="17"/>
      <c r="TDB4" s="17"/>
      <c r="TDC4" s="17"/>
      <c r="TDD4" s="17"/>
      <c r="TDE4" s="17"/>
      <c r="TDF4" s="17"/>
      <c r="TDG4" s="17"/>
      <c r="TDH4" s="17"/>
      <c r="TDI4" s="17"/>
      <c r="TDJ4" s="17"/>
      <c r="TDK4" s="17"/>
      <c r="TDL4" s="17"/>
      <c r="TDM4" s="17"/>
      <c r="TDN4" s="17"/>
      <c r="TDO4" s="17"/>
      <c r="TDP4" s="17"/>
      <c r="TDQ4" s="17"/>
      <c r="TDR4" s="17"/>
      <c r="TDS4" s="17"/>
      <c r="TDT4" s="17"/>
      <c r="TDU4" s="17"/>
      <c r="TDV4" s="17"/>
      <c r="TDW4" s="17"/>
      <c r="TDX4" s="17"/>
      <c r="TDY4" s="17"/>
      <c r="TDZ4" s="17"/>
      <c r="TEA4" s="17"/>
      <c r="TEB4" s="17"/>
      <c r="TEC4" s="17"/>
      <c r="TED4" s="17"/>
      <c r="TEE4" s="17"/>
      <c r="TEF4" s="17"/>
      <c r="TEG4" s="17"/>
      <c r="TEH4" s="17"/>
      <c r="TEI4" s="17"/>
      <c r="TEJ4" s="17"/>
      <c r="TEK4" s="17"/>
      <c r="TEL4" s="17"/>
      <c r="TEM4" s="17"/>
      <c r="TEN4" s="17"/>
      <c r="TEO4" s="17"/>
      <c r="TEP4" s="17"/>
      <c r="TEQ4" s="17"/>
      <c r="TER4" s="17"/>
      <c r="TES4" s="17"/>
      <c r="TET4" s="17"/>
      <c r="TEU4" s="17"/>
      <c r="TEV4" s="17"/>
      <c r="TEW4" s="17"/>
      <c r="TEX4" s="17"/>
      <c r="TEY4" s="17"/>
      <c r="TEZ4" s="17"/>
      <c r="TFA4" s="17"/>
      <c r="TFB4" s="17"/>
      <c r="TFC4" s="17"/>
      <c r="TFD4" s="17"/>
      <c r="TFE4" s="17"/>
      <c r="TFF4" s="17"/>
      <c r="TFG4" s="17"/>
      <c r="TFH4" s="17"/>
      <c r="TFI4" s="17"/>
      <c r="TFJ4" s="17"/>
      <c r="TFK4" s="17"/>
      <c r="TFL4" s="17"/>
      <c r="TFM4" s="17"/>
      <c r="TFN4" s="17"/>
      <c r="TFO4" s="17"/>
      <c r="TFP4" s="17"/>
      <c r="TFQ4" s="17"/>
      <c r="TFR4" s="17"/>
      <c r="TFS4" s="17"/>
      <c r="TFT4" s="17"/>
      <c r="TFU4" s="17"/>
      <c r="TFV4" s="17"/>
      <c r="TFW4" s="17"/>
      <c r="TFX4" s="17"/>
      <c r="TFY4" s="17"/>
      <c r="TFZ4" s="17"/>
      <c r="TGA4" s="17"/>
      <c r="TGB4" s="17"/>
      <c r="TGC4" s="17"/>
      <c r="TGD4" s="17"/>
      <c r="TGE4" s="17"/>
      <c r="TGF4" s="17"/>
      <c r="TGG4" s="17"/>
      <c r="TGH4" s="17"/>
      <c r="TGI4" s="17"/>
      <c r="TGJ4" s="17"/>
      <c r="TGK4" s="17"/>
      <c r="TGL4" s="17"/>
      <c r="TGM4" s="17"/>
      <c r="TGN4" s="17"/>
      <c r="TGO4" s="17"/>
      <c r="TGP4" s="17"/>
      <c r="TGQ4" s="17"/>
      <c r="TGR4" s="17"/>
      <c r="TGS4" s="17"/>
      <c r="TGT4" s="17"/>
      <c r="TGU4" s="17"/>
      <c r="TGV4" s="17"/>
      <c r="TGW4" s="17"/>
      <c r="TGX4" s="17"/>
      <c r="TGY4" s="17"/>
      <c r="TGZ4" s="17"/>
      <c r="THA4" s="17"/>
      <c r="THB4" s="17"/>
      <c r="THC4" s="17"/>
      <c r="THD4" s="17"/>
      <c r="THE4" s="17"/>
      <c r="THF4" s="17"/>
      <c r="THG4" s="17"/>
      <c r="THH4" s="17"/>
      <c r="THI4" s="17"/>
      <c r="THJ4" s="17"/>
      <c r="THK4" s="17"/>
      <c r="THL4" s="17"/>
      <c r="THM4" s="17"/>
      <c r="THN4" s="17"/>
      <c r="THO4" s="17"/>
      <c r="THP4" s="17"/>
      <c r="THQ4" s="17"/>
      <c r="THR4" s="17"/>
      <c r="THS4" s="17"/>
      <c r="THT4" s="17"/>
      <c r="THU4" s="17"/>
      <c r="THV4" s="17"/>
      <c r="THW4" s="17"/>
      <c r="THX4" s="17"/>
      <c r="THY4" s="17"/>
      <c r="THZ4" s="17"/>
      <c r="TIA4" s="17"/>
      <c r="TIB4" s="17"/>
      <c r="TIC4" s="17"/>
      <c r="TID4" s="17"/>
      <c r="TIE4" s="17"/>
      <c r="TIF4" s="17"/>
      <c r="TIG4" s="17"/>
      <c r="TIH4" s="17"/>
      <c r="TII4" s="17"/>
      <c r="TIJ4" s="17"/>
      <c r="TIK4" s="17"/>
      <c r="TIL4" s="17"/>
      <c r="TIM4" s="17"/>
      <c r="TIN4" s="17"/>
      <c r="TIO4" s="17"/>
      <c r="TIP4" s="17"/>
      <c r="TIQ4" s="17"/>
      <c r="TIR4" s="17"/>
      <c r="TIS4" s="17"/>
      <c r="TIT4" s="17"/>
      <c r="TIU4" s="17"/>
      <c r="TIV4" s="17"/>
      <c r="TIW4" s="17"/>
      <c r="TIX4" s="17"/>
      <c r="TIY4" s="17"/>
      <c r="TIZ4" s="17"/>
      <c r="TJA4" s="17"/>
      <c r="TJB4" s="17"/>
      <c r="TJC4" s="17"/>
      <c r="TJD4" s="17"/>
      <c r="TJE4" s="17"/>
      <c r="TJF4" s="17"/>
      <c r="TJG4" s="17"/>
      <c r="TJH4" s="17"/>
      <c r="TJI4" s="17"/>
      <c r="TJJ4" s="17"/>
      <c r="TJK4" s="17"/>
      <c r="TJL4" s="17"/>
      <c r="TJM4" s="17"/>
      <c r="TJN4" s="17"/>
      <c r="TJO4" s="17"/>
      <c r="TJP4" s="17"/>
      <c r="TJQ4" s="17"/>
      <c r="TJR4" s="17"/>
      <c r="TJS4" s="17"/>
      <c r="TJT4" s="17"/>
      <c r="TJU4" s="17"/>
      <c r="TJV4" s="17"/>
      <c r="TJW4" s="17"/>
      <c r="TJX4" s="17"/>
      <c r="TJY4" s="17"/>
      <c r="TJZ4" s="17"/>
      <c r="TKA4" s="17"/>
      <c r="TKB4" s="17"/>
      <c r="TKC4" s="17"/>
      <c r="TKD4" s="17"/>
      <c r="TKE4" s="17"/>
      <c r="TKF4" s="17"/>
      <c r="TKG4" s="17"/>
      <c r="TKH4" s="17"/>
      <c r="TKI4" s="17"/>
      <c r="TKJ4" s="17"/>
      <c r="TKK4" s="17"/>
      <c r="TKL4" s="17"/>
      <c r="TKM4" s="17"/>
      <c r="TKN4" s="17"/>
      <c r="TKO4" s="17"/>
      <c r="TKP4" s="17"/>
      <c r="TKQ4" s="17"/>
      <c r="TKR4" s="17"/>
      <c r="TKS4" s="17"/>
      <c r="TKT4" s="17"/>
      <c r="TKU4" s="17"/>
      <c r="TKV4" s="17"/>
      <c r="TKW4" s="17"/>
      <c r="TKX4" s="17"/>
      <c r="TKY4" s="17"/>
      <c r="TKZ4" s="17"/>
      <c r="TLA4" s="17"/>
      <c r="TLB4" s="17"/>
      <c r="TLC4" s="17"/>
      <c r="TLD4" s="17"/>
      <c r="TLE4" s="17"/>
      <c r="TLF4" s="17"/>
      <c r="TLG4" s="17"/>
      <c r="TLH4" s="17"/>
      <c r="TLI4" s="17"/>
      <c r="TLJ4" s="17"/>
      <c r="TLK4" s="17"/>
      <c r="TLL4" s="17"/>
      <c r="TLM4" s="17"/>
      <c r="TLN4" s="17"/>
      <c r="TLO4" s="17"/>
      <c r="TLP4" s="17"/>
      <c r="TLQ4" s="17"/>
      <c r="TLR4" s="17"/>
      <c r="TLS4" s="17"/>
      <c r="TLT4" s="17"/>
      <c r="TLU4" s="17"/>
      <c r="TLV4" s="17"/>
      <c r="TLW4" s="17"/>
      <c r="TLX4" s="17"/>
      <c r="TLY4" s="17"/>
      <c r="TLZ4" s="17"/>
      <c r="TMA4" s="17"/>
      <c r="TMB4" s="17"/>
      <c r="TMC4" s="17"/>
      <c r="TMD4" s="17"/>
      <c r="TME4" s="17"/>
      <c r="TMF4" s="17"/>
      <c r="TMG4" s="17"/>
      <c r="TMH4" s="17"/>
      <c r="TMI4" s="17"/>
      <c r="TMJ4" s="17"/>
      <c r="TMK4" s="17"/>
      <c r="TML4" s="17"/>
      <c r="TMM4" s="17"/>
      <c r="TMN4" s="17"/>
      <c r="TMO4" s="17"/>
      <c r="TMP4" s="17"/>
      <c r="TMQ4" s="17"/>
      <c r="TMR4" s="17"/>
      <c r="TMS4" s="17"/>
      <c r="TMT4" s="17"/>
      <c r="TMU4" s="17"/>
      <c r="TMV4" s="17"/>
      <c r="TMW4" s="17"/>
      <c r="TMX4" s="17"/>
      <c r="TMY4" s="17"/>
      <c r="TMZ4" s="17"/>
      <c r="TNA4" s="17"/>
      <c r="TNB4" s="17"/>
      <c r="TNC4" s="17"/>
      <c r="TND4" s="17"/>
      <c r="TNE4" s="17"/>
      <c r="TNF4" s="17"/>
      <c r="TNG4" s="17"/>
      <c r="TNH4" s="17"/>
      <c r="TNI4" s="17"/>
      <c r="TNJ4" s="17"/>
      <c r="TNK4" s="17"/>
      <c r="TNL4" s="17"/>
      <c r="TNM4" s="17"/>
      <c r="TNN4" s="17"/>
      <c r="TNO4" s="17"/>
      <c r="TNP4" s="17"/>
      <c r="TNQ4" s="17"/>
      <c r="TNR4" s="17"/>
      <c r="TNS4" s="17"/>
      <c r="TNT4" s="17"/>
      <c r="TNU4" s="17"/>
      <c r="TNV4" s="17"/>
      <c r="TNW4" s="17"/>
      <c r="TNX4" s="17"/>
      <c r="TNY4" s="17"/>
      <c r="TNZ4" s="17"/>
      <c r="TOA4" s="17"/>
      <c r="TOB4" s="17"/>
      <c r="TOC4" s="17"/>
      <c r="TOD4" s="17"/>
      <c r="TOE4" s="17"/>
      <c r="TOF4" s="17"/>
      <c r="TOG4" s="17"/>
      <c r="TOH4" s="17"/>
      <c r="TOI4" s="17"/>
      <c r="TOJ4" s="17"/>
      <c r="TOK4" s="17"/>
      <c r="TOL4" s="17"/>
      <c r="TOM4" s="17"/>
      <c r="TON4" s="17"/>
      <c r="TOO4" s="17"/>
      <c r="TOP4" s="17"/>
      <c r="TOQ4" s="17"/>
      <c r="TOR4" s="17"/>
      <c r="TOS4" s="17"/>
      <c r="TOT4" s="17"/>
      <c r="TOU4" s="17"/>
      <c r="TOV4" s="17"/>
      <c r="TOW4" s="17"/>
      <c r="TOX4" s="17"/>
      <c r="TOY4" s="17"/>
      <c r="TOZ4" s="17"/>
      <c r="TPA4" s="17"/>
      <c r="TPB4" s="17"/>
      <c r="TPC4" s="17"/>
      <c r="TPD4" s="17"/>
      <c r="TPE4" s="17"/>
      <c r="TPF4" s="17"/>
      <c r="TPG4" s="17"/>
      <c r="TPH4" s="17"/>
      <c r="TPI4" s="17"/>
      <c r="TPJ4" s="17"/>
      <c r="TPK4" s="17"/>
      <c r="TPL4" s="17"/>
      <c r="TPM4" s="17"/>
      <c r="TPN4" s="17"/>
      <c r="TPO4" s="17"/>
      <c r="TPP4" s="17"/>
      <c r="TPQ4" s="17"/>
      <c r="TPR4" s="17"/>
      <c r="TPS4" s="17"/>
      <c r="TPT4" s="17"/>
      <c r="TPU4" s="17"/>
      <c r="TPV4" s="17"/>
      <c r="TPW4" s="17"/>
      <c r="TPX4" s="17"/>
      <c r="TPY4" s="17"/>
      <c r="TPZ4" s="17"/>
      <c r="TQA4" s="17"/>
      <c r="TQB4" s="17"/>
      <c r="TQC4" s="17"/>
      <c r="TQD4" s="17"/>
      <c r="TQE4" s="17"/>
      <c r="TQF4" s="17"/>
      <c r="TQG4" s="17"/>
      <c r="TQH4" s="17"/>
      <c r="TQI4" s="17"/>
      <c r="TQJ4" s="17"/>
      <c r="TQK4" s="17"/>
      <c r="TQL4" s="17"/>
      <c r="TQM4" s="17"/>
      <c r="TQN4" s="17"/>
      <c r="TQO4" s="17"/>
      <c r="TQP4" s="17"/>
      <c r="TQQ4" s="17"/>
      <c r="TQR4" s="17"/>
      <c r="TQS4" s="17"/>
      <c r="TQT4" s="17"/>
      <c r="TQU4" s="17"/>
      <c r="TQV4" s="17"/>
      <c r="TQW4" s="17"/>
      <c r="TQX4" s="17"/>
      <c r="TQY4" s="17"/>
      <c r="TQZ4" s="17"/>
      <c r="TRA4" s="17"/>
      <c r="TRB4" s="17"/>
      <c r="TRC4" s="17"/>
      <c r="TRD4" s="17"/>
      <c r="TRE4" s="17"/>
      <c r="TRF4" s="17"/>
      <c r="TRG4" s="17"/>
      <c r="TRH4" s="17"/>
      <c r="TRI4" s="17"/>
      <c r="TRJ4" s="17"/>
      <c r="TRK4" s="17"/>
      <c r="TRL4" s="17"/>
      <c r="TRM4" s="17"/>
      <c r="TRN4" s="17"/>
      <c r="TRO4" s="17"/>
      <c r="TRP4" s="17"/>
      <c r="TRQ4" s="17"/>
      <c r="TRR4" s="17"/>
      <c r="TRS4" s="17"/>
      <c r="TRT4" s="17"/>
      <c r="TRU4" s="17"/>
      <c r="TRV4" s="17"/>
      <c r="TRW4" s="17"/>
      <c r="TRX4" s="17"/>
      <c r="TRY4" s="17"/>
      <c r="TRZ4" s="17"/>
      <c r="TSA4" s="17"/>
      <c r="TSB4" s="17"/>
      <c r="TSC4" s="17"/>
      <c r="TSD4" s="17"/>
      <c r="TSE4" s="17"/>
      <c r="TSF4" s="17"/>
      <c r="TSG4" s="17"/>
      <c r="TSH4" s="17"/>
      <c r="TSI4" s="17"/>
      <c r="TSJ4" s="17"/>
      <c r="TSK4" s="17"/>
      <c r="TSL4" s="17"/>
      <c r="TSM4" s="17"/>
      <c r="TSN4" s="17"/>
      <c r="TSO4" s="17"/>
      <c r="TSP4" s="17"/>
      <c r="TSQ4" s="17"/>
      <c r="TSR4" s="17"/>
      <c r="TSS4" s="17"/>
      <c r="TST4" s="17"/>
      <c r="TSU4" s="17"/>
      <c r="TSV4" s="17"/>
      <c r="TSW4" s="17"/>
      <c r="TSX4" s="17"/>
      <c r="TSY4" s="17"/>
      <c r="TSZ4" s="17"/>
      <c r="TTA4" s="17"/>
      <c r="TTB4" s="17"/>
      <c r="TTC4" s="17"/>
      <c r="TTD4" s="17"/>
      <c r="TTE4" s="17"/>
      <c r="TTF4" s="17"/>
      <c r="TTG4" s="17"/>
      <c r="TTH4" s="17"/>
      <c r="TTI4" s="17"/>
      <c r="TTJ4" s="17"/>
      <c r="TTK4" s="17"/>
      <c r="TTL4" s="17"/>
      <c r="TTM4" s="17"/>
      <c r="TTN4" s="17"/>
      <c r="TTO4" s="17"/>
      <c r="TTP4" s="17"/>
      <c r="TTQ4" s="17"/>
      <c r="TTR4" s="17"/>
      <c r="TTS4" s="17"/>
      <c r="TTT4" s="17"/>
      <c r="TTU4" s="17"/>
      <c r="TTV4" s="17"/>
      <c r="TTW4" s="17"/>
      <c r="TTX4" s="17"/>
      <c r="TTY4" s="17"/>
      <c r="TTZ4" s="17"/>
      <c r="TUA4" s="17"/>
      <c r="TUB4" s="17"/>
      <c r="TUC4" s="17"/>
      <c r="TUD4" s="17"/>
      <c r="TUE4" s="17"/>
      <c r="TUF4" s="17"/>
      <c r="TUG4" s="17"/>
      <c r="TUH4" s="17"/>
      <c r="TUI4" s="17"/>
      <c r="TUJ4" s="17"/>
      <c r="TUK4" s="17"/>
      <c r="TUL4" s="17"/>
      <c r="TUM4" s="17"/>
      <c r="TUN4" s="17"/>
      <c r="TUO4" s="17"/>
      <c r="TUP4" s="17"/>
      <c r="TUQ4" s="17"/>
      <c r="TUR4" s="17"/>
      <c r="TUS4" s="17"/>
      <c r="TUT4" s="17"/>
      <c r="TUU4" s="17"/>
      <c r="TUV4" s="17"/>
      <c r="TUW4" s="17"/>
      <c r="TUX4" s="17"/>
      <c r="TUY4" s="17"/>
      <c r="TUZ4" s="17"/>
      <c r="TVA4" s="17"/>
      <c r="TVB4" s="17"/>
      <c r="TVC4" s="17"/>
      <c r="TVD4" s="17"/>
      <c r="TVE4" s="17"/>
      <c r="TVF4" s="17"/>
      <c r="TVG4" s="17"/>
      <c r="TVH4" s="17"/>
      <c r="TVI4" s="17"/>
      <c r="TVJ4" s="17"/>
      <c r="TVK4" s="17"/>
      <c r="TVL4" s="17"/>
      <c r="TVM4" s="17"/>
      <c r="TVN4" s="17"/>
      <c r="TVO4" s="17"/>
      <c r="TVP4" s="17"/>
      <c r="TVQ4" s="17"/>
      <c r="TVR4" s="17"/>
      <c r="TVS4" s="17"/>
      <c r="TVT4" s="17"/>
      <c r="TVU4" s="17"/>
      <c r="TVV4" s="17"/>
      <c r="TVW4" s="17"/>
      <c r="TVX4" s="17"/>
      <c r="TVY4" s="17"/>
      <c r="TVZ4" s="17"/>
      <c r="TWA4" s="17"/>
      <c r="TWB4" s="17"/>
      <c r="TWC4" s="17"/>
      <c r="TWD4" s="17"/>
      <c r="TWE4" s="17"/>
      <c r="TWF4" s="17"/>
      <c r="TWG4" s="17"/>
      <c r="TWH4" s="17"/>
      <c r="TWI4" s="17"/>
      <c r="TWJ4" s="17"/>
      <c r="TWK4" s="17"/>
      <c r="TWL4" s="17"/>
      <c r="TWM4" s="17"/>
      <c r="TWN4" s="17"/>
      <c r="TWO4" s="17"/>
      <c r="TWP4" s="17"/>
      <c r="TWQ4" s="17"/>
      <c r="TWR4" s="17"/>
      <c r="TWS4" s="17"/>
      <c r="TWT4" s="17"/>
      <c r="TWU4" s="17"/>
      <c r="TWV4" s="17"/>
      <c r="TWW4" s="17"/>
      <c r="TWX4" s="17"/>
      <c r="TWY4" s="17"/>
      <c r="TWZ4" s="17"/>
      <c r="TXA4" s="17"/>
      <c r="TXB4" s="17"/>
      <c r="TXC4" s="17"/>
      <c r="TXD4" s="17"/>
      <c r="TXE4" s="17"/>
      <c r="TXF4" s="17"/>
      <c r="TXG4" s="17"/>
      <c r="TXH4" s="17"/>
      <c r="TXI4" s="17"/>
      <c r="TXJ4" s="17"/>
      <c r="TXK4" s="17"/>
      <c r="TXL4" s="17"/>
      <c r="TXM4" s="17"/>
      <c r="TXN4" s="17"/>
      <c r="TXO4" s="17"/>
      <c r="TXP4" s="17"/>
      <c r="TXQ4" s="17"/>
      <c r="TXR4" s="17"/>
      <c r="TXS4" s="17"/>
      <c r="TXT4" s="17"/>
      <c r="TXU4" s="17"/>
      <c r="TXV4" s="17"/>
      <c r="TXW4" s="17"/>
      <c r="TXX4" s="17"/>
      <c r="TXY4" s="17"/>
      <c r="TXZ4" s="17"/>
      <c r="TYA4" s="17"/>
      <c r="TYB4" s="17"/>
      <c r="TYC4" s="17"/>
      <c r="TYD4" s="17"/>
      <c r="TYE4" s="17"/>
      <c r="TYF4" s="17"/>
      <c r="TYG4" s="17"/>
      <c r="TYH4" s="17"/>
      <c r="TYI4" s="17"/>
      <c r="TYJ4" s="17"/>
      <c r="TYK4" s="17"/>
      <c r="TYL4" s="17"/>
      <c r="TYM4" s="17"/>
      <c r="TYN4" s="17"/>
      <c r="TYO4" s="17"/>
      <c r="TYP4" s="17"/>
      <c r="TYQ4" s="17"/>
      <c r="TYR4" s="17"/>
      <c r="TYS4" s="17"/>
      <c r="TYT4" s="17"/>
      <c r="TYU4" s="17"/>
      <c r="TYV4" s="17"/>
      <c r="TYW4" s="17"/>
      <c r="TYX4" s="17"/>
      <c r="TYY4" s="17"/>
      <c r="TYZ4" s="17"/>
      <c r="TZA4" s="17"/>
      <c r="TZB4" s="17"/>
      <c r="TZC4" s="17"/>
      <c r="TZD4" s="17"/>
      <c r="TZE4" s="17"/>
      <c r="TZF4" s="17"/>
      <c r="TZG4" s="17"/>
      <c r="TZH4" s="17"/>
      <c r="TZI4" s="17"/>
      <c r="TZJ4" s="17"/>
      <c r="TZK4" s="17"/>
      <c r="TZL4" s="17"/>
      <c r="TZM4" s="17"/>
      <c r="TZN4" s="17"/>
      <c r="TZO4" s="17"/>
      <c r="TZP4" s="17"/>
      <c r="TZQ4" s="17"/>
      <c r="TZR4" s="17"/>
      <c r="TZS4" s="17"/>
      <c r="TZT4" s="17"/>
      <c r="TZU4" s="17"/>
      <c r="TZV4" s="17"/>
      <c r="TZW4" s="17"/>
      <c r="TZX4" s="17"/>
      <c r="TZY4" s="17"/>
      <c r="TZZ4" s="17"/>
      <c r="UAA4" s="17"/>
      <c r="UAB4" s="17"/>
      <c r="UAC4" s="17"/>
      <c r="UAD4" s="17"/>
      <c r="UAE4" s="17"/>
      <c r="UAF4" s="17"/>
      <c r="UAG4" s="17"/>
      <c r="UAH4" s="17"/>
      <c r="UAI4" s="17"/>
      <c r="UAJ4" s="17"/>
      <c r="UAK4" s="17"/>
      <c r="UAL4" s="17"/>
      <c r="UAM4" s="17"/>
      <c r="UAN4" s="17"/>
      <c r="UAO4" s="17"/>
      <c r="UAP4" s="17"/>
      <c r="UAQ4" s="17"/>
      <c r="UAR4" s="17"/>
      <c r="UAS4" s="17"/>
      <c r="UAT4" s="17"/>
      <c r="UAU4" s="17"/>
      <c r="UAV4" s="17"/>
      <c r="UAW4" s="17"/>
      <c r="UAX4" s="17"/>
      <c r="UAY4" s="17"/>
      <c r="UAZ4" s="17"/>
      <c r="UBA4" s="17"/>
      <c r="UBB4" s="17"/>
      <c r="UBC4" s="17"/>
      <c r="UBD4" s="17"/>
      <c r="UBE4" s="17"/>
      <c r="UBF4" s="17"/>
      <c r="UBG4" s="17"/>
      <c r="UBH4" s="17"/>
      <c r="UBI4" s="17"/>
      <c r="UBJ4" s="17"/>
      <c r="UBK4" s="17"/>
      <c r="UBL4" s="17"/>
      <c r="UBM4" s="17"/>
      <c r="UBN4" s="17"/>
      <c r="UBO4" s="17"/>
      <c r="UBP4" s="17"/>
      <c r="UBQ4" s="17"/>
      <c r="UBR4" s="17"/>
      <c r="UBS4" s="17"/>
      <c r="UBT4" s="17"/>
      <c r="UBU4" s="17"/>
      <c r="UBV4" s="17"/>
      <c r="UBW4" s="17"/>
      <c r="UBX4" s="17"/>
      <c r="UBY4" s="17"/>
      <c r="UBZ4" s="17"/>
      <c r="UCA4" s="17"/>
      <c r="UCB4" s="17"/>
      <c r="UCC4" s="17"/>
      <c r="UCD4" s="17"/>
      <c r="UCE4" s="17"/>
      <c r="UCF4" s="17"/>
      <c r="UCG4" s="17"/>
      <c r="UCH4" s="17"/>
      <c r="UCI4" s="17"/>
      <c r="UCJ4" s="17"/>
      <c r="UCK4" s="17"/>
      <c r="UCL4" s="17"/>
      <c r="UCM4" s="17"/>
      <c r="UCN4" s="17"/>
      <c r="UCO4" s="17"/>
      <c r="UCP4" s="17"/>
      <c r="UCQ4" s="17"/>
      <c r="UCR4" s="17"/>
      <c r="UCS4" s="17"/>
      <c r="UCT4" s="17"/>
      <c r="UCU4" s="17"/>
      <c r="UCV4" s="17"/>
      <c r="UCW4" s="17"/>
      <c r="UCX4" s="17"/>
      <c r="UCY4" s="17"/>
      <c r="UCZ4" s="17"/>
      <c r="UDA4" s="17"/>
      <c r="UDB4" s="17"/>
      <c r="UDC4" s="17"/>
      <c r="UDD4" s="17"/>
      <c r="UDE4" s="17"/>
      <c r="UDF4" s="17"/>
      <c r="UDG4" s="17"/>
      <c r="UDH4" s="17"/>
      <c r="UDI4" s="17"/>
      <c r="UDJ4" s="17"/>
      <c r="UDK4" s="17"/>
      <c r="UDL4" s="17"/>
      <c r="UDM4" s="17"/>
      <c r="UDN4" s="17"/>
      <c r="UDO4" s="17"/>
      <c r="UDP4" s="17"/>
      <c r="UDQ4" s="17"/>
      <c r="UDR4" s="17"/>
      <c r="UDS4" s="17"/>
      <c r="UDT4" s="17"/>
      <c r="UDU4" s="17"/>
      <c r="UDV4" s="17"/>
      <c r="UDW4" s="17"/>
      <c r="UDX4" s="17"/>
      <c r="UDY4" s="17"/>
      <c r="UDZ4" s="17"/>
      <c r="UEA4" s="17"/>
      <c r="UEB4" s="17"/>
      <c r="UEC4" s="17"/>
      <c r="UED4" s="17"/>
      <c r="UEE4" s="17"/>
      <c r="UEF4" s="17"/>
      <c r="UEG4" s="17"/>
      <c r="UEH4" s="17"/>
      <c r="UEI4" s="17"/>
      <c r="UEJ4" s="17"/>
      <c r="UEK4" s="17"/>
      <c r="UEL4" s="17"/>
      <c r="UEM4" s="17"/>
      <c r="UEN4" s="17"/>
      <c r="UEO4" s="17"/>
      <c r="UEP4" s="17"/>
      <c r="UEQ4" s="17"/>
      <c r="UER4" s="17"/>
      <c r="UES4" s="17"/>
      <c r="UET4" s="17"/>
      <c r="UEU4" s="17"/>
      <c r="UEV4" s="17"/>
      <c r="UEW4" s="17"/>
      <c r="UEX4" s="17"/>
      <c r="UEY4" s="17"/>
      <c r="UEZ4" s="17"/>
      <c r="UFA4" s="17"/>
      <c r="UFB4" s="17"/>
      <c r="UFC4" s="17"/>
      <c r="UFD4" s="17"/>
      <c r="UFE4" s="17"/>
      <c r="UFF4" s="17"/>
      <c r="UFG4" s="17"/>
      <c r="UFH4" s="17"/>
      <c r="UFI4" s="17"/>
      <c r="UFJ4" s="17"/>
      <c r="UFK4" s="17"/>
      <c r="UFL4" s="17"/>
      <c r="UFM4" s="17"/>
      <c r="UFN4" s="17"/>
      <c r="UFO4" s="17"/>
      <c r="UFP4" s="17"/>
      <c r="UFQ4" s="17"/>
      <c r="UFR4" s="17"/>
      <c r="UFS4" s="17"/>
      <c r="UFT4" s="17"/>
      <c r="UFU4" s="17"/>
      <c r="UFV4" s="17"/>
      <c r="UFW4" s="17"/>
      <c r="UFX4" s="17"/>
      <c r="UFY4" s="17"/>
      <c r="UFZ4" s="17"/>
      <c r="UGA4" s="17"/>
      <c r="UGB4" s="17"/>
      <c r="UGC4" s="17"/>
      <c r="UGD4" s="17"/>
      <c r="UGE4" s="17"/>
      <c r="UGF4" s="17"/>
      <c r="UGG4" s="17"/>
      <c r="UGH4" s="17"/>
      <c r="UGI4" s="17"/>
      <c r="UGJ4" s="17"/>
      <c r="UGK4" s="17"/>
      <c r="UGL4" s="17"/>
      <c r="UGM4" s="17"/>
      <c r="UGN4" s="17"/>
      <c r="UGO4" s="17"/>
      <c r="UGP4" s="17"/>
      <c r="UGQ4" s="17"/>
      <c r="UGR4" s="17"/>
      <c r="UGS4" s="17"/>
      <c r="UGT4" s="17"/>
      <c r="UGU4" s="17"/>
      <c r="UGV4" s="17"/>
      <c r="UGW4" s="17"/>
      <c r="UGX4" s="17"/>
      <c r="UGY4" s="17"/>
      <c r="UGZ4" s="17"/>
      <c r="UHA4" s="17"/>
      <c r="UHB4" s="17"/>
      <c r="UHC4" s="17"/>
      <c r="UHD4" s="17"/>
      <c r="UHE4" s="17"/>
      <c r="UHF4" s="17"/>
      <c r="UHG4" s="17"/>
      <c r="UHH4" s="17"/>
      <c r="UHI4" s="17"/>
      <c r="UHJ4" s="17"/>
      <c r="UHK4" s="17"/>
      <c r="UHL4" s="17"/>
      <c r="UHM4" s="17"/>
      <c r="UHN4" s="17"/>
      <c r="UHO4" s="17"/>
      <c r="UHP4" s="17"/>
      <c r="UHQ4" s="17"/>
      <c r="UHR4" s="17"/>
      <c r="UHS4" s="17"/>
      <c r="UHT4" s="17"/>
      <c r="UHU4" s="17"/>
      <c r="UHV4" s="17"/>
      <c r="UHW4" s="17"/>
      <c r="UHX4" s="17"/>
      <c r="UHY4" s="17"/>
      <c r="UHZ4" s="17"/>
      <c r="UIA4" s="17"/>
      <c r="UIB4" s="17"/>
      <c r="UIC4" s="17"/>
      <c r="UID4" s="17"/>
      <c r="UIE4" s="17"/>
      <c r="UIF4" s="17"/>
      <c r="UIG4" s="17"/>
      <c r="UIH4" s="17"/>
      <c r="UII4" s="17"/>
      <c r="UIJ4" s="17"/>
      <c r="UIK4" s="17"/>
      <c r="UIL4" s="17"/>
      <c r="UIM4" s="17"/>
      <c r="UIN4" s="17"/>
      <c r="UIO4" s="17"/>
      <c r="UIP4" s="17"/>
      <c r="UIQ4" s="17"/>
      <c r="UIR4" s="17"/>
      <c r="UIS4" s="17"/>
      <c r="UIT4" s="17"/>
      <c r="UIU4" s="17"/>
      <c r="UIV4" s="17"/>
      <c r="UIW4" s="17"/>
      <c r="UIX4" s="17"/>
      <c r="UIY4" s="17"/>
      <c r="UIZ4" s="17"/>
      <c r="UJA4" s="17"/>
      <c r="UJB4" s="17"/>
      <c r="UJC4" s="17"/>
      <c r="UJD4" s="17"/>
      <c r="UJE4" s="17"/>
      <c r="UJF4" s="17"/>
      <c r="UJG4" s="17"/>
      <c r="UJH4" s="17"/>
      <c r="UJI4" s="17"/>
      <c r="UJJ4" s="17"/>
      <c r="UJK4" s="17"/>
      <c r="UJL4" s="17"/>
      <c r="UJM4" s="17"/>
      <c r="UJN4" s="17"/>
      <c r="UJO4" s="17"/>
      <c r="UJP4" s="17"/>
      <c r="UJQ4" s="17"/>
      <c r="UJR4" s="17"/>
      <c r="UJS4" s="17"/>
      <c r="UJT4" s="17"/>
      <c r="UJU4" s="17"/>
      <c r="UJV4" s="17"/>
      <c r="UJW4" s="17"/>
      <c r="UJX4" s="17"/>
      <c r="UJY4" s="17"/>
      <c r="UJZ4" s="17"/>
      <c r="UKA4" s="17"/>
      <c r="UKB4" s="17"/>
      <c r="UKC4" s="17"/>
      <c r="UKD4" s="17"/>
      <c r="UKE4" s="17"/>
      <c r="UKF4" s="17"/>
      <c r="UKG4" s="17"/>
      <c r="UKH4" s="17"/>
      <c r="UKI4" s="17"/>
      <c r="UKJ4" s="17"/>
      <c r="UKK4" s="17"/>
      <c r="UKL4" s="17"/>
      <c r="UKM4" s="17"/>
      <c r="UKN4" s="17"/>
      <c r="UKO4" s="17"/>
      <c r="UKP4" s="17"/>
      <c r="UKQ4" s="17"/>
      <c r="UKR4" s="17"/>
      <c r="UKS4" s="17"/>
      <c r="UKT4" s="17"/>
      <c r="UKU4" s="17"/>
      <c r="UKV4" s="17"/>
      <c r="UKW4" s="17"/>
      <c r="UKX4" s="17"/>
      <c r="UKY4" s="17"/>
      <c r="UKZ4" s="17"/>
      <c r="ULA4" s="17"/>
      <c r="ULB4" s="17"/>
      <c r="ULC4" s="17"/>
      <c r="ULD4" s="17"/>
      <c r="ULE4" s="17"/>
      <c r="ULF4" s="17"/>
      <c r="ULG4" s="17"/>
      <c r="ULH4" s="17"/>
      <c r="ULI4" s="17"/>
      <c r="ULJ4" s="17"/>
      <c r="ULK4" s="17"/>
      <c r="ULL4" s="17"/>
      <c r="ULM4" s="17"/>
      <c r="ULN4" s="17"/>
      <c r="ULO4" s="17"/>
      <c r="ULP4" s="17"/>
      <c r="ULQ4" s="17"/>
      <c r="ULR4" s="17"/>
      <c r="ULS4" s="17"/>
      <c r="ULT4" s="17"/>
      <c r="ULU4" s="17"/>
      <c r="ULV4" s="17"/>
      <c r="ULW4" s="17"/>
      <c r="ULX4" s="17"/>
      <c r="ULY4" s="17"/>
      <c r="ULZ4" s="17"/>
      <c r="UMA4" s="17"/>
      <c r="UMB4" s="17"/>
      <c r="UMC4" s="17"/>
      <c r="UMD4" s="17"/>
      <c r="UME4" s="17"/>
      <c r="UMF4" s="17"/>
      <c r="UMG4" s="17"/>
      <c r="UMH4" s="17"/>
      <c r="UMI4" s="17"/>
      <c r="UMJ4" s="17"/>
      <c r="UMK4" s="17"/>
      <c r="UML4" s="17"/>
      <c r="UMM4" s="17"/>
      <c r="UMN4" s="17"/>
      <c r="UMO4" s="17"/>
      <c r="UMP4" s="17"/>
      <c r="UMQ4" s="17"/>
      <c r="UMR4" s="17"/>
      <c r="UMS4" s="17"/>
      <c r="UMT4" s="17"/>
      <c r="UMU4" s="17"/>
      <c r="UMV4" s="17"/>
      <c r="UMW4" s="17"/>
      <c r="UMX4" s="17"/>
      <c r="UMY4" s="17"/>
      <c r="UMZ4" s="17"/>
      <c r="UNA4" s="17"/>
      <c r="UNB4" s="17"/>
      <c r="UNC4" s="17"/>
      <c r="UND4" s="17"/>
      <c r="UNE4" s="17"/>
      <c r="UNF4" s="17"/>
      <c r="UNG4" s="17"/>
      <c r="UNH4" s="17"/>
      <c r="UNI4" s="17"/>
      <c r="UNJ4" s="17"/>
      <c r="UNK4" s="17"/>
      <c r="UNL4" s="17"/>
      <c r="UNM4" s="17"/>
      <c r="UNN4" s="17"/>
      <c r="UNO4" s="17"/>
      <c r="UNP4" s="17"/>
      <c r="UNQ4" s="17"/>
      <c r="UNR4" s="17"/>
      <c r="UNS4" s="17"/>
      <c r="UNT4" s="17"/>
      <c r="UNU4" s="17"/>
      <c r="UNV4" s="17"/>
      <c r="UNW4" s="17"/>
      <c r="UNX4" s="17"/>
      <c r="UNY4" s="17"/>
      <c r="UNZ4" s="17"/>
      <c r="UOA4" s="17"/>
      <c r="UOB4" s="17"/>
      <c r="UOC4" s="17"/>
      <c r="UOD4" s="17"/>
      <c r="UOE4" s="17"/>
      <c r="UOF4" s="17"/>
      <c r="UOG4" s="17"/>
      <c r="UOH4" s="17"/>
      <c r="UOI4" s="17"/>
      <c r="UOJ4" s="17"/>
      <c r="UOK4" s="17"/>
      <c r="UOL4" s="17"/>
      <c r="UOM4" s="17"/>
      <c r="UON4" s="17"/>
      <c r="UOO4" s="17"/>
      <c r="UOP4" s="17"/>
      <c r="UOQ4" s="17"/>
      <c r="UOR4" s="17"/>
      <c r="UOS4" s="17"/>
      <c r="UOT4" s="17"/>
      <c r="UOU4" s="17"/>
      <c r="UOV4" s="17"/>
      <c r="UOW4" s="17"/>
      <c r="UOX4" s="17"/>
      <c r="UOY4" s="17"/>
      <c r="UOZ4" s="17"/>
      <c r="UPA4" s="17"/>
      <c r="UPB4" s="17"/>
      <c r="UPC4" s="17"/>
      <c r="UPD4" s="17"/>
      <c r="UPE4" s="17"/>
      <c r="UPF4" s="17"/>
      <c r="UPG4" s="17"/>
      <c r="UPH4" s="17"/>
      <c r="UPI4" s="17"/>
      <c r="UPJ4" s="17"/>
      <c r="UPK4" s="17"/>
      <c r="UPL4" s="17"/>
      <c r="UPM4" s="17"/>
      <c r="UPN4" s="17"/>
      <c r="UPO4" s="17"/>
      <c r="UPP4" s="17"/>
      <c r="UPQ4" s="17"/>
      <c r="UPR4" s="17"/>
      <c r="UPS4" s="17"/>
      <c r="UPT4" s="17"/>
      <c r="UPU4" s="17"/>
      <c r="UPV4" s="17"/>
      <c r="UPW4" s="17"/>
      <c r="UPX4" s="17"/>
      <c r="UPY4" s="17"/>
      <c r="UPZ4" s="17"/>
      <c r="UQA4" s="17"/>
      <c r="UQB4" s="17"/>
      <c r="UQC4" s="17"/>
      <c r="UQD4" s="17"/>
      <c r="UQE4" s="17"/>
      <c r="UQF4" s="17"/>
      <c r="UQG4" s="17"/>
      <c r="UQH4" s="17"/>
      <c r="UQI4" s="17"/>
      <c r="UQJ4" s="17"/>
      <c r="UQK4" s="17"/>
      <c r="UQL4" s="17"/>
      <c r="UQM4" s="17"/>
      <c r="UQN4" s="17"/>
      <c r="UQO4" s="17"/>
      <c r="UQP4" s="17"/>
      <c r="UQQ4" s="17"/>
      <c r="UQR4" s="17"/>
      <c r="UQS4" s="17"/>
      <c r="UQT4" s="17"/>
      <c r="UQU4" s="17"/>
      <c r="UQV4" s="17"/>
      <c r="UQW4" s="17"/>
      <c r="UQX4" s="17"/>
      <c r="UQY4" s="17"/>
      <c r="UQZ4" s="17"/>
      <c r="URA4" s="17"/>
      <c r="URB4" s="17"/>
      <c r="URC4" s="17"/>
      <c r="URD4" s="17"/>
      <c r="URE4" s="17"/>
      <c r="URF4" s="17"/>
      <c r="URG4" s="17"/>
      <c r="URH4" s="17"/>
      <c r="URI4" s="17"/>
      <c r="URJ4" s="17"/>
      <c r="URK4" s="17"/>
      <c r="URL4" s="17"/>
      <c r="URM4" s="17"/>
      <c r="URN4" s="17"/>
      <c r="URO4" s="17"/>
      <c r="URP4" s="17"/>
      <c r="URQ4" s="17"/>
      <c r="URR4" s="17"/>
      <c r="URS4" s="17"/>
      <c r="URT4" s="17"/>
      <c r="URU4" s="17"/>
      <c r="URV4" s="17"/>
      <c r="URW4" s="17"/>
      <c r="URX4" s="17"/>
      <c r="URY4" s="17"/>
      <c r="URZ4" s="17"/>
      <c r="USA4" s="17"/>
      <c r="USB4" s="17"/>
      <c r="USC4" s="17"/>
      <c r="USD4" s="17"/>
      <c r="USE4" s="17"/>
      <c r="USF4" s="17"/>
      <c r="USG4" s="17"/>
      <c r="USH4" s="17"/>
      <c r="USI4" s="17"/>
      <c r="USJ4" s="17"/>
      <c r="USK4" s="17"/>
      <c r="USL4" s="17"/>
      <c r="USM4" s="17"/>
      <c r="USN4" s="17"/>
      <c r="USO4" s="17"/>
      <c r="USP4" s="17"/>
      <c r="USQ4" s="17"/>
      <c r="USR4" s="17"/>
      <c r="USS4" s="17"/>
      <c r="UST4" s="17"/>
      <c r="USU4" s="17"/>
      <c r="USV4" s="17"/>
      <c r="USW4" s="17"/>
      <c r="USX4" s="17"/>
      <c r="USY4" s="17"/>
      <c r="USZ4" s="17"/>
      <c r="UTA4" s="17"/>
      <c r="UTB4" s="17"/>
      <c r="UTC4" s="17"/>
      <c r="UTD4" s="17"/>
      <c r="UTE4" s="17"/>
      <c r="UTF4" s="17"/>
      <c r="UTG4" s="17"/>
      <c r="UTH4" s="17"/>
      <c r="UTI4" s="17"/>
      <c r="UTJ4" s="17"/>
      <c r="UTK4" s="17"/>
      <c r="UTL4" s="17"/>
      <c r="UTM4" s="17"/>
      <c r="UTN4" s="17"/>
      <c r="UTO4" s="17"/>
      <c r="UTP4" s="17"/>
      <c r="UTQ4" s="17"/>
      <c r="UTR4" s="17"/>
      <c r="UTS4" s="17"/>
      <c r="UTT4" s="17"/>
      <c r="UTU4" s="17"/>
      <c r="UTV4" s="17"/>
      <c r="UTW4" s="17"/>
      <c r="UTX4" s="17"/>
      <c r="UTY4" s="17"/>
      <c r="UTZ4" s="17"/>
      <c r="UUA4" s="17"/>
      <c r="UUB4" s="17"/>
      <c r="UUC4" s="17"/>
      <c r="UUD4" s="17"/>
      <c r="UUE4" s="17"/>
      <c r="UUF4" s="17"/>
      <c r="UUG4" s="17"/>
      <c r="UUH4" s="17"/>
      <c r="UUI4" s="17"/>
      <c r="UUJ4" s="17"/>
      <c r="UUK4" s="17"/>
      <c r="UUL4" s="17"/>
      <c r="UUM4" s="17"/>
      <c r="UUN4" s="17"/>
      <c r="UUO4" s="17"/>
      <c r="UUP4" s="17"/>
      <c r="UUQ4" s="17"/>
      <c r="UUR4" s="17"/>
      <c r="UUS4" s="17"/>
      <c r="UUT4" s="17"/>
      <c r="UUU4" s="17"/>
      <c r="UUV4" s="17"/>
      <c r="UUW4" s="17"/>
      <c r="UUX4" s="17"/>
      <c r="UUY4" s="17"/>
      <c r="UUZ4" s="17"/>
      <c r="UVA4" s="17"/>
      <c r="UVB4" s="17"/>
      <c r="UVC4" s="17"/>
      <c r="UVD4" s="17"/>
      <c r="UVE4" s="17"/>
      <c r="UVF4" s="17"/>
      <c r="UVG4" s="17"/>
      <c r="UVH4" s="17"/>
      <c r="UVI4" s="17"/>
      <c r="UVJ4" s="17"/>
      <c r="UVK4" s="17"/>
      <c r="UVL4" s="17"/>
      <c r="UVM4" s="17"/>
      <c r="UVN4" s="17"/>
      <c r="UVO4" s="17"/>
      <c r="UVP4" s="17"/>
      <c r="UVQ4" s="17"/>
      <c r="UVR4" s="17"/>
      <c r="UVS4" s="17"/>
      <c r="UVT4" s="17"/>
      <c r="UVU4" s="17"/>
      <c r="UVV4" s="17"/>
      <c r="UVW4" s="17"/>
      <c r="UVX4" s="17"/>
      <c r="UVY4" s="17"/>
      <c r="UVZ4" s="17"/>
      <c r="UWA4" s="17"/>
      <c r="UWB4" s="17"/>
      <c r="UWC4" s="17"/>
      <c r="UWD4" s="17"/>
      <c r="UWE4" s="17"/>
      <c r="UWF4" s="17"/>
      <c r="UWG4" s="17"/>
      <c r="UWH4" s="17"/>
      <c r="UWI4" s="17"/>
      <c r="UWJ4" s="17"/>
      <c r="UWK4" s="17"/>
      <c r="UWL4" s="17"/>
      <c r="UWM4" s="17"/>
      <c r="UWN4" s="17"/>
      <c r="UWO4" s="17"/>
      <c r="UWP4" s="17"/>
      <c r="UWQ4" s="17"/>
      <c r="UWR4" s="17"/>
      <c r="UWS4" s="17"/>
      <c r="UWT4" s="17"/>
      <c r="UWU4" s="17"/>
      <c r="UWV4" s="17"/>
      <c r="UWW4" s="17"/>
      <c r="UWX4" s="17"/>
      <c r="UWY4" s="17"/>
      <c r="UWZ4" s="17"/>
      <c r="UXA4" s="17"/>
      <c r="UXB4" s="17"/>
      <c r="UXC4" s="17"/>
      <c r="UXD4" s="17"/>
      <c r="UXE4" s="17"/>
      <c r="UXF4" s="17"/>
      <c r="UXG4" s="17"/>
      <c r="UXH4" s="17"/>
      <c r="UXI4" s="17"/>
      <c r="UXJ4" s="17"/>
      <c r="UXK4" s="17"/>
      <c r="UXL4" s="17"/>
      <c r="UXM4" s="17"/>
      <c r="UXN4" s="17"/>
      <c r="UXO4" s="17"/>
      <c r="UXP4" s="17"/>
      <c r="UXQ4" s="17"/>
      <c r="UXR4" s="17"/>
      <c r="UXS4" s="17"/>
      <c r="UXT4" s="17"/>
      <c r="UXU4" s="17"/>
      <c r="UXV4" s="17"/>
      <c r="UXW4" s="17"/>
      <c r="UXX4" s="17"/>
      <c r="UXY4" s="17"/>
      <c r="UXZ4" s="17"/>
      <c r="UYA4" s="17"/>
      <c r="UYB4" s="17"/>
      <c r="UYC4" s="17"/>
      <c r="UYD4" s="17"/>
      <c r="UYE4" s="17"/>
      <c r="UYF4" s="17"/>
      <c r="UYG4" s="17"/>
      <c r="UYH4" s="17"/>
      <c r="UYI4" s="17"/>
      <c r="UYJ4" s="17"/>
      <c r="UYK4" s="17"/>
      <c r="UYL4" s="17"/>
      <c r="UYM4" s="17"/>
      <c r="UYN4" s="17"/>
      <c r="UYO4" s="17"/>
      <c r="UYP4" s="17"/>
      <c r="UYQ4" s="17"/>
      <c r="UYR4" s="17"/>
      <c r="UYS4" s="17"/>
      <c r="UYT4" s="17"/>
      <c r="UYU4" s="17"/>
      <c r="UYV4" s="17"/>
      <c r="UYW4" s="17"/>
      <c r="UYX4" s="17"/>
      <c r="UYY4" s="17"/>
      <c r="UYZ4" s="17"/>
      <c r="UZA4" s="17"/>
      <c r="UZB4" s="17"/>
      <c r="UZC4" s="17"/>
      <c r="UZD4" s="17"/>
      <c r="UZE4" s="17"/>
      <c r="UZF4" s="17"/>
      <c r="UZG4" s="17"/>
      <c r="UZH4" s="17"/>
      <c r="UZI4" s="17"/>
      <c r="UZJ4" s="17"/>
      <c r="UZK4" s="17"/>
      <c r="UZL4" s="17"/>
      <c r="UZM4" s="17"/>
      <c r="UZN4" s="17"/>
      <c r="UZO4" s="17"/>
      <c r="UZP4" s="17"/>
      <c r="UZQ4" s="17"/>
      <c r="UZR4" s="17"/>
      <c r="UZS4" s="17"/>
      <c r="UZT4" s="17"/>
      <c r="UZU4" s="17"/>
      <c r="UZV4" s="17"/>
      <c r="UZW4" s="17"/>
      <c r="UZX4" s="17"/>
      <c r="UZY4" s="17"/>
      <c r="UZZ4" s="17"/>
      <c r="VAA4" s="17"/>
      <c r="VAB4" s="17"/>
      <c r="VAC4" s="17"/>
      <c r="VAD4" s="17"/>
      <c r="VAE4" s="17"/>
      <c r="VAF4" s="17"/>
      <c r="VAG4" s="17"/>
      <c r="VAH4" s="17"/>
      <c r="VAI4" s="17"/>
      <c r="VAJ4" s="17"/>
      <c r="VAK4" s="17"/>
      <c r="VAL4" s="17"/>
      <c r="VAM4" s="17"/>
      <c r="VAN4" s="17"/>
      <c r="VAO4" s="17"/>
      <c r="VAP4" s="17"/>
      <c r="VAQ4" s="17"/>
      <c r="VAR4" s="17"/>
      <c r="VAS4" s="17"/>
      <c r="VAT4" s="17"/>
      <c r="VAU4" s="17"/>
      <c r="VAV4" s="17"/>
      <c r="VAW4" s="17"/>
      <c r="VAX4" s="17"/>
      <c r="VAY4" s="17"/>
      <c r="VAZ4" s="17"/>
      <c r="VBA4" s="17"/>
      <c r="VBB4" s="17"/>
      <c r="VBC4" s="17"/>
      <c r="VBD4" s="17"/>
      <c r="VBE4" s="17"/>
      <c r="VBF4" s="17"/>
      <c r="VBG4" s="17"/>
      <c r="VBH4" s="17"/>
      <c r="VBI4" s="17"/>
      <c r="VBJ4" s="17"/>
      <c r="VBK4" s="17"/>
      <c r="VBL4" s="17"/>
      <c r="VBM4" s="17"/>
      <c r="VBN4" s="17"/>
      <c r="VBO4" s="17"/>
      <c r="VBP4" s="17"/>
      <c r="VBQ4" s="17"/>
      <c r="VBR4" s="17"/>
      <c r="VBS4" s="17"/>
      <c r="VBT4" s="17"/>
      <c r="VBU4" s="17"/>
      <c r="VBV4" s="17"/>
      <c r="VBW4" s="17"/>
      <c r="VBX4" s="17"/>
      <c r="VBY4" s="17"/>
      <c r="VBZ4" s="17"/>
      <c r="VCA4" s="17"/>
      <c r="VCB4" s="17"/>
      <c r="VCC4" s="17"/>
      <c r="VCD4" s="17"/>
      <c r="VCE4" s="17"/>
      <c r="VCF4" s="17"/>
      <c r="VCG4" s="17"/>
      <c r="VCH4" s="17"/>
      <c r="VCI4" s="17"/>
      <c r="VCJ4" s="17"/>
      <c r="VCK4" s="17"/>
      <c r="VCL4" s="17"/>
      <c r="VCM4" s="17"/>
      <c r="VCN4" s="17"/>
      <c r="VCO4" s="17"/>
      <c r="VCP4" s="17"/>
      <c r="VCQ4" s="17"/>
      <c r="VCR4" s="17"/>
      <c r="VCS4" s="17"/>
      <c r="VCT4" s="17"/>
      <c r="VCU4" s="17"/>
      <c r="VCV4" s="17"/>
      <c r="VCW4" s="17"/>
      <c r="VCX4" s="17"/>
      <c r="VCY4" s="17"/>
      <c r="VCZ4" s="17"/>
      <c r="VDA4" s="17"/>
      <c r="VDB4" s="17"/>
      <c r="VDC4" s="17"/>
      <c r="VDD4" s="17"/>
      <c r="VDE4" s="17"/>
      <c r="VDF4" s="17"/>
      <c r="VDG4" s="17"/>
      <c r="VDH4" s="17"/>
      <c r="VDI4" s="17"/>
      <c r="VDJ4" s="17"/>
      <c r="VDK4" s="17"/>
      <c r="VDL4" s="17"/>
      <c r="VDM4" s="17"/>
      <c r="VDN4" s="17"/>
      <c r="VDO4" s="17"/>
      <c r="VDP4" s="17"/>
      <c r="VDQ4" s="17"/>
      <c r="VDR4" s="17"/>
      <c r="VDS4" s="17"/>
      <c r="VDT4" s="17"/>
      <c r="VDU4" s="17"/>
      <c r="VDV4" s="17"/>
      <c r="VDW4" s="17"/>
      <c r="VDX4" s="17"/>
      <c r="VDY4" s="17"/>
      <c r="VDZ4" s="17"/>
      <c r="VEA4" s="17"/>
      <c r="VEB4" s="17"/>
      <c r="VEC4" s="17"/>
      <c r="VED4" s="17"/>
      <c r="VEE4" s="17"/>
      <c r="VEF4" s="17"/>
      <c r="VEG4" s="17"/>
      <c r="VEH4" s="17"/>
      <c r="VEI4" s="17"/>
      <c r="VEJ4" s="17"/>
      <c r="VEK4" s="17"/>
      <c r="VEL4" s="17"/>
      <c r="VEM4" s="17"/>
      <c r="VEN4" s="17"/>
      <c r="VEO4" s="17"/>
      <c r="VEP4" s="17"/>
      <c r="VEQ4" s="17"/>
      <c r="VER4" s="17"/>
      <c r="VES4" s="17"/>
      <c r="VET4" s="17"/>
      <c r="VEU4" s="17"/>
      <c r="VEV4" s="17"/>
      <c r="VEW4" s="17"/>
      <c r="VEX4" s="17"/>
      <c r="VEY4" s="17"/>
      <c r="VEZ4" s="17"/>
      <c r="VFA4" s="17"/>
      <c r="VFB4" s="17"/>
      <c r="VFC4" s="17"/>
      <c r="VFD4" s="17"/>
      <c r="VFE4" s="17"/>
      <c r="VFF4" s="17"/>
      <c r="VFG4" s="17"/>
      <c r="VFH4" s="17"/>
      <c r="VFI4" s="17"/>
      <c r="VFJ4" s="17"/>
      <c r="VFK4" s="17"/>
      <c r="VFL4" s="17"/>
      <c r="VFM4" s="17"/>
      <c r="VFN4" s="17"/>
      <c r="VFO4" s="17"/>
      <c r="VFP4" s="17"/>
      <c r="VFQ4" s="17"/>
      <c r="VFR4" s="17"/>
      <c r="VFS4" s="17"/>
      <c r="VFT4" s="17"/>
      <c r="VFU4" s="17"/>
      <c r="VFV4" s="17"/>
      <c r="VFW4" s="17"/>
      <c r="VFX4" s="17"/>
      <c r="VFY4" s="17"/>
      <c r="VFZ4" s="17"/>
      <c r="VGA4" s="17"/>
      <c r="VGB4" s="17"/>
      <c r="VGC4" s="17"/>
      <c r="VGD4" s="17"/>
      <c r="VGE4" s="17"/>
      <c r="VGF4" s="17"/>
      <c r="VGG4" s="17"/>
      <c r="VGH4" s="17"/>
      <c r="VGI4" s="17"/>
      <c r="VGJ4" s="17"/>
      <c r="VGK4" s="17"/>
      <c r="VGL4" s="17"/>
      <c r="VGM4" s="17"/>
      <c r="VGN4" s="17"/>
      <c r="VGO4" s="17"/>
      <c r="VGP4" s="17"/>
      <c r="VGQ4" s="17"/>
      <c r="VGR4" s="17"/>
      <c r="VGS4" s="17"/>
      <c r="VGT4" s="17"/>
      <c r="VGU4" s="17"/>
      <c r="VGV4" s="17"/>
      <c r="VGW4" s="17"/>
      <c r="VGX4" s="17"/>
      <c r="VGY4" s="17"/>
      <c r="VGZ4" s="17"/>
      <c r="VHA4" s="17"/>
      <c r="VHB4" s="17"/>
      <c r="VHC4" s="17"/>
      <c r="VHD4" s="17"/>
      <c r="VHE4" s="17"/>
      <c r="VHF4" s="17"/>
      <c r="VHG4" s="17"/>
      <c r="VHH4" s="17"/>
      <c r="VHI4" s="17"/>
      <c r="VHJ4" s="17"/>
      <c r="VHK4" s="17"/>
      <c r="VHL4" s="17"/>
      <c r="VHM4" s="17"/>
      <c r="VHN4" s="17"/>
      <c r="VHO4" s="17"/>
      <c r="VHP4" s="17"/>
      <c r="VHQ4" s="17"/>
      <c r="VHR4" s="17"/>
      <c r="VHS4" s="17"/>
      <c r="VHT4" s="17"/>
      <c r="VHU4" s="17"/>
      <c r="VHV4" s="17"/>
      <c r="VHW4" s="17"/>
      <c r="VHX4" s="17"/>
      <c r="VHY4" s="17"/>
      <c r="VHZ4" s="17"/>
      <c r="VIA4" s="17"/>
      <c r="VIB4" s="17"/>
      <c r="VIC4" s="17"/>
      <c r="VID4" s="17"/>
      <c r="VIE4" s="17"/>
      <c r="VIF4" s="17"/>
      <c r="VIG4" s="17"/>
      <c r="VIH4" s="17"/>
      <c r="VII4" s="17"/>
      <c r="VIJ4" s="17"/>
      <c r="VIK4" s="17"/>
      <c r="VIL4" s="17"/>
      <c r="VIM4" s="17"/>
      <c r="VIN4" s="17"/>
      <c r="VIO4" s="17"/>
      <c r="VIP4" s="17"/>
      <c r="VIQ4" s="17"/>
      <c r="VIR4" s="17"/>
      <c r="VIS4" s="17"/>
      <c r="VIT4" s="17"/>
      <c r="VIU4" s="17"/>
      <c r="VIV4" s="17"/>
      <c r="VIW4" s="17"/>
      <c r="VIX4" s="17"/>
      <c r="VIY4" s="17"/>
      <c r="VIZ4" s="17"/>
      <c r="VJA4" s="17"/>
      <c r="VJB4" s="17"/>
      <c r="VJC4" s="17"/>
      <c r="VJD4" s="17"/>
      <c r="VJE4" s="17"/>
      <c r="VJF4" s="17"/>
      <c r="VJG4" s="17"/>
      <c r="VJH4" s="17"/>
      <c r="VJI4" s="17"/>
      <c r="VJJ4" s="17"/>
      <c r="VJK4" s="17"/>
      <c r="VJL4" s="17"/>
      <c r="VJM4" s="17"/>
      <c r="VJN4" s="17"/>
      <c r="VJO4" s="17"/>
      <c r="VJP4" s="17"/>
      <c r="VJQ4" s="17"/>
      <c r="VJR4" s="17"/>
      <c r="VJS4" s="17"/>
      <c r="VJT4" s="17"/>
      <c r="VJU4" s="17"/>
      <c r="VJV4" s="17"/>
      <c r="VJW4" s="17"/>
      <c r="VJX4" s="17"/>
      <c r="VJY4" s="17"/>
      <c r="VJZ4" s="17"/>
      <c r="VKA4" s="17"/>
      <c r="VKB4" s="17"/>
      <c r="VKC4" s="17"/>
      <c r="VKD4" s="17"/>
      <c r="VKE4" s="17"/>
      <c r="VKF4" s="17"/>
      <c r="VKG4" s="17"/>
      <c r="VKH4" s="17"/>
      <c r="VKI4" s="17"/>
      <c r="VKJ4" s="17"/>
      <c r="VKK4" s="17"/>
      <c r="VKL4" s="17"/>
      <c r="VKM4" s="17"/>
      <c r="VKN4" s="17"/>
      <c r="VKO4" s="17"/>
      <c r="VKP4" s="17"/>
      <c r="VKQ4" s="17"/>
      <c r="VKR4" s="17"/>
      <c r="VKS4" s="17"/>
      <c r="VKT4" s="17"/>
      <c r="VKU4" s="17"/>
      <c r="VKV4" s="17"/>
      <c r="VKW4" s="17"/>
      <c r="VKX4" s="17"/>
      <c r="VKY4" s="17"/>
      <c r="VKZ4" s="17"/>
      <c r="VLA4" s="17"/>
      <c r="VLB4" s="17"/>
      <c r="VLC4" s="17"/>
      <c r="VLD4" s="17"/>
      <c r="VLE4" s="17"/>
      <c r="VLF4" s="17"/>
      <c r="VLG4" s="17"/>
      <c r="VLH4" s="17"/>
      <c r="VLI4" s="17"/>
      <c r="VLJ4" s="17"/>
      <c r="VLK4" s="17"/>
      <c r="VLL4" s="17"/>
      <c r="VLM4" s="17"/>
      <c r="VLN4" s="17"/>
      <c r="VLO4" s="17"/>
      <c r="VLP4" s="17"/>
      <c r="VLQ4" s="17"/>
      <c r="VLR4" s="17"/>
      <c r="VLS4" s="17"/>
      <c r="VLT4" s="17"/>
      <c r="VLU4" s="17"/>
      <c r="VLV4" s="17"/>
      <c r="VLW4" s="17"/>
      <c r="VLX4" s="17"/>
      <c r="VLY4" s="17"/>
      <c r="VLZ4" s="17"/>
      <c r="VMA4" s="17"/>
      <c r="VMB4" s="17"/>
      <c r="VMC4" s="17"/>
      <c r="VMD4" s="17"/>
      <c r="VME4" s="17"/>
      <c r="VMF4" s="17"/>
      <c r="VMG4" s="17"/>
      <c r="VMH4" s="17"/>
      <c r="VMI4" s="17"/>
      <c r="VMJ4" s="17"/>
      <c r="VMK4" s="17"/>
      <c r="VML4" s="17"/>
      <c r="VMM4" s="17"/>
      <c r="VMN4" s="17"/>
      <c r="VMO4" s="17"/>
      <c r="VMP4" s="17"/>
      <c r="VMQ4" s="17"/>
      <c r="VMR4" s="17"/>
      <c r="VMS4" s="17"/>
      <c r="VMT4" s="17"/>
      <c r="VMU4" s="17"/>
      <c r="VMV4" s="17"/>
      <c r="VMW4" s="17"/>
      <c r="VMX4" s="17"/>
      <c r="VMY4" s="17"/>
      <c r="VMZ4" s="17"/>
      <c r="VNA4" s="17"/>
      <c r="VNB4" s="17"/>
      <c r="VNC4" s="17"/>
      <c r="VND4" s="17"/>
      <c r="VNE4" s="17"/>
      <c r="VNF4" s="17"/>
      <c r="VNG4" s="17"/>
      <c r="VNH4" s="17"/>
      <c r="VNI4" s="17"/>
      <c r="VNJ4" s="17"/>
      <c r="VNK4" s="17"/>
      <c r="VNL4" s="17"/>
      <c r="VNM4" s="17"/>
      <c r="VNN4" s="17"/>
      <c r="VNO4" s="17"/>
      <c r="VNP4" s="17"/>
      <c r="VNQ4" s="17"/>
      <c r="VNR4" s="17"/>
      <c r="VNS4" s="17"/>
      <c r="VNT4" s="17"/>
      <c r="VNU4" s="17"/>
      <c r="VNV4" s="17"/>
      <c r="VNW4" s="17"/>
      <c r="VNX4" s="17"/>
      <c r="VNY4" s="17"/>
      <c r="VNZ4" s="17"/>
      <c r="VOA4" s="17"/>
      <c r="VOB4" s="17"/>
      <c r="VOC4" s="17"/>
      <c r="VOD4" s="17"/>
      <c r="VOE4" s="17"/>
      <c r="VOF4" s="17"/>
      <c r="VOG4" s="17"/>
      <c r="VOH4" s="17"/>
      <c r="VOI4" s="17"/>
      <c r="VOJ4" s="17"/>
      <c r="VOK4" s="17"/>
      <c r="VOL4" s="17"/>
      <c r="VOM4" s="17"/>
      <c r="VON4" s="17"/>
      <c r="VOO4" s="17"/>
      <c r="VOP4" s="17"/>
      <c r="VOQ4" s="17"/>
      <c r="VOR4" s="17"/>
      <c r="VOS4" s="17"/>
      <c r="VOT4" s="17"/>
      <c r="VOU4" s="17"/>
      <c r="VOV4" s="17"/>
      <c r="VOW4" s="17"/>
      <c r="VOX4" s="17"/>
      <c r="VOY4" s="17"/>
      <c r="VOZ4" s="17"/>
      <c r="VPA4" s="17"/>
      <c r="VPB4" s="17"/>
      <c r="VPC4" s="17"/>
      <c r="VPD4" s="17"/>
      <c r="VPE4" s="17"/>
      <c r="VPF4" s="17"/>
      <c r="VPG4" s="17"/>
      <c r="VPH4" s="17"/>
      <c r="VPI4" s="17"/>
      <c r="VPJ4" s="17"/>
      <c r="VPK4" s="17"/>
      <c r="VPL4" s="17"/>
      <c r="VPM4" s="17"/>
      <c r="VPN4" s="17"/>
      <c r="VPO4" s="17"/>
      <c r="VPP4" s="17"/>
      <c r="VPQ4" s="17"/>
      <c r="VPR4" s="17"/>
      <c r="VPS4" s="17"/>
      <c r="VPT4" s="17"/>
      <c r="VPU4" s="17"/>
      <c r="VPV4" s="17"/>
      <c r="VPW4" s="17"/>
      <c r="VPX4" s="17"/>
      <c r="VPY4" s="17"/>
      <c r="VPZ4" s="17"/>
      <c r="VQA4" s="17"/>
      <c r="VQB4" s="17"/>
      <c r="VQC4" s="17"/>
      <c r="VQD4" s="17"/>
      <c r="VQE4" s="17"/>
      <c r="VQF4" s="17"/>
      <c r="VQG4" s="17"/>
      <c r="VQH4" s="17"/>
      <c r="VQI4" s="17"/>
      <c r="VQJ4" s="17"/>
      <c r="VQK4" s="17"/>
      <c r="VQL4" s="17"/>
      <c r="VQM4" s="17"/>
      <c r="VQN4" s="17"/>
      <c r="VQO4" s="17"/>
      <c r="VQP4" s="17"/>
      <c r="VQQ4" s="17"/>
      <c r="VQR4" s="17"/>
      <c r="VQS4" s="17"/>
      <c r="VQT4" s="17"/>
      <c r="VQU4" s="17"/>
      <c r="VQV4" s="17"/>
      <c r="VQW4" s="17"/>
      <c r="VQX4" s="17"/>
      <c r="VQY4" s="17"/>
      <c r="VQZ4" s="17"/>
      <c r="VRA4" s="17"/>
      <c r="VRB4" s="17"/>
      <c r="VRC4" s="17"/>
      <c r="VRD4" s="17"/>
      <c r="VRE4" s="17"/>
      <c r="VRF4" s="17"/>
      <c r="VRG4" s="17"/>
      <c r="VRH4" s="17"/>
      <c r="VRI4" s="17"/>
      <c r="VRJ4" s="17"/>
      <c r="VRK4" s="17"/>
      <c r="VRL4" s="17"/>
      <c r="VRM4" s="17"/>
      <c r="VRN4" s="17"/>
      <c r="VRO4" s="17"/>
      <c r="VRP4" s="17"/>
      <c r="VRQ4" s="17"/>
      <c r="VRR4" s="17"/>
      <c r="VRS4" s="17"/>
      <c r="VRT4" s="17"/>
      <c r="VRU4" s="17"/>
      <c r="VRV4" s="17"/>
      <c r="VRW4" s="17"/>
      <c r="VRX4" s="17"/>
      <c r="VRY4" s="17"/>
      <c r="VRZ4" s="17"/>
      <c r="VSA4" s="17"/>
      <c r="VSB4" s="17"/>
      <c r="VSC4" s="17"/>
      <c r="VSD4" s="17"/>
      <c r="VSE4" s="17"/>
      <c r="VSF4" s="17"/>
      <c r="VSG4" s="17"/>
      <c r="VSH4" s="17"/>
      <c r="VSI4" s="17"/>
      <c r="VSJ4" s="17"/>
      <c r="VSK4" s="17"/>
      <c r="VSL4" s="17"/>
      <c r="VSM4" s="17"/>
      <c r="VSN4" s="17"/>
      <c r="VSO4" s="17"/>
      <c r="VSP4" s="17"/>
      <c r="VSQ4" s="17"/>
      <c r="VSR4" s="17"/>
      <c r="VSS4" s="17"/>
      <c r="VST4" s="17"/>
      <c r="VSU4" s="17"/>
      <c r="VSV4" s="17"/>
      <c r="VSW4" s="17"/>
      <c r="VSX4" s="17"/>
      <c r="VSY4" s="17"/>
      <c r="VSZ4" s="17"/>
      <c r="VTA4" s="17"/>
      <c r="VTB4" s="17"/>
      <c r="VTC4" s="17"/>
      <c r="VTD4" s="17"/>
      <c r="VTE4" s="17"/>
      <c r="VTF4" s="17"/>
      <c r="VTG4" s="17"/>
      <c r="VTH4" s="17"/>
      <c r="VTI4" s="17"/>
      <c r="VTJ4" s="17"/>
      <c r="VTK4" s="17"/>
      <c r="VTL4" s="17"/>
      <c r="VTM4" s="17"/>
      <c r="VTN4" s="17"/>
      <c r="VTO4" s="17"/>
      <c r="VTP4" s="17"/>
      <c r="VTQ4" s="17"/>
      <c r="VTR4" s="17"/>
      <c r="VTS4" s="17"/>
      <c r="VTT4" s="17"/>
      <c r="VTU4" s="17"/>
      <c r="VTV4" s="17"/>
      <c r="VTW4" s="17"/>
      <c r="VTX4" s="17"/>
      <c r="VTY4" s="17"/>
      <c r="VTZ4" s="17"/>
      <c r="VUA4" s="17"/>
      <c r="VUB4" s="17"/>
      <c r="VUC4" s="17"/>
      <c r="VUD4" s="17"/>
      <c r="VUE4" s="17"/>
      <c r="VUF4" s="17"/>
      <c r="VUG4" s="17"/>
      <c r="VUH4" s="17"/>
      <c r="VUI4" s="17"/>
      <c r="VUJ4" s="17"/>
      <c r="VUK4" s="17"/>
      <c r="VUL4" s="17"/>
      <c r="VUM4" s="17"/>
      <c r="VUN4" s="17"/>
      <c r="VUO4" s="17"/>
      <c r="VUP4" s="17"/>
      <c r="VUQ4" s="17"/>
      <c r="VUR4" s="17"/>
      <c r="VUS4" s="17"/>
      <c r="VUT4" s="17"/>
      <c r="VUU4" s="17"/>
      <c r="VUV4" s="17"/>
      <c r="VUW4" s="17"/>
      <c r="VUX4" s="17"/>
      <c r="VUY4" s="17"/>
      <c r="VUZ4" s="17"/>
      <c r="VVA4" s="17"/>
      <c r="VVB4" s="17"/>
      <c r="VVC4" s="17"/>
      <c r="VVD4" s="17"/>
      <c r="VVE4" s="17"/>
      <c r="VVF4" s="17"/>
      <c r="VVG4" s="17"/>
      <c r="VVH4" s="17"/>
      <c r="VVI4" s="17"/>
      <c r="VVJ4" s="17"/>
      <c r="VVK4" s="17"/>
      <c r="VVL4" s="17"/>
      <c r="VVM4" s="17"/>
      <c r="VVN4" s="17"/>
      <c r="VVO4" s="17"/>
      <c r="VVP4" s="17"/>
      <c r="VVQ4" s="17"/>
      <c r="VVR4" s="17"/>
      <c r="VVS4" s="17"/>
      <c r="VVT4" s="17"/>
      <c r="VVU4" s="17"/>
      <c r="VVV4" s="17"/>
      <c r="VVW4" s="17"/>
      <c r="VVX4" s="17"/>
      <c r="VVY4" s="17"/>
      <c r="VVZ4" s="17"/>
      <c r="VWA4" s="17"/>
      <c r="VWB4" s="17"/>
      <c r="VWC4" s="17"/>
      <c r="VWD4" s="17"/>
      <c r="VWE4" s="17"/>
      <c r="VWF4" s="17"/>
      <c r="VWG4" s="17"/>
      <c r="VWH4" s="17"/>
      <c r="VWI4" s="17"/>
      <c r="VWJ4" s="17"/>
      <c r="VWK4" s="17"/>
      <c r="VWL4" s="17"/>
      <c r="VWM4" s="17"/>
      <c r="VWN4" s="17"/>
      <c r="VWO4" s="17"/>
      <c r="VWP4" s="17"/>
      <c r="VWQ4" s="17"/>
      <c r="VWR4" s="17"/>
      <c r="VWS4" s="17"/>
      <c r="VWT4" s="17"/>
      <c r="VWU4" s="17"/>
      <c r="VWV4" s="17"/>
      <c r="VWW4" s="17"/>
      <c r="VWX4" s="17"/>
      <c r="VWY4" s="17"/>
      <c r="VWZ4" s="17"/>
      <c r="VXA4" s="17"/>
      <c r="VXB4" s="17"/>
      <c r="VXC4" s="17"/>
      <c r="VXD4" s="17"/>
      <c r="VXE4" s="17"/>
      <c r="VXF4" s="17"/>
      <c r="VXG4" s="17"/>
      <c r="VXH4" s="17"/>
      <c r="VXI4" s="17"/>
      <c r="VXJ4" s="17"/>
      <c r="VXK4" s="17"/>
      <c r="VXL4" s="17"/>
      <c r="VXM4" s="17"/>
      <c r="VXN4" s="17"/>
      <c r="VXO4" s="17"/>
      <c r="VXP4" s="17"/>
      <c r="VXQ4" s="17"/>
      <c r="VXR4" s="17"/>
      <c r="VXS4" s="17"/>
      <c r="VXT4" s="17"/>
      <c r="VXU4" s="17"/>
      <c r="VXV4" s="17"/>
      <c r="VXW4" s="17"/>
      <c r="VXX4" s="17"/>
      <c r="VXY4" s="17"/>
      <c r="VXZ4" s="17"/>
      <c r="VYA4" s="17"/>
      <c r="VYB4" s="17"/>
      <c r="VYC4" s="17"/>
      <c r="VYD4" s="17"/>
      <c r="VYE4" s="17"/>
      <c r="VYF4" s="17"/>
      <c r="VYG4" s="17"/>
      <c r="VYH4" s="17"/>
      <c r="VYI4" s="17"/>
      <c r="VYJ4" s="17"/>
      <c r="VYK4" s="17"/>
      <c r="VYL4" s="17"/>
      <c r="VYM4" s="17"/>
      <c r="VYN4" s="17"/>
      <c r="VYO4" s="17"/>
      <c r="VYP4" s="17"/>
      <c r="VYQ4" s="17"/>
      <c r="VYR4" s="17"/>
      <c r="VYS4" s="17"/>
      <c r="VYT4" s="17"/>
      <c r="VYU4" s="17"/>
      <c r="VYV4" s="17"/>
      <c r="VYW4" s="17"/>
      <c r="VYX4" s="17"/>
      <c r="VYY4" s="17"/>
      <c r="VYZ4" s="17"/>
      <c r="VZA4" s="17"/>
      <c r="VZB4" s="17"/>
      <c r="VZC4" s="17"/>
      <c r="VZD4" s="17"/>
      <c r="VZE4" s="17"/>
      <c r="VZF4" s="17"/>
      <c r="VZG4" s="17"/>
      <c r="VZH4" s="17"/>
      <c r="VZI4" s="17"/>
      <c r="VZJ4" s="17"/>
      <c r="VZK4" s="17"/>
      <c r="VZL4" s="17"/>
      <c r="VZM4" s="17"/>
      <c r="VZN4" s="17"/>
      <c r="VZO4" s="17"/>
      <c r="VZP4" s="17"/>
      <c r="VZQ4" s="17"/>
      <c r="VZR4" s="17"/>
      <c r="VZS4" s="17"/>
      <c r="VZT4" s="17"/>
      <c r="VZU4" s="17"/>
      <c r="VZV4" s="17"/>
      <c r="VZW4" s="17"/>
      <c r="VZX4" s="17"/>
      <c r="VZY4" s="17"/>
      <c r="VZZ4" s="17"/>
      <c r="WAA4" s="17"/>
      <c r="WAB4" s="17"/>
      <c r="WAC4" s="17"/>
      <c r="WAD4" s="17"/>
      <c r="WAE4" s="17"/>
      <c r="WAF4" s="17"/>
      <c r="WAG4" s="17"/>
      <c r="WAH4" s="17"/>
      <c r="WAI4" s="17"/>
      <c r="WAJ4" s="17"/>
      <c r="WAK4" s="17"/>
      <c r="WAL4" s="17"/>
      <c r="WAM4" s="17"/>
      <c r="WAN4" s="17"/>
      <c r="WAO4" s="17"/>
      <c r="WAP4" s="17"/>
      <c r="WAQ4" s="17"/>
      <c r="WAR4" s="17"/>
      <c r="WAS4" s="17"/>
      <c r="WAT4" s="17"/>
      <c r="WAU4" s="17"/>
      <c r="WAV4" s="17"/>
      <c r="WAW4" s="17"/>
      <c r="WAX4" s="17"/>
      <c r="WAY4" s="17"/>
      <c r="WAZ4" s="17"/>
      <c r="WBA4" s="17"/>
      <c r="WBB4" s="17"/>
      <c r="WBC4" s="17"/>
      <c r="WBD4" s="17"/>
      <c r="WBE4" s="17"/>
      <c r="WBF4" s="17"/>
      <c r="WBG4" s="17"/>
      <c r="WBH4" s="17"/>
      <c r="WBI4" s="17"/>
      <c r="WBJ4" s="17"/>
      <c r="WBK4" s="17"/>
      <c r="WBL4" s="17"/>
      <c r="WBM4" s="17"/>
      <c r="WBN4" s="17"/>
      <c r="WBO4" s="17"/>
      <c r="WBP4" s="17"/>
      <c r="WBQ4" s="17"/>
      <c r="WBR4" s="17"/>
      <c r="WBS4" s="17"/>
      <c r="WBT4" s="17"/>
      <c r="WBU4" s="17"/>
      <c r="WBV4" s="17"/>
      <c r="WBW4" s="17"/>
      <c r="WBX4" s="17"/>
      <c r="WBY4" s="17"/>
      <c r="WBZ4" s="17"/>
      <c r="WCA4" s="17"/>
      <c r="WCB4" s="17"/>
      <c r="WCC4" s="17"/>
      <c r="WCD4" s="17"/>
      <c r="WCE4" s="17"/>
      <c r="WCF4" s="17"/>
      <c r="WCG4" s="17"/>
      <c r="WCH4" s="17"/>
      <c r="WCI4" s="17"/>
      <c r="WCJ4" s="17"/>
      <c r="WCK4" s="17"/>
      <c r="WCL4" s="17"/>
      <c r="WCM4" s="17"/>
      <c r="WCN4" s="17"/>
      <c r="WCO4" s="17"/>
      <c r="WCP4" s="17"/>
      <c r="WCQ4" s="17"/>
      <c r="WCR4" s="17"/>
      <c r="WCS4" s="17"/>
      <c r="WCT4" s="17"/>
      <c r="WCU4" s="17"/>
      <c r="WCV4" s="17"/>
      <c r="WCW4" s="17"/>
      <c r="WCX4" s="17"/>
      <c r="WCY4" s="17"/>
      <c r="WCZ4" s="17"/>
      <c r="WDA4" s="17"/>
      <c r="WDB4" s="17"/>
      <c r="WDC4" s="17"/>
      <c r="WDD4" s="17"/>
      <c r="WDE4" s="17"/>
      <c r="WDF4" s="17"/>
      <c r="WDG4" s="17"/>
      <c r="WDH4" s="17"/>
      <c r="WDI4" s="17"/>
      <c r="WDJ4" s="17"/>
      <c r="WDK4" s="17"/>
      <c r="WDL4" s="17"/>
      <c r="WDM4" s="17"/>
      <c r="WDN4" s="17"/>
      <c r="WDO4" s="17"/>
      <c r="WDP4" s="17"/>
      <c r="WDQ4" s="17"/>
      <c r="WDR4" s="17"/>
      <c r="WDS4" s="17"/>
      <c r="WDT4" s="17"/>
      <c r="WDU4" s="17"/>
      <c r="WDV4" s="17"/>
      <c r="WDW4" s="17"/>
      <c r="WDX4" s="17"/>
      <c r="WDY4" s="17"/>
      <c r="WDZ4" s="17"/>
      <c r="WEA4" s="17"/>
      <c r="WEB4" s="17"/>
      <c r="WEC4" s="17"/>
      <c r="WED4" s="17"/>
      <c r="WEE4" s="17"/>
      <c r="WEF4" s="17"/>
      <c r="WEG4" s="17"/>
      <c r="WEH4" s="17"/>
      <c r="WEI4" s="17"/>
      <c r="WEJ4" s="17"/>
      <c r="WEK4" s="17"/>
      <c r="WEL4" s="17"/>
      <c r="WEM4" s="17"/>
      <c r="WEN4" s="17"/>
      <c r="WEO4" s="17"/>
      <c r="WEP4" s="17"/>
      <c r="WEQ4" s="17"/>
      <c r="WER4" s="17"/>
      <c r="WES4" s="17"/>
      <c r="WET4" s="17"/>
      <c r="WEU4" s="17"/>
      <c r="WEV4" s="17"/>
      <c r="WEW4" s="17"/>
      <c r="WEX4" s="17"/>
      <c r="WEY4" s="17"/>
      <c r="WEZ4" s="17"/>
      <c r="WFA4" s="17"/>
      <c r="WFB4" s="17"/>
      <c r="WFC4" s="17"/>
      <c r="WFD4" s="17"/>
      <c r="WFE4" s="17"/>
      <c r="WFF4" s="17"/>
      <c r="WFG4" s="17"/>
      <c r="WFH4" s="17"/>
      <c r="WFI4" s="17"/>
      <c r="WFJ4" s="17"/>
      <c r="WFK4" s="17"/>
      <c r="WFL4" s="17"/>
      <c r="WFM4" s="17"/>
      <c r="WFN4" s="17"/>
      <c r="WFO4" s="17"/>
      <c r="WFP4" s="17"/>
      <c r="WFQ4" s="17"/>
      <c r="WFR4" s="17"/>
      <c r="WFS4" s="17"/>
      <c r="WFT4" s="17"/>
      <c r="WFU4" s="17"/>
      <c r="WFV4" s="17"/>
      <c r="WFW4" s="17"/>
      <c r="WFX4" s="17"/>
      <c r="WFY4" s="17"/>
      <c r="WFZ4" s="17"/>
      <c r="WGA4" s="17"/>
      <c r="WGB4" s="17"/>
      <c r="WGC4" s="17"/>
      <c r="WGD4" s="17"/>
      <c r="WGE4" s="17"/>
      <c r="WGF4" s="17"/>
      <c r="WGG4" s="17"/>
      <c r="WGH4" s="17"/>
      <c r="WGI4" s="17"/>
      <c r="WGJ4" s="17"/>
      <c r="WGK4" s="17"/>
      <c r="WGL4" s="17"/>
      <c r="WGM4" s="17"/>
      <c r="WGN4" s="17"/>
      <c r="WGO4" s="17"/>
      <c r="WGP4" s="17"/>
      <c r="WGQ4" s="17"/>
      <c r="WGR4" s="17"/>
      <c r="WGS4" s="17"/>
      <c r="WGT4" s="17"/>
      <c r="WGU4" s="17"/>
      <c r="WGV4" s="17"/>
      <c r="WGW4" s="17"/>
      <c r="WGX4" s="17"/>
      <c r="WGY4" s="17"/>
      <c r="WGZ4" s="17"/>
      <c r="WHA4" s="17"/>
      <c r="WHB4" s="17"/>
      <c r="WHC4" s="17"/>
      <c r="WHD4" s="17"/>
      <c r="WHE4" s="17"/>
      <c r="WHF4" s="17"/>
      <c r="WHG4" s="17"/>
      <c r="WHH4" s="17"/>
      <c r="WHI4" s="17"/>
      <c r="WHJ4" s="17"/>
      <c r="WHK4" s="17"/>
      <c r="WHL4" s="17"/>
      <c r="WHM4" s="17"/>
      <c r="WHN4" s="17"/>
      <c r="WHO4" s="17"/>
      <c r="WHP4" s="17"/>
      <c r="WHQ4" s="17"/>
      <c r="WHR4" s="17"/>
      <c r="WHS4" s="17"/>
      <c r="WHT4" s="17"/>
      <c r="WHU4" s="17"/>
      <c r="WHV4" s="17"/>
      <c r="WHW4" s="17"/>
      <c r="WHX4" s="17"/>
      <c r="WHY4" s="17"/>
      <c r="WHZ4" s="17"/>
      <c r="WIA4" s="17"/>
      <c r="WIB4" s="17"/>
      <c r="WIC4" s="17"/>
      <c r="WID4" s="17"/>
      <c r="WIE4" s="17"/>
      <c r="WIF4" s="17"/>
      <c r="WIG4" s="17"/>
      <c r="WIH4" s="17"/>
      <c r="WII4" s="17"/>
      <c r="WIJ4" s="17"/>
      <c r="WIK4" s="17"/>
      <c r="WIL4" s="17"/>
      <c r="WIM4" s="17"/>
      <c r="WIN4" s="17"/>
      <c r="WIO4" s="17"/>
      <c r="WIP4" s="17"/>
      <c r="WIQ4" s="17"/>
      <c r="WIR4" s="17"/>
      <c r="WIS4" s="17"/>
      <c r="WIT4" s="17"/>
      <c r="WIU4" s="17"/>
      <c r="WIV4" s="17"/>
      <c r="WIW4" s="17"/>
      <c r="WIX4" s="17"/>
      <c r="WIY4" s="17"/>
      <c r="WIZ4" s="17"/>
      <c r="WJA4" s="17"/>
      <c r="WJB4" s="17"/>
      <c r="WJC4" s="17"/>
      <c r="WJD4" s="17"/>
      <c r="WJE4" s="17"/>
      <c r="WJF4" s="17"/>
      <c r="WJG4" s="17"/>
      <c r="WJH4" s="17"/>
      <c r="WJI4" s="17"/>
      <c r="WJJ4" s="17"/>
      <c r="WJK4" s="17"/>
      <c r="WJL4" s="17"/>
      <c r="WJM4" s="17"/>
      <c r="WJN4" s="17"/>
      <c r="WJO4" s="17"/>
      <c r="WJP4" s="17"/>
      <c r="WJQ4" s="17"/>
      <c r="WJR4" s="17"/>
      <c r="WJS4" s="17"/>
      <c r="WJT4" s="17"/>
      <c r="WJU4" s="17"/>
      <c r="WJV4" s="17"/>
      <c r="WJW4" s="17"/>
      <c r="WJX4" s="17"/>
      <c r="WJY4" s="17"/>
      <c r="WJZ4" s="17"/>
      <c r="WKA4" s="17"/>
      <c r="WKB4" s="17"/>
      <c r="WKC4" s="17"/>
      <c r="WKD4" s="17"/>
      <c r="WKE4" s="17"/>
      <c r="WKF4" s="17"/>
      <c r="WKG4" s="17"/>
      <c r="WKH4" s="17"/>
      <c r="WKI4" s="17"/>
      <c r="WKJ4" s="17"/>
      <c r="WKK4" s="17"/>
      <c r="WKL4" s="17"/>
      <c r="WKM4" s="17"/>
      <c r="WKN4" s="17"/>
      <c r="WKO4" s="17"/>
      <c r="WKP4" s="17"/>
      <c r="WKQ4" s="17"/>
      <c r="WKR4" s="17"/>
      <c r="WKS4" s="17"/>
      <c r="WKT4" s="17"/>
      <c r="WKU4" s="17"/>
      <c r="WKV4" s="17"/>
      <c r="WKW4" s="17"/>
      <c r="WKX4" s="17"/>
      <c r="WKY4" s="17"/>
      <c r="WKZ4" s="17"/>
      <c r="WLA4" s="17"/>
      <c r="WLB4" s="17"/>
      <c r="WLC4" s="17"/>
      <c r="WLD4" s="17"/>
      <c r="WLE4" s="17"/>
      <c r="WLF4" s="17"/>
      <c r="WLG4" s="17"/>
      <c r="WLH4" s="17"/>
      <c r="WLI4" s="17"/>
      <c r="WLJ4" s="17"/>
      <c r="WLK4" s="17"/>
      <c r="WLL4" s="17"/>
      <c r="WLM4" s="17"/>
      <c r="WLN4" s="17"/>
      <c r="WLO4" s="17"/>
      <c r="WLP4" s="17"/>
      <c r="WLQ4" s="17"/>
      <c r="WLR4" s="17"/>
      <c r="WLS4" s="17"/>
      <c r="WLT4" s="17"/>
      <c r="WLU4" s="17"/>
      <c r="WLV4" s="17"/>
      <c r="WLW4" s="17"/>
      <c r="WLX4" s="17"/>
      <c r="WLY4" s="17"/>
      <c r="WLZ4" s="17"/>
      <c r="WMA4" s="17"/>
      <c r="WMB4" s="17"/>
      <c r="WMC4" s="17"/>
      <c r="WMD4" s="17"/>
      <c r="WME4" s="17"/>
      <c r="WMF4" s="17"/>
      <c r="WMG4" s="17"/>
      <c r="WMH4" s="17"/>
      <c r="WMI4" s="17"/>
      <c r="WMJ4" s="17"/>
      <c r="WMK4" s="17"/>
      <c r="WML4" s="17"/>
      <c r="WMM4" s="17"/>
      <c r="WMN4" s="17"/>
      <c r="WMO4" s="17"/>
      <c r="WMP4" s="17"/>
      <c r="WMQ4" s="17"/>
      <c r="WMR4" s="17"/>
      <c r="WMS4" s="17"/>
      <c r="WMT4" s="17"/>
      <c r="WMU4" s="17"/>
      <c r="WMV4" s="17"/>
      <c r="WMW4" s="17"/>
      <c r="WMX4" s="17"/>
      <c r="WMY4" s="17"/>
      <c r="WMZ4" s="17"/>
      <c r="WNA4" s="17"/>
      <c r="WNB4" s="17"/>
      <c r="WNC4" s="17"/>
      <c r="WND4" s="17"/>
      <c r="WNE4" s="17"/>
      <c r="WNF4" s="17"/>
      <c r="WNG4" s="17"/>
      <c r="WNH4" s="17"/>
      <c r="WNI4" s="17"/>
      <c r="WNJ4" s="17"/>
      <c r="WNK4" s="17"/>
      <c r="WNL4" s="17"/>
      <c r="WNM4" s="17"/>
      <c r="WNN4" s="17"/>
      <c r="WNO4" s="17"/>
      <c r="WNP4" s="17"/>
      <c r="WNQ4" s="17"/>
      <c r="WNR4" s="17"/>
      <c r="WNS4" s="17"/>
      <c r="WNT4" s="17"/>
      <c r="WNU4" s="17"/>
      <c r="WNV4" s="17"/>
      <c r="WNW4" s="17"/>
      <c r="WNX4" s="17"/>
      <c r="WNY4" s="17"/>
      <c r="WNZ4" s="17"/>
      <c r="WOA4" s="17"/>
      <c r="WOB4" s="17"/>
      <c r="WOC4" s="17"/>
      <c r="WOD4" s="17"/>
      <c r="WOE4" s="17"/>
      <c r="WOF4" s="17"/>
      <c r="WOG4" s="17"/>
      <c r="WOH4" s="17"/>
      <c r="WOI4" s="17"/>
      <c r="WOJ4" s="17"/>
      <c r="WOK4" s="17"/>
      <c r="WOL4" s="17"/>
      <c r="WOM4" s="17"/>
      <c r="WON4" s="17"/>
      <c r="WOO4" s="17"/>
      <c r="WOP4" s="17"/>
      <c r="WOQ4" s="17"/>
      <c r="WOR4" s="17"/>
      <c r="WOS4" s="17"/>
      <c r="WOT4" s="17"/>
      <c r="WOU4" s="17"/>
      <c r="WOV4" s="17"/>
      <c r="WOW4" s="17"/>
      <c r="WOX4" s="17"/>
      <c r="WOY4" s="17"/>
      <c r="WOZ4" s="17"/>
      <c r="WPA4" s="17"/>
      <c r="WPB4" s="17"/>
      <c r="WPC4" s="17"/>
      <c r="WPD4" s="17"/>
      <c r="WPE4" s="17"/>
      <c r="WPF4" s="17"/>
      <c r="WPG4" s="17"/>
      <c r="WPH4" s="17"/>
      <c r="WPI4" s="17"/>
      <c r="WPJ4" s="17"/>
      <c r="WPK4" s="17"/>
      <c r="WPL4" s="17"/>
      <c r="WPM4" s="17"/>
      <c r="WPN4" s="17"/>
      <c r="WPO4" s="17"/>
      <c r="WPP4" s="17"/>
      <c r="WPQ4" s="17"/>
      <c r="WPR4" s="17"/>
      <c r="WPS4" s="17"/>
      <c r="WPT4" s="17"/>
      <c r="WPU4" s="17"/>
      <c r="WPV4" s="17"/>
      <c r="WPW4" s="17"/>
      <c r="WPX4" s="17"/>
      <c r="WPY4" s="17"/>
      <c r="WPZ4" s="17"/>
      <c r="WQA4" s="17"/>
      <c r="WQB4" s="17"/>
      <c r="WQC4" s="17"/>
      <c r="WQD4" s="17"/>
      <c r="WQE4" s="17"/>
      <c r="WQF4" s="17"/>
      <c r="WQG4" s="17"/>
      <c r="WQH4" s="17"/>
      <c r="WQI4" s="17"/>
      <c r="WQJ4" s="17"/>
      <c r="WQK4" s="17"/>
      <c r="WQL4" s="17"/>
      <c r="WQM4" s="17"/>
      <c r="WQN4" s="17"/>
      <c r="WQO4" s="17"/>
      <c r="WQP4" s="17"/>
      <c r="WQQ4" s="17"/>
      <c r="WQR4" s="17"/>
      <c r="WQS4" s="17"/>
      <c r="WQT4" s="17"/>
      <c r="WQU4" s="17"/>
      <c r="WQV4" s="17"/>
      <c r="WQW4" s="17"/>
      <c r="WQX4" s="17"/>
      <c r="WQY4" s="17"/>
      <c r="WQZ4" s="17"/>
      <c r="WRA4" s="17"/>
      <c r="WRB4" s="17"/>
      <c r="WRC4" s="17"/>
      <c r="WRD4" s="17"/>
      <c r="WRE4" s="17"/>
      <c r="WRF4" s="17"/>
      <c r="WRG4" s="17"/>
      <c r="WRH4" s="17"/>
      <c r="WRI4" s="17"/>
      <c r="WRJ4" s="17"/>
      <c r="WRK4" s="17"/>
      <c r="WRL4" s="17"/>
      <c r="WRM4" s="17"/>
      <c r="WRN4" s="17"/>
      <c r="WRO4" s="17"/>
      <c r="WRP4" s="17"/>
      <c r="WRQ4" s="17"/>
      <c r="WRR4" s="17"/>
      <c r="WRS4" s="17"/>
      <c r="WRT4" s="17"/>
      <c r="WRU4" s="17"/>
      <c r="WRV4" s="17"/>
      <c r="WRW4" s="17"/>
      <c r="WRX4" s="17"/>
      <c r="WRY4" s="17"/>
      <c r="WRZ4" s="17"/>
      <c r="WSA4" s="17"/>
      <c r="WSB4" s="17"/>
      <c r="WSC4" s="17"/>
      <c r="WSD4" s="17"/>
      <c r="WSE4" s="17"/>
      <c r="WSF4" s="17"/>
      <c r="WSG4" s="17"/>
      <c r="WSH4" s="17"/>
      <c r="WSI4" s="17"/>
      <c r="WSJ4" s="17"/>
      <c r="WSK4" s="17"/>
      <c r="WSL4" s="17"/>
      <c r="WSM4" s="17"/>
      <c r="WSN4" s="17"/>
      <c r="WSO4" s="17"/>
      <c r="WSP4" s="17"/>
      <c r="WSQ4" s="17"/>
      <c r="WSR4" s="17"/>
      <c r="WSS4" s="17"/>
      <c r="WST4" s="17"/>
      <c r="WSU4" s="17"/>
      <c r="WSV4" s="17"/>
      <c r="WSW4" s="17"/>
      <c r="WSX4" s="17"/>
      <c r="WSY4" s="17"/>
      <c r="WSZ4" s="17"/>
      <c r="WTA4" s="17"/>
      <c r="WTB4" s="17"/>
      <c r="WTC4" s="17"/>
      <c r="WTD4" s="17"/>
      <c r="WTE4" s="17"/>
      <c r="WTF4" s="17"/>
      <c r="WTG4" s="17"/>
      <c r="WTH4" s="17"/>
      <c r="WTI4" s="17"/>
      <c r="WTJ4" s="17"/>
      <c r="WTK4" s="17"/>
      <c r="WTL4" s="17"/>
      <c r="WTM4" s="17"/>
      <c r="WTN4" s="17"/>
      <c r="WTO4" s="17"/>
      <c r="WTP4" s="17"/>
      <c r="WTQ4" s="17"/>
      <c r="WTR4" s="17"/>
      <c r="WTS4" s="17"/>
      <c r="WTT4" s="17"/>
      <c r="WTU4" s="17"/>
      <c r="WTV4" s="17"/>
      <c r="WTW4" s="17"/>
      <c r="WTX4" s="17"/>
      <c r="WTY4" s="17"/>
      <c r="WTZ4" s="17"/>
      <c r="WUA4" s="17"/>
      <c r="WUB4" s="17"/>
      <c r="WUC4" s="17"/>
      <c r="WUD4" s="17"/>
      <c r="WUE4" s="17"/>
      <c r="WUF4" s="17"/>
      <c r="WUG4" s="17"/>
      <c r="WUH4" s="17"/>
      <c r="WUI4" s="17"/>
      <c r="WUJ4" s="17"/>
      <c r="WUK4" s="17"/>
      <c r="WUL4" s="17"/>
      <c r="WUM4" s="17"/>
      <c r="WUN4" s="17"/>
      <c r="WUO4" s="17"/>
      <c r="WUP4" s="17"/>
      <c r="WUQ4" s="17"/>
      <c r="WUR4" s="17"/>
      <c r="WUS4" s="17"/>
      <c r="WUT4" s="17"/>
      <c r="WUU4" s="17"/>
      <c r="WUV4" s="17"/>
      <c r="WUW4" s="17"/>
      <c r="WUX4" s="17"/>
      <c r="WUY4" s="17"/>
      <c r="WUZ4" s="17"/>
      <c r="WVA4" s="17"/>
      <c r="WVB4" s="17"/>
      <c r="WVC4" s="17"/>
      <c r="WVD4" s="17"/>
      <c r="WVE4" s="17"/>
      <c r="WVF4" s="17"/>
      <c r="WVG4" s="17"/>
      <c r="WVH4" s="17"/>
      <c r="WVI4" s="17"/>
      <c r="WVJ4" s="17"/>
      <c r="WVK4" s="17"/>
      <c r="WVL4" s="17"/>
      <c r="WVM4" s="17"/>
      <c r="WVN4" s="17"/>
      <c r="WVO4" s="17"/>
      <c r="WVP4" s="17"/>
      <c r="WVQ4" s="17"/>
      <c r="WVR4" s="17"/>
      <c r="WVS4" s="17"/>
      <c r="WVT4" s="17"/>
      <c r="WVU4" s="17"/>
      <c r="WVV4" s="17"/>
      <c r="WVW4" s="17"/>
      <c r="WVX4" s="17"/>
    </row>
    <row r="5" spans="1:16144" ht="15" thickTop="1">
      <c r="A5" s="3">
        <v>2.1</v>
      </c>
      <c r="B5" s="303" t="s">
        <v>240</v>
      </c>
      <c r="C5" s="4">
        <f>+F5</f>
        <v>0</v>
      </c>
      <c r="D5" s="4">
        <f>+F5</f>
        <v>0</v>
      </c>
      <c r="E5" s="5">
        <f>COUNTIFS(Probacionistas!$AR:$AR,"&lt;&gt;"" ",Probacionistas!$AT:$AT,"Si",Probacionistas!$AR:$AR,"Asistió",Probacionistas!$R:$R,"Inscrito nuevo",Probacionistas!$F:$F,"&gt;="&amp;DATEVALUE("01/"&amp;E3&amp;"/"&amp;$E$2),Probacionistas!$F:$F,"&lt;="&amp;EOMONTH(DATEVALUE("01/"&amp;E3&amp;"/"&amp;$E$2),0))</f>
        <v>0</v>
      </c>
      <c r="F5" s="304">
        <v>0</v>
      </c>
      <c r="G5" s="305">
        <f t="shared" ref="G5:Q5" si="0">+F12</f>
        <v>0</v>
      </c>
      <c r="H5" s="305">
        <f t="shared" si="0"/>
        <v>21</v>
      </c>
      <c r="I5" s="305">
        <f t="shared" si="0"/>
        <v>21</v>
      </c>
      <c r="J5" s="305">
        <f t="shared" si="0"/>
        <v>21</v>
      </c>
      <c r="K5" s="305">
        <f t="shared" si="0"/>
        <v>21</v>
      </c>
      <c r="L5" s="305">
        <f t="shared" si="0"/>
        <v>21</v>
      </c>
      <c r="M5" s="305">
        <f t="shared" si="0"/>
        <v>21</v>
      </c>
      <c r="N5" s="305">
        <f t="shared" si="0"/>
        <v>21</v>
      </c>
      <c r="O5" s="305">
        <f t="shared" si="0"/>
        <v>21</v>
      </c>
      <c r="P5" s="305">
        <f t="shared" si="0"/>
        <v>21</v>
      </c>
      <c r="Q5" s="305">
        <f t="shared" si="0"/>
        <v>21</v>
      </c>
      <c r="R5" s="57" t="str">
        <f>+Probacionistas!$B$1</f>
        <v>Huaraz</v>
      </c>
    </row>
    <row r="6" spans="1:16144">
      <c r="A6" s="3"/>
      <c r="B6" s="9"/>
      <c r="C6" s="4"/>
      <c r="D6" s="4"/>
      <c r="E6" s="6"/>
      <c r="F6" s="6"/>
      <c r="G6" s="6"/>
      <c r="H6" s="6"/>
      <c r="I6" s="6"/>
      <c r="J6" s="6"/>
      <c r="K6" s="6"/>
      <c r="L6" s="6"/>
      <c r="M6" s="6"/>
      <c r="N6" s="6"/>
      <c r="O6" s="6"/>
      <c r="P6" s="6"/>
      <c r="Q6" s="6"/>
      <c r="R6" s="57" t="str">
        <f>+Probacionistas!$B$1</f>
        <v>Huaraz</v>
      </c>
    </row>
    <row r="7" spans="1:16144">
      <c r="A7" s="3">
        <v>2.8</v>
      </c>
      <c r="B7" s="306" t="s">
        <v>241</v>
      </c>
      <c r="C7" s="4">
        <f>+SUM(F7:K7)</f>
        <v>31</v>
      </c>
      <c r="D7" s="4">
        <f>+SUM(F7:Q7)</f>
        <v>31</v>
      </c>
      <c r="E7" s="8">
        <v>0</v>
      </c>
      <c r="F7" s="305">
        <f>COUNTIFS(Probacionistas!$AP:$AP,"&lt;&gt;"" ",Probacionistas!$P:$P,"Inscrito nuevo",Probacionistas!$F:$F,"&gt;="&amp;DATEVALUE("01/"&amp;F3&amp;"/"&amp;$F$2),Probacionistas!$F:$F,"&lt;="&amp;EOMONTH(DATEVALUE("01/"&amp;F3&amp;"/"&amp;$F$2),0))</f>
        <v>21</v>
      </c>
      <c r="G7" s="305">
        <f>COUNTIFS(Probacionistas!$AP:$AP,"&lt;&gt;"" ",Probacionistas!$P:$P,"Inscrito nuevo",Probacionistas!$F:$F,"&gt;="&amp;DATEVALUE("01/"&amp;G3&amp;"/"&amp;$F$2),Probacionistas!$F:$F,"&lt;="&amp;EOMONTH(DATEVALUE("01/"&amp;G3&amp;"/"&amp;$F$2),0))</f>
        <v>10</v>
      </c>
      <c r="H7" s="305">
        <f>COUNTIFS(Probacionistas!$AP:$AP,"&lt;&gt;"" ",Probacionistas!$P:$P,"Inscrito nuevo",Probacionistas!$F:$F,"&gt;="&amp;DATEVALUE("01/"&amp;H3&amp;"/"&amp;$F$2),Probacionistas!$F:$F,"&lt;="&amp;EOMONTH(DATEVALUE("01/"&amp;H3&amp;"/"&amp;$F$2),0))</f>
        <v>0</v>
      </c>
      <c r="I7" s="305">
        <f>COUNTIFS(Probacionistas!$AP:$AP,"&lt;&gt;"" ",Probacionistas!$P:$P,"Inscrito nuevo",Probacionistas!$F:$F,"&gt;="&amp;DATEVALUE("01/"&amp;I3&amp;"/"&amp;$F$2),Probacionistas!$F:$F,"&lt;="&amp;EOMONTH(DATEVALUE("01/"&amp;I3&amp;"/"&amp;$F$2),0))</f>
        <v>0</v>
      </c>
      <c r="J7" s="305">
        <f>COUNTIFS(Probacionistas!$AP:$AP,"&lt;&gt;"" ",Probacionistas!$P:$P,"Inscrito nuevo",Probacionistas!$F:$F,"&gt;="&amp;DATEVALUE("01/"&amp;J3&amp;"/"&amp;$F$2),Probacionistas!$F:$F,"&lt;="&amp;EOMONTH(DATEVALUE("01/"&amp;J3&amp;"/"&amp;$F$2),0))</f>
        <v>0</v>
      </c>
      <c r="K7" s="305">
        <f>COUNTIFS(Probacionistas!$AP:$AP,"&lt;&gt;"" ",Probacionistas!$P:$P,"Inscrito nuevo",Probacionistas!$F:$F,"&gt;="&amp;DATEVALUE("01/"&amp;K3&amp;"/"&amp;$F$2),Probacionistas!$F:$F,"&lt;="&amp;EOMONTH(DATEVALUE("01/"&amp;K3&amp;"/"&amp;$F$2),0))</f>
        <v>0</v>
      </c>
      <c r="L7" s="305">
        <f>COUNTIFS(Probacionistas!$AP:$AP,"&lt;&gt;"" ",Probacionistas!$P:$P,"Inscrito nuevo",Probacionistas!$F:$F,"&gt;="&amp;DATEVALUE("01/"&amp;L3&amp;"/"&amp;$F$2),Probacionistas!$F:$F,"&lt;="&amp;EOMONTH(DATEVALUE("01/"&amp;L3&amp;"/"&amp;$F$2),0))</f>
        <v>0</v>
      </c>
      <c r="M7" s="305">
        <f>COUNTIFS(Probacionistas!$AP:$AP,"&lt;&gt;"" ",Probacionistas!$P:$P,"Inscrito nuevo",Probacionistas!$F:$F,"&gt;="&amp;DATEVALUE("01/"&amp;M3&amp;"/"&amp;$F$2),Probacionistas!$F:$F,"&lt;="&amp;EOMONTH(DATEVALUE("01/"&amp;M3&amp;"/"&amp;$F$2),0))</f>
        <v>0</v>
      </c>
      <c r="N7" s="305">
        <f>COUNTIFS(Probacionistas!$AP:$AP,"&lt;&gt;"" ",Probacionistas!$P:$P,"Inscrito nuevo",Probacionistas!$F:$F,"&gt;="&amp;DATEVALUE("01/"&amp;N3&amp;"/"&amp;$F$2),Probacionistas!$F:$F,"&lt;="&amp;EOMONTH(DATEVALUE("01/"&amp;N3&amp;"/"&amp;$F$2),0))</f>
        <v>0</v>
      </c>
      <c r="O7" s="305">
        <f>COUNTIFS(Probacionistas!$AP:$AP,"&lt;&gt;"" ",Probacionistas!$P:$P,"Inscrito nuevo",Probacionistas!$F:$F,"&gt;="&amp;DATEVALUE("01/"&amp;O3&amp;"/"&amp;$F$2),Probacionistas!$F:$F,"&lt;="&amp;EOMONTH(DATEVALUE("01/"&amp;O3&amp;"/"&amp;$F$2),0))</f>
        <v>0</v>
      </c>
      <c r="P7" s="305">
        <f>COUNTIFS(Probacionistas!$AP:$AP,"&lt;&gt;"" ",Probacionistas!$P:$P,"Inscrito nuevo",Probacionistas!$F:$F,"&gt;="&amp;DATEVALUE("01/"&amp;P3&amp;"/"&amp;$F$2),Probacionistas!$F:$F,"&lt;="&amp;EOMONTH(DATEVALUE("01/"&amp;P3&amp;"/"&amp;$F$2),0))</f>
        <v>0</v>
      </c>
      <c r="Q7" s="305">
        <f>COUNTIFS(Probacionistas!$AP:$AP,"&lt;&gt;"" ",Probacionistas!$P:$P,"Inscrito nuevo",Probacionistas!$F:$F,"&gt;="&amp;DATEVALUE("01/"&amp;Q3&amp;"/"&amp;$F$2),Probacionistas!$F:$F,"&lt;="&amp;EOMONTH(DATEVALUE("01/"&amp;Q3&amp;"/"&amp;$F$2),0))</f>
        <v>0</v>
      </c>
      <c r="R7" s="57" t="str">
        <f>+Probacionistas!$B$1</f>
        <v>Huaraz</v>
      </c>
      <c r="S7" s="63"/>
    </row>
    <row r="8" spans="1:16144">
      <c r="A8" s="3">
        <v>2.82</v>
      </c>
      <c r="B8" s="306" t="s">
        <v>242</v>
      </c>
      <c r="C8" s="4">
        <f ca="1">+SUM(F8:K8)</f>
        <v>48</v>
      </c>
      <c r="D8" s="4">
        <f ca="1">+SUM(F8:Q8)</f>
        <v>48</v>
      </c>
      <c r="E8" s="23">
        <f>COUNTIFS(Probacionistas!$O:$O,"&lt;&gt;"" ",Probacionistas!$AR:$AR,"Asistió",Probacionistas!$X:$X,"&gt;="&amp;DATEVALUE("01/"&amp;E3&amp;"/"&amp;$E$2),Probacionistas!$W:$W,"&lt;="&amp;EOMONTH(DATEVALUE("01/"&amp;E3&amp;"/"&amp;$E$2),0) )</f>
        <v>0</v>
      </c>
      <c r="F8" s="305">
        <f ca="1">COUNTIFS(Probacionistas!$P:$P,"Inscrito nuevo",Probacionistas!$AP:$AP,"Asistió",Probacionistas!$F:$F,"&lt;="&amp;EOMONTH(DATEVALUE("01/"&amp;F3&amp;"/"&amp;$F$2),0),Probacionistas!$V:$V,"&gt;="&amp;DATEVALUE("01/"&amp;F3&amp;"/"&amp;$F$2),Probacionistas!$N:$N, "&lt;="&amp;"28")</f>
        <v>12</v>
      </c>
      <c r="G8" s="305">
        <f ca="1">COUNTIFS(Probacionistas!$P:$P,"Inscrito nuevo",Probacionistas!$AP:$AP,"Asistió",Probacionistas!$F:$F,"&lt;="&amp;EOMONTH(DATEVALUE("01/"&amp;G3&amp;"/"&amp;$F$2),0),Probacionistas!$V:$V,"&gt;="&amp;DATEVALUE("01/"&amp;G3&amp;"/"&amp;$F$2),Probacionistas!$N:$N, "&lt;="&amp;"28")</f>
        <v>12</v>
      </c>
      <c r="H8" s="305">
        <f ca="1">COUNTIFS(Probacionistas!$P:$P,"Inscrito nuevo",Probacionistas!$AP:$AP,"Asistió",Probacionistas!$F:$F,"&lt;="&amp;EOMONTH(DATEVALUE("01/"&amp;H3&amp;"/"&amp;$F$2),0),Probacionistas!$V:$V,"&gt;="&amp;DATEVALUE("01/"&amp;H3&amp;"/"&amp;$F$2),Probacionistas!$N:$N, "&lt;="&amp;"28")</f>
        <v>12</v>
      </c>
      <c r="I8" s="305">
        <f ca="1">COUNTIFS(Probacionistas!$P:$P,"Inscrito nuevo",Probacionistas!$AP:$AP,"Asistió",Probacionistas!$F:$F,"&lt;="&amp;EOMONTH(DATEVALUE("01/"&amp;I3&amp;"/"&amp;$F$2),0),Probacionistas!$V:$V,"&gt;="&amp;DATEVALUE("01/"&amp;I3&amp;"/"&amp;$F$2),Probacionistas!$N:$N, "&lt;="&amp;"28")</f>
        <v>12</v>
      </c>
      <c r="J8" s="305">
        <f>COUNTIFS(Probacionistas!$P:$P,"Inscrito nuevo",Probacionistas!$AP:$AP,"Asistió",Probacionistas!$F:$F,"&lt;="&amp;EOMONTH(DATEVALUE("01/"&amp;J3&amp;"/"&amp;$F$2),0),Probacionistas!$V:$V,"&gt;="&amp;DATEVALUE("01/"&amp;J3&amp;"/"&amp;$F$2),Probacionistas!$N:$N, "&lt;="&amp;"28")</f>
        <v>0</v>
      </c>
      <c r="K8" s="305">
        <f>COUNTIFS(Probacionistas!$P:$P,"Inscrito nuevo",Probacionistas!$AP:$AP,"Asistió",Probacionistas!$F:$F,"&lt;="&amp;EOMONTH(DATEVALUE("01/"&amp;K3&amp;"/"&amp;$F$2),0),Probacionistas!$V:$V,"&gt;="&amp;DATEVALUE("01/"&amp;K3&amp;"/"&amp;$F$2),Probacionistas!$N:$N, "&lt;="&amp;"28")</f>
        <v>0</v>
      </c>
      <c r="L8" s="305">
        <f>COUNTIFS(Probacionistas!$P:$P,"Inscrito nuevo",Probacionistas!$AP:$AP,"Asistió",Probacionistas!$F:$F,"&lt;="&amp;EOMONTH(DATEVALUE("01/"&amp;L3&amp;"/"&amp;$F$2),0),Probacionistas!$V:$V,"&gt;="&amp;DATEVALUE("01/"&amp;L3&amp;"/"&amp;$F$2),Probacionistas!$N:$N, "&lt;="&amp;"28")</f>
        <v>0</v>
      </c>
      <c r="M8" s="305">
        <f>COUNTIFS(Probacionistas!$P:$P,"Inscrito nuevo",Probacionistas!$AP:$AP,"Asistió",Probacionistas!$F:$F,"&lt;="&amp;EOMONTH(DATEVALUE("01/"&amp;M3&amp;"/"&amp;$F$2),0),Probacionistas!$V:$V,"&gt;="&amp;DATEVALUE("01/"&amp;M3&amp;"/"&amp;$F$2),Probacionistas!$N:$N, "&lt;="&amp;"28")</f>
        <v>0</v>
      </c>
      <c r="N8" s="305">
        <f>COUNTIFS(Probacionistas!$P:$P,"Inscrito nuevo",Probacionistas!$AP:$AP,"Asistió",Probacionistas!$F:$F,"&lt;="&amp;EOMONTH(DATEVALUE("01/"&amp;N3&amp;"/"&amp;$F$2),0),Probacionistas!$V:$V,"&gt;="&amp;DATEVALUE("01/"&amp;N3&amp;"/"&amp;$F$2),Probacionistas!$N:$N, "&lt;="&amp;"28")</f>
        <v>0</v>
      </c>
      <c r="O8" s="305">
        <f>COUNTIFS(Probacionistas!$P:$P,"Inscrito nuevo",Probacionistas!$AP:$AP,"Asistió",Probacionistas!$F:$F,"&lt;="&amp;EOMONTH(DATEVALUE("01/"&amp;O3&amp;"/"&amp;$F$2),0),Probacionistas!$V:$V,"&gt;="&amp;DATEVALUE("01/"&amp;O3&amp;"/"&amp;$F$2),Probacionistas!$N:$N, "&lt;="&amp;"28")</f>
        <v>0</v>
      </c>
      <c r="P8" s="305">
        <f>COUNTIFS(Probacionistas!$P:$P,"Inscrito nuevo",Probacionistas!$AP:$AP,"Asistió",Probacionistas!$F:$F,"&lt;="&amp;EOMONTH(DATEVALUE("01/"&amp;P3&amp;"/"&amp;$F$2),0),Probacionistas!$V:$V,"&gt;="&amp;DATEVALUE("01/"&amp;P3&amp;"/"&amp;$F$2),Probacionistas!$N:$N, "&lt;="&amp;"28")</f>
        <v>0</v>
      </c>
      <c r="Q8" s="305">
        <f>COUNTIFS(Probacionistas!$P:$P,"Inscrito nuevo",Probacionistas!$AP:$AP,"Asistió",Probacionistas!$F:$F,"&lt;="&amp;EOMONTH(DATEVALUE("01/"&amp;Q3&amp;"/"&amp;$F$2),0),Probacionistas!$V:$V,"&gt;="&amp;DATEVALUE("01/"&amp;Q3&amp;"/"&amp;$F$2),Probacionistas!$N:$N, "&lt;="&amp;"28")</f>
        <v>0</v>
      </c>
      <c r="R8" s="57" t="str">
        <f>+Probacionistas!$B$1</f>
        <v>Huaraz</v>
      </c>
    </row>
    <row r="9" spans="1:16144">
      <c r="A9" s="316"/>
      <c r="B9" s="306"/>
      <c r="C9" s="317"/>
      <c r="D9" s="317"/>
      <c r="E9" s="305"/>
      <c r="F9" s="305"/>
      <c r="G9" s="305"/>
      <c r="H9" s="305"/>
      <c r="I9" s="305"/>
      <c r="J9" s="305"/>
      <c r="K9" s="305"/>
      <c r="L9" s="305"/>
      <c r="M9" s="305"/>
      <c r="N9" s="305"/>
      <c r="O9" s="305"/>
      <c r="P9" s="305"/>
      <c r="Q9" s="305"/>
      <c r="R9" s="57" t="str">
        <f>+Probacionistas!$B$1</f>
        <v>Huaraz</v>
      </c>
    </row>
    <row r="10" spans="1:16144">
      <c r="A10" s="307">
        <v>2.101</v>
      </c>
      <c r="B10" s="308" t="s">
        <v>243</v>
      </c>
      <c r="C10" s="4">
        <f>+SUM(F10:K10)</f>
        <v>21</v>
      </c>
      <c r="D10" s="4">
        <f>+SUM(F10:Q10)</f>
        <v>21</v>
      </c>
      <c r="E10" s="23">
        <f>COUNTIFS(Probacionistas!$F$4:$F$584,"&lt;="&amp;EOMONTH(DATEVALUE("01/"&amp;E3&amp;"/"&amp;$E$2),0),Probacionistas!$V$4:$V$584,"&gt;="&amp;DATEVALUE("01/"&amp;E3&amp;"/"&amp;$E$2),Probacionistas!$N$4:$N$584, "&lt;"&amp;"28")</f>
        <v>0</v>
      </c>
      <c r="F10" s="305">
        <f>COUNTIFS(Probacionistas!$AP:$AP,"&lt;&gt;"" ",Probacionistas!$BJ:$BJ,"ALTA",Probacionistas!$BI:$BI,"&gt;="&amp;DATEVALUE("01/"&amp;F3&amp;"/"&amp;$F$2),Probacionistas!$BI:$BI,"&lt;="&amp;EOMONTH(DATEVALUE("01/"&amp;F3&amp;"/"&amp;$F$2),0),Probacionistas!$BH:$BH,"FALSO")</f>
        <v>0</v>
      </c>
      <c r="G10" s="305">
        <f>COUNTIFS(Probacionistas!$AP:$AP,"&lt;&gt;"" ",Probacionistas!$BJ:$BJ,"ALTA",Probacionistas!$BI:$BI,"&gt;="&amp;DATEVALUE("01/"&amp;G3&amp;"/"&amp;$F$2),Probacionistas!$BI:$BI,"&lt;="&amp;EOMONTH(DATEVALUE("01/"&amp;G3&amp;"/"&amp;$F$2),0),Probacionistas!$BH:$BH,"FALSO")</f>
        <v>21</v>
      </c>
      <c r="H10" s="305">
        <f>COUNTIFS(Probacionistas!$AP:$AP,"&lt;&gt;"" ",Probacionistas!$BJ:$BJ,"ALTA",Probacionistas!$BI:$BI,"&gt;="&amp;DATEVALUE("01/"&amp;H3&amp;"/"&amp;$F$2),Probacionistas!$BI:$BI,"&lt;="&amp;EOMONTH(DATEVALUE("01/"&amp;H3&amp;"/"&amp;$F$2),0),Probacionistas!$BH:$BH,"FALSO")</f>
        <v>0</v>
      </c>
      <c r="I10" s="305">
        <f>COUNTIFS(Probacionistas!$AP:$AP,"&lt;&gt;"" ",Probacionistas!$BJ:$BJ,"ALTA",Probacionistas!$BI:$BI,"&gt;="&amp;DATEVALUE("01/"&amp;I3&amp;"/"&amp;$F$2),Probacionistas!$BI:$BI,"&lt;="&amp;EOMONTH(DATEVALUE("01/"&amp;I3&amp;"/"&amp;$F$2),0),Probacionistas!$BH:$BH,"FALSO")</f>
        <v>0</v>
      </c>
      <c r="J10" s="305">
        <f>COUNTIFS(Probacionistas!$AP:$AP,"&lt;&gt;"" ",Probacionistas!$BJ:$BJ,"ALTA",Probacionistas!$BI:$BI,"&gt;="&amp;DATEVALUE("01/"&amp;J3&amp;"/"&amp;$F$2),Probacionistas!$BI:$BI,"&lt;="&amp;EOMONTH(DATEVALUE("01/"&amp;J3&amp;"/"&amp;$F$2),0),Probacionistas!$BH:$BH,"FALSO")</f>
        <v>0</v>
      </c>
      <c r="K10" s="305">
        <f>COUNTIFS(Probacionistas!$AP:$AP,"&lt;&gt;"" ",Probacionistas!$BJ:$BJ,"ALTA",Probacionistas!$BI:$BI,"&gt;="&amp;DATEVALUE("01/"&amp;K3&amp;"/"&amp;$F$2),Probacionistas!$BI:$BI,"&lt;="&amp;EOMONTH(DATEVALUE("01/"&amp;K3&amp;"/"&amp;$F$2),0),Probacionistas!$BH:$BH,"FALSO")</f>
        <v>0</v>
      </c>
      <c r="L10" s="305">
        <f>COUNTIFS(Probacionistas!$AP:$AP,"&lt;&gt;"" ",Probacionistas!$BJ:$BJ,"ALTA",Probacionistas!$BI:$BI,"&gt;="&amp;DATEVALUE("01/"&amp;L3&amp;"/"&amp;$F$2),Probacionistas!$BI:$BI,"&lt;="&amp;EOMONTH(DATEVALUE("01/"&amp;L3&amp;"/"&amp;$F$2),0),Probacionistas!$BH:$BH,"FALSO")</f>
        <v>0</v>
      </c>
      <c r="M10" s="305">
        <f>COUNTIFS(Probacionistas!$AP:$AP,"&lt;&gt;"" ",Probacionistas!$BJ:$BJ,"ALTA",Probacionistas!$BI:$BI,"&gt;="&amp;DATEVALUE("01/"&amp;M3&amp;"/"&amp;$F$2),Probacionistas!$BI:$BI,"&lt;="&amp;EOMONTH(DATEVALUE("01/"&amp;M3&amp;"/"&amp;$F$2),0),Probacionistas!$BH:$BH,"FALSO")</f>
        <v>0</v>
      </c>
      <c r="N10" s="305">
        <f>COUNTIFS(Probacionistas!$AP:$AP,"&lt;&gt;"" ",Probacionistas!$BJ:$BJ,"ALTA",Probacionistas!$BI:$BI,"&gt;="&amp;DATEVALUE("01/"&amp;N3&amp;"/"&amp;$F$2),Probacionistas!$BI:$BI,"&lt;="&amp;EOMONTH(DATEVALUE("01/"&amp;N3&amp;"/"&amp;$F$2),0),Probacionistas!$BH:$BH,"FALSO")</f>
        <v>0</v>
      </c>
      <c r="O10" s="305">
        <f>COUNTIFS(Probacionistas!$AP:$AP,"&lt;&gt;"" ",Probacionistas!$BJ:$BJ,"ALTA",Probacionistas!$BI:$BI,"&gt;="&amp;DATEVALUE("01/"&amp;O3&amp;"/"&amp;$F$2),Probacionistas!$BI:$BI,"&lt;="&amp;EOMONTH(DATEVALUE("01/"&amp;O3&amp;"/"&amp;$F$2),0),Probacionistas!$BH:$BH,"FALSO")</f>
        <v>0</v>
      </c>
      <c r="P10" s="305">
        <f>COUNTIFS(Probacionistas!$AP:$AP,"&lt;&gt;"" ",Probacionistas!$BJ:$BJ,"ALTA",Probacionistas!$BI:$BI,"&gt;="&amp;DATEVALUE("01/"&amp;P3&amp;"/"&amp;$F$2),Probacionistas!$BI:$BI,"&lt;="&amp;EOMONTH(DATEVALUE("01/"&amp;P3&amp;"/"&amp;$F$2),0),Probacionistas!$BH:$BH,"FALSO")</f>
        <v>0</v>
      </c>
      <c r="Q10" s="305">
        <f>COUNTIFS(Probacionistas!$AP:$AP,"&lt;&gt;"" ",Probacionistas!$BJ:$BJ,"ALTA",Probacionistas!$BI:$BI,"&gt;="&amp;DATEVALUE("01/"&amp;Q3&amp;"/"&amp;$F$2),Probacionistas!$BI:$BI,"&lt;="&amp;EOMONTH(DATEVALUE("01/"&amp;Q3&amp;"/"&amp;$F$2),0),Probacionistas!$BH:$BH,"FALSO")</f>
        <v>0</v>
      </c>
      <c r="R10" s="57" t="str">
        <f>+Probacionistas!$B$1</f>
        <v>Huaraz</v>
      </c>
    </row>
    <row r="11" spans="1:16144">
      <c r="A11" s="307">
        <v>2.11</v>
      </c>
      <c r="B11" s="309" t="s">
        <v>244</v>
      </c>
      <c r="C11" s="4">
        <f>+SUM(F11:K11)</f>
        <v>0</v>
      </c>
      <c r="D11" s="4">
        <f>+SUM(F11:Q11)</f>
        <v>0</v>
      </c>
      <c r="E11" s="23"/>
      <c r="F11" s="305">
        <f>COUNTIFS(Probacionistas!$AP:$AP,"&lt;&gt;"" ",Probacionistas!$BH:$BH,"VERDADERO",Probacionistas!$AO:$AO,"&gt;="&amp;DATEVALUE("01/"&amp;F3&amp;"/"&amp;$F$2),Probacionistas!$AO:$AO,"&lt;="&amp;EOMONTH(DATEVALUE("01/"&amp;F3&amp;"/"&amp;$F$2),0))</f>
        <v>0</v>
      </c>
      <c r="G11" s="305">
        <f>COUNTIFS(Probacionistas!$AP:$AP,"&lt;&gt;"" ",Probacionistas!$BH:$BH,"VERDADERO",Probacionistas!$AO:$AO,"&gt;="&amp;DATEVALUE("01/"&amp;G3&amp;"/"&amp;$F$2),Probacionistas!$AO:$AO,"&lt;="&amp;EOMONTH(DATEVALUE("01/"&amp;G3&amp;"/"&amp;$F$2),0))</f>
        <v>0</v>
      </c>
      <c r="H11" s="305">
        <f>COUNTIFS(Probacionistas!$AP:$AP,"&lt;&gt;"" ",Probacionistas!$BH:$BH,"VERDADERO",Probacionistas!$AO:$AO,"&gt;="&amp;DATEVALUE("01/"&amp;H3&amp;"/"&amp;$F$2),Probacionistas!$AO:$AO,"&lt;="&amp;EOMONTH(DATEVALUE("01/"&amp;H3&amp;"/"&amp;$F$2),0))</f>
        <v>0</v>
      </c>
      <c r="I11" s="305">
        <f>COUNTIFS(Probacionistas!$AP:$AP,"&lt;&gt;"" ",Probacionistas!$BH:$BH,"VERDADERO",Probacionistas!$AO:$AO,"&gt;="&amp;DATEVALUE("01/"&amp;I3&amp;"/"&amp;$F$2),Probacionistas!$AO:$AO,"&lt;="&amp;EOMONTH(DATEVALUE("01/"&amp;I3&amp;"/"&amp;$F$2),0))</f>
        <v>0</v>
      </c>
      <c r="J11" s="305">
        <f>COUNTIFS(Probacionistas!$AP:$AP,"&lt;&gt;"" ",Probacionistas!$BH:$BH,"VERDADERO",Probacionistas!$AO:$AO,"&gt;="&amp;DATEVALUE("01/"&amp;J3&amp;"/"&amp;$F$2),Probacionistas!$AO:$AO,"&lt;="&amp;EOMONTH(DATEVALUE("01/"&amp;J3&amp;"/"&amp;$F$2),0))</f>
        <v>0</v>
      </c>
      <c r="K11" s="305">
        <f>COUNTIFS(Probacionistas!$AP:$AP,"&lt;&gt;"" ",Probacionistas!$BH:$BH,"VERDADERO",Probacionistas!$AO:$AO,"&gt;="&amp;DATEVALUE("01/"&amp;K3&amp;"/"&amp;$F$2),Probacionistas!$AO:$AO,"&lt;="&amp;EOMONTH(DATEVALUE("01/"&amp;K3&amp;"/"&amp;$F$2),0))</f>
        <v>0</v>
      </c>
      <c r="L11" s="305">
        <f>COUNTIFS(Probacionistas!$AP:$AP,"&lt;&gt;"" ",Probacionistas!$BH:$BH,"VERDADERO",Probacionistas!$AO:$AO,"&gt;="&amp;DATEVALUE("01/"&amp;L3&amp;"/"&amp;$F$2),Probacionistas!$AO:$AO,"&lt;="&amp;EOMONTH(DATEVALUE("01/"&amp;L3&amp;"/"&amp;$F$2),0))</f>
        <v>0</v>
      </c>
      <c r="M11" s="305">
        <f>COUNTIFS(Probacionistas!$AP:$AP,"&lt;&gt;"" ",Probacionistas!$BH:$BH,"VERDADERO",Probacionistas!$AO:$AO,"&gt;="&amp;DATEVALUE("01/"&amp;M3&amp;"/"&amp;$F$2),Probacionistas!$AO:$AO,"&lt;="&amp;EOMONTH(DATEVALUE("01/"&amp;M3&amp;"/"&amp;$F$2),0))</f>
        <v>0</v>
      </c>
      <c r="N11" s="305">
        <f>COUNTIFS(Probacionistas!$AP:$AP,"&lt;&gt;"" ",Probacionistas!$BH:$BH,"VERDADERO",Probacionistas!$AO:$AO,"&gt;="&amp;DATEVALUE("01/"&amp;N3&amp;"/"&amp;$F$2),Probacionistas!$AO:$AO,"&lt;="&amp;EOMONTH(DATEVALUE("01/"&amp;N3&amp;"/"&amp;$F$2),0))</f>
        <v>0</v>
      </c>
      <c r="O11" s="305">
        <f>COUNTIFS(Probacionistas!$AP:$AP,"&lt;&gt;"" ",Probacionistas!$BH:$BH,"VERDADERO",Probacionistas!$AO:$AO,"&gt;="&amp;DATEVALUE("01/"&amp;O3&amp;"/"&amp;$F$2),Probacionistas!$AO:$AO,"&lt;="&amp;EOMONTH(DATEVALUE("01/"&amp;O3&amp;"/"&amp;$F$2),0))</f>
        <v>0</v>
      </c>
      <c r="P11" s="305">
        <f>COUNTIFS(Probacionistas!$AP:$AP,"&lt;&gt;"" ",Probacionistas!$BH:$BH,"VERDADERO",Probacionistas!$AO:$AO,"&gt;="&amp;DATEVALUE("01/"&amp;P3&amp;"/"&amp;$F$2),Probacionistas!$AO:$AO,"&lt;="&amp;EOMONTH(DATEVALUE("01/"&amp;P3&amp;"/"&amp;$F$2),0))</f>
        <v>0</v>
      </c>
      <c r="Q11" s="305">
        <f>COUNTIFS(Probacionistas!$AP:$AP,"&lt;&gt;"" ",Probacionistas!$BH:$BH,"VERDADERO",Probacionistas!$AO:$AO,"&gt;="&amp;DATEVALUE("01/"&amp;Q3&amp;"/"&amp;$F$2),Probacionistas!$AO:$AO,"&lt;="&amp;EOMONTH(DATEVALUE("01/"&amp;Q3&amp;"/"&amp;$F$2),0))</f>
        <v>0</v>
      </c>
      <c r="R11" s="57" t="str">
        <f>+Probacionistas!$B$1</f>
        <v>Huaraz</v>
      </c>
    </row>
    <row r="12" spans="1:16144">
      <c r="A12" s="307">
        <v>2.12</v>
      </c>
      <c r="B12" s="310" t="s">
        <v>245</v>
      </c>
      <c r="C12" s="4">
        <f>+C5+C10-C11-C13</f>
        <v>21</v>
      </c>
      <c r="D12" s="4">
        <f>+D5+D10-D11-D13</f>
        <v>21</v>
      </c>
      <c r="E12" s="23"/>
      <c r="F12" s="305">
        <f t="shared" ref="F12:Q12" si="1">+F5+F10-F11-F13</f>
        <v>0</v>
      </c>
      <c r="G12" s="305">
        <f t="shared" si="1"/>
        <v>21</v>
      </c>
      <c r="H12" s="305">
        <f t="shared" si="1"/>
        <v>21</v>
      </c>
      <c r="I12" s="305">
        <f t="shared" si="1"/>
        <v>21</v>
      </c>
      <c r="J12" s="305">
        <f t="shared" si="1"/>
        <v>21</v>
      </c>
      <c r="K12" s="305">
        <f t="shared" si="1"/>
        <v>21</v>
      </c>
      <c r="L12" s="305">
        <f t="shared" si="1"/>
        <v>21</v>
      </c>
      <c r="M12" s="305">
        <f t="shared" si="1"/>
        <v>21</v>
      </c>
      <c r="N12" s="305">
        <f t="shared" si="1"/>
        <v>21</v>
      </c>
      <c r="O12" s="305">
        <f t="shared" si="1"/>
        <v>21</v>
      </c>
      <c r="P12" s="305">
        <f t="shared" si="1"/>
        <v>21</v>
      </c>
      <c r="Q12" s="305">
        <f t="shared" si="1"/>
        <v>21</v>
      </c>
      <c r="R12" s="57" t="str">
        <f>+Probacionistas!$B$1</f>
        <v>Huaraz</v>
      </c>
    </row>
    <row r="13" spans="1:16144">
      <c r="A13" s="307">
        <v>2.13</v>
      </c>
      <c r="B13" s="310" t="s">
        <v>246</v>
      </c>
      <c r="C13" s="4">
        <f>+SUM(F13:K13)</f>
        <v>0</v>
      </c>
      <c r="D13" s="4">
        <f>+SUM(F13:Q13)</f>
        <v>0</v>
      </c>
      <c r="E13" s="23"/>
      <c r="F13" s="305">
        <f>COUNTIFS(Probacionistas!$AR:$AR,"SI",Probacionistas!$BJ:$BJ,"ALTA",Probacionistas!$BK:$BK,"&gt;="&amp;DATEVALUE("01/"&amp;F3&amp;"/"&amp;$F$2),Probacionistas!$BK:$BK,"&lt;="&amp;EOMONTH(DATEVALUE("01/"&amp;F3&amp;"/"&amp;$F$2),0))</f>
        <v>0</v>
      </c>
      <c r="G13" s="305">
        <f>COUNTIFS(Probacionistas!$AR:$AR,"SI",Probacionistas!$BJ:$BJ,"ALTA",Probacionistas!$BK:$BK,"&gt;="&amp;DATEVALUE("01/"&amp;G3&amp;"/"&amp;$F$2),Probacionistas!$BK:$BK,"&lt;="&amp;EOMONTH(DATEVALUE("01/"&amp;G3&amp;"/"&amp;$F$2),0))</f>
        <v>0</v>
      </c>
      <c r="H13" s="305">
        <f>COUNTIFS(Probacionistas!$AR:$AR,"SI",Probacionistas!$BJ:$BJ,"ALTA",Probacionistas!$BK:$BK,"&gt;="&amp;DATEVALUE("01/"&amp;H3&amp;"/"&amp;$F$2),Probacionistas!$BK:$BK,"&lt;="&amp;EOMONTH(DATEVALUE("01/"&amp;H3&amp;"/"&amp;$F$2),0))</f>
        <v>0</v>
      </c>
      <c r="I13" s="305">
        <f>COUNTIFS(Probacionistas!$AR:$AR,"SI",Probacionistas!$BJ:$BJ,"ALTA",Probacionistas!$BK:$BK,"&gt;="&amp;DATEVALUE("01/"&amp;I3&amp;"/"&amp;$F$2),Probacionistas!$BK:$BK,"&lt;="&amp;EOMONTH(DATEVALUE("01/"&amp;I3&amp;"/"&amp;$F$2),0))</f>
        <v>0</v>
      </c>
      <c r="J13" s="305">
        <f>COUNTIFS(Probacionistas!$AR:$AR,"SI",Probacionistas!$BJ:$BJ,"ALTA",Probacionistas!$BK:$BK,"&gt;="&amp;DATEVALUE("01/"&amp;J3&amp;"/"&amp;$F$2),Probacionistas!$BK:$BK,"&lt;="&amp;EOMONTH(DATEVALUE("01/"&amp;J3&amp;"/"&amp;$F$2),0))</f>
        <v>0</v>
      </c>
      <c r="K13" s="305">
        <f>COUNTIFS(Probacionistas!$AR:$AR,"SI",Probacionistas!$BJ:$BJ,"ALTA",Probacionistas!$BK:$BK,"&gt;="&amp;DATEVALUE("01/"&amp;K3&amp;"/"&amp;$F$2),Probacionistas!$BK:$BK,"&lt;="&amp;EOMONTH(DATEVALUE("01/"&amp;K3&amp;"/"&amp;$F$2),0))</f>
        <v>0</v>
      </c>
      <c r="L13" s="305">
        <f>COUNTIFS(Probacionistas!$AR:$AR,"SI",Probacionistas!$BJ:$BJ,"ALTA",Probacionistas!$BK:$BK,"&gt;="&amp;DATEVALUE("01/"&amp;L3&amp;"/"&amp;$F$2),Probacionistas!$BK:$BK,"&lt;="&amp;EOMONTH(DATEVALUE("01/"&amp;L3&amp;"/"&amp;$F$2),0))</f>
        <v>0</v>
      </c>
      <c r="M13" s="305">
        <f>COUNTIFS(Probacionistas!$AR:$AR,"SI",Probacionistas!$BJ:$BJ,"ALTA",Probacionistas!$BK:$BK,"&gt;="&amp;DATEVALUE("01/"&amp;M3&amp;"/"&amp;$F$2),Probacionistas!$BK:$BK,"&lt;="&amp;EOMONTH(DATEVALUE("01/"&amp;M3&amp;"/"&amp;$F$2),0))</f>
        <v>0</v>
      </c>
      <c r="N13" s="305">
        <f>COUNTIFS(Probacionistas!$AR:$AR,"SI",Probacionistas!$BJ:$BJ,"ALTA",Probacionistas!$BK:$BK,"&gt;="&amp;DATEVALUE("01/"&amp;N3&amp;"/"&amp;$F$2),Probacionistas!$BK:$BK,"&lt;="&amp;EOMONTH(DATEVALUE("01/"&amp;N3&amp;"/"&amp;$F$2),0))</f>
        <v>0</v>
      </c>
      <c r="O13" s="305">
        <f>COUNTIFS(Probacionistas!$AR:$AR,"SI",Probacionistas!$BJ:$BJ,"ALTA",Probacionistas!$BK:$BK,"&gt;="&amp;DATEVALUE("01/"&amp;O3&amp;"/"&amp;$F$2),Probacionistas!$BK:$BK,"&lt;="&amp;EOMONTH(DATEVALUE("01/"&amp;O3&amp;"/"&amp;$F$2),0))</f>
        <v>0</v>
      </c>
      <c r="P13" s="305">
        <f>COUNTIFS(Probacionistas!$AR:$AR,"SI",Probacionistas!$BJ:$BJ,"ALTA",Probacionistas!$BK:$BK,"&gt;="&amp;DATEVALUE("01/"&amp;P3&amp;"/"&amp;$F$2),Probacionistas!$BK:$BK,"&lt;="&amp;EOMONTH(DATEVALUE("01/"&amp;P3&amp;"/"&amp;$F$2),0))</f>
        <v>0</v>
      </c>
      <c r="Q13" s="305">
        <f>COUNTIFS(Probacionistas!$AR:$AR,"SI",Probacionistas!$BJ:$BJ,"ALTA",Probacionistas!$BK:$BK,"&gt;="&amp;DATEVALUE("01/"&amp;Q3&amp;"/"&amp;$F$2),Probacionistas!$BK:$BK,"&lt;="&amp;EOMONTH(DATEVALUE("01/"&amp;Q3&amp;"/"&amp;$F$2),0))</f>
        <v>0</v>
      </c>
      <c r="R13" s="57" t="str">
        <f>+Probacionistas!$B$1</f>
        <v>Huaraz</v>
      </c>
    </row>
    <row r="14" spans="1:16144">
      <c r="A14" s="307">
        <v>2.14</v>
      </c>
      <c r="B14" s="310" t="s">
        <v>247</v>
      </c>
      <c r="C14" s="311">
        <f>IFERROR(C13/(C5+C10),0)</f>
        <v>0</v>
      </c>
      <c r="D14" s="311">
        <f>IFERROR(D13/(D5+D10),0)</f>
        <v>0</v>
      </c>
      <c r="E14" s="23"/>
      <c r="F14" s="312">
        <f t="shared" ref="F14:Q14" si="2">IFERROR(F13/(F5+F10),0)</f>
        <v>0</v>
      </c>
      <c r="G14" s="312">
        <f t="shared" si="2"/>
        <v>0</v>
      </c>
      <c r="H14" s="312">
        <f t="shared" si="2"/>
        <v>0</v>
      </c>
      <c r="I14" s="312">
        <f t="shared" si="2"/>
        <v>0</v>
      </c>
      <c r="J14" s="312">
        <f t="shared" si="2"/>
        <v>0</v>
      </c>
      <c r="K14" s="312">
        <f t="shared" si="2"/>
        <v>0</v>
      </c>
      <c r="L14" s="312">
        <f t="shared" si="2"/>
        <v>0</v>
      </c>
      <c r="M14" s="312">
        <f t="shared" si="2"/>
        <v>0</v>
      </c>
      <c r="N14" s="312">
        <f t="shared" si="2"/>
        <v>0</v>
      </c>
      <c r="O14" s="312">
        <f t="shared" si="2"/>
        <v>0</v>
      </c>
      <c r="P14" s="312">
        <f t="shared" si="2"/>
        <v>0</v>
      </c>
      <c r="Q14" s="312">
        <f t="shared" si="2"/>
        <v>0</v>
      </c>
      <c r="R14" s="57" t="str">
        <f>+Probacionistas!$B$1</f>
        <v>Huaraz</v>
      </c>
    </row>
    <row r="15" spans="1:16144">
      <c r="A15" s="307">
        <v>2.15</v>
      </c>
      <c r="B15" s="310" t="s">
        <v>248</v>
      </c>
      <c r="C15" s="311">
        <f>IFERROR(C11/(C5+C10),0)</f>
        <v>0</v>
      </c>
      <c r="D15" s="311">
        <f>IFERROR(D11/(D5+D10),0)</f>
        <v>0</v>
      </c>
      <c r="E15" s="23"/>
      <c r="F15" s="312">
        <f t="shared" ref="F15:Q15" si="3">IFERROR(F11/(F5+F10),0)</f>
        <v>0</v>
      </c>
      <c r="G15" s="312">
        <f t="shared" si="3"/>
        <v>0</v>
      </c>
      <c r="H15" s="312">
        <f t="shared" si="3"/>
        <v>0</v>
      </c>
      <c r="I15" s="312">
        <f t="shared" si="3"/>
        <v>0</v>
      </c>
      <c r="J15" s="312">
        <f t="shared" si="3"/>
        <v>0</v>
      </c>
      <c r="K15" s="312">
        <f t="shared" si="3"/>
        <v>0</v>
      </c>
      <c r="L15" s="312">
        <f t="shared" si="3"/>
        <v>0</v>
      </c>
      <c r="M15" s="312">
        <f t="shared" si="3"/>
        <v>0</v>
      </c>
      <c r="N15" s="312">
        <f t="shared" si="3"/>
        <v>0</v>
      </c>
      <c r="O15" s="312">
        <f t="shared" si="3"/>
        <v>0</v>
      </c>
      <c r="P15" s="312">
        <f t="shared" si="3"/>
        <v>0</v>
      </c>
      <c r="Q15" s="312">
        <f t="shared" si="3"/>
        <v>0</v>
      </c>
      <c r="R15" s="57" t="str">
        <f>+Probacionistas!$B$1</f>
        <v>Huaraz</v>
      </c>
    </row>
    <row r="16" spans="1:16144">
      <c r="A16" s="307">
        <v>2.16</v>
      </c>
      <c r="B16" s="306" t="s">
        <v>249</v>
      </c>
      <c r="C16" s="4">
        <f>+SUM(E16:L16)</f>
        <v>16</v>
      </c>
      <c r="D16" s="4">
        <f>+SUM(E16:Q16)</f>
        <v>16</v>
      </c>
      <c r="E16" s="23"/>
      <c r="F16" s="305" cm="1">
        <f t="array" ref="F16">IF(SUM(IF(FREQUENCY(IF(Probacionistas!$F$4:$F$1222&lt;=EOMONTH(DATEVALUE("01/"&amp;F3&amp;"/"&amp;$F$2),0),IF(Probacionistas!$V$4:$V$1222&gt;=DATEVALUE("01/"&amp;F3&amp;"/"&amp;$F$2),MATCH(Probacionistas!$BE$4:$BE$1222,Probacionistas!$BE$4:$BE$1222,0))),ROW(Probacionistas!$BE$4:$BE$1222)-ROW(Probacionistas!$BE$3)+1),1))-1=-1,0,SUM(IF(FREQUENCY(IF(Probacionistas!$F$4:$F$1222&lt;=EOMONTH(DATEVALUE("01/"&amp;F3&amp;"/"&amp;$F$2),0),IF(Probacionistas!$V$4:$V$1222&gt;=DATEVALUE("01/"&amp;F3&amp;"/"&amp;$F$2),MATCH(Probacionistas!$BE$4:$BE$1222,Probacionistas!$BE$4:$BE$1222,0))),ROW(Probacionistas!$BE$4:$BE$1222)-ROW(Probacionistas!$BE$3)+1),1))-1)</f>
        <v>2</v>
      </c>
      <c r="G16" s="305" cm="1">
        <f t="array" ref="G16">IF(SUM(IF(FREQUENCY(IF(Probacionistas!$F$4:$F$1222&lt;=EOMONTH(DATEVALUE("01/"&amp;G3&amp;"/"&amp;$F$2),0),IF(Probacionistas!$V$4:$V$1222&gt;=DATEVALUE("01/"&amp;G3&amp;"/"&amp;$F$2),MATCH(Probacionistas!$BE$4:$BE$1222,Probacionistas!$BE$4:$BE$1222,0))),ROW(Probacionistas!$BE$4:$BE$1222)-ROW(Probacionistas!$BE$3)+1),1))-1=-1,0,SUM(IF(FREQUENCY(IF(Probacionistas!$F$4:$F$1222&lt;=EOMONTH(DATEVALUE("01/"&amp;G3&amp;"/"&amp;$F$2),0),IF(Probacionistas!$V$4:$V$1222&gt;=DATEVALUE("01/"&amp;G3&amp;"/"&amp;$F$2),MATCH(Probacionistas!$BE$4:$BE$1222,Probacionistas!$BE$4:$BE$1222,0))),ROW(Probacionistas!$BE$4:$BE$1222)-ROW(Probacionistas!$BE$3)+1),1))-1)</f>
        <v>4</v>
      </c>
      <c r="H16" s="305" cm="1">
        <f t="array" ref="H16">IF(SUM(IF(FREQUENCY(IF(Probacionistas!$F$4:$F$1222&lt;=EOMONTH(DATEVALUE("01/"&amp;H3&amp;"/"&amp;$F$2),0),IF(Probacionistas!$V$4:$V$1222&gt;=DATEVALUE("01/"&amp;H3&amp;"/"&amp;$F$2),MATCH(Probacionistas!$BE$4:$BE$1222,Probacionistas!$BE$4:$BE$1222,0))),ROW(Probacionistas!$BE$4:$BE$1222)-ROW(Probacionistas!$BE$3)+1),1))-1=-1,0,SUM(IF(FREQUENCY(IF(Probacionistas!$F$4:$F$1222&lt;=EOMONTH(DATEVALUE("01/"&amp;H3&amp;"/"&amp;$F$2),0),IF(Probacionistas!$V$4:$V$1222&gt;=DATEVALUE("01/"&amp;H3&amp;"/"&amp;$F$2),MATCH(Probacionistas!$BE$4:$BE$1222,Probacionistas!$BE$4:$BE$1222,0))),ROW(Probacionistas!$BE$4:$BE$1222)-ROW(Probacionistas!$BE$3)+1),1))-1)</f>
        <v>4</v>
      </c>
      <c r="I16" s="305" cm="1">
        <f t="array" ref="I16">IF(SUM(IF(FREQUENCY(IF(Probacionistas!$F$4:$F$1222&lt;=EOMONTH(DATEVALUE("01/"&amp;I3&amp;"/"&amp;$F$2),0),IF(Probacionistas!$V$4:$V$1222&gt;=DATEVALUE("01/"&amp;I3&amp;"/"&amp;$F$2),MATCH(Probacionistas!$BE$4:$BE$1222,Probacionistas!$BE$4:$BE$1222,0))),ROW(Probacionistas!$BE$4:$BE$1222)-ROW(Probacionistas!$BE$3)+1),1))-1=-1,0,SUM(IF(FREQUENCY(IF(Probacionistas!$F$4:$F$1222&lt;=EOMONTH(DATEVALUE("01/"&amp;I3&amp;"/"&amp;$F$2),0),IF(Probacionistas!$V$4:$V$1222&gt;=DATEVALUE("01/"&amp;I3&amp;"/"&amp;$F$2),MATCH(Probacionistas!$BE$4:$BE$1222,Probacionistas!$BE$4:$BE$1222,0))),ROW(Probacionistas!$BE$4:$BE$1222)-ROW(Probacionistas!$BE$3)+1),1))-1)</f>
        <v>4</v>
      </c>
      <c r="J16" s="305" cm="1">
        <f t="array" ref="J16">IF(SUM(IF(FREQUENCY(IF(Probacionistas!$F$4:$F$1222&lt;=EOMONTH(DATEVALUE("01/"&amp;J3&amp;"/"&amp;$F$2),0),IF(Probacionistas!$V$4:$V$1222&gt;=DATEVALUE("01/"&amp;J3&amp;"/"&amp;$F$2),MATCH(Probacionistas!$BE$4:$BE$1222,Probacionistas!$BE$4:$BE$1222,0))),ROW(Probacionistas!$BE$4:$BE$1222)-ROW(Probacionistas!$BE$3)+1),1))-1=-1,0,SUM(IF(FREQUENCY(IF(Probacionistas!$F$4:$F$1222&lt;=EOMONTH(DATEVALUE("01/"&amp;J3&amp;"/"&amp;$F$2),0),IF(Probacionistas!$V$4:$V$1222&gt;=DATEVALUE("01/"&amp;J3&amp;"/"&amp;$F$2),MATCH(Probacionistas!$BE$4:$BE$1222,Probacionistas!$BE$4:$BE$1222,0))),ROW(Probacionistas!$BE$4:$BE$1222)-ROW(Probacionistas!$BE$3)+1),1))-1)</f>
        <v>2</v>
      </c>
      <c r="K16" s="305" cm="1">
        <f t="array" ref="K16">IF(SUM(IF(FREQUENCY(IF(Probacionistas!$F$4:$F$1222&lt;=EOMONTH(DATEVALUE("01/"&amp;K3&amp;"/"&amp;$F$2),0),IF(Probacionistas!$V$4:$V$1222&gt;=DATEVALUE("01/"&amp;K3&amp;"/"&amp;$F$2),MATCH(Probacionistas!$BE$4:$BE$1222,Probacionistas!$BE$4:$BE$1222,0))),ROW(Probacionistas!$BE$4:$BE$1222)-ROW(Probacionistas!$BE$3)+1),1))-1=-1,0,SUM(IF(FREQUENCY(IF(Probacionistas!$F$4:$F$1222&lt;=EOMONTH(DATEVALUE("01/"&amp;K3&amp;"/"&amp;$F$2),0),IF(Probacionistas!$V$4:$V$1222&gt;=DATEVALUE("01/"&amp;K3&amp;"/"&amp;$F$2),MATCH(Probacionistas!$BE$4:$BE$1222,Probacionistas!$BE$4:$BE$1222,0))),ROW(Probacionistas!$BE$4:$BE$1222)-ROW(Probacionistas!$BE$3)+1),1))-1)</f>
        <v>0</v>
      </c>
      <c r="L16" s="305" cm="1">
        <f t="array" ref="L16">IF(SUM(IF(FREQUENCY(IF(Probacionistas!$F$4:$F$1222&lt;=EOMONTH(DATEVALUE("01/"&amp;L3&amp;"/"&amp;$F$2),0),IF(Probacionistas!$V$4:$V$1222&gt;=DATEVALUE("01/"&amp;L3&amp;"/"&amp;$F$2),MATCH(Probacionistas!$BE$4:$BE$1222,Probacionistas!$BE$4:$BE$1222,0))),ROW(Probacionistas!$BE$4:$BE$1222)-ROW(Probacionistas!$BE$3)+1),1))-1=-1,0,SUM(IF(FREQUENCY(IF(Probacionistas!$F$4:$F$1222&lt;=EOMONTH(DATEVALUE("01/"&amp;L3&amp;"/"&amp;$F$2),0),IF(Probacionistas!$V$4:$V$1222&gt;=DATEVALUE("01/"&amp;L3&amp;"/"&amp;$F$2),MATCH(Probacionistas!$BE$4:$BE$1222,Probacionistas!$BE$4:$BE$1222,0))),ROW(Probacionistas!$BE$4:$BE$1222)-ROW(Probacionistas!$BE$3)+1),1))-1)</f>
        <v>0</v>
      </c>
      <c r="M16" s="305" cm="1">
        <f t="array" ref="M16">IF(SUM(IF(FREQUENCY(IF(Probacionistas!$F$4:$F$1222&lt;=EOMONTH(DATEVALUE("01/"&amp;M3&amp;"/"&amp;$F$2),0),IF(Probacionistas!$V$4:$V$1222&gt;=DATEVALUE("01/"&amp;M3&amp;"/"&amp;$F$2),MATCH(Probacionistas!$BE$4:$BE$1222,Probacionistas!$BE$4:$BE$1222,0))),ROW(Probacionistas!$BE$4:$BE$1222)-ROW(Probacionistas!$BE$3)+1),1))-1=-1,0,SUM(IF(FREQUENCY(IF(Probacionistas!$F$4:$F$1222&lt;=EOMONTH(DATEVALUE("01/"&amp;M3&amp;"/"&amp;$F$2),0),IF(Probacionistas!$V$4:$V$1222&gt;=DATEVALUE("01/"&amp;M3&amp;"/"&amp;$F$2),MATCH(Probacionistas!$BE$4:$BE$1222,Probacionistas!$BE$4:$BE$1222,0))),ROW(Probacionistas!$BE$4:$BE$1222)-ROW(Probacionistas!$BE$3)+1),1))-1)</f>
        <v>0</v>
      </c>
      <c r="N16" s="305" cm="1">
        <f t="array" ref="N16">IF(SUM(IF(FREQUENCY(IF(Probacionistas!$F$4:$F$1222&lt;=EOMONTH(DATEVALUE("01/"&amp;N3&amp;"/"&amp;$F$2),0),IF(Probacionistas!$V$4:$V$1222&gt;=DATEVALUE("01/"&amp;N3&amp;"/"&amp;$F$2),MATCH(Probacionistas!$BE$4:$BE$1222,Probacionistas!$BE$4:$BE$1222,0))),ROW(Probacionistas!$BE$4:$BE$1222)-ROW(Probacionistas!$BE$3)+1),1))-1=-1,0,SUM(IF(FREQUENCY(IF(Probacionistas!$F$4:$F$1222&lt;=EOMONTH(DATEVALUE("01/"&amp;N3&amp;"/"&amp;$F$2),0),IF(Probacionistas!$V$4:$V$1222&gt;=DATEVALUE("01/"&amp;N3&amp;"/"&amp;$F$2),MATCH(Probacionistas!$BE$4:$BE$1222,Probacionistas!$BE$4:$BE$1222,0))),ROW(Probacionistas!$BE$4:$BE$1222)-ROW(Probacionistas!$BE$3)+1),1))-1)</f>
        <v>0</v>
      </c>
      <c r="O16" s="305" cm="1">
        <f t="array" ref="O16">IF(SUM(IF(FREQUENCY(IF(Probacionistas!$F$4:$F$1222&lt;=EOMONTH(DATEVALUE("01/"&amp;O3&amp;"/"&amp;$F$2),0),IF(Probacionistas!$V$4:$V$1222&gt;=DATEVALUE("01/"&amp;O3&amp;"/"&amp;$F$2),MATCH(Probacionistas!$BE$4:$BE$1222,Probacionistas!$BE$4:$BE$1222,0))),ROW(Probacionistas!$BE$4:$BE$1222)-ROW(Probacionistas!$BE$3)+1),1))-1=-1,0,SUM(IF(FREQUENCY(IF(Probacionistas!$F$4:$F$1222&lt;=EOMONTH(DATEVALUE("01/"&amp;O3&amp;"/"&amp;$F$2),0),IF(Probacionistas!$V$4:$V$1222&gt;=DATEVALUE("01/"&amp;O3&amp;"/"&amp;$F$2),MATCH(Probacionistas!$BE$4:$BE$1222,Probacionistas!$BE$4:$BE$1222,0))),ROW(Probacionistas!$BE$4:$BE$1222)-ROW(Probacionistas!$BE$3)+1),1))-1)</f>
        <v>0</v>
      </c>
      <c r="P16" s="305" cm="1">
        <f t="array" ref="P16">IF(SUM(IF(FREQUENCY(IF(Probacionistas!$F$4:$F$1222&lt;=EOMONTH(DATEVALUE("01/"&amp;P3&amp;"/"&amp;$F$2),0),IF(Probacionistas!$V$4:$V$1222&gt;=DATEVALUE("01/"&amp;P3&amp;"/"&amp;$F$2),MATCH(Probacionistas!$BE$4:$BE$1222,Probacionistas!$BE$4:$BE$1222,0))),ROW(Probacionistas!$BE$4:$BE$1222)-ROW(Probacionistas!$BE$3)+1),1))-1=-1,0,SUM(IF(FREQUENCY(IF(Probacionistas!$F$4:$F$1222&lt;=EOMONTH(DATEVALUE("01/"&amp;P3&amp;"/"&amp;$F$2),0),IF(Probacionistas!$V$4:$V$1222&gt;=DATEVALUE("01/"&amp;P3&amp;"/"&amp;$F$2),MATCH(Probacionistas!$BE$4:$BE$1222,Probacionistas!$BE$4:$BE$1222,0))),ROW(Probacionistas!$BE$4:$BE$1222)-ROW(Probacionistas!$BE$3)+1),1))-1)</f>
        <v>0</v>
      </c>
      <c r="Q16" s="305" cm="1">
        <f t="array" ref="Q16">IF(SUM(IF(FREQUENCY(IF(Probacionistas!$F$4:$F$1222&lt;=EOMONTH(DATEVALUE("01/"&amp;Q3&amp;"/"&amp;$F$2),0),IF(Probacionistas!$V$4:$V$1222&gt;=DATEVALUE("01/"&amp;Q3&amp;"/"&amp;$F$2),MATCH(Probacionistas!$BE$4:$BE$1222,Probacionistas!$BE$4:$BE$1222,0))),ROW(Probacionistas!$BE$4:$BE$1222)-ROW(Probacionistas!$BE$3)+1),1))-1=-1,0,SUM(IF(FREQUENCY(IF(Probacionistas!$F$4:$F$1222&lt;=EOMONTH(DATEVALUE("01/"&amp;Q3&amp;"/"&amp;$F$2),0),IF(Probacionistas!$V$4:$V$1222&gt;=DATEVALUE("01/"&amp;Q3&amp;"/"&amp;$F$2),MATCH(Probacionistas!$BE$4:$BE$1222,Probacionistas!$BE$4:$BE$1222,0))),ROW(Probacionistas!$BE$4:$BE$1222)-ROW(Probacionistas!$BE$3)+1),1))-1)</f>
        <v>0</v>
      </c>
      <c r="R16" s="57" t="str">
        <f>+Probacionistas!$B$1</f>
        <v>Huaraz</v>
      </c>
    </row>
    <row r="17" spans="1:18">
      <c r="A17" s="313">
        <v>1</v>
      </c>
      <c r="B17" s="306" t="s">
        <v>250</v>
      </c>
      <c r="C17" s="4">
        <f>+SUM(F17:K17)</f>
        <v>4</v>
      </c>
      <c r="D17" s="4">
        <f>+SUM(F17:Q17)</f>
        <v>4</v>
      </c>
      <c r="E17" s="23"/>
      <c r="F17" s="305" cm="1">
        <f t="array" ref="F17">IF(SUM(IF(FREQUENCY(IF(Probacionistas!$F$4:$F$1222&lt;=EOMONTH(DATEVALUE("01/"&amp;F3&amp;"/"&amp;$F$2),0),IF(Probacionistas!$F$4:$F$1222&gt;=DATEVALUE("01/"&amp;F3&amp;"/"&amp;$F$2),MATCH(Probacionistas!$BE$4:$BE$1222,Probacionistas!$BE$4:$BE$1222,0))),ROW(Probacionistas!$BE$4:$BE$1222)-ROW(Probacionistas!$BE$3)+1),1))=-1,0,SUM(IF(FREQUENCY(IF(Probacionistas!$F$4:$F$1222&lt;=EOMONTH(DATEVALUE("01/"&amp;F3&amp;"/"&amp;$F$2),0),IF(Probacionistas!$F$4:$F$1222&gt;=DATEVALUE("01/"&amp;F3&amp;"/"&amp;$F$2),MATCH(Probacionistas!$BE$4:$BE$1222,Probacionistas!$BE$4:$BE$1222,0))),ROW(Probacionistas!$BE$4:$BE$1222)-ROW(Probacionistas!$BE$3)+1),1)))</f>
        <v>2</v>
      </c>
      <c r="G17" s="305" cm="1">
        <f t="array" ref="G17">IF(SUM(IF(FREQUENCY(IF(Probacionistas!$F$4:$F$1222&lt;=EOMONTH(DATEVALUE("01/"&amp;G3&amp;"/"&amp;$F$2),0),IF(Probacionistas!$F$4:$F$1222&gt;=DATEVALUE("01/"&amp;G3&amp;"/"&amp;$F$2),MATCH(Probacionistas!$BE$4:$BE$1222,Probacionistas!$BE$4:$BE$1222,0))),ROW(Probacionistas!$BE$4:$BE$1222)-ROW(Probacionistas!$BE$3)+1),1))=-1,0,SUM(IF(FREQUENCY(IF(Probacionistas!$F$4:$F$1222&lt;=EOMONTH(DATEVALUE("01/"&amp;G3&amp;"/"&amp;$F$2),0),IF(Probacionistas!$F$4:$F$1222&gt;=DATEVALUE("01/"&amp;G3&amp;"/"&amp;$F$2),MATCH(Probacionistas!$BE$4:$BE$1222,Probacionistas!$BE$4:$BE$1222,0))),ROW(Probacionistas!$BE$4:$BE$1222)-ROW(Probacionistas!$BE$3)+1),1)))</f>
        <v>2</v>
      </c>
      <c r="H17" s="305" cm="1">
        <f t="array" ref="H17">IF(SUM(IF(FREQUENCY(IF(Probacionistas!$F$4:$F$1222&lt;=EOMONTH(DATEVALUE("01/"&amp;H3&amp;"/"&amp;$F$2),0),IF(Probacionistas!$F$4:$F$1222&gt;=DATEVALUE("01/"&amp;H3&amp;"/"&amp;$F$2),MATCH(Probacionistas!$BE$4:$BE$1222,Probacionistas!$BE$4:$BE$1222,0))),ROW(Probacionistas!$BE$4:$BE$1222)-ROW(Probacionistas!$BE$3)+1),1))=-1,0,SUM(IF(FREQUENCY(IF(Probacionistas!$F$4:$F$1222&lt;=EOMONTH(DATEVALUE("01/"&amp;H3&amp;"/"&amp;$F$2),0),IF(Probacionistas!$F$4:$F$1222&gt;=DATEVALUE("01/"&amp;H3&amp;"/"&amp;$F$2),MATCH(Probacionistas!$BE$4:$BE$1222,Probacionistas!$BE$4:$BE$1222,0))),ROW(Probacionistas!$BE$4:$BE$1222)-ROW(Probacionistas!$BE$3)+1),1)))</f>
        <v>0</v>
      </c>
      <c r="I17" s="305" cm="1">
        <f t="array" ref="I17">IF(SUM(IF(FREQUENCY(IF(Probacionistas!$F$4:$F$1222&lt;=EOMONTH(DATEVALUE("01/"&amp;I3&amp;"/"&amp;$F$2),0),IF(Probacionistas!$F$4:$F$1222&gt;=DATEVALUE("01/"&amp;I3&amp;"/"&amp;$F$2),MATCH(Probacionistas!$BE$4:$BE$1222,Probacionistas!$BE$4:$BE$1222,0))),ROW(Probacionistas!$BE$4:$BE$1222)-ROW(Probacionistas!$BE$3)+1),1))=-1,0,SUM(IF(FREQUENCY(IF(Probacionistas!$F$4:$F$1222&lt;=EOMONTH(DATEVALUE("01/"&amp;I3&amp;"/"&amp;$F$2),0),IF(Probacionistas!$F$4:$F$1222&gt;=DATEVALUE("01/"&amp;I3&amp;"/"&amp;$F$2),MATCH(Probacionistas!$BE$4:$BE$1222,Probacionistas!$BE$4:$BE$1222,0))),ROW(Probacionistas!$BE$4:$BE$1222)-ROW(Probacionistas!$BE$3)+1),1)))</f>
        <v>0</v>
      </c>
      <c r="J17" s="305" cm="1">
        <f t="array" ref="J17">IF(SUM(IF(FREQUENCY(IF(Probacionistas!$F$4:$F$1222&lt;=EOMONTH(DATEVALUE("01/"&amp;J3&amp;"/"&amp;$F$2),0),IF(Probacionistas!$F$4:$F$1222&gt;=DATEVALUE("01/"&amp;J3&amp;"/"&amp;$F$2),MATCH(Probacionistas!$BE$4:$BE$1222,Probacionistas!$BE$4:$BE$1222,0))),ROW(Probacionistas!$BE$4:$BE$1222)-ROW(Probacionistas!$BE$3)+1),1))=-1,0,SUM(IF(FREQUENCY(IF(Probacionistas!$F$4:$F$1222&lt;=EOMONTH(DATEVALUE("01/"&amp;J3&amp;"/"&amp;$F$2),0),IF(Probacionistas!$F$4:$F$1222&gt;=DATEVALUE("01/"&amp;J3&amp;"/"&amp;$F$2),MATCH(Probacionistas!$BE$4:$BE$1222,Probacionistas!$BE$4:$BE$1222,0))),ROW(Probacionistas!$BE$4:$BE$1222)-ROW(Probacionistas!$BE$3)+1),1)))</f>
        <v>0</v>
      </c>
      <c r="K17" s="305" cm="1">
        <f t="array" ref="K17">IF(SUM(IF(FREQUENCY(IF(Probacionistas!$F$4:$F$1222&lt;=EOMONTH(DATEVALUE("01/"&amp;K3&amp;"/"&amp;$F$2),0),IF(Probacionistas!$F$4:$F$1222&gt;=DATEVALUE("01/"&amp;K3&amp;"/"&amp;$F$2),MATCH(Probacionistas!$BE$4:$BE$1222,Probacionistas!$BE$4:$BE$1222,0))),ROW(Probacionistas!$BE$4:$BE$1222)-ROW(Probacionistas!$BE$3)+1),1))=-1,0,SUM(IF(FREQUENCY(IF(Probacionistas!$F$4:$F$1222&lt;=EOMONTH(DATEVALUE("01/"&amp;K3&amp;"/"&amp;$F$2),0),IF(Probacionistas!$F$4:$F$1222&gt;=DATEVALUE("01/"&amp;K3&amp;"/"&amp;$F$2),MATCH(Probacionistas!$BE$4:$BE$1222,Probacionistas!$BE$4:$BE$1222,0))),ROW(Probacionistas!$BE$4:$BE$1222)-ROW(Probacionistas!$BE$3)+1),1)))</f>
        <v>0</v>
      </c>
      <c r="L17" s="305" cm="1">
        <f t="array" ref="L17">IF(SUM(IF(FREQUENCY(IF(Probacionistas!$F$4:$F$1222&lt;=EOMONTH(DATEVALUE("01/"&amp;L3&amp;"/"&amp;$F$2),0),IF(Probacionistas!$F$4:$F$1222&gt;=DATEVALUE("01/"&amp;L3&amp;"/"&amp;$F$2),MATCH(Probacionistas!$BE$4:$BE$1222,Probacionistas!$BE$4:$BE$1222,0))),ROW(Probacionistas!$BE$4:$BE$1222)-ROW(Probacionistas!$BE$3)+1),1))=-1,0,SUM(IF(FREQUENCY(IF(Probacionistas!$F$4:$F$1222&lt;=EOMONTH(DATEVALUE("01/"&amp;L3&amp;"/"&amp;$F$2),0),IF(Probacionistas!$F$4:$F$1222&gt;=DATEVALUE("01/"&amp;L3&amp;"/"&amp;$F$2),MATCH(Probacionistas!$BE$4:$BE$1222,Probacionistas!$BE$4:$BE$1222,0))),ROW(Probacionistas!$BE$4:$BE$1222)-ROW(Probacionistas!$BE$3)+1),1)))</f>
        <v>0</v>
      </c>
      <c r="M17" s="305" cm="1">
        <f t="array" ref="M17">IF(SUM(IF(FREQUENCY(IF(Probacionistas!$F$4:$F$1222&lt;=EOMONTH(DATEVALUE("01/"&amp;M3&amp;"/"&amp;$F$2),0),IF(Probacionistas!$F$4:$F$1222&gt;=DATEVALUE("01/"&amp;M3&amp;"/"&amp;$F$2),MATCH(Probacionistas!$BE$4:$BE$1222,Probacionistas!$BE$4:$BE$1222,0))),ROW(Probacionistas!$BE$4:$BE$1222)-ROW(Probacionistas!$BE$3)+1),1))=-1,0,SUM(IF(FREQUENCY(IF(Probacionistas!$F$4:$F$1222&lt;=EOMONTH(DATEVALUE("01/"&amp;M3&amp;"/"&amp;$F$2),0),IF(Probacionistas!$F$4:$F$1222&gt;=DATEVALUE("01/"&amp;M3&amp;"/"&amp;$F$2),MATCH(Probacionistas!$BE$4:$BE$1222,Probacionistas!$BE$4:$BE$1222,0))),ROW(Probacionistas!$BE$4:$BE$1222)-ROW(Probacionistas!$BE$3)+1),1)))</f>
        <v>0</v>
      </c>
      <c r="N17" s="305" cm="1">
        <f t="array" ref="N17">IF(SUM(IF(FREQUENCY(IF(Probacionistas!$F$4:$F$1222&lt;=EOMONTH(DATEVALUE("01/"&amp;N3&amp;"/"&amp;$F$2),0),IF(Probacionistas!$F$4:$F$1222&gt;=DATEVALUE("01/"&amp;N3&amp;"/"&amp;$F$2),MATCH(Probacionistas!$BE$4:$BE$1222,Probacionistas!$BE$4:$BE$1222,0))),ROW(Probacionistas!$BE$4:$BE$1222)-ROW(Probacionistas!$BE$3)+1),1))=-1,0,SUM(IF(FREQUENCY(IF(Probacionistas!$F$4:$F$1222&lt;=EOMONTH(DATEVALUE("01/"&amp;N3&amp;"/"&amp;$F$2),0),IF(Probacionistas!$F$4:$F$1222&gt;=DATEVALUE("01/"&amp;N3&amp;"/"&amp;$F$2),MATCH(Probacionistas!$BE$4:$BE$1222,Probacionistas!$BE$4:$BE$1222,0))),ROW(Probacionistas!$BE$4:$BE$1222)-ROW(Probacionistas!$BE$3)+1),1)))</f>
        <v>0</v>
      </c>
      <c r="O17" s="305" cm="1">
        <f t="array" ref="O17">IF(SUM(IF(FREQUENCY(IF(Probacionistas!$F$4:$F$1222&lt;=EOMONTH(DATEVALUE("01/"&amp;O3&amp;"/"&amp;$F$2),0),IF(Probacionistas!$F$4:$F$1222&gt;=DATEVALUE("01/"&amp;O3&amp;"/"&amp;$F$2),MATCH(Probacionistas!$BE$4:$BE$1222,Probacionistas!$BE$4:$BE$1222,0))),ROW(Probacionistas!$BE$4:$BE$1222)-ROW(Probacionistas!$BE$3)+1),1))=-1,0,SUM(IF(FREQUENCY(IF(Probacionistas!$F$4:$F$1222&lt;=EOMONTH(DATEVALUE("01/"&amp;O3&amp;"/"&amp;$F$2),0),IF(Probacionistas!$F$4:$F$1222&gt;=DATEVALUE("01/"&amp;O3&amp;"/"&amp;$F$2),MATCH(Probacionistas!$BE$4:$BE$1222,Probacionistas!$BE$4:$BE$1222,0))),ROW(Probacionistas!$BE$4:$BE$1222)-ROW(Probacionistas!$BE$3)+1),1)))</f>
        <v>0</v>
      </c>
      <c r="P17" s="305" cm="1">
        <f t="array" ref="P17">IF(SUM(IF(FREQUENCY(IF(Probacionistas!$F$4:$F$1222&lt;=EOMONTH(DATEVALUE("01/"&amp;P3&amp;"/"&amp;$F$2),0),IF(Probacionistas!$F$4:$F$1222&gt;=DATEVALUE("01/"&amp;P3&amp;"/"&amp;$F$2),MATCH(Probacionistas!$BE$4:$BE$1222,Probacionistas!$BE$4:$BE$1222,0))),ROW(Probacionistas!$BE$4:$BE$1222)-ROW(Probacionistas!$BE$3)+1),1))=-1,0,SUM(IF(FREQUENCY(IF(Probacionistas!$F$4:$F$1222&lt;=EOMONTH(DATEVALUE("01/"&amp;P3&amp;"/"&amp;$F$2),0),IF(Probacionistas!$F$4:$F$1222&gt;=DATEVALUE("01/"&amp;P3&amp;"/"&amp;$F$2),MATCH(Probacionistas!$BE$4:$BE$1222,Probacionistas!$BE$4:$BE$1222,0))),ROW(Probacionistas!$BE$4:$BE$1222)-ROW(Probacionistas!$BE$3)+1),1)))</f>
        <v>0</v>
      </c>
      <c r="Q17" s="305" cm="1">
        <f t="array" ref="Q17">IF(SUM(IF(FREQUENCY(IF(Probacionistas!$F$4:$F$1222&lt;=EOMONTH(DATEVALUE("01/"&amp;Q3&amp;"/"&amp;$F$2),0),IF(Probacionistas!$F$4:$F$1222&gt;=DATEVALUE("01/"&amp;Q3&amp;"/"&amp;$F$2),MATCH(Probacionistas!$BE$4:$BE$1222,Probacionistas!$BE$4:$BE$1222,0))),ROW(Probacionistas!$BE$4:$BE$1222)-ROW(Probacionistas!$BE$3)+1),1))=-1,0,SUM(IF(FREQUENCY(IF(Probacionistas!$F$4:$F$1222&lt;=EOMONTH(DATEVALUE("01/"&amp;Q3&amp;"/"&amp;$F$2),0),IF(Probacionistas!$F$4:$F$1222&gt;=DATEVALUE("01/"&amp;Q3&amp;"/"&amp;$F$2),MATCH(Probacionistas!$BE$4:$BE$1222,Probacionistas!$BE$4:$BE$1222,0))),ROW(Probacionistas!$BE$4:$BE$1222)-ROW(Probacionistas!$BE$3)+1),1)))</f>
        <v>0</v>
      </c>
      <c r="R17" s="57" t="str">
        <f>+Probacionistas!$B$1</f>
        <v>Huaraz</v>
      </c>
    </row>
    <row r="18" spans="1:18">
      <c r="A18" s="307">
        <v>2.17</v>
      </c>
      <c r="B18" s="314" t="s">
        <v>251</v>
      </c>
      <c r="C18" s="4">
        <f>+SUM(F18:K18)</f>
        <v>8</v>
      </c>
      <c r="D18" s="4">
        <f>+SUM(F18:Q18)</f>
        <v>8</v>
      </c>
      <c r="E18" s="23" cm="1">
        <f t="array" ref="E18">IF(SUM(IF(FREQUENCY(IF(Probacionistas!$F$4:$F$1099&lt;=EOMONTH(DATEVALUE("01/"&amp;E3&amp;"/"&amp;$E$2),0),IF(Probacionistas!$V$4:$V$1099&gt;=DATEVALUE("01/"&amp;E3&amp;"/"&amp;$E$2),MATCH(Probacionistas!$BE$4:$BE$1099,Probacionistas!$BE$4:$BE$1099,0))),ROW(Probacionistas!$BE$4:$BE$1099)-ROW(Probacionistas!$BE$3)+1),1))-1=-1,0,SUM(IF(FREQUENCY(IF(Probacionistas!$F$4:$F$1099&lt;=EOMONTH(DATEVALUE("01/"&amp;E3&amp;"/"&amp;$E$2),0),IF(Probacionistas!$V$4:$V$1099&gt;=DATEVALUE("01/"&amp;E3&amp;"/"&amp;$E$2),MATCH(Probacionistas!$BE$4:$BE$1099,Probacionistas!$BE$4:$BE$1099,0))),ROW(Probacionistas!$BE$4:$BE$1099)-ROW(Probacionistas!$BE$3)+1),1))-1)</f>
        <v>0</v>
      </c>
      <c r="F18" s="305" cm="1">
        <f t="array" ref="F18">IFERROR(ROWS(_xlfn.UNIQUE(_xlfn._xlws.FILTER(_xlfn.VSTACK(Tabla1[Ética], Tabla1[Soc - FH]),
      (MONTH(_xlfn.VSTACK(Tabla1[Fecha Inicio grupo], Tabla1[Fecha Inicio grupo])) = MONTH(DATEVALUE("01/"&amp;F3&amp;"/"&amp;$F$2))    ) * (_xlfn.VSTACK(Tabla1[Ética], Tabla1[Soc - FH]) &lt;&gt; "")))),0)</f>
        <v>4</v>
      </c>
      <c r="G18" s="305" cm="1">
        <f t="array" ref="G18">IFERROR(ROWS(_xlfn.UNIQUE(_xlfn._xlws.FILTER(_xlfn.VSTACK(Tabla1[Ética], Tabla1[Soc - FH]),
      (MONTH(_xlfn.VSTACK(Tabla1[Fecha Inicio grupo], Tabla1[Fecha Inicio grupo])) = MONTH(DATEVALUE("01/"&amp;G3&amp;"/"&amp;$F$2))    ) * (_xlfn.VSTACK(Tabla1[Ética], Tabla1[Soc - FH]) &lt;&gt; "")))),0)</f>
        <v>4</v>
      </c>
      <c r="H18" s="305" cm="1">
        <f t="array" ref="H18">IFERROR(ROWS(_xlfn.UNIQUE(_xlfn._xlws.FILTER(_xlfn.VSTACK(Tabla1[Ética], Tabla1[Soc - FH]),
      (MONTH(_xlfn.VSTACK(Tabla1[Fecha Inicio grupo], Tabla1[Fecha Inicio grupo])) = MONTH(DATEVALUE("01/"&amp;H3&amp;"/"&amp;$F$2))    ) * (_xlfn.VSTACK(Tabla1[Ética], Tabla1[Soc - FH]) &lt;&gt; "")))),0)</f>
        <v>0</v>
      </c>
      <c r="I18" s="305" cm="1">
        <f t="array" ref="I18">IFERROR(ROWS(_xlfn.UNIQUE(_xlfn._xlws.FILTER(_xlfn.VSTACK(Tabla1[Ética], Tabla1[Soc - FH]),
      (MONTH(_xlfn.VSTACK(Tabla1[Fecha Inicio grupo], Tabla1[Fecha Inicio grupo])) = MONTH(DATEVALUE("01/"&amp;I3&amp;"/"&amp;$F$2))    ) * (_xlfn.VSTACK(Tabla1[Ética], Tabla1[Soc - FH]) &lt;&gt; "")))),0)</f>
        <v>0</v>
      </c>
      <c r="J18" s="305" cm="1">
        <f t="array" ref="J18">IFERROR(ROWS(_xlfn.UNIQUE(_xlfn._xlws.FILTER(_xlfn.VSTACK(Tabla1[Ética], Tabla1[Soc - FH]),
      (MONTH(_xlfn.VSTACK(Tabla1[Fecha Inicio grupo], Tabla1[Fecha Inicio grupo])) = MONTH(DATEVALUE("01/"&amp;J3&amp;"/"&amp;$F$2))    ) * (_xlfn.VSTACK(Tabla1[Ética], Tabla1[Soc - FH]) &lt;&gt; "")))),0)</f>
        <v>0</v>
      </c>
      <c r="K18" s="305" cm="1">
        <f t="array" ref="K18">IFERROR(ROWS(_xlfn.UNIQUE(_xlfn._xlws.FILTER(_xlfn.VSTACK(Tabla1[Ética], Tabla1[Soc - FH]),
      (MONTH(_xlfn.VSTACK(Tabla1[Fecha Inicio grupo], Tabla1[Fecha Inicio grupo])) = MONTH(DATEVALUE("01/"&amp;K3&amp;"/"&amp;$F$2))    ) * (_xlfn.VSTACK(Tabla1[Ética], Tabla1[Soc - FH]) &lt;&gt; "")))),0)</f>
        <v>0</v>
      </c>
      <c r="L18" s="305" cm="1">
        <f t="array" ref="L18">IFERROR(ROWS(_xlfn.UNIQUE(_xlfn._xlws.FILTER(_xlfn.VSTACK(Tabla1[Ética], Tabla1[Soc - FH]),
      (MONTH(_xlfn.VSTACK(Tabla1[Fecha Inicio grupo], Tabla1[Fecha Inicio grupo])) = MONTH(DATEVALUE("01/"&amp;L3&amp;"/"&amp;$F$2))    ) * (_xlfn.VSTACK(Tabla1[Ética], Tabla1[Soc - FH]) &lt;&gt; "")))),0)</f>
        <v>0</v>
      </c>
      <c r="M18" s="305" cm="1">
        <f t="array" ref="M18">IFERROR(ROWS(_xlfn.UNIQUE(_xlfn._xlws.FILTER(_xlfn.VSTACK(Tabla1[Ética], Tabla1[Soc - FH]),
      (MONTH(_xlfn.VSTACK(Tabla1[Fecha Inicio grupo], Tabla1[Fecha Inicio grupo])) = MONTH(DATEVALUE("01/"&amp;M3&amp;"/"&amp;$F$2))    ) * (_xlfn.VSTACK(Tabla1[Ética], Tabla1[Soc - FH]) &lt;&gt; "")))),0)</f>
        <v>0</v>
      </c>
      <c r="N18" s="305" cm="1">
        <f t="array" ref="N18">IFERROR(ROWS(_xlfn.UNIQUE(_xlfn._xlws.FILTER(_xlfn.VSTACK(Tabla1[Ética], Tabla1[Soc - FH]),
      (MONTH(_xlfn.VSTACK(Tabla1[Fecha Inicio grupo], Tabla1[Fecha Inicio grupo])) = MONTH(DATEVALUE("01/"&amp;N3&amp;"/"&amp;$F$2))    ) * (_xlfn.VSTACK(Tabla1[Ética], Tabla1[Soc - FH]) &lt;&gt; "")))),0)</f>
        <v>0</v>
      </c>
      <c r="O18" s="305" cm="1">
        <f t="array" ref="O18">IFERROR(ROWS(_xlfn.UNIQUE(_xlfn._xlws.FILTER(_xlfn.VSTACK(Tabla1[Ética], Tabla1[Soc - FH]),
      (MONTH(_xlfn.VSTACK(Tabla1[Fecha Inicio grupo], Tabla1[Fecha Inicio grupo])) = MONTH(DATEVALUE("01/"&amp;O3&amp;"/"&amp;$F$2))    ) * (_xlfn.VSTACK(Tabla1[Ética], Tabla1[Soc - FH]) &lt;&gt; "")))),0)</f>
        <v>0</v>
      </c>
      <c r="P18" s="305" cm="1">
        <f t="array" ref="P18">IFERROR(ROWS(_xlfn.UNIQUE(_xlfn._xlws.FILTER(_xlfn.VSTACK(Tabla1[Ética], Tabla1[Soc - FH]),
      (MONTH(_xlfn.VSTACK(Tabla1[Fecha Inicio grupo], Tabla1[Fecha Inicio grupo])) = MONTH(DATEVALUE("01/"&amp;P3&amp;"/"&amp;$F$2))    ) * (_xlfn.VSTACK(Tabla1[Ética], Tabla1[Soc - FH]) &lt;&gt; "")))),0)</f>
        <v>0</v>
      </c>
      <c r="Q18" s="305" cm="1">
        <f t="array" ref="Q18">IFERROR(ROWS(_xlfn.UNIQUE(_xlfn._xlws.FILTER(_xlfn.VSTACK(Tabla1[Ética], Tabla1[Soc - FH]),
      (MONTH(_xlfn.VSTACK(Tabla1[Fecha Inicio grupo], Tabla1[Fecha Inicio grupo])) = MONTH(DATEVALUE("01/"&amp;Q3&amp;"/"&amp;$F$2))    ) * (_xlfn.VSTACK(Tabla1[Ética], Tabla1[Soc - FH]) &lt;&gt; "")))),0)</f>
        <v>0</v>
      </c>
      <c r="R18" s="57" t="str">
        <f>+Probacionistas!$B$1</f>
        <v>Huaraz</v>
      </c>
    </row>
    <row r="19" spans="1:18">
      <c r="A19" s="307"/>
      <c r="B19" s="3" t="s">
        <v>252</v>
      </c>
      <c r="C19" s="3"/>
      <c r="D19" s="3"/>
      <c r="E19" s="23" cm="1">
        <f t="array" ref="E19">IF(SUM(IF(FREQUENCY(IF(Probacionistas!$F$4:$F$1292&lt;=EOMONTH(DATEVALUE("01/"&amp;E3&amp;"/"&amp;$E$2),0),IF(Probacionistas!$F$4:$F$1292&gt;=DATEVALUE("01/"&amp;E3&amp;"/"&amp;$E$2),MATCH(Probacionistas!$BG$4:$BG$1292,Probacionistas!$BG$4:$BG$1292,0))),ROW(Probacionistas!$BG$4:$BG$1292)-ROW(Probacionistas!$BE$3)+1),1))=-1,0,SUM(IF(FREQUENCY(IF(Probacionistas!$F$4:$F$1292&lt;=EOMONTH(DATEVALUE("01/"&amp;E3&amp;"/"&amp;$E$2),0),IF(Probacionistas!$F$4:$F$1292&gt;=DATEVALUE("01/"&amp;E3&amp;"/"&amp;$E$2),MATCH(Probacionistas!$BG$4:$BG$1292,Probacionistas!$BG$4:$BG$1292,0))),ROW(Probacionistas!$BG$4:$BG$1292)-ROW(Probacionistas!$BE$3)+1),1)))</f>
        <v>0</v>
      </c>
      <c r="F19" s="3"/>
      <c r="G19" s="3"/>
      <c r="H19" s="3"/>
      <c r="I19" s="3"/>
      <c r="J19" s="3"/>
      <c r="K19" s="3"/>
      <c r="L19" s="3"/>
      <c r="M19" s="3"/>
      <c r="N19" s="3"/>
      <c r="O19" s="3"/>
      <c r="P19" s="3"/>
      <c r="Q19" s="3"/>
      <c r="R19" s="57" t="str">
        <f>+Probacionistas!$B$1</f>
        <v>Huaraz</v>
      </c>
    </row>
    <row r="20" spans="1:18">
      <c r="A20" s="307">
        <v>2.1800000000000002</v>
      </c>
      <c r="B20" s="7" t="s">
        <v>253</v>
      </c>
      <c r="C20" s="4">
        <f t="shared" ref="C20:C27" si="4">+SUM(F20:K20)</f>
        <v>8</v>
      </c>
      <c r="D20" s="4">
        <f t="shared" ref="D20:D27" si="5">+SUM(F20:Q20)</f>
        <v>8</v>
      </c>
      <c r="E20" s="23">
        <f>COUNTIFS(Probacionistas!$AR:$AR,"&lt;&gt;"" ",Probacionistas!$AR:$AR,"Asistió",Probacionistas!$R:$R,"Inscrito nuevo",Probacionistas!$F:$F,"&gt;="&amp;DATEVALUE("01/"&amp;E3&amp;"/"&amp;$E$2),Probacionistas!$F:$F,"&lt;="&amp;EOMONTH(DATEVALUE("01/"&amp;E3&amp;"/"&amp;$E$2),0))</f>
        <v>0</v>
      </c>
      <c r="F20" s="305">
        <f>COUNTIFS(Probacionistas!$AP:$AP,"&lt;&gt;"" ",Probacionistas!$P:$P,"Inscrito nuevo",Probacionistas!$BC:$BC,"Redes sociales",Probacionistas!$F:$F,"&gt;="&amp;DATEVALUE("01/"&amp;F3&amp;"/"&amp;$F$2),Probacionistas!$F:$F,"&lt;="&amp;EOMONTH(DATEVALUE("01/"&amp;F3&amp;"/"&amp;$F$2),0))</f>
        <v>8</v>
      </c>
      <c r="G20" s="305">
        <f>COUNTIFS(Probacionistas!$AP:$AP,"&lt;&gt;"" ",Probacionistas!$P:$P,"Inscrito nuevo",Probacionistas!$BC:$BC,"Redes sociales",Probacionistas!$F:$F,"&gt;="&amp;DATEVALUE("01/"&amp;G3&amp;"/"&amp;$F$2),Probacionistas!$F:$F,"&lt;="&amp;EOMONTH(DATEVALUE("01/"&amp;G3&amp;"/"&amp;$F$2),0))</f>
        <v>0</v>
      </c>
      <c r="H20" s="305">
        <f>COUNTIFS(Probacionistas!$AP:$AP,"&lt;&gt;"" ",Probacionistas!$P:$P,"Inscrito nuevo",Probacionistas!$BC:$BC,"Redes sociales",Probacionistas!$F:$F,"&gt;="&amp;DATEVALUE("01/"&amp;H3&amp;"/"&amp;$F$2),Probacionistas!$F:$F,"&lt;="&amp;EOMONTH(DATEVALUE("01/"&amp;H3&amp;"/"&amp;$F$2),0))</f>
        <v>0</v>
      </c>
      <c r="I20" s="305">
        <f>COUNTIFS(Probacionistas!$AP:$AP,"&lt;&gt;"" ",Probacionistas!$P:$P,"Inscrito nuevo",Probacionistas!$BC:$BC,"Redes sociales",Probacionistas!$F:$F,"&gt;="&amp;DATEVALUE("01/"&amp;I3&amp;"/"&amp;$F$2),Probacionistas!$F:$F,"&lt;="&amp;EOMONTH(DATEVALUE("01/"&amp;I3&amp;"/"&amp;$F$2),0))</f>
        <v>0</v>
      </c>
      <c r="J20" s="305">
        <f>COUNTIFS(Probacionistas!$AP:$AP,"&lt;&gt;"" ",Probacionistas!$P:$P,"Inscrito nuevo",Probacionistas!$BC:$BC,"Redes sociales",Probacionistas!$F:$F,"&gt;="&amp;DATEVALUE("01/"&amp;J3&amp;"/"&amp;$F$2),Probacionistas!$F:$F,"&lt;="&amp;EOMONTH(DATEVALUE("01/"&amp;J3&amp;"/"&amp;$F$2),0))</f>
        <v>0</v>
      </c>
      <c r="K20" s="305">
        <f>COUNTIFS(Probacionistas!$AP:$AP,"&lt;&gt;"" ",Probacionistas!$P:$P,"Inscrito nuevo",Probacionistas!$BC:$BC,"Redes sociales",Probacionistas!$F:$F,"&gt;="&amp;DATEVALUE("01/"&amp;K3&amp;"/"&amp;$F$2),Probacionistas!$F:$F,"&lt;="&amp;EOMONTH(DATEVALUE("01/"&amp;K3&amp;"/"&amp;$F$2),0))</f>
        <v>0</v>
      </c>
      <c r="L20" s="305">
        <f>COUNTIFS(Probacionistas!$AP:$AP,"&lt;&gt;"" ",Probacionistas!$P:$P,"Inscrito nuevo",Probacionistas!$BC:$BC,"Redes sociales",Probacionistas!$F:$F,"&gt;="&amp;DATEVALUE("01/"&amp;L3&amp;"/"&amp;$F$2),Probacionistas!$F:$F,"&lt;="&amp;EOMONTH(DATEVALUE("01/"&amp;L3&amp;"/"&amp;$F$2),0))</f>
        <v>0</v>
      </c>
      <c r="M20" s="305">
        <f>COUNTIFS(Probacionistas!$AP:$AP,"&lt;&gt;"" ",Probacionistas!$P:$P,"Inscrito nuevo",Probacionistas!$BC:$BC,"Redes sociales",Probacionistas!$F:$F,"&gt;="&amp;DATEVALUE("01/"&amp;M3&amp;"/"&amp;$F$2),Probacionistas!$F:$F,"&lt;="&amp;EOMONTH(DATEVALUE("01/"&amp;M3&amp;"/"&amp;$F$2),0))</f>
        <v>0</v>
      </c>
      <c r="N20" s="305">
        <f>COUNTIFS(Probacionistas!$AP:$AP,"&lt;&gt;"" ",Probacionistas!$P:$P,"Inscrito nuevo",Probacionistas!$BC:$BC,"Redes sociales",Probacionistas!$F:$F,"&gt;="&amp;DATEVALUE("01/"&amp;N3&amp;"/"&amp;$F$2),Probacionistas!$F:$F,"&lt;="&amp;EOMONTH(DATEVALUE("01/"&amp;N3&amp;"/"&amp;$F$2),0))</f>
        <v>0</v>
      </c>
      <c r="O20" s="305">
        <f>COUNTIFS(Probacionistas!$AP:$AP,"&lt;&gt;"" ",Probacionistas!$P:$P,"Inscrito nuevo",Probacionistas!$BC:$BC,"Redes sociales",Probacionistas!$F:$F,"&gt;="&amp;DATEVALUE("01/"&amp;O3&amp;"/"&amp;$F$2),Probacionistas!$F:$F,"&lt;="&amp;EOMONTH(DATEVALUE("01/"&amp;O3&amp;"/"&amp;$F$2),0))</f>
        <v>0</v>
      </c>
      <c r="P20" s="305">
        <f>COUNTIFS(Probacionistas!$AP:$AP,"&lt;&gt;"" ",Probacionistas!$P:$P,"Inscrito nuevo",Probacionistas!$BC:$BC,"Redes sociales",Probacionistas!$F:$F,"&gt;="&amp;DATEVALUE("01/"&amp;P3&amp;"/"&amp;$F$2),Probacionistas!$F:$F,"&lt;="&amp;EOMONTH(DATEVALUE("01/"&amp;P3&amp;"/"&amp;$F$2),0))</f>
        <v>0</v>
      </c>
      <c r="Q20" s="305">
        <f>COUNTIFS(Probacionistas!$AP:$AP,"&lt;&gt;"" ",Probacionistas!$P:$P,"Inscrito nuevo",Probacionistas!$BC:$BC,"Redes sociales",Probacionistas!$F:$F,"&gt;="&amp;DATEVALUE("01/"&amp;Q3&amp;"/"&amp;$F$2),Probacionistas!$F:$F,"&lt;="&amp;EOMONTH(DATEVALUE("01/"&amp;Q3&amp;"/"&amp;$F$2),0))</f>
        <v>0</v>
      </c>
      <c r="R20" s="57" t="str">
        <f>+Probacionistas!$B$1</f>
        <v>Huaraz</v>
      </c>
    </row>
    <row r="21" spans="1:18">
      <c r="A21" s="307">
        <v>2.19</v>
      </c>
      <c r="B21" s="167" t="s">
        <v>254</v>
      </c>
      <c r="C21" s="4">
        <f t="shared" si="4"/>
        <v>5</v>
      </c>
      <c r="D21" s="4">
        <f t="shared" si="5"/>
        <v>5</v>
      </c>
      <c r="E21" s="3"/>
      <c r="F21" s="305">
        <f>COUNTIFS(Probacionistas!$AP:$AP,"&lt;&gt;"" ",Probacionistas!$P:$P,"Inscrito nuevo",Probacionistas!$BC:$BC,"Propag.Impresa",Probacionistas!$F:$F,"&gt;="&amp;DATEVALUE("01/"&amp;F3&amp;"/"&amp;$F$2),Probacionistas!$F:$F,"&lt;="&amp;EOMONTH(DATEVALUE("01/"&amp;F3&amp;"/"&amp;$F$2),0))</f>
        <v>5</v>
      </c>
      <c r="G21" s="305">
        <f>COUNTIFS(Probacionistas!$AP:$AP,"&lt;&gt;"" ",Probacionistas!$P:$P,"Inscrito nuevo",Probacionistas!$BC:$BC,"Propag.Impresa",Probacionistas!$F:$F,"&gt;="&amp;DATEVALUE("01/"&amp;G3&amp;"/"&amp;$F$2),Probacionistas!$F:$F,"&lt;="&amp;EOMONTH(DATEVALUE("01/"&amp;G3&amp;"/"&amp;$F$2),0))</f>
        <v>0</v>
      </c>
      <c r="H21" s="305">
        <f>COUNTIFS(Probacionistas!$AP:$AP,"&lt;&gt;"" ",Probacionistas!$P:$P,"Inscrito nuevo",Probacionistas!$BC:$BC,"Propag.Impresa",Probacionistas!$F:$F,"&gt;="&amp;DATEVALUE("01/"&amp;H3&amp;"/"&amp;$F$2),Probacionistas!$F:$F,"&lt;="&amp;EOMONTH(DATEVALUE("01/"&amp;H3&amp;"/"&amp;$F$2),0))</f>
        <v>0</v>
      </c>
      <c r="I21" s="305">
        <f>COUNTIFS(Probacionistas!$AP:$AP,"&lt;&gt;"" ",Probacionistas!$P:$P,"Inscrito nuevo",Probacionistas!$BC:$BC,"Propag.Impresa",Probacionistas!$F:$F,"&gt;="&amp;DATEVALUE("01/"&amp;I3&amp;"/"&amp;$F$2),Probacionistas!$F:$F,"&lt;="&amp;EOMONTH(DATEVALUE("01/"&amp;I3&amp;"/"&amp;$F$2),0))</f>
        <v>0</v>
      </c>
      <c r="J21" s="305">
        <f>COUNTIFS(Probacionistas!$AP:$AP,"&lt;&gt;"" ",Probacionistas!$P:$P,"Inscrito nuevo",Probacionistas!$BC:$BC,"Propag.Impresa",Probacionistas!$F:$F,"&gt;="&amp;DATEVALUE("01/"&amp;J3&amp;"/"&amp;$F$2),Probacionistas!$F:$F,"&lt;="&amp;EOMONTH(DATEVALUE("01/"&amp;J3&amp;"/"&amp;$F$2),0))</f>
        <v>0</v>
      </c>
      <c r="K21" s="305">
        <f>COUNTIFS(Probacionistas!$AP:$AP,"&lt;&gt;"" ",Probacionistas!$P:$P,"Inscrito nuevo",Probacionistas!$BC:$BC,"Propag.Impresa",Probacionistas!$F:$F,"&gt;="&amp;DATEVALUE("01/"&amp;K3&amp;"/"&amp;$F$2),Probacionistas!$F:$F,"&lt;="&amp;EOMONTH(DATEVALUE("01/"&amp;K3&amp;"/"&amp;$F$2),0))</f>
        <v>0</v>
      </c>
      <c r="L21" s="305">
        <f>COUNTIFS(Probacionistas!$AP:$AP,"&lt;&gt;"" ",Probacionistas!$P:$P,"Inscrito nuevo",Probacionistas!$BC:$BC,"Propag.Impresa",Probacionistas!$F:$F,"&gt;="&amp;DATEVALUE("01/"&amp;L3&amp;"/"&amp;$F$2),Probacionistas!$F:$F,"&lt;="&amp;EOMONTH(DATEVALUE("01/"&amp;L3&amp;"/"&amp;$F$2),0))</f>
        <v>0</v>
      </c>
      <c r="M21" s="305">
        <f>COUNTIFS(Probacionistas!$AP:$AP,"&lt;&gt;"" ",Probacionistas!$P:$P,"Inscrito nuevo",Probacionistas!$BC:$BC,"Propag.Impresa",Probacionistas!$F:$F,"&gt;="&amp;DATEVALUE("01/"&amp;M3&amp;"/"&amp;$F$2),Probacionistas!$F:$F,"&lt;="&amp;EOMONTH(DATEVALUE("01/"&amp;M3&amp;"/"&amp;$F$2),0))</f>
        <v>0</v>
      </c>
      <c r="N21" s="305">
        <f>COUNTIFS(Probacionistas!$AP:$AP,"&lt;&gt;"" ",Probacionistas!$P:$P,"Inscrito nuevo",Probacionistas!$BC:$BC,"Propag.Impresa",Probacionistas!$F:$F,"&gt;="&amp;DATEVALUE("01/"&amp;N3&amp;"/"&amp;$F$2),Probacionistas!$F:$F,"&lt;="&amp;EOMONTH(DATEVALUE("01/"&amp;N3&amp;"/"&amp;$F$2),0))</f>
        <v>0</v>
      </c>
      <c r="O21" s="305">
        <f>COUNTIFS(Probacionistas!$AP:$AP,"&lt;&gt;"" ",Probacionistas!$P:$P,"Inscrito nuevo",Probacionistas!$BC:$BC,"Propag.Impresa",Probacionistas!$F:$F,"&gt;="&amp;DATEVALUE("01/"&amp;O3&amp;"/"&amp;$F$2),Probacionistas!$F:$F,"&lt;="&amp;EOMONTH(DATEVALUE("01/"&amp;O3&amp;"/"&amp;$F$2),0))</f>
        <v>0</v>
      </c>
      <c r="P21" s="305">
        <f>COUNTIFS(Probacionistas!$AP:$AP,"&lt;&gt;"" ",Probacionistas!$P:$P,"Inscrito nuevo",Probacionistas!$BC:$BC,"Propag.Impresa",Probacionistas!$F:$F,"&gt;="&amp;DATEVALUE("01/"&amp;P3&amp;"/"&amp;$F$2),Probacionistas!$F:$F,"&lt;="&amp;EOMONTH(DATEVALUE("01/"&amp;P3&amp;"/"&amp;$F$2),0))</f>
        <v>0</v>
      </c>
      <c r="Q21" s="305">
        <f>COUNTIFS(Probacionistas!$AP:$AP,"&lt;&gt;"" ",Probacionistas!$P:$P,"Inscrito nuevo",Probacionistas!$BC:$BC,"Propag.Impresa",Probacionistas!$F:$F,"&gt;="&amp;DATEVALUE("01/"&amp;Q3&amp;"/"&amp;$F$2),Probacionistas!$F:$F,"&lt;="&amp;EOMONTH(DATEVALUE("01/"&amp;Q3&amp;"/"&amp;$F$2),0))</f>
        <v>0</v>
      </c>
      <c r="R21" s="57" t="str">
        <f>+Probacionistas!$B$1</f>
        <v>Huaraz</v>
      </c>
    </row>
    <row r="22" spans="1:18">
      <c r="A22" s="307">
        <v>2.2000000000000002</v>
      </c>
      <c r="B22" s="7" t="s">
        <v>255</v>
      </c>
      <c r="C22" s="4">
        <f t="shared" si="4"/>
        <v>6</v>
      </c>
      <c r="D22" s="4">
        <f t="shared" si="5"/>
        <v>6</v>
      </c>
      <c r="E22" s="82">
        <f>COUNTIFS(Probacionistas!$AR:$AR,"&lt;&gt;"" ",Probacionistas!$R:$R,"Inscrito nuevo",Probacionistas!$BE:$BE,"Redes sociales",Probacionistas!$F:$F,"&gt;="&amp;DATEVALUE("01/"&amp;E3&amp;"/"&amp;$E$2),Probacionistas!$F:$F,"&lt;="&amp;EOMONTH(DATEVALUE("01/"&amp;E3&amp;"/"&amp;$E$2),0))</f>
        <v>0</v>
      </c>
      <c r="F22" s="305">
        <f>COUNTIFS(Probacionistas!$AP:$AP,"&lt;&gt;"" ",Probacionistas!$P:$P,"Inscrito nuevo",Probacionistas!$BC:$BC,"Contacto Personal",Probacionistas!$F:$F,"&gt;="&amp;DATEVALUE("01/"&amp;F3&amp;"/"&amp;$F$2),Probacionistas!$F:$F,"&lt;="&amp;EOMONTH(DATEVALUE("01/"&amp;F3&amp;"/"&amp;$F$2),0))</f>
        <v>6</v>
      </c>
      <c r="G22" s="305">
        <f>COUNTIFS(Probacionistas!$AP:$AP,"&lt;&gt;"" ",Probacionistas!$P:$P,"Inscrito nuevo",Probacionistas!$BC:$BC,"Contacto Personal",Probacionistas!$F:$F,"&gt;="&amp;DATEVALUE("01/"&amp;G3&amp;"/"&amp;$F$2),Probacionistas!$F:$F,"&lt;="&amp;EOMONTH(DATEVALUE("01/"&amp;G3&amp;"/"&amp;$F$2),0))</f>
        <v>0</v>
      </c>
      <c r="H22" s="305">
        <f>COUNTIFS(Probacionistas!$AP:$AP,"&lt;&gt;"" ",Probacionistas!$P:$P,"Inscrito nuevo",Probacionistas!$BC:$BC,"Contacto Personal",Probacionistas!$F:$F,"&gt;="&amp;DATEVALUE("01/"&amp;H3&amp;"/"&amp;$F$2),Probacionistas!$F:$F,"&lt;="&amp;EOMONTH(DATEVALUE("01/"&amp;H3&amp;"/"&amp;$F$2),0))</f>
        <v>0</v>
      </c>
      <c r="I22" s="305">
        <f>COUNTIFS(Probacionistas!$AP:$AP,"&lt;&gt;"" ",Probacionistas!$P:$P,"Inscrito nuevo",Probacionistas!$BC:$BC,"Contacto Personal",Probacionistas!$F:$F,"&gt;="&amp;DATEVALUE("01/"&amp;I3&amp;"/"&amp;$F$2),Probacionistas!$F:$F,"&lt;="&amp;EOMONTH(DATEVALUE("01/"&amp;I3&amp;"/"&amp;$F$2),0))</f>
        <v>0</v>
      </c>
      <c r="J22" s="305">
        <f>COUNTIFS(Probacionistas!$AP:$AP,"&lt;&gt;"" ",Probacionistas!$P:$P,"Inscrito nuevo",Probacionistas!$BC:$BC,"Contacto Personal",Probacionistas!$F:$F,"&gt;="&amp;DATEVALUE("01/"&amp;J3&amp;"/"&amp;$F$2),Probacionistas!$F:$F,"&lt;="&amp;EOMONTH(DATEVALUE("01/"&amp;J3&amp;"/"&amp;$F$2),0))</f>
        <v>0</v>
      </c>
      <c r="K22" s="305">
        <f>COUNTIFS(Probacionistas!$AP:$AP,"&lt;&gt;"" ",Probacionistas!$P:$P,"Inscrito nuevo",Probacionistas!$BC:$BC,"Contacto Personal",Probacionistas!$F:$F,"&gt;="&amp;DATEVALUE("01/"&amp;K3&amp;"/"&amp;$F$2),Probacionistas!$F:$F,"&lt;="&amp;EOMONTH(DATEVALUE("01/"&amp;K3&amp;"/"&amp;$F$2),0))</f>
        <v>0</v>
      </c>
      <c r="L22" s="305">
        <f>COUNTIFS(Probacionistas!$AP:$AP,"&lt;&gt;"" ",Probacionistas!$P:$P,"Inscrito nuevo",Probacionistas!$BC:$BC,"Contacto Personal",Probacionistas!$F:$F,"&gt;="&amp;DATEVALUE("01/"&amp;L3&amp;"/"&amp;$F$2),Probacionistas!$F:$F,"&lt;="&amp;EOMONTH(DATEVALUE("01/"&amp;L3&amp;"/"&amp;$F$2),0))</f>
        <v>0</v>
      </c>
      <c r="M22" s="305">
        <f>COUNTIFS(Probacionistas!$AP:$AP,"&lt;&gt;"" ",Probacionistas!$P:$P,"Inscrito nuevo",Probacionistas!$BC:$BC,"Contacto Personal",Probacionistas!$F:$F,"&gt;="&amp;DATEVALUE("01/"&amp;M3&amp;"/"&amp;$F$2),Probacionistas!$F:$F,"&lt;="&amp;EOMONTH(DATEVALUE("01/"&amp;M3&amp;"/"&amp;$F$2),0))</f>
        <v>0</v>
      </c>
      <c r="N22" s="305">
        <f>COUNTIFS(Probacionistas!$AP:$AP,"&lt;&gt;"" ",Probacionistas!$P:$P,"Inscrito nuevo",Probacionistas!$BC:$BC,"Contacto Personal",Probacionistas!$F:$F,"&gt;="&amp;DATEVALUE("01/"&amp;N3&amp;"/"&amp;$F$2),Probacionistas!$F:$F,"&lt;="&amp;EOMONTH(DATEVALUE("01/"&amp;N3&amp;"/"&amp;$F$2),0))</f>
        <v>0</v>
      </c>
      <c r="O22" s="305">
        <f>COUNTIFS(Probacionistas!$AP:$AP,"&lt;&gt;"" ",Probacionistas!$P:$P,"Inscrito nuevo",Probacionistas!$BC:$BC,"Contacto Personal",Probacionistas!$F:$F,"&gt;="&amp;DATEVALUE("01/"&amp;O3&amp;"/"&amp;$F$2),Probacionistas!$F:$F,"&lt;="&amp;EOMONTH(DATEVALUE("01/"&amp;O3&amp;"/"&amp;$F$2),0))</f>
        <v>0</v>
      </c>
      <c r="P22" s="305">
        <f>COUNTIFS(Probacionistas!$AP:$AP,"&lt;&gt;"" ",Probacionistas!$P:$P,"Inscrito nuevo",Probacionistas!$BC:$BC,"Contacto Personal",Probacionistas!$F:$F,"&gt;="&amp;DATEVALUE("01/"&amp;P3&amp;"/"&amp;$F$2),Probacionistas!$F:$F,"&lt;="&amp;EOMONTH(DATEVALUE("01/"&amp;P3&amp;"/"&amp;$F$2),0))</f>
        <v>0</v>
      </c>
      <c r="Q22" s="305">
        <f>COUNTIFS(Probacionistas!$AP:$AP,"&lt;&gt;"" ",Probacionistas!$P:$P,"Inscrito nuevo",Probacionistas!$BC:$BC,"Contacto Personal",Probacionistas!$F:$F,"&gt;="&amp;DATEVALUE("01/"&amp;Q3&amp;"/"&amp;$F$2),Probacionistas!$F:$F,"&lt;="&amp;EOMONTH(DATEVALUE("01/"&amp;Q3&amp;"/"&amp;$F$2),0))</f>
        <v>0</v>
      </c>
      <c r="R22" s="57" t="str">
        <f>+Probacionistas!$B$1</f>
        <v>Huaraz</v>
      </c>
    </row>
    <row r="23" spans="1:18">
      <c r="A23" s="307">
        <v>2.21</v>
      </c>
      <c r="B23" s="7" t="s">
        <v>256</v>
      </c>
      <c r="C23" s="4">
        <f t="shared" si="4"/>
        <v>2</v>
      </c>
      <c r="D23" s="4">
        <f t="shared" si="5"/>
        <v>2</v>
      </c>
      <c r="E23" s="81">
        <f>COUNTIFS(Probacionistas!$AR:$AR,"&lt;&gt;"" ",Probacionistas!$R:$R,"Inscrito nuevo",Probacionistas!$BE:$BE,"Propag.Impresa",Probacionistas!$F:$F,"&gt;="&amp;DATEVALUE("01/"&amp;E3&amp;"/"&amp;$E$2),Probacionistas!$F:$F,"&lt;="&amp;EOMONTH(DATEVALUE("01/"&amp;E3&amp;"/"&amp;$E$2),0))</f>
        <v>0</v>
      </c>
      <c r="F23" s="81">
        <f>COUNTIFS(Probacionistas!$AP:$AP,"&lt;&gt;"" ",Probacionistas!$P:$P,"Inscrito nuevo",Probacionistas!$BC:$BC,"Actividades",Probacionistas!$F:$F,"&gt;="&amp;DATEVALUE("01/"&amp;F3&amp;"/"&amp;$F$2),Probacionistas!$F:$F,"&lt;="&amp;EOMONTH(DATEVALUE("01/"&amp;F3&amp;"/"&amp;$F$2),0))</f>
        <v>2</v>
      </c>
      <c r="G23" s="81">
        <f>COUNTIFS(Probacionistas!$AP:$AP,"&lt;&gt;"" ",Probacionistas!$P:$P,"Inscrito nuevo",Probacionistas!$BC:$BC,"Actividades",Probacionistas!$F:$F,"&gt;="&amp;DATEVALUE("01/"&amp;G3&amp;"/"&amp;$F$2),Probacionistas!$F:$F,"&lt;="&amp;EOMONTH(DATEVALUE("01/"&amp;G3&amp;"/"&amp;$F$2),0))</f>
        <v>0</v>
      </c>
      <c r="H23" s="81">
        <f>COUNTIFS(Probacionistas!$AP:$AP,"&lt;&gt;"" ",Probacionistas!$P:$P,"Inscrito nuevo",Probacionistas!$BC:$BC,"Actividades",Probacionistas!$F:$F,"&gt;="&amp;DATEVALUE("01/"&amp;H3&amp;"/"&amp;$F$2),Probacionistas!$F:$F,"&lt;="&amp;EOMONTH(DATEVALUE("01/"&amp;H3&amp;"/"&amp;$F$2),0))</f>
        <v>0</v>
      </c>
      <c r="I23" s="81">
        <f>COUNTIFS(Probacionistas!$AP:$AP,"&lt;&gt;"" ",Probacionistas!$P:$P,"Inscrito nuevo",Probacionistas!$BC:$BC,"Actividades",Probacionistas!$F:$F,"&gt;="&amp;DATEVALUE("01/"&amp;I3&amp;"/"&amp;$F$2),Probacionistas!$F:$F,"&lt;="&amp;EOMONTH(DATEVALUE("01/"&amp;I3&amp;"/"&amp;$F$2),0))</f>
        <v>0</v>
      </c>
      <c r="J23" s="81">
        <f>COUNTIFS(Probacionistas!$AP:$AP,"&lt;&gt;"" ",Probacionistas!$P:$P,"Inscrito nuevo",Probacionistas!$BC:$BC,"Actividades",Probacionistas!$F:$F,"&gt;="&amp;DATEVALUE("01/"&amp;J3&amp;"/"&amp;$F$2),Probacionistas!$F:$F,"&lt;="&amp;EOMONTH(DATEVALUE("01/"&amp;J3&amp;"/"&amp;$F$2),0))</f>
        <v>0</v>
      </c>
      <c r="K23" s="81">
        <f>COUNTIFS(Probacionistas!$AP:$AP,"&lt;&gt;"" ",Probacionistas!$P:$P,"Inscrito nuevo",Probacionistas!$BC:$BC,"Actividades",Probacionistas!$F:$F,"&gt;="&amp;DATEVALUE("01/"&amp;K3&amp;"/"&amp;$F$2),Probacionistas!$F:$F,"&lt;="&amp;EOMONTH(DATEVALUE("01/"&amp;K3&amp;"/"&amp;$F$2),0))</f>
        <v>0</v>
      </c>
      <c r="L23" s="81">
        <f>COUNTIFS(Probacionistas!$AP:$AP,"&lt;&gt;"" ",Probacionistas!$P:$P,"Inscrito nuevo",Probacionistas!$BC:$BC,"Actividades",Probacionistas!$F:$F,"&gt;="&amp;DATEVALUE("01/"&amp;L3&amp;"/"&amp;$F$2),Probacionistas!$F:$F,"&lt;="&amp;EOMONTH(DATEVALUE("01/"&amp;L3&amp;"/"&amp;$F$2),0))</f>
        <v>0</v>
      </c>
      <c r="M23" s="81">
        <f>COUNTIFS(Probacionistas!$AP:$AP,"&lt;&gt;"" ",Probacionistas!$P:$P,"Inscrito nuevo",Probacionistas!$BC:$BC,"Actividades",Probacionistas!$F:$F,"&gt;="&amp;DATEVALUE("01/"&amp;M3&amp;"/"&amp;$F$2),Probacionistas!$F:$F,"&lt;="&amp;EOMONTH(DATEVALUE("01/"&amp;M3&amp;"/"&amp;$F$2),0))</f>
        <v>0</v>
      </c>
      <c r="N23" s="81">
        <f>COUNTIFS(Probacionistas!$AP:$AP,"&lt;&gt;"" ",Probacionistas!$P:$P,"Inscrito nuevo",Probacionistas!$BC:$BC,"Actividades",Probacionistas!$F:$F,"&gt;="&amp;DATEVALUE("01/"&amp;N3&amp;"/"&amp;$F$2),Probacionistas!$F:$F,"&lt;="&amp;EOMONTH(DATEVALUE("01/"&amp;N3&amp;"/"&amp;$F$2),0))</f>
        <v>0</v>
      </c>
      <c r="O23" s="81">
        <f>COUNTIFS(Probacionistas!$AP:$AP,"&lt;&gt;"" ",Probacionistas!$P:$P,"Inscrito nuevo",Probacionistas!$BC:$BC,"Actividades",Probacionistas!$F:$F,"&gt;="&amp;DATEVALUE("01/"&amp;O3&amp;"/"&amp;$F$2),Probacionistas!$F:$F,"&lt;="&amp;EOMONTH(DATEVALUE("01/"&amp;O3&amp;"/"&amp;$F$2),0))</f>
        <v>0</v>
      </c>
      <c r="P23" s="81">
        <f>COUNTIFS(Probacionistas!$AP:$AP,"&lt;&gt;"" ",Probacionistas!$P:$P,"Inscrito nuevo",Probacionistas!$BC:$BC,"Actividades",Probacionistas!$F:$F,"&gt;="&amp;DATEVALUE("01/"&amp;P3&amp;"/"&amp;$F$2),Probacionistas!$F:$F,"&lt;="&amp;EOMONTH(DATEVALUE("01/"&amp;P3&amp;"/"&amp;$F$2),0))</f>
        <v>0</v>
      </c>
      <c r="Q23" s="81">
        <f>COUNTIFS(Probacionistas!$AP:$AP,"&lt;&gt;"" ",Probacionistas!$P:$P,"Inscrito nuevo",Probacionistas!$BC:$BC,"Actividades",Probacionistas!$F:$F,"&gt;="&amp;DATEVALUE("01/"&amp;Q3&amp;"/"&amp;$F$2),Probacionistas!$F:$F,"&lt;="&amp;EOMONTH(DATEVALUE("01/"&amp;Q3&amp;"/"&amp;$F$2),0))</f>
        <v>0</v>
      </c>
      <c r="R23" s="57" t="str">
        <f>+Probacionistas!$B$1</f>
        <v>Huaraz</v>
      </c>
    </row>
    <row r="24" spans="1:18">
      <c r="A24" s="307">
        <v>2.2200000000000002</v>
      </c>
      <c r="B24" s="7" t="s">
        <v>257</v>
      </c>
      <c r="C24" s="4">
        <f t="shared" si="4"/>
        <v>0</v>
      </c>
      <c r="D24" s="4">
        <f t="shared" si="5"/>
        <v>0</v>
      </c>
      <c r="E24" s="6">
        <f>COUNTIFS(Probacionistas!$AR:$AR,"&lt;&gt;"" ",Probacionistas!$R:$R,"Inscrito nuevo",Probacionistas!$BE:$BE,"Contacto Personal",Probacionistas!$F:$F,"&gt;="&amp;DATEVALUE("01/"&amp;E3&amp;"/"&amp;$E$2),Probacionistas!$F:$F,"&lt;="&amp;EOMONTH(DATEVALUE("01/"&amp;E3&amp;"/"&amp;$E$2),0))</f>
        <v>0</v>
      </c>
      <c r="F24" s="6">
        <f>COUNTIFS(Probacionistas!$AP:$AP,"&lt;&gt;"" ",Probacionistas!$P:$P,"Inscrito nuevo",Probacionistas!$BC:$BC,"Web",Probacionistas!$F:$F,"&gt;="&amp;DATEVALUE("01/"&amp;F3&amp;"/"&amp;$F$2),Probacionistas!$F:$F,"&lt;="&amp;EOMONTH(DATEVALUE("01/"&amp;F3&amp;"/"&amp;$F$2),0))</f>
        <v>0</v>
      </c>
      <c r="G24" s="6">
        <f>COUNTIFS(Probacionistas!$AP:$AP,"&lt;&gt;"" ",Probacionistas!$P:$P,"Inscrito nuevo",Probacionistas!$BC:$BC,"Web",Probacionistas!$F:$F,"&gt;="&amp;DATEVALUE("01/"&amp;G3&amp;"/"&amp;$F$2),Probacionistas!$F:$F,"&lt;="&amp;EOMONTH(DATEVALUE("01/"&amp;G3&amp;"/"&amp;$F$2),0))</f>
        <v>0</v>
      </c>
      <c r="H24" s="6">
        <f>COUNTIFS(Probacionistas!$AP:$AP,"&lt;&gt;"" ",Probacionistas!$P:$P,"Inscrito nuevo",Probacionistas!$BC:$BC,"Web",Probacionistas!$F:$F,"&gt;="&amp;DATEVALUE("01/"&amp;H3&amp;"/"&amp;$F$2),Probacionistas!$F:$F,"&lt;="&amp;EOMONTH(DATEVALUE("01/"&amp;H3&amp;"/"&amp;$F$2),0))</f>
        <v>0</v>
      </c>
      <c r="I24" s="6">
        <f>COUNTIFS(Probacionistas!$AP:$AP,"&lt;&gt;"" ",Probacionistas!$P:$P,"Inscrito nuevo",Probacionistas!$BC:$BC,"Web",Probacionistas!$F:$F,"&gt;="&amp;DATEVALUE("01/"&amp;I3&amp;"/"&amp;$F$2),Probacionistas!$F:$F,"&lt;="&amp;EOMONTH(DATEVALUE("01/"&amp;I3&amp;"/"&amp;$F$2),0))</f>
        <v>0</v>
      </c>
      <c r="J24" s="6">
        <f>COUNTIFS(Probacionistas!$AP:$AP,"&lt;&gt;"" ",Probacionistas!$P:$P,"Inscrito nuevo",Probacionistas!$BC:$BC,"Web",Probacionistas!$F:$F,"&gt;="&amp;DATEVALUE("01/"&amp;J3&amp;"/"&amp;$F$2),Probacionistas!$F:$F,"&lt;="&amp;EOMONTH(DATEVALUE("01/"&amp;J3&amp;"/"&amp;$F$2),0))</f>
        <v>0</v>
      </c>
      <c r="K24" s="6">
        <f>COUNTIFS(Probacionistas!$AP:$AP,"&lt;&gt;"" ",Probacionistas!$P:$P,"Inscrito nuevo",Probacionistas!$BC:$BC,"Web",Probacionistas!$F:$F,"&gt;="&amp;DATEVALUE("01/"&amp;K3&amp;"/"&amp;$F$2),Probacionistas!$F:$F,"&lt;="&amp;EOMONTH(DATEVALUE("01/"&amp;K3&amp;"/"&amp;$F$2),0))</f>
        <v>0</v>
      </c>
      <c r="L24" s="6">
        <f>COUNTIFS(Probacionistas!$AP:$AP,"&lt;&gt;"" ",Probacionistas!$P:$P,"Inscrito nuevo",Probacionistas!$BC:$BC,"Web",Probacionistas!$F:$F,"&gt;="&amp;DATEVALUE("01/"&amp;L3&amp;"/"&amp;$F$2),Probacionistas!$F:$F,"&lt;="&amp;EOMONTH(DATEVALUE("01/"&amp;L3&amp;"/"&amp;$F$2),0))</f>
        <v>0</v>
      </c>
      <c r="M24" s="6">
        <f>COUNTIFS(Probacionistas!$AP:$AP,"&lt;&gt;"" ",Probacionistas!$P:$P,"Inscrito nuevo",Probacionistas!$BC:$BC,"Web",Probacionistas!$F:$F,"&gt;="&amp;DATEVALUE("01/"&amp;M3&amp;"/"&amp;$F$2),Probacionistas!$F:$F,"&lt;="&amp;EOMONTH(DATEVALUE("01/"&amp;M3&amp;"/"&amp;$F$2),0))</f>
        <v>0</v>
      </c>
      <c r="N24" s="6">
        <f>COUNTIFS(Probacionistas!$AP:$AP,"&lt;&gt;"" ",Probacionistas!$P:$P,"Inscrito nuevo",Probacionistas!$BC:$BC,"Web",Probacionistas!$F:$F,"&gt;="&amp;DATEVALUE("01/"&amp;N3&amp;"/"&amp;$F$2),Probacionistas!$F:$F,"&lt;="&amp;EOMONTH(DATEVALUE("01/"&amp;N3&amp;"/"&amp;$F$2),0))</f>
        <v>0</v>
      </c>
      <c r="O24" s="6">
        <f>COUNTIFS(Probacionistas!$AP:$AP,"&lt;&gt;"" ",Probacionistas!$P:$P,"Inscrito nuevo",Probacionistas!$BC:$BC,"Web",Probacionistas!$F:$F,"&gt;="&amp;DATEVALUE("01/"&amp;O3&amp;"/"&amp;$F$2),Probacionistas!$F:$F,"&lt;="&amp;EOMONTH(DATEVALUE("01/"&amp;O3&amp;"/"&amp;$F$2),0))</f>
        <v>0</v>
      </c>
      <c r="P24" s="6">
        <f>COUNTIFS(Probacionistas!$AP:$AP,"&lt;&gt;"" ",Probacionistas!$P:$P,"Inscrito nuevo",Probacionistas!$BC:$BC,"Web",Probacionistas!$F:$F,"&gt;="&amp;DATEVALUE("01/"&amp;P3&amp;"/"&amp;$F$2),Probacionistas!$F:$F,"&lt;="&amp;EOMONTH(DATEVALUE("01/"&amp;P3&amp;"/"&amp;$F$2),0))</f>
        <v>0</v>
      </c>
      <c r="Q24" s="6">
        <f>COUNTIFS(Probacionistas!$AP:$AP,"&lt;&gt;"" ",Probacionistas!$P:$P,"Inscrito nuevo",Probacionistas!$BC:$BC,"Web",Probacionistas!$F:$F,"&gt;="&amp;DATEVALUE("01/"&amp;Q3&amp;"/"&amp;$F$2),Probacionistas!$F:$F,"&lt;="&amp;EOMONTH(DATEVALUE("01/"&amp;Q3&amp;"/"&amp;$F$2),0))</f>
        <v>0</v>
      </c>
      <c r="R24" s="57" t="str">
        <f>+Probacionistas!$B$1</f>
        <v>Huaraz</v>
      </c>
    </row>
    <row r="25" spans="1:18">
      <c r="A25" s="307">
        <v>2.23</v>
      </c>
      <c r="B25" s="10" t="s">
        <v>258</v>
      </c>
      <c r="C25" s="4">
        <f t="shared" si="4"/>
        <v>0</v>
      </c>
      <c r="D25" s="4">
        <f t="shared" si="5"/>
        <v>0</v>
      </c>
      <c r="E25" s="6">
        <f>COUNTIFS(Probacionistas!$AR:$AR,"&lt;&gt;"" ",Probacionistas!$R:$R,"Inscrito nuevo",Probacionistas!$BE:$BE,"Actividades",Probacionistas!$F:$F,"&gt;="&amp;DATEVALUE("01/"&amp;E2&amp;"/"&amp;$E$2),Probacionistas!$F:$F,"&lt;="&amp;EOMONTH(DATEVALUE("01/"&amp;E2&amp;"/"&amp;$E$2),0))</f>
        <v>0</v>
      </c>
      <c r="F25" s="6">
        <f>COUNTIFS(Probacionistas!$AP:$AP,"&lt;&gt;"" ",Probacionistas!$P:$P,"Inscrito nuevo",Probacionistas!$BC:$BC,"Cursos",Probacionistas!$F:$F,"&gt;="&amp;DATEVALUE("01/"&amp;F3&amp;"/"&amp;$F$2),Probacionistas!$F:$F,"&lt;="&amp;EOMONTH(DATEVALUE("01/"&amp;F3&amp;"/"&amp;$F$2),0))</f>
        <v>0</v>
      </c>
      <c r="G25" s="6">
        <f>COUNTIFS(Probacionistas!$AP:$AP,"&lt;&gt;"" ",Probacionistas!$P:$P,"Inscrito nuevo",Probacionistas!$BC:$BC,"Cursos",Probacionistas!$F:$F,"&gt;="&amp;DATEVALUE("01/"&amp;G3&amp;"/"&amp;$F$2),Probacionistas!$F:$F,"&lt;="&amp;EOMONTH(DATEVALUE("01/"&amp;G3&amp;"/"&amp;$F$2),0))</f>
        <v>0</v>
      </c>
      <c r="H25" s="6">
        <f>COUNTIFS(Probacionistas!$AP:$AP,"&lt;&gt;"" ",Probacionistas!$P:$P,"Inscrito nuevo",Probacionistas!$BC:$BC,"Cursos",Probacionistas!$F:$F,"&gt;="&amp;DATEVALUE("01/"&amp;H3&amp;"/"&amp;$F$2),Probacionistas!$F:$F,"&lt;="&amp;EOMONTH(DATEVALUE("01/"&amp;H3&amp;"/"&amp;$F$2),0))</f>
        <v>0</v>
      </c>
      <c r="I25" s="6">
        <f>COUNTIFS(Probacionistas!$AP:$AP,"&lt;&gt;"" ",Probacionistas!$P:$P,"Inscrito nuevo",Probacionistas!$BC:$BC,"Cursos",Probacionistas!$F:$F,"&gt;="&amp;DATEVALUE("01/"&amp;I3&amp;"/"&amp;$F$2),Probacionistas!$F:$F,"&lt;="&amp;EOMONTH(DATEVALUE("01/"&amp;I3&amp;"/"&amp;$F$2),0))</f>
        <v>0</v>
      </c>
      <c r="J25" s="6">
        <f>COUNTIFS(Probacionistas!$AP:$AP,"&lt;&gt;"" ",Probacionistas!$P:$P,"Inscrito nuevo",Probacionistas!$BC:$BC,"Cursos",Probacionistas!$F:$F,"&gt;="&amp;DATEVALUE("01/"&amp;J3&amp;"/"&amp;$F$2),Probacionistas!$F:$F,"&lt;="&amp;EOMONTH(DATEVALUE("01/"&amp;J3&amp;"/"&amp;$F$2),0))</f>
        <v>0</v>
      </c>
      <c r="K25" s="6">
        <f>COUNTIFS(Probacionistas!$AP:$AP,"&lt;&gt;"" ",Probacionistas!$P:$P,"Inscrito nuevo",Probacionistas!$BC:$BC,"Cursos",Probacionistas!$F:$F,"&gt;="&amp;DATEVALUE("01/"&amp;K3&amp;"/"&amp;$F$2),Probacionistas!$F:$F,"&lt;="&amp;EOMONTH(DATEVALUE("01/"&amp;K3&amp;"/"&amp;$F$2),0))</f>
        <v>0</v>
      </c>
      <c r="L25" s="6">
        <f>COUNTIFS(Probacionistas!$AP:$AP,"&lt;&gt;"" ",Probacionistas!$P:$P,"Inscrito nuevo",Probacionistas!$BC:$BC,"Cursos",Probacionistas!$F:$F,"&gt;="&amp;DATEVALUE("01/"&amp;L3&amp;"/"&amp;$F$2),Probacionistas!$F:$F,"&lt;="&amp;EOMONTH(DATEVALUE("01/"&amp;L3&amp;"/"&amp;$F$2),0))</f>
        <v>0</v>
      </c>
      <c r="M25" s="6">
        <f>COUNTIFS(Probacionistas!$AP:$AP,"&lt;&gt;"" ",Probacionistas!$P:$P,"Inscrito nuevo",Probacionistas!$BC:$BC,"Cursos",Probacionistas!$F:$F,"&gt;="&amp;DATEVALUE("01/"&amp;M3&amp;"/"&amp;$F$2),Probacionistas!$F:$F,"&lt;="&amp;EOMONTH(DATEVALUE("01/"&amp;M3&amp;"/"&amp;$F$2),0))</f>
        <v>0</v>
      </c>
      <c r="N25" s="6">
        <f>COUNTIFS(Probacionistas!$AP:$AP,"&lt;&gt;"" ",Probacionistas!$P:$P,"Inscrito nuevo",Probacionistas!$BC:$BC,"Cursos",Probacionistas!$F:$F,"&gt;="&amp;DATEVALUE("01/"&amp;N3&amp;"/"&amp;$F$2),Probacionistas!$F:$F,"&lt;="&amp;EOMONTH(DATEVALUE("01/"&amp;N3&amp;"/"&amp;$F$2),0))</f>
        <v>0</v>
      </c>
      <c r="O25" s="6">
        <f>COUNTIFS(Probacionistas!$AP:$AP,"&lt;&gt;"" ",Probacionistas!$P:$P,"Inscrito nuevo",Probacionistas!$BC:$BC,"Cursos",Probacionistas!$F:$F,"&gt;="&amp;DATEVALUE("01/"&amp;O3&amp;"/"&amp;$F$2),Probacionistas!$F:$F,"&lt;="&amp;EOMONTH(DATEVALUE("01/"&amp;O3&amp;"/"&amp;$F$2),0))</f>
        <v>0</v>
      </c>
      <c r="P25" s="6">
        <f>COUNTIFS(Probacionistas!$AP:$AP,"&lt;&gt;"" ",Probacionistas!$P:$P,"Inscrito nuevo",Probacionistas!$BC:$BC,"Cursos",Probacionistas!$F:$F,"&gt;="&amp;DATEVALUE("01/"&amp;P3&amp;"/"&amp;$F$2),Probacionistas!$F:$F,"&lt;="&amp;EOMONTH(DATEVALUE("01/"&amp;P3&amp;"/"&amp;$F$2),0))</f>
        <v>0</v>
      </c>
      <c r="Q25" s="6">
        <f>COUNTIFS(Probacionistas!$AP:$AP,"&lt;&gt;"" ",Probacionistas!$P:$P,"Inscrito nuevo",Probacionistas!$BC:$BC,"Cursos",Probacionistas!$F:$F,"&gt;="&amp;DATEVALUE("01/"&amp;Q3&amp;"/"&amp;$F$2),Probacionistas!$F:$F,"&lt;="&amp;EOMONTH(DATEVALUE("01/"&amp;Q3&amp;"/"&amp;$F$2),0))</f>
        <v>0</v>
      </c>
      <c r="R25" s="57" t="str">
        <f>+Probacionistas!$B$1</f>
        <v>Huaraz</v>
      </c>
    </row>
    <row r="26" spans="1:18">
      <c r="A26" s="307">
        <v>2.2400000000000002</v>
      </c>
      <c r="B26" s="10" t="s">
        <v>259</v>
      </c>
      <c r="C26" s="4">
        <f t="shared" si="4"/>
        <v>0</v>
      </c>
      <c r="D26" s="4">
        <f t="shared" si="5"/>
        <v>0</v>
      </c>
      <c r="E26" s="6">
        <f>COUNTIFS(Probacionistas!$AR:$AR,"&lt;&gt;"" ",Probacionistas!$R:$R,"Inscrito nuevo",Probacionistas!$BE:$BE,"Web",Probacionistas!$F:$F,"&gt;="&amp;DATEVALUE("01/"&amp;E3&amp;"/"&amp;$E$2),Probacionistas!$F:$F,"&lt;="&amp;EOMONTH(DATEVALUE("01/"&amp;E3&amp;"/"&amp;$E$2),0))</f>
        <v>0</v>
      </c>
      <c r="F26" s="6">
        <f>COUNTIFS(Probacionistas!$AP:$AP,"&lt;&gt;"" ",Probacionistas!$P:$P,"Inscrito nuevo",Probacionistas!$BC:$BC,"Llamadas",Probacionistas!$F:$F,"&gt;="&amp;DATEVALUE("01/"&amp;F3&amp;"/"&amp;$F$2),Probacionistas!$F:$F,"&lt;="&amp;EOMONTH(DATEVALUE("01/"&amp;F3&amp;"/"&amp;$F$2),0))</f>
        <v>0</v>
      </c>
      <c r="G26" s="6">
        <f>COUNTIFS(Probacionistas!$AP:$AP,"&lt;&gt;"" ",Probacionistas!$P:$P,"Inscrito nuevo",Probacionistas!$BC:$BC,"Llamadas",Probacionistas!$F:$F,"&gt;="&amp;DATEVALUE("01/"&amp;G3&amp;"/"&amp;$F$2),Probacionistas!$F:$F,"&lt;="&amp;EOMONTH(DATEVALUE("01/"&amp;G3&amp;"/"&amp;$F$2),0))</f>
        <v>0</v>
      </c>
      <c r="H26" s="6">
        <f>COUNTIFS(Probacionistas!$AP:$AP,"&lt;&gt;"" ",Probacionistas!$P:$P,"Inscrito nuevo",Probacionistas!$BC:$BC,"Llamadas",Probacionistas!$F:$F,"&gt;="&amp;DATEVALUE("01/"&amp;H3&amp;"/"&amp;$F$2),Probacionistas!$F:$F,"&lt;="&amp;EOMONTH(DATEVALUE("01/"&amp;H3&amp;"/"&amp;$F$2),0))</f>
        <v>0</v>
      </c>
      <c r="I26" s="6">
        <f>COUNTIFS(Probacionistas!$AP:$AP,"&lt;&gt;"" ",Probacionistas!$P:$P,"Inscrito nuevo",Probacionistas!$BC:$BC,"Llamadas",Probacionistas!$F:$F,"&gt;="&amp;DATEVALUE("01/"&amp;I3&amp;"/"&amp;$F$2),Probacionistas!$F:$F,"&lt;="&amp;EOMONTH(DATEVALUE("01/"&amp;I3&amp;"/"&amp;$F$2),0))</f>
        <v>0</v>
      </c>
      <c r="J26" s="6">
        <f>COUNTIFS(Probacionistas!$AP:$AP,"&lt;&gt;"" ",Probacionistas!$P:$P,"Inscrito nuevo",Probacionistas!$BC:$BC,"Llamadas",Probacionistas!$F:$F,"&gt;="&amp;DATEVALUE("01/"&amp;J3&amp;"/"&amp;$F$2),Probacionistas!$F:$F,"&lt;="&amp;EOMONTH(DATEVALUE("01/"&amp;J3&amp;"/"&amp;$F$2),0))</f>
        <v>0</v>
      </c>
      <c r="K26" s="6">
        <f>COUNTIFS(Probacionistas!$AP:$AP,"&lt;&gt;"" ",Probacionistas!$P:$P,"Inscrito nuevo",Probacionistas!$BC:$BC,"Llamadas",Probacionistas!$F:$F,"&gt;="&amp;DATEVALUE("01/"&amp;K3&amp;"/"&amp;$F$2),Probacionistas!$F:$F,"&lt;="&amp;EOMONTH(DATEVALUE("01/"&amp;K3&amp;"/"&amp;$F$2),0))</f>
        <v>0</v>
      </c>
      <c r="L26" s="6">
        <f>COUNTIFS(Probacionistas!$AP:$AP,"&lt;&gt;"" ",Probacionistas!$P:$P,"Inscrito nuevo",Probacionistas!$BC:$BC,"Llamadas",Probacionistas!$F:$F,"&gt;="&amp;DATEVALUE("01/"&amp;L3&amp;"/"&amp;$F$2),Probacionistas!$F:$F,"&lt;="&amp;EOMONTH(DATEVALUE("01/"&amp;L3&amp;"/"&amp;$F$2),0))</f>
        <v>0</v>
      </c>
      <c r="M26" s="6">
        <f>COUNTIFS(Probacionistas!$AP:$AP,"&lt;&gt;"" ",Probacionistas!$P:$P,"Inscrito nuevo",Probacionistas!$BC:$BC,"Llamadas",Probacionistas!$F:$F,"&gt;="&amp;DATEVALUE("01/"&amp;M3&amp;"/"&amp;$F$2),Probacionistas!$F:$F,"&lt;="&amp;EOMONTH(DATEVALUE("01/"&amp;M3&amp;"/"&amp;$F$2),0))</f>
        <v>0</v>
      </c>
      <c r="N26" s="6">
        <f>COUNTIFS(Probacionistas!$AP:$AP,"&lt;&gt;"" ",Probacionistas!$P:$P,"Inscrito nuevo",Probacionistas!$BC:$BC,"Llamadas",Probacionistas!$F:$F,"&gt;="&amp;DATEVALUE("01/"&amp;N3&amp;"/"&amp;$F$2),Probacionistas!$F:$F,"&lt;="&amp;EOMONTH(DATEVALUE("01/"&amp;N3&amp;"/"&amp;$F$2),0))</f>
        <v>0</v>
      </c>
      <c r="O26" s="6">
        <f>COUNTIFS(Probacionistas!$AP:$AP,"&lt;&gt;"" ",Probacionistas!$P:$P,"Inscrito nuevo",Probacionistas!$BC:$BC,"Llamadas",Probacionistas!$F:$F,"&gt;="&amp;DATEVALUE("01/"&amp;O3&amp;"/"&amp;$F$2),Probacionistas!$F:$F,"&lt;="&amp;EOMONTH(DATEVALUE("01/"&amp;O3&amp;"/"&amp;$F$2),0))</f>
        <v>0</v>
      </c>
      <c r="P26" s="6">
        <f>COUNTIFS(Probacionistas!$AP:$AP,"&lt;&gt;"" ",Probacionistas!$P:$P,"Inscrito nuevo",Probacionistas!$BC:$BC,"Llamadas",Probacionistas!$F:$F,"&gt;="&amp;DATEVALUE("01/"&amp;P3&amp;"/"&amp;$F$2),Probacionistas!$F:$F,"&lt;="&amp;EOMONTH(DATEVALUE("01/"&amp;P3&amp;"/"&amp;$F$2),0))</f>
        <v>0</v>
      </c>
      <c r="Q26" s="6">
        <f>COUNTIFS(Probacionistas!$AP:$AP,"&lt;&gt;"" ",Probacionistas!$P:$P,"Inscrito nuevo",Probacionistas!$BC:$BC,"Llamadas",Probacionistas!$F:$F,"&gt;="&amp;DATEVALUE("01/"&amp;Q3&amp;"/"&amp;$F$2),Probacionistas!$F:$F,"&lt;="&amp;EOMONTH(DATEVALUE("01/"&amp;Q3&amp;"/"&amp;$F$2),0))</f>
        <v>0</v>
      </c>
      <c r="R26" s="57" t="str">
        <f>+Probacionistas!$B$1</f>
        <v>Huaraz</v>
      </c>
    </row>
    <row r="27" spans="1:18">
      <c r="A27" s="307">
        <v>2.25</v>
      </c>
      <c r="B27" s="168" t="s">
        <v>260</v>
      </c>
      <c r="C27" s="4">
        <f t="shared" si="4"/>
        <v>0</v>
      </c>
      <c r="D27" s="4">
        <f t="shared" si="5"/>
        <v>0</v>
      </c>
      <c r="E27" s="33"/>
      <c r="F27" s="6">
        <f>COUNTIFS(Probacionistas!$AP:$AP,"&lt;&gt;"" ",Probacionistas!$P:$P,"Inscrito nuevo",Probacionistas!$BC:$BC,"Mensajes de texto",Probacionistas!$F:$F,"&gt;="&amp;DATEVALUE("01/"&amp;F3&amp;"/"&amp;$F$2),Probacionistas!$F:$F,"&lt;="&amp;EOMONTH(DATEVALUE("01/"&amp;F3&amp;"/"&amp;$F$2),0))</f>
        <v>0</v>
      </c>
      <c r="G27" s="6">
        <f>COUNTIFS(Probacionistas!$AP:$AP,"&lt;&gt;"" ",Probacionistas!$P:$P,"Inscrito nuevo",Probacionistas!$BC:$BC,"Mensajes de texto",Probacionistas!$F:$F,"&gt;="&amp;DATEVALUE("01/"&amp;G3&amp;"/"&amp;$F$2),Probacionistas!$F:$F,"&lt;="&amp;EOMONTH(DATEVALUE("01/"&amp;G3&amp;"/"&amp;$F$2),0))</f>
        <v>0</v>
      </c>
      <c r="H27" s="6">
        <f>COUNTIFS(Probacionistas!$AP:$AP,"&lt;&gt;"" ",Probacionistas!$P:$P,"Inscrito nuevo",Probacionistas!$BC:$BC,"Mensajes de texto",Probacionistas!$F:$F,"&gt;="&amp;DATEVALUE("01/"&amp;H3&amp;"/"&amp;$F$2),Probacionistas!$F:$F,"&lt;="&amp;EOMONTH(DATEVALUE("01/"&amp;H3&amp;"/"&amp;$F$2),0))</f>
        <v>0</v>
      </c>
      <c r="I27" s="6">
        <f>COUNTIFS(Probacionistas!$AP:$AP,"&lt;&gt;"" ",Probacionistas!$P:$P,"Inscrito nuevo",Probacionistas!$BC:$BC,"Mensajes de texto",Probacionistas!$F:$F,"&gt;="&amp;DATEVALUE("01/"&amp;I3&amp;"/"&amp;$F$2),Probacionistas!$F:$F,"&lt;="&amp;EOMONTH(DATEVALUE("01/"&amp;I3&amp;"/"&amp;$F$2),0))</f>
        <v>0</v>
      </c>
      <c r="J27" s="6">
        <f>COUNTIFS(Probacionistas!$AP:$AP,"&lt;&gt;"" ",Probacionistas!$P:$P,"Inscrito nuevo",Probacionistas!$BC:$BC,"Mensajes de texto",Probacionistas!$F:$F,"&gt;="&amp;DATEVALUE("01/"&amp;J3&amp;"/"&amp;$F$2),Probacionistas!$F:$F,"&lt;="&amp;EOMONTH(DATEVALUE("01/"&amp;J3&amp;"/"&amp;$F$2),0))</f>
        <v>0</v>
      </c>
      <c r="K27" s="6">
        <f>COUNTIFS(Probacionistas!$AP:$AP,"&lt;&gt;"" ",Probacionistas!$P:$P,"Inscrito nuevo",Probacionistas!$BC:$BC,"Mensajes de texto",Probacionistas!$F:$F,"&gt;="&amp;DATEVALUE("01/"&amp;K3&amp;"/"&amp;$F$2),Probacionistas!$F:$F,"&lt;="&amp;EOMONTH(DATEVALUE("01/"&amp;K3&amp;"/"&amp;$F$2),0))</f>
        <v>0</v>
      </c>
      <c r="L27" s="6">
        <f>COUNTIFS(Probacionistas!$AP:$AP,"&lt;&gt;"" ",Probacionistas!$P:$P,"Inscrito nuevo",Probacionistas!$BC:$BC,"Mensajes de texto",Probacionistas!$F:$F,"&gt;="&amp;DATEVALUE("01/"&amp;L3&amp;"/"&amp;$F$2),Probacionistas!$F:$F,"&lt;="&amp;EOMONTH(DATEVALUE("01/"&amp;L3&amp;"/"&amp;$F$2),0))</f>
        <v>0</v>
      </c>
      <c r="M27" s="6">
        <f>COUNTIFS(Probacionistas!$AP:$AP,"&lt;&gt;"" ",Probacionistas!$P:$P,"Inscrito nuevo",Probacionistas!$BC:$BC,"Mensajes de texto",Probacionistas!$F:$F,"&gt;="&amp;DATEVALUE("01/"&amp;M3&amp;"/"&amp;$F$2),Probacionistas!$F:$F,"&lt;="&amp;EOMONTH(DATEVALUE("01/"&amp;M3&amp;"/"&amp;$F$2),0))</f>
        <v>0</v>
      </c>
      <c r="N27" s="6">
        <f>COUNTIFS(Probacionistas!$AP:$AP,"&lt;&gt;"" ",Probacionistas!$P:$P,"Inscrito nuevo",Probacionistas!$BC:$BC,"Mensajes de texto",Probacionistas!$F:$F,"&gt;="&amp;DATEVALUE("01/"&amp;N3&amp;"/"&amp;$F$2),Probacionistas!$F:$F,"&lt;="&amp;EOMONTH(DATEVALUE("01/"&amp;N3&amp;"/"&amp;$F$2),0))</f>
        <v>0</v>
      </c>
      <c r="O27" s="6">
        <f>COUNTIFS(Probacionistas!$AP:$AP,"&lt;&gt;"" ",Probacionistas!$P:$P,"Inscrito nuevo",Probacionistas!$BC:$BC,"Mensajes de texto",Probacionistas!$F:$F,"&gt;="&amp;DATEVALUE("01/"&amp;O3&amp;"/"&amp;$F$2),Probacionistas!$F:$F,"&lt;="&amp;EOMONTH(DATEVALUE("01/"&amp;O3&amp;"/"&amp;$F$2),0))</f>
        <v>0</v>
      </c>
      <c r="P27" s="6">
        <f>COUNTIFS(Probacionistas!$AP:$AP,"&lt;&gt;"" ",Probacionistas!$P:$P,"Inscrito nuevo",Probacionistas!$BC:$BC,"Mensajes de texto",Probacionistas!$F:$F,"&gt;="&amp;DATEVALUE("01/"&amp;P3&amp;"/"&amp;$F$2),Probacionistas!$F:$F,"&lt;="&amp;EOMONTH(DATEVALUE("01/"&amp;P3&amp;"/"&amp;$F$2),0))</f>
        <v>0</v>
      </c>
      <c r="Q27" s="6">
        <f>COUNTIFS(Probacionistas!$AP:$AP,"&lt;&gt;"" ",Probacionistas!$P:$P,"Inscrito nuevo",Probacionistas!$BC:$BC,"Mensajes de texto",Probacionistas!$F:$F,"&gt;="&amp;DATEVALUE("01/"&amp;Q3&amp;"/"&amp;$F$2),Probacionistas!$F:$F,"&lt;="&amp;EOMONTH(DATEVALUE("01/"&amp;Q3&amp;"/"&amp;$F$2),0))</f>
        <v>0</v>
      </c>
      <c r="R27" s="57" t="str">
        <f>+Probacionistas!$B$1</f>
        <v>Huaraz</v>
      </c>
    </row>
  </sheetData>
  <sheetProtection algorithmName="SHA-512" hashValue="yoS5+bDEDxG0HBIzFK3SBQqePmU0adKO54I9MKyc45l2o1mbL1rV8/8INW4Gj46J/VLIFFOc1MWpeK1u3iE9zA==" saltValue="If/xEKzZvPC/ObD+OP46Xg==" spinCount="100000" sheet="1" objects="1" scenarios="1"/>
  <protectedRanges>
    <protectedRange sqref="F5" name="Rango1"/>
  </protectedRanges>
  <mergeCells count="5164">
    <mergeCell ref="AE1:AF1"/>
    <mergeCell ref="AG1:AH1"/>
    <mergeCell ref="AI1:AJ1"/>
    <mergeCell ref="AK1:AL1"/>
    <mergeCell ref="AM1:AN1"/>
    <mergeCell ref="AO1:AP1"/>
    <mergeCell ref="S1:T1"/>
    <mergeCell ref="U1:V1"/>
    <mergeCell ref="W1:X1"/>
    <mergeCell ref="Y1:Z1"/>
    <mergeCell ref="AA1:AB1"/>
    <mergeCell ref="AC1:AD1"/>
    <mergeCell ref="BO1:BP1"/>
    <mergeCell ref="BQ1:BR1"/>
    <mergeCell ref="BS1:BT1"/>
    <mergeCell ref="BU1:BV1"/>
    <mergeCell ref="BW1:BX1"/>
    <mergeCell ref="BY1:BZ1"/>
    <mergeCell ref="BC1:BD1"/>
    <mergeCell ref="BE1:BF1"/>
    <mergeCell ref="BG1:BH1"/>
    <mergeCell ref="BI1:BJ1"/>
    <mergeCell ref="BK1:BL1"/>
    <mergeCell ref="BM1:BN1"/>
    <mergeCell ref="AQ1:AR1"/>
    <mergeCell ref="AS1:AT1"/>
    <mergeCell ref="AU1:AV1"/>
    <mergeCell ref="AW1:AX1"/>
    <mergeCell ref="AY1:AZ1"/>
    <mergeCell ref="BA1:BB1"/>
    <mergeCell ref="CY1:CZ1"/>
    <mergeCell ref="DA1:DB1"/>
    <mergeCell ref="DC1:DD1"/>
    <mergeCell ref="DE1:DF1"/>
    <mergeCell ref="DG1:DH1"/>
    <mergeCell ref="DI1:DJ1"/>
    <mergeCell ref="CM1:CN1"/>
    <mergeCell ref="CO1:CP1"/>
    <mergeCell ref="CQ1:CR1"/>
    <mergeCell ref="CS1:CT1"/>
    <mergeCell ref="CU1:CV1"/>
    <mergeCell ref="CW1:CX1"/>
    <mergeCell ref="CA1:CB1"/>
    <mergeCell ref="CC1:CD1"/>
    <mergeCell ref="CE1:CF1"/>
    <mergeCell ref="CG1:CH1"/>
    <mergeCell ref="CI1:CJ1"/>
    <mergeCell ref="CK1:CL1"/>
    <mergeCell ref="EI1:EJ1"/>
    <mergeCell ref="EK1:EL1"/>
    <mergeCell ref="EM1:EN1"/>
    <mergeCell ref="EO1:EP1"/>
    <mergeCell ref="EQ1:ER1"/>
    <mergeCell ref="ES1:ET1"/>
    <mergeCell ref="DW1:DX1"/>
    <mergeCell ref="DY1:DZ1"/>
    <mergeCell ref="EA1:EB1"/>
    <mergeCell ref="EC1:ED1"/>
    <mergeCell ref="EE1:EF1"/>
    <mergeCell ref="EG1:EH1"/>
    <mergeCell ref="DK1:DL1"/>
    <mergeCell ref="DM1:DN1"/>
    <mergeCell ref="DO1:DP1"/>
    <mergeCell ref="DQ1:DR1"/>
    <mergeCell ref="DS1:DT1"/>
    <mergeCell ref="DU1:DV1"/>
    <mergeCell ref="FS1:FT1"/>
    <mergeCell ref="FU1:FV1"/>
    <mergeCell ref="JL1:JM1"/>
    <mergeCell ref="JN1:JO1"/>
    <mergeCell ref="JP1:JQ1"/>
    <mergeCell ref="JR1:JS1"/>
    <mergeCell ref="FG1:FH1"/>
    <mergeCell ref="FI1:FJ1"/>
    <mergeCell ref="FK1:FL1"/>
    <mergeCell ref="FM1:FN1"/>
    <mergeCell ref="FO1:FP1"/>
    <mergeCell ref="FQ1:FR1"/>
    <mergeCell ref="EU1:EV1"/>
    <mergeCell ref="EW1:EX1"/>
    <mergeCell ref="EY1:EZ1"/>
    <mergeCell ref="FA1:FB1"/>
    <mergeCell ref="FC1:FD1"/>
    <mergeCell ref="FE1:FF1"/>
    <mergeCell ref="KR1:KS1"/>
    <mergeCell ref="KT1:KU1"/>
    <mergeCell ref="KV1:KW1"/>
    <mergeCell ref="KX1:KY1"/>
    <mergeCell ref="KZ1:LA1"/>
    <mergeCell ref="LB1:LC1"/>
    <mergeCell ref="KF1:KG1"/>
    <mergeCell ref="KH1:KI1"/>
    <mergeCell ref="KJ1:KK1"/>
    <mergeCell ref="KL1:KM1"/>
    <mergeCell ref="KN1:KO1"/>
    <mergeCell ref="KP1:KQ1"/>
    <mergeCell ref="JT1:JU1"/>
    <mergeCell ref="JV1:JW1"/>
    <mergeCell ref="JX1:JY1"/>
    <mergeCell ref="JZ1:KA1"/>
    <mergeCell ref="KB1:KC1"/>
    <mergeCell ref="KD1:KE1"/>
    <mergeCell ref="MB1:MC1"/>
    <mergeCell ref="MD1:ME1"/>
    <mergeCell ref="MF1:MG1"/>
    <mergeCell ref="MH1:MI1"/>
    <mergeCell ref="MJ1:MK1"/>
    <mergeCell ref="ML1:MM1"/>
    <mergeCell ref="LP1:LQ1"/>
    <mergeCell ref="LR1:LS1"/>
    <mergeCell ref="LT1:LU1"/>
    <mergeCell ref="LV1:LW1"/>
    <mergeCell ref="LX1:LY1"/>
    <mergeCell ref="LZ1:MA1"/>
    <mergeCell ref="LD1:LE1"/>
    <mergeCell ref="LF1:LG1"/>
    <mergeCell ref="LH1:LI1"/>
    <mergeCell ref="LJ1:LK1"/>
    <mergeCell ref="LL1:LM1"/>
    <mergeCell ref="LN1:LO1"/>
    <mergeCell ref="NL1:NM1"/>
    <mergeCell ref="NN1:NO1"/>
    <mergeCell ref="NP1:NQ1"/>
    <mergeCell ref="NR1:NS1"/>
    <mergeCell ref="NT1:NU1"/>
    <mergeCell ref="NV1:NW1"/>
    <mergeCell ref="MZ1:NA1"/>
    <mergeCell ref="NB1:NC1"/>
    <mergeCell ref="ND1:NE1"/>
    <mergeCell ref="NF1:NG1"/>
    <mergeCell ref="NH1:NI1"/>
    <mergeCell ref="NJ1:NK1"/>
    <mergeCell ref="MN1:MO1"/>
    <mergeCell ref="MP1:MQ1"/>
    <mergeCell ref="MR1:MS1"/>
    <mergeCell ref="MT1:MU1"/>
    <mergeCell ref="MV1:MW1"/>
    <mergeCell ref="MX1:MY1"/>
    <mergeCell ref="OV1:OW1"/>
    <mergeCell ref="OX1:OY1"/>
    <mergeCell ref="OZ1:PA1"/>
    <mergeCell ref="PB1:PC1"/>
    <mergeCell ref="PD1:PE1"/>
    <mergeCell ref="PF1:PG1"/>
    <mergeCell ref="OJ1:OK1"/>
    <mergeCell ref="OL1:OM1"/>
    <mergeCell ref="ON1:OO1"/>
    <mergeCell ref="OP1:OQ1"/>
    <mergeCell ref="OR1:OS1"/>
    <mergeCell ref="OT1:OU1"/>
    <mergeCell ref="NX1:NY1"/>
    <mergeCell ref="NZ1:OA1"/>
    <mergeCell ref="OB1:OC1"/>
    <mergeCell ref="OD1:OE1"/>
    <mergeCell ref="OF1:OG1"/>
    <mergeCell ref="OH1:OI1"/>
    <mergeCell ref="TT1:TU1"/>
    <mergeCell ref="TV1:TW1"/>
    <mergeCell ref="TX1:TY1"/>
    <mergeCell ref="TZ1:UA1"/>
    <mergeCell ref="UB1:UC1"/>
    <mergeCell ref="UD1:UE1"/>
    <mergeCell ref="TH1:TI1"/>
    <mergeCell ref="TJ1:TK1"/>
    <mergeCell ref="TL1:TM1"/>
    <mergeCell ref="TN1:TO1"/>
    <mergeCell ref="TP1:TQ1"/>
    <mergeCell ref="TR1:TS1"/>
    <mergeCell ref="PH1:PI1"/>
    <mergeCell ref="PJ1:PK1"/>
    <mergeCell ref="PL1:PM1"/>
    <mergeCell ref="PN1:PO1"/>
    <mergeCell ref="PP1:PQ1"/>
    <mergeCell ref="PR1:PS1"/>
    <mergeCell ref="VD1:VE1"/>
    <mergeCell ref="VF1:VG1"/>
    <mergeCell ref="VH1:VI1"/>
    <mergeCell ref="VJ1:VK1"/>
    <mergeCell ref="VL1:VM1"/>
    <mergeCell ref="VN1:VO1"/>
    <mergeCell ref="UR1:US1"/>
    <mergeCell ref="UT1:UU1"/>
    <mergeCell ref="UV1:UW1"/>
    <mergeCell ref="UX1:UY1"/>
    <mergeCell ref="UZ1:VA1"/>
    <mergeCell ref="VB1:VC1"/>
    <mergeCell ref="UF1:UG1"/>
    <mergeCell ref="UH1:UI1"/>
    <mergeCell ref="UJ1:UK1"/>
    <mergeCell ref="UL1:UM1"/>
    <mergeCell ref="UN1:UO1"/>
    <mergeCell ref="UP1:UQ1"/>
    <mergeCell ref="WN1:WO1"/>
    <mergeCell ref="WP1:WQ1"/>
    <mergeCell ref="WR1:WS1"/>
    <mergeCell ref="WT1:WU1"/>
    <mergeCell ref="WV1:WW1"/>
    <mergeCell ref="WX1:WY1"/>
    <mergeCell ref="WB1:WC1"/>
    <mergeCell ref="WD1:WE1"/>
    <mergeCell ref="WF1:WG1"/>
    <mergeCell ref="WH1:WI1"/>
    <mergeCell ref="WJ1:WK1"/>
    <mergeCell ref="WL1:WM1"/>
    <mergeCell ref="VP1:VQ1"/>
    <mergeCell ref="VR1:VS1"/>
    <mergeCell ref="VT1:VU1"/>
    <mergeCell ref="VV1:VW1"/>
    <mergeCell ref="VX1:VY1"/>
    <mergeCell ref="VZ1:WA1"/>
    <mergeCell ref="XX1:XY1"/>
    <mergeCell ref="XZ1:YA1"/>
    <mergeCell ref="YB1:YC1"/>
    <mergeCell ref="YD1:YE1"/>
    <mergeCell ref="YF1:YG1"/>
    <mergeCell ref="YH1:YI1"/>
    <mergeCell ref="XL1:XM1"/>
    <mergeCell ref="XN1:XO1"/>
    <mergeCell ref="XP1:XQ1"/>
    <mergeCell ref="XR1:XS1"/>
    <mergeCell ref="XT1:XU1"/>
    <mergeCell ref="XV1:XW1"/>
    <mergeCell ref="WZ1:XA1"/>
    <mergeCell ref="XB1:XC1"/>
    <mergeCell ref="XD1:XE1"/>
    <mergeCell ref="XF1:XG1"/>
    <mergeCell ref="XH1:XI1"/>
    <mergeCell ref="XJ1:XK1"/>
    <mergeCell ref="ZH1:ZI1"/>
    <mergeCell ref="ZJ1:ZK1"/>
    <mergeCell ref="ZL1:ZM1"/>
    <mergeCell ref="ZN1:ZO1"/>
    <mergeCell ref="ADD1:ADE1"/>
    <mergeCell ref="ADF1:ADG1"/>
    <mergeCell ref="YV1:YW1"/>
    <mergeCell ref="YX1:YY1"/>
    <mergeCell ref="YZ1:ZA1"/>
    <mergeCell ref="ZB1:ZC1"/>
    <mergeCell ref="ZD1:ZE1"/>
    <mergeCell ref="ZF1:ZG1"/>
    <mergeCell ref="YJ1:YK1"/>
    <mergeCell ref="YL1:YM1"/>
    <mergeCell ref="YN1:YO1"/>
    <mergeCell ref="YP1:YQ1"/>
    <mergeCell ref="YR1:YS1"/>
    <mergeCell ref="YT1:YU1"/>
    <mergeCell ref="AEF1:AEG1"/>
    <mergeCell ref="AEH1:AEI1"/>
    <mergeCell ref="AEJ1:AEK1"/>
    <mergeCell ref="AEL1:AEM1"/>
    <mergeCell ref="AEN1:AEO1"/>
    <mergeCell ref="AEP1:AEQ1"/>
    <mergeCell ref="ADT1:ADU1"/>
    <mergeCell ref="ADV1:ADW1"/>
    <mergeCell ref="ADX1:ADY1"/>
    <mergeCell ref="ADZ1:AEA1"/>
    <mergeCell ref="AEB1:AEC1"/>
    <mergeCell ref="AED1:AEE1"/>
    <mergeCell ref="ADH1:ADI1"/>
    <mergeCell ref="ADJ1:ADK1"/>
    <mergeCell ref="ADL1:ADM1"/>
    <mergeCell ref="ADN1:ADO1"/>
    <mergeCell ref="ADP1:ADQ1"/>
    <mergeCell ref="ADR1:ADS1"/>
    <mergeCell ref="AFP1:AFQ1"/>
    <mergeCell ref="AFR1:AFS1"/>
    <mergeCell ref="AFT1:AFU1"/>
    <mergeCell ref="AFV1:AFW1"/>
    <mergeCell ref="AFX1:AFY1"/>
    <mergeCell ref="AFZ1:AGA1"/>
    <mergeCell ref="AFD1:AFE1"/>
    <mergeCell ref="AFF1:AFG1"/>
    <mergeCell ref="AFH1:AFI1"/>
    <mergeCell ref="AFJ1:AFK1"/>
    <mergeCell ref="AFL1:AFM1"/>
    <mergeCell ref="AFN1:AFO1"/>
    <mergeCell ref="AER1:AES1"/>
    <mergeCell ref="AET1:AEU1"/>
    <mergeCell ref="AEV1:AEW1"/>
    <mergeCell ref="AEX1:AEY1"/>
    <mergeCell ref="AEZ1:AFA1"/>
    <mergeCell ref="AFB1:AFC1"/>
    <mergeCell ref="AGZ1:AHA1"/>
    <mergeCell ref="AHB1:AHC1"/>
    <mergeCell ref="AHD1:AHE1"/>
    <mergeCell ref="AHF1:AHG1"/>
    <mergeCell ref="AHH1:AHI1"/>
    <mergeCell ref="AHJ1:AHK1"/>
    <mergeCell ref="AGN1:AGO1"/>
    <mergeCell ref="AGP1:AGQ1"/>
    <mergeCell ref="AGR1:AGS1"/>
    <mergeCell ref="AGT1:AGU1"/>
    <mergeCell ref="AGV1:AGW1"/>
    <mergeCell ref="AGX1:AGY1"/>
    <mergeCell ref="AGB1:AGC1"/>
    <mergeCell ref="AGD1:AGE1"/>
    <mergeCell ref="AGF1:AGG1"/>
    <mergeCell ref="AGH1:AGI1"/>
    <mergeCell ref="AGJ1:AGK1"/>
    <mergeCell ref="AGL1:AGM1"/>
    <mergeCell ref="AIJ1:AIK1"/>
    <mergeCell ref="AIL1:AIM1"/>
    <mergeCell ref="AIN1:AIO1"/>
    <mergeCell ref="AIP1:AIQ1"/>
    <mergeCell ref="AIR1:AIS1"/>
    <mergeCell ref="AIT1:AIU1"/>
    <mergeCell ref="AHX1:AHY1"/>
    <mergeCell ref="AHZ1:AIA1"/>
    <mergeCell ref="AIB1:AIC1"/>
    <mergeCell ref="AID1:AIE1"/>
    <mergeCell ref="AIF1:AIG1"/>
    <mergeCell ref="AIH1:AII1"/>
    <mergeCell ref="AHL1:AHM1"/>
    <mergeCell ref="AHN1:AHO1"/>
    <mergeCell ref="AHP1:AHQ1"/>
    <mergeCell ref="AHR1:AHS1"/>
    <mergeCell ref="AHT1:AHU1"/>
    <mergeCell ref="AHV1:AHW1"/>
    <mergeCell ref="ANH1:ANI1"/>
    <mergeCell ref="ANJ1:ANK1"/>
    <mergeCell ref="ANL1:ANM1"/>
    <mergeCell ref="ANN1:ANO1"/>
    <mergeCell ref="ANP1:ANQ1"/>
    <mergeCell ref="ANR1:ANS1"/>
    <mergeCell ref="AJH1:AJI1"/>
    <mergeCell ref="AJJ1:AJK1"/>
    <mergeCell ref="AMZ1:ANA1"/>
    <mergeCell ref="ANB1:ANC1"/>
    <mergeCell ref="AND1:ANE1"/>
    <mergeCell ref="ANF1:ANG1"/>
    <mergeCell ref="AIV1:AIW1"/>
    <mergeCell ref="AIX1:AIY1"/>
    <mergeCell ref="AIZ1:AJA1"/>
    <mergeCell ref="AJB1:AJC1"/>
    <mergeCell ref="AJD1:AJE1"/>
    <mergeCell ref="AJF1:AJG1"/>
    <mergeCell ref="AOR1:AOS1"/>
    <mergeCell ref="AOT1:AOU1"/>
    <mergeCell ref="AOV1:AOW1"/>
    <mergeCell ref="AOX1:AOY1"/>
    <mergeCell ref="AOZ1:APA1"/>
    <mergeCell ref="APB1:APC1"/>
    <mergeCell ref="AOF1:AOG1"/>
    <mergeCell ref="AOH1:AOI1"/>
    <mergeCell ref="AOJ1:AOK1"/>
    <mergeCell ref="AOL1:AOM1"/>
    <mergeCell ref="AON1:AOO1"/>
    <mergeCell ref="AOP1:AOQ1"/>
    <mergeCell ref="ANT1:ANU1"/>
    <mergeCell ref="ANV1:ANW1"/>
    <mergeCell ref="ANX1:ANY1"/>
    <mergeCell ref="ANZ1:AOA1"/>
    <mergeCell ref="AOB1:AOC1"/>
    <mergeCell ref="AOD1:AOE1"/>
    <mergeCell ref="AQB1:AQC1"/>
    <mergeCell ref="AQD1:AQE1"/>
    <mergeCell ref="AQF1:AQG1"/>
    <mergeCell ref="AQH1:AQI1"/>
    <mergeCell ref="AQJ1:AQK1"/>
    <mergeCell ref="AQL1:AQM1"/>
    <mergeCell ref="APP1:APQ1"/>
    <mergeCell ref="APR1:APS1"/>
    <mergeCell ref="APT1:APU1"/>
    <mergeCell ref="APV1:APW1"/>
    <mergeCell ref="APX1:APY1"/>
    <mergeCell ref="APZ1:AQA1"/>
    <mergeCell ref="APD1:APE1"/>
    <mergeCell ref="APF1:APG1"/>
    <mergeCell ref="APH1:API1"/>
    <mergeCell ref="APJ1:APK1"/>
    <mergeCell ref="APL1:APM1"/>
    <mergeCell ref="APN1:APO1"/>
    <mergeCell ref="ARL1:ARM1"/>
    <mergeCell ref="ARN1:ARO1"/>
    <mergeCell ref="ARP1:ARQ1"/>
    <mergeCell ref="ARR1:ARS1"/>
    <mergeCell ref="ART1:ARU1"/>
    <mergeCell ref="ARV1:ARW1"/>
    <mergeCell ref="AQZ1:ARA1"/>
    <mergeCell ref="ARB1:ARC1"/>
    <mergeCell ref="ARD1:ARE1"/>
    <mergeCell ref="ARF1:ARG1"/>
    <mergeCell ref="ARH1:ARI1"/>
    <mergeCell ref="ARJ1:ARK1"/>
    <mergeCell ref="AQN1:AQO1"/>
    <mergeCell ref="AQP1:AQQ1"/>
    <mergeCell ref="AQR1:AQS1"/>
    <mergeCell ref="AQT1:AQU1"/>
    <mergeCell ref="AQV1:AQW1"/>
    <mergeCell ref="AQX1:AQY1"/>
    <mergeCell ref="ASV1:ASW1"/>
    <mergeCell ref="ASX1:ASY1"/>
    <mergeCell ref="ASZ1:ATA1"/>
    <mergeCell ref="ATB1:ATC1"/>
    <mergeCell ref="ATD1:ATE1"/>
    <mergeCell ref="ATF1:ATG1"/>
    <mergeCell ref="ASJ1:ASK1"/>
    <mergeCell ref="ASL1:ASM1"/>
    <mergeCell ref="ASN1:ASO1"/>
    <mergeCell ref="ASP1:ASQ1"/>
    <mergeCell ref="ASR1:ASS1"/>
    <mergeCell ref="AST1:ASU1"/>
    <mergeCell ref="ARX1:ARY1"/>
    <mergeCell ref="ARZ1:ASA1"/>
    <mergeCell ref="ASB1:ASC1"/>
    <mergeCell ref="ASD1:ASE1"/>
    <mergeCell ref="ASF1:ASG1"/>
    <mergeCell ref="ASH1:ASI1"/>
    <mergeCell ref="AXT1:AXU1"/>
    <mergeCell ref="AXV1:AXW1"/>
    <mergeCell ref="AXX1:AXY1"/>
    <mergeCell ref="AXZ1:AYA1"/>
    <mergeCell ref="AYB1:AYC1"/>
    <mergeCell ref="AYD1:AYE1"/>
    <mergeCell ref="AXH1:AXI1"/>
    <mergeCell ref="AXJ1:AXK1"/>
    <mergeCell ref="AXL1:AXM1"/>
    <mergeCell ref="AXN1:AXO1"/>
    <mergeCell ref="AXP1:AXQ1"/>
    <mergeCell ref="AXR1:AXS1"/>
    <mergeCell ref="AWV1:AWW1"/>
    <mergeCell ref="AWX1:AWY1"/>
    <mergeCell ref="AWZ1:AXA1"/>
    <mergeCell ref="AXB1:AXC1"/>
    <mergeCell ref="AXD1:AXE1"/>
    <mergeCell ref="AXF1:AXG1"/>
    <mergeCell ref="AZD1:AZE1"/>
    <mergeCell ref="AZF1:AZG1"/>
    <mergeCell ref="AZH1:AZI1"/>
    <mergeCell ref="AZJ1:AZK1"/>
    <mergeCell ref="AZL1:AZM1"/>
    <mergeCell ref="AZN1:AZO1"/>
    <mergeCell ref="AYR1:AYS1"/>
    <mergeCell ref="AYT1:AYU1"/>
    <mergeCell ref="AYV1:AYW1"/>
    <mergeCell ref="AYX1:AYY1"/>
    <mergeCell ref="AYZ1:AZA1"/>
    <mergeCell ref="AZB1:AZC1"/>
    <mergeCell ref="AYF1:AYG1"/>
    <mergeCell ref="AYH1:AYI1"/>
    <mergeCell ref="AYJ1:AYK1"/>
    <mergeCell ref="AYL1:AYM1"/>
    <mergeCell ref="AYN1:AYO1"/>
    <mergeCell ref="AYP1:AYQ1"/>
    <mergeCell ref="BAN1:BAO1"/>
    <mergeCell ref="BAP1:BAQ1"/>
    <mergeCell ref="BAR1:BAS1"/>
    <mergeCell ref="BAT1:BAU1"/>
    <mergeCell ref="BAV1:BAW1"/>
    <mergeCell ref="BAX1:BAY1"/>
    <mergeCell ref="BAB1:BAC1"/>
    <mergeCell ref="BAD1:BAE1"/>
    <mergeCell ref="BAF1:BAG1"/>
    <mergeCell ref="BAH1:BAI1"/>
    <mergeCell ref="BAJ1:BAK1"/>
    <mergeCell ref="BAL1:BAM1"/>
    <mergeCell ref="AZP1:AZQ1"/>
    <mergeCell ref="AZR1:AZS1"/>
    <mergeCell ref="AZT1:AZU1"/>
    <mergeCell ref="AZV1:AZW1"/>
    <mergeCell ref="AZX1:AZY1"/>
    <mergeCell ref="AZZ1:BAA1"/>
    <mergeCell ref="BBX1:BBY1"/>
    <mergeCell ref="BBZ1:BCA1"/>
    <mergeCell ref="BCB1:BCC1"/>
    <mergeCell ref="BCD1:BCE1"/>
    <mergeCell ref="BCF1:BCG1"/>
    <mergeCell ref="BCH1:BCI1"/>
    <mergeCell ref="BBL1:BBM1"/>
    <mergeCell ref="BBN1:BBO1"/>
    <mergeCell ref="BBP1:BBQ1"/>
    <mergeCell ref="BBR1:BBS1"/>
    <mergeCell ref="BBT1:BBU1"/>
    <mergeCell ref="BBV1:BBW1"/>
    <mergeCell ref="BAZ1:BBA1"/>
    <mergeCell ref="BBB1:BBC1"/>
    <mergeCell ref="BBD1:BBE1"/>
    <mergeCell ref="BBF1:BBG1"/>
    <mergeCell ref="BBH1:BBI1"/>
    <mergeCell ref="BBJ1:BBK1"/>
    <mergeCell ref="BGV1:BGW1"/>
    <mergeCell ref="BGX1:BGY1"/>
    <mergeCell ref="BGZ1:BHA1"/>
    <mergeCell ref="BHB1:BHC1"/>
    <mergeCell ref="BHD1:BHE1"/>
    <mergeCell ref="BHF1:BHG1"/>
    <mergeCell ref="BCV1:BCW1"/>
    <mergeCell ref="BCX1:BCY1"/>
    <mergeCell ref="BCZ1:BDA1"/>
    <mergeCell ref="BDB1:BDC1"/>
    <mergeCell ref="BGR1:BGS1"/>
    <mergeCell ref="BGT1:BGU1"/>
    <mergeCell ref="BCJ1:BCK1"/>
    <mergeCell ref="BCL1:BCM1"/>
    <mergeCell ref="BCN1:BCO1"/>
    <mergeCell ref="BCP1:BCQ1"/>
    <mergeCell ref="BCR1:BCS1"/>
    <mergeCell ref="BCT1:BCU1"/>
    <mergeCell ref="BIF1:BIG1"/>
    <mergeCell ref="BIH1:BII1"/>
    <mergeCell ref="BIJ1:BIK1"/>
    <mergeCell ref="BIL1:BIM1"/>
    <mergeCell ref="BIN1:BIO1"/>
    <mergeCell ref="BIP1:BIQ1"/>
    <mergeCell ref="BHT1:BHU1"/>
    <mergeCell ref="BHV1:BHW1"/>
    <mergeCell ref="BHX1:BHY1"/>
    <mergeCell ref="BHZ1:BIA1"/>
    <mergeCell ref="BIB1:BIC1"/>
    <mergeCell ref="BID1:BIE1"/>
    <mergeCell ref="BHH1:BHI1"/>
    <mergeCell ref="BHJ1:BHK1"/>
    <mergeCell ref="BHL1:BHM1"/>
    <mergeCell ref="BHN1:BHO1"/>
    <mergeCell ref="BHP1:BHQ1"/>
    <mergeCell ref="BHR1:BHS1"/>
    <mergeCell ref="BJP1:BJQ1"/>
    <mergeCell ref="BJR1:BJS1"/>
    <mergeCell ref="BJT1:BJU1"/>
    <mergeCell ref="BJV1:BJW1"/>
    <mergeCell ref="BJX1:BJY1"/>
    <mergeCell ref="BJZ1:BKA1"/>
    <mergeCell ref="BJD1:BJE1"/>
    <mergeCell ref="BJF1:BJG1"/>
    <mergeCell ref="BJH1:BJI1"/>
    <mergeCell ref="BJJ1:BJK1"/>
    <mergeCell ref="BJL1:BJM1"/>
    <mergeCell ref="BJN1:BJO1"/>
    <mergeCell ref="BIR1:BIS1"/>
    <mergeCell ref="BIT1:BIU1"/>
    <mergeCell ref="BIV1:BIW1"/>
    <mergeCell ref="BIX1:BIY1"/>
    <mergeCell ref="BIZ1:BJA1"/>
    <mergeCell ref="BJB1:BJC1"/>
    <mergeCell ref="BKZ1:BLA1"/>
    <mergeCell ref="BLB1:BLC1"/>
    <mergeCell ref="BLD1:BLE1"/>
    <mergeCell ref="BLF1:BLG1"/>
    <mergeCell ref="BLH1:BLI1"/>
    <mergeCell ref="BLJ1:BLK1"/>
    <mergeCell ref="BKN1:BKO1"/>
    <mergeCell ref="BKP1:BKQ1"/>
    <mergeCell ref="BKR1:BKS1"/>
    <mergeCell ref="BKT1:BKU1"/>
    <mergeCell ref="BKV1:BKW1"/>
    <mergeCell ref="BKX1:BKY1"/>
    <mergeCell ref="BKB1:BKC1"/>
    <mergeCell ref="BKD1:BKE1"/>
    <mergeCell ref="BKF1:BKG1"/>
    <mergeCell ref="BKH1:BKI1"/>
    <mergeCell ref="BKJ1:BKK1"/>
    <mergeCell ref="BKL1:BKM1"/>
    <mergeCell ref="BMJ1:BMK1"/>
    <mergeCell ref="BML1:BMM1"/>
    <mergeCell ref="BMN1:BMO1"/>
    <mergeCell ref="BMP1:BMQ1"/>
    <mergeCell ref="BMR1:BMS1"/>
    <mergeCell ref="BMT1:BMU1"/>
    <mergeCell ref="BLX1:BLY1"/>
    <mergeCell ref="BLZ1:BMA1"/>
    <mergeCell ref="BMB1:BMC1"/>
    <mergeCell ref="BMD1:BME1"/>
    <mergeCell ref="BMF1:BMG1"/>
    <mergeCell ref="BMH1:BMI1"/>
    <mergeCell ref="BLL1:BLM1"/>
    <mergeCell ref="BLN1:BLO1"/>
    <mergeCell ref="BLP1:BLQ1"/>
    <mergeCell ref="BLR1:BLS1"/>
    <mergeCell ref="BLT1:BLU1"/>
    <mergeCell ref="BLV1:BLW1"/>
    <mergeCell ref="BRH1:BRI1"/>
    <mergeCell ref="BRJ1:BRK1"/>
    <mergeCell ref="BRL1:BRM1"/>
    <mergeCell ref="BRN1:BRO1"/>
    <mergeCell ref="BRP1:BRQ1"/>
    <mergeCell ref="BRR1:BRS1"/>
    <mergeCell ref="BQV1:BQW1"/>
    <mergeCell ref="BQX1:BQY1"/>
    <mergeCell ref="BQZ1:BRA1"/>
    <mergeCell ref="BRB1:BRC1"/>
    <mergeCell ref="BRD1:BRE1"/>
    <mergeCell ref="BRF1:BRG1"/>
    <mergeCell ref="BMV1:BMW1"/>
    <mergeCell ref="BMX1:BMY1"/>
    <mergeCell ref="BQN1:BQO1"/>
    <mergeCell ref="BQP1:BQQ1"/>
    <mergeCell ref="BQR1:BQS1"/>
    <mergeCell ref="BQT1:BQU1"/>
    <mergeCell ref="BSR1:BSS1"/>
    <mergeCell ref="BST1:BSU1"/>
    <mergeCell ref="BSV1:BSW1"/>
    <mergeCell ref="BSX1:BSY1"/>
    <mergeCell ref="BSZ1:BTA1"/>
    <mergeCell ref="BTB1:BTC1"/>
    <mergeCell ref="BSF1:BSG1"/>
    <mergeCell ref="BSH1:BSI1"/>
    <mergeCell ref="BSJ1:BSK1"/>
    <mergeCell ref="BSL1:BSM1"/>
    <mergeCell ref="BSN1:BSO1"/>
    <mergeCell ref="BSP1:BSQ1"/>
    <mergeCell ref="BRT1:BRU1"/>
    <mergeCell ref="BRV1:BRW1"/>
    <mergeCell ref="BRX1:BRY1"/>
    <mergeCell ref="BRZ1:BSA1"/>
    <mergeCell ref="BSB1:BSC1"/>
    <mergeCell ref="BSD1:BSE1"/>
    <mergeCell ref="BUB1:BUC1"/>
    <mergeCell ref="BUD1:BUE1"/>
    <mergeCell ref="BUF1:BUG1"/>
    <mergeCell ref="BUH1:BUI1"/>
    <mergeCell ref="BUJ1:BUK1"/>
    <mergeCell ref="BUL1:BUM1"/>
    <mergeCell ref="BTP1:BTQ1"/>
    <mergeCell ref="BTR1:BTS1"/>
    <mergeCell ref="BTT1:BTU1"/>
    <mergeCell ref="BTV1:BTW1"/>
    <mergeCell ref="BTX1:BTY1"/>
    <mergeCell ref="BTZ1:BUA1"/>
    <mergeCell ref="BTD1:BTE1"/>
    <mergeCell ref="BTF1:BTG1"/>
    <mergeCell ref="BTH1:BTI1"/>
    <mergeCell ref="BTJ1:BTK1"/>
    <mergeCell ref="BTL1:BTM1"/>
    <mergeCell ref="BTN1:BTO1"/>
    <mergeCell ref="BVL1:BVM1"/>
    <mergeCell ref="BVN1:BVO1"/>
    <mergeCell ref="BVP1:BVQ1"/>
    <mergeCell ref="BVR1:BVS1"/>
    <mergeCell ref="BVT1:BVU1"/>
    <mergeCell ref="BVV1:BVW1"/>
    <mergeCell ref="BUZ1:BVA1"/>
    <mergeCell ref="BVB1:BVC1"/>
    <mergeCell ref="BVD1:BVE1"/>
    <mergeCell ref="BVF1:BVG1"/>
    <mergeCell ref="BVH1:BVI1"/>
    <mergeCell ref="BVJ1:BVK1"/>
    <mergeCell ref="BUN1:BUO1"/>
    <mergeCell ref="BUP1:BUQ1"/>
    <mergeCell ref="BUR1:BUS1"/>
    <mergeCell ref="BUT1:BUU1"/>
    <mergeCell ref="BUV1:BUW1"/>
    <mergeCell ref="BUX1:BUY1"/>
    <mergeCell ref="CAJ1:CAK1"/>
    <mergeCell ref="CAL1:CAM1"/>
    <mergeCell ref="CAN1:CAO1"/>
    <mergeCell ref="CAP1:CAQ1"/>
    <mergeCell ref="CAR1:CAS1"/>
    <mergeCell ref="CAT1:CAU1"/>
    <mergeCell ref="BWJ1:BWK1"/>
    <mergeCell ref="BWL1:BWM1"/>
    <mergeCell ref="BWN1:BWO1"/>
    <mergeCell ref="BWP1:BWQ1"/>
    <mergeCell ref="BWR1:BWS1"/>
    <mergeCell ref="BWT1:BWU1"/>
    <mergeCell ref="BVX1:BVY1"/>
    <mergeCell ref="BVZ1:BWA1"/>
    <mergeCell ref="BWB1:BWC1"/>
    <mergeCell ref="BWD1:BWE1"/>
    <mergeCell ref="BWF1:BWG1"/>
    <mergeCell ref="BWH1:BWI1"/>
    <mergeCell ref="CBT1:CBU1"/>
    <mergeCell ref="CBV1:CBW1"/>
    <mergeCell ref="CBX1:CBY1"/>
    <mergeCell ref="CBZ1:CCA1"/>
    <mergeCell ref="CCB1:CCC1"/>
    <mergeCell ref="CCD1:CCE1"/>
    <mergeCell ref="CBH1:CBI1"/>
    <mergeCell ref="CBJ1:CBK1"/>
    <mergeCell ref="CBL1:CBM1"/>
    <mergeCell ref="CBN1:CBO1"/>
    <mergeCell ref="CBP1:CBQ1"/>
    <mergeCell ref="CBR1:CBS1"/>
    <mergeCell ref="CAV1:CAW1"/>
    <mergeCell ref="CAX1:CAY1"/>
    <mergeCell ref="CAZ1:CBA1"/>
    <mergeCell ref="CBB1:CBC1"/>
    <mergeCell ref="CBD1:CBE1"/>
    <mergeCell ref="CBF1:CBG1"/>
    <mergeCell ref="CDD1:CDE1"/>
    <mergeCell ref="CDF1:CDG1"/>
    <mergeCell ref="CDH1:CDI1"/>
    <mergeCell ref="CDJ1:CDK1"/>
    <mergeCell ref="CDL1:CDM1"/>
    <mergeCell ref="CDN1:CDO1"/>
    <mergeCell ref="CCR1:CCS1"/>
    <mergeCell ref="CCT1:CCU1"/>
    <mergeCell ref="CCV1:CCW1"/>
    <mergeCell ref="CCX1:CCY1"/>
    <mergeCell ref="CCZ1:CDA1"/>
    <mergeCell ref="CDB1:CDC1"/>
    <mergeCell ref="CCF1:CCG1"/>
    <mergeCell ref="CCH1:CCI1"/>
    <mergeCell ref="CCJ1:CCK1"/>
    <mergeCell ref="CCL1:CCM1"/>
    <mergeCell ref="CCN1:CCO1"/>
    <mergeCell ref="CCP1:CCQ1"/>
    <mergeCell ref="CEN1:CEO1"/>
    <mergeCell ref="CEP1:CEQ1"/>
    <mergeCell ref="CER1:CES1"/>
    <mergeCell ref="CET1:CEU1"/>
    <mergeCell ref="CEV1:CEW1"/>
    <mergeCell ref="CEX1:CEY1"/>
    <mergeCell ref="CEB1:CEC1"/>
    <mergeCell ref="CED1:CEE1"/>
    <mergeCell ref="CEF1:CEG1"/>
    <mergeCell ref="CEH1:CEI1"/>
    <mergeCell ref="CEJ1:CEK1"/>
    <mergeCell ref="CEL1:CEM1"/>
    <mergeCell ref="CDP1:CDQ1"/>
    <mergeCell ref="CDR1:CDS1"/>
    <mergeCell ref="CDT1:CDU1"/>
    <mergeCell ref="CDV1:CDW1"/>
    <mergeCell ref="CDX1:CDY1"/>
    <mergeCell ref="CDZ1:CEA1"/>
    <mergeCell ref="CFX1:CFY1"/>
    <mergeCell ref="CFZ1:CGA1"/>
    <mergeCell ref="CGB1:CGC1"/>
    <mergeCell ref="CGD1:CGE1"/>
    <mergeCell ref="CGF1:CGG1"/>
    <mergeCell ref="CGH1:CGI1"/>
    <mergeCell ref="CFL1:CFM1"/>
    <mergeCell ref="CFN1:CFO1"/>
    <mergeCell ref="CFP1:CFQ1"/>
    <mergeCell ref="CFR1:CFS1"/>
    <mergeCell ref="CFT1:CFU1"/>
    <mergeCell ref="CFV1:CFW1"/>
    <mergeCell ref="CEZ1:CFA1"/>
    <mergeCell ref="CFB1:CFC1"/>
    <mergeCell ref="CFD1:CFE1"/>
    <mergeCell ref="CFF1:CFG1"/>
    <mergeCell ref="CFH1:CFI1"/>
    <mergeCell ref="CFJ1:CFK1"/>
    <mergeCell ref="CKV1:CKW1"/>
    <mergeCell ref="CKX1:CKY1"/>
    <mergeCell ref="CKZ1:CLA1"/>
    <mergeCell ref="CLB1:CLC1"/>
    <mergeCell ref="CLD1:CLE1"/>
    <mergeCell ref="CLF1:CLG1"/>
    <mergeCell ref="CKJ1:CKK1"/>
    <mergeCell ref="CKL1:CKM1"/>
    <mergeCell ref="CKN1:CKO1"/>
    <mergeCell ref="CKP1:CKQ1"/>
    <mergeCell ref="CKR1:CKS1"/>
    <mergeCell ref="CKT1:CKU1"/>
    <mergeCell ref="CGJ1:CGK1"/>
    <mergeCell ref="CGL1:CGM1"/>
    <mergeCell ref="CGN1:CGO1"/>
    <mergeCell ref="CGP1:CGQ1"/>
    <mergeCell ref="CKF1:CKG1"/>
    <mergeCell ref="CKH1:CKI1"/>
    <mergeCell ref="CMF1:CMG1"/>
    <mergeCell ref="CMH1:CMI1"/>
    <mergeCell ref="CMJ1:CMK1"/>
    <mergeCell ref="CML1:CMM1"/>
    <mergeCell ref="CMN1:CMO1"/>
    <mergeCell ref="CMP1:CMQ1"/>
    <mergeCell ref="CLT1:CLU1"/>
    <mergeCell ref="CLV1:CLW1"/>
    <mergeCell ref="CLX1:CLY1"/>
    <mergeCell ref="CLZ1:CMA1"/>
    <mergeCell ref="CMB1:CMC1"/>
    <mergeCell ref="CMD1:CME1"/>
    <mergeCell ref="CLH1:CLI1"/>
    <mergeCell ref="CLJ1:CLK1"/>
    <mergeCell ref="CLL1:CLM1"/>
    <mergeCell ref="CLN1:CLO1"/>
    <mergeCell ref="CLP1:CLQ1"/>
    <mergeCell ref="CLR1:CLS1"/>
    <mergeCell ref="CNP1:CNQ1"/>
    <mergeCell ref="CNR1:CNS1"/>
    <mergeCell ref="CNT1:CNU1"/>
    <mergeCell ref="CNV1:CNW1"/>
    <mergeCell ref="CNX1:CNY1"/>
    <mergeCell ref="CNZ1:COA1"/>
    <mergeCell ref="CND1:CNE1"/>
    <mergeCell ref="CNF1:CNG1"/>
    <mergeCell ref="CNH1:CNI1"/>
    <mergeCell ref="CNJ1:CNK1"/>
    <mergeCell ref="CNL1:CNM1"/>
    <mergeCell ref="CNN1:CNO1"/>
    <mergeCell ref="CMR1:CMS1"/>
    <mergeCell ref="CMT1:CMU1"/>
    <mergeCell ref="CMV1:CMW1"/>
    <mergeCell ref="CMX1:CMY1"/>
    <mergeCell ref="CMZ1:CNA1"/>
    <mergeCell ref="CNB1:CNC1"/>
    <mergeCell ref="COZ1:CPA1"/>
    <mergeCell ref="CPB1:CPC1"/>
    <mergeCell ref="CPD1:CPE1"/>
    <mergeCell ref="CPF1:CPG1"/>
    <mergeCell ref="CPH1:CPI1"/>
    <mergeCell ref="CPJ1:CPK1"/>
    <mergeCell ref="CON1:COO1"/>
    <mergeCell ref="COP1:COQ1"/>
    <mergeCell ref="COR1:COS1"/>
    <mergeCell ref="COT1:COU1"/>
    <mergeCell ref="COV1:COW1"/>
    <mergeCell ref="COX1:COY1"/>
    <mergeCell ref="COB1:COC1"/>
    <mergeCell ref="COD1:COE1"/>
    <mergeCell ref="COF1:COG1"/>
    <mergeCell ref="COH1:COI1"/>
    <mergeCell ref="COJ1:COK1"/>
    <mergeCell ref="COL1:COM1"/>
    <mergeCell ref="CQJ1:CQK1"/>
    <mergeCell ref="CQL1:CQM1"/>
    <mergeCell ref="CUB1:CUC1"/>
    <mergeCell ref="CUD1:CUE1"/>
    <mergeCell ref="CUF1:CUG1"/>
    <mergeCell ref="CUH1:CUI1"/>
    <mergeCell ref="CPX1:CPY1"/>
    <mergeCell ref="CPZ1:CQA1"/>
    <mergeCell ref="CQB1:CQC1"/>
    <mergeCell ref="CQD1:CQE1"/>
    <mergeCell ref="CQF1:CQG1"/>
    <mergeCell ref="CQH1:CQI1"/>
    <mergeCell ref="CPL1:CPM1"/>
    <mergeCell ref="CPN1:CPO1"/>
    <mergeCell ref="CPP1:CPQ1"/>
    <mergeCell ref="CPR1:CPS1"/>
    <mergeCell ref="CPT1:CPU1"/>
    <mergeCell ref="CPV1:CPW1"/>
    <mergeCell ref="CVH1:CVI1"/>
    <mergeCell ref="CVJ1:CVK1"/>
    <mergeCell ref="CVL1:CVM1"/>
    <mergeCell ref="CVN1:CVO1"/>
    <mergeCell ref="CVP1:CVQ1"/>
    <mergeCell ref="CVR1:CVS1"/>
    <mergeCell ref="CUV1:CUW1"/>
    <mergeCell ref="CUX1:CUY1"/>
    <mergeCell ref="CUZ1:CVA1"/>
    <mergeCell ref="CVB1:CVC1"/>
    <mergeCell ref="CVD1:CVE1"/>
    <mergeCell ref="CVF1:CVG1"/>
    <mergeCell ref="CUJ1:CUK1"/>
    <mergeCell ref="CUL1:CUM1"/>
    <mergeCell ref="CUN1:CUO1"/>
    <mergeCell ref="CUP1:CUQ1"/>
    <mergeCell ref="CUR1:CUS1"/>
    <mergeCell ref="CUT1:CUU1"/>
    <mergeCell ref="CWR1:CWS1"/>
    <mergeCell ref="CWT1:CWU1"/>
    <mergeCell ref="CWV1:CWW1"/>
    <mergeCell ref="CWX1:CWY1"/>
    <mergeCell ref="CWZ1:CXA1"/>
    <mergeCell ref="CXB1:CXC1"/>
    <mergeCell ref="CWF1:CWG1"/>
    <mergeCell ref="CWH1:CWI1"/>
    <mergeCell ref="CWJ1:CWK1"/>
    <mergeCell ref="CWL1:CWM1"/>
    <mergeCell ref="CWN1:CWO1"/>
    <mergeCell ref="CWP1:CWQ1"/>
    <mergeCell ref="CVT1:CVU1"/>
    <mergeCell ref="CVV1:CVW1"/>
    <mergeCell ref="CVX1:CVY1"/>
    <mergeCell ref="CVZ1:CWA1"/>
    <mergeCell ref="CWB1:CWC1"/>
    <mergeCell ref="CWD1:CWE1"/>
    <mergeCell ref="CYB1:CYC1"/>
    <mergeCell ref="CYD1:CYE1"/>
    <mergeCell ref="CYF1:CYG1"/>
    <mergeCell ref="CYH1:CYI1"/>
    <mergeCell ref="CYJ1:CYK1"/>
    <mergeCell ref="CYL1:CYM1"/>
    <mergeCell ref="CXP1:CXQ1"/>
    <mergeCell ref="CXR1:CXS1"/>
    <mergeCell ref="CXT1:CXU1"/>
    <mergeCell ref="CXV1:CXW1"/>
    <mergeCell ref="CXX1:CXY1"/>
    <mergeCell ref="CXZ1:CYA1"/>
    <mergeCell ref="CXD1:CXE1"/>
    <mergeCell ref="CXF1:CXG1"/>
    <mergeCell ref="CXH1:CXI1"/>
    <mergeCell ref="CXJ1:CXK1"/>
    <mergeCell ref="CXL1:CXM1"/>
    <mergeCell ref="CXN1:CXO1"/>
    <mergeCell ref="CZL1:CZM1"/>
    <mergeCell ref="CZN1:CZO1"/>
    <mergeCell ref="CZP1:CZQ1"/>
    <mergeCell ref="CZR1:CZS1"/>
    <mergeCell ref="CZT1:CZU1"/>
    <mergeCell ref="CZV1:CZW1"/>
    <mergeCell ref="CYZ1:CZA1"/>
    <mergeCell ref="CZB1:CZC1"/>
    <mergeCell ref="CZD1:CZE1"/>
    <mergeCell ref="CZF1:CZG1"/>
    <mergeCell ref="CZH1:CZI1"/>
    <mergeCell ref="CZJ1:CZK1"/>
    <mergeCell ref="CYN1:CYO1"/>
    <mergeCell ref="CYP1:CYQ1"/>
    <mergeCell ref="CYR1:CYS1"/>
    <mergeCell ref="CYT1:CYU1"/>
    <mergeCell ref="CYV1:CYW1"/>
    <mergeCell ref="CYX1:CYY1"/>
    <mergeCell ref="DEJ1:DEK1"/>
    <mergeCell ref="DEL1:DEM1"/>
    <mergeCell ref="DEN1:DEO1"/>
    <mergeCell ref="DEP1:DEQ1"/>
    <mergeCell ref="DER1:DES1"/>
    <mergeCell ref="DET1:DEU1"/>
    <mergeCell ref="DDX1:DDY1"/>
    <mergeCell ref="DDZ1:DEA1"/>
    <mergeCell ref="DEB1:DEC1"/>
    <mergeCell ref="DED1:DEE1"/>
    <mergeCell ref="DEF1:DEG1"/>
    <mergeCell ref="DEH1:DEI1"/>
    <mergeCell ref="CZX1:CZY1"/>
    <mergeCell ref="CZZ1:DAA1"/>
    <mergeCell ref="DAB1:DAC1"/>
    <mergeCell ref="DAD1:DAE1"/>
    <mergeCell ref="DAF1:DAG1"/>
    <mergeCell ref="DAH1:DAI1"/>
    <mergeCell ref="DFT1:DFU1"/>
    <mergeCell ref="DFV1:DFW1"/>
    <mergeCell ref="DFX1:DFY1"/>
    <mergeCell ref="DFZ1:DGA1"/>
    <mergeCell ref="DGB1:DGC1"/>
    <mergeCell ref="DGD1:DGE1"/>
    <mergeCell ref="DFH1:DFI1"/>
    <mergeCell ref="DFJ1:DFK1"/>
    <mergeCell ref="DFL1:DFM1"/>
    <mergeCell ref="DFN1:DFO1"/>
    <mergeCell ref="DFP1:DFQ1"/>
    <mergeCell ref="DFR1:DFS1"/>
    <mergeCell ref="DEV1:DEW1"/>
    <mergeCell ref="DEX1:DEY1"/>
    <mergeCell ref="DEZ1:DFA1"/>
    <mergeCell ref="DFB1:DFC1"/>
    <mergeCell ref="DFD1:DFE1"/>
    <mergeCell ref="DFF1:DFG1"/>
    <mergeCell ref="DHD1:DHE1"/>
    <mergeCell ref="DHF1:DHG1"/>
    <mergeCell ref="DHH1:DHI1"/>
    <mergeCell ref="DHJ1:DHK1"/>
    <mergeCell ref="DHL1:DHM1"/>
    <mergeCell ref="DHN1:DHO1"/>
    <mergeCell ref="DGR1:DGS1"/>
    <mergeCell ref="DGT1:DGU1"/>
    <mergeCell ref="DGV1:DGW1"/>
    <mergeCell ref="DGX1:DGY1"/>
    <mergeCell ref="DGZ1:DHA1"/>
    <mergeCell ref="DHB1:DHC1"/>
    <mergeCell ref="DGF1:DGG1"/>
    <mergeCell ref="DGH1:DGI1"/>
    <mergeCell ref="DGJ1:DGK1"/>
    <mergeCell ref="DGL1:DGM1"/>
    <mergeCell ref="DGN1:DGO1"/>
    <mergeCell ref="DGP1:DGQ1"/>
    <mergeCell ref="DIN1:DIO1"/>
    <mergeCell ref="DIP1:DIQ1"/>
    <mergeCell ref="DIR1:DIS1"/>
    <mergeCell ref="DIT1:DIU1"/>
    <mergeCell ref="DIV1:DIW1"/>
    <mergeCell ref="DIX1:DIY1"/>
    <mergeCell ref="DIB1:DIC1"/>
    <mergeCell ref="DID1:DIE1"/>
    <mergeCell ref="DIF1:DIG1"/>
    <mergeCell ref="DIH1:DII1"/>
    <mergeCell ref="DIJ1:DIK1"/>
    <mergeCell ref="DIL1:DIM1"/>
    <mergeCell ref="DHP1:DHQ1"/>
    <mergeCell ref="DHR1:DHS1"/>
    <mergeCell ref="DHT1:DHU1"/>
    <mergeCell ref="DHV1:DHW1"/>
    <mergeCell ref="DHX1:DHY1"/>
    <mergeCell ref="DHZ1:DIA1"/>
    <mergeCell ref="DJX1:DJY1"/>
    <mergeCell ref="DJZ1:DKA1"/>
    <mergeCell ref="DKB1:DKC1"/>
    <mergeCell ref="DKD1:DKE1"/>
    <mergeCell ref="DNT1:DNU1"/>
    <mergeCell ref="DNV1:DNW1"/>
    <mergeCell ref="DJL1:DJM1"/>
    <mergeCell ref="DJN1:DJO1"/>
    <mergeCell ref="DJP1:DJQ1"/>
    <mergeCell ref="DJR1:DJS1"/>
    <mergeCell ref="DJT1:DJU1"/>
    <mergeCell ref="DJV1:DJW1"/>
    <mergeCell ref="DIZ1:DJA1"/>
    <mergeCell ref="DJB1:DJC1"/>
    <mergeCell ref="DJD1:DJE1"/>
    <mergeCell ref="DJF1:DJG1"/>
    <mergeCell ref="DJH1:DJI1"/>
    <mergeCell ref="DJJ1:DJK1"/>
    <mergeCell ref="DOV1:DOW1"/>
    <mergeCell ref="DOX1:DOY1"/>
    <mergeCell ref="DOZ1:DPA1"/>
    <mergeCell ref="DPB1:DPC1"/>
    <mergeCell ref="DPD1:DPE1"/>
    <mergeCell ref="DPF1:DPG1"/>
    <mergeCell ref="DOJ1:DOK1"/>
    <mergeCell ref="DOL1:DOM1"/>
    <mergeCell ref="DON1:DOO1"/>
    <mergeCell ref="DOP1:DOQ1"/>
    <mergeCell ref="DOR1:DOS1"/>
    <mergeCell ref="DOT1:DOU1"/>
    <mergeCell ref="DNX1:DNY1"/>
    <mergeCell ref="DNZ1:DOA1"/>
    <mergeCell ref="DOB1:DOC1"/>
    <mergeCell ref="DOD1:DOE1"/>
    <mergeCell ref="DOF1:DOG1"/>
    <mergeCell ref="DOH1:DOI1"/>
    <mergeCell ref="DQF1:DQG1"/>
    <mergeCell ref="DQH1:DQI1"/>
    <mergeCell ref="DQJ1:DQK1"/>
    <mergeCell ref="DQL1:DQM1"/>
    <mergeCell ref="DQN1:DQO1"/>
    <mergeCell ref="DQP1:DQQ1"/>
    <mergeCell ref="DPT1:DPU1"/>
    <mergeCell ref="DPV1:DPW1"/>
    <mergeCell ref="DPX1:DPY1"/>
    <mergeCell ref="DPZ1:DQA1"/>
    <mergeCell ref="DQB1:DQC1"/>
    <mergeCell ref="DQD1:DQE1"/>
    <mergeCell ref="DPH1:DPI1"/>
    <mergeCell ref="DPJ1:DPK1"/>
    <mergeCell ref="DPL1:DPM1"/>
    <mergeCell ref="DPN1:DPO1"/>
    <mergeCell ref="DPP1:DPQ1"/>
    <mergeCell ref="DPR1:DPS1"/>
    <mergeCell ref="DRP1:DRQ1"/>
    <mergeCell ref="DRR1:DRS1"/>
    <mergeCell ref="DRT1:DRU1"/>
    <mergeCell ref="DRV1:DRW1"/>
    <mergeCell ref="DRX1:DRY1"/>
    <mergeCell ref="DRZ1:DSA1"/>
    <mergeCell ref="DRD1:DRE1"/>
    <mergeCell ref="DRF1:DRG1"/>
    <mergeCell ref="DRH1:DRI1"/>
    <mergeCell ref="DRJ1:DRK1"/>
    <mergeCell ref="DRL1:DRM1"/>
    <mergeCell ref="DRN1:DRO1"/>
    <mergeCell ref="DQR1:DQS1"/>
    <mergeCell ref="DQT1:DQU1"/>
    <mergeCell ref="DQV1:DQW1"/>
    <mergeCell ref="DQX1:DQY1"/>
    <mergeCell ref="DQZ1:DRA1"/>
    <mergeCell ref="DRB1:DRC1"/>
    <mergeCell ref="DSZ1:DTA1"/>
    <mergeCell ref="DTB1:DTC1"/>
    <mergeCell ref="DTD1:DTE1"/>
    <mergeCell ref="DTF1:DTG1"/>
    <mergeCell ref="DTH1:DTI1"/>
    <mergeCell ref="DTJ1:DTK1"/>
    <mergeCell ref="DSN1:DSO1"/>
    <mergeCell ref="DSP1:DSQ1"/>
    <mergeCell ref="DSR1:DSS1"/>
    <mergeCell ref="DST1:DSU1"/>
    <mergeCell ref="DSV1:DSW1"/>
    <mergeCell ref="DSX1:DSY1"/>
    <mergeCell ref="DSB1:DSC1"/>
    <mergeCell ref="DSD1:DSE1"/>
    <mergeCell ref="DSF1:DSG1"/>
    <mergeCell ref="DSH1:DSI1"/>
    <mergeCell ref="DSJ1:DSK1"/>
    <mergeCell ref="DSL1:DSM1"/>
    <mergeCell ref="DXX1:DXY1"/>
    <mergeCell ref="DXZ1:DYA1"/>
    <mergeCell ref="DYB1:DYC1"/>
    <mergeCell ref="DYD1:DYE1"/>
    <mergeCell ref="DYF1:DYG1"/>
    <mergeCell ref="DYH1:DYI1"/>
    <mergeCell ref="DTX1:DTY1"/>
    <mergeCell ref="DTZ1:DUA1"/>
    <mergeCell ref="DXP1:DXQ1"/>
    <mergeCell ref="DXR1:DXS1"/>
    <mergeCell ref="DXT1:DXU1"/>
    <mergeCell ref="DXV1:DXW1"/>
    <mergeCell ref="DTL1:DTM1"/>
    <mergeCell ref="DTN1:DTO1"/>
    <mergeCell ref="DTP1:DTQ1"/>
    <mergeCell ref="DTR1:DTS1"/>
    <mergeCell ref="DTT1:DTU1"/>
    <mergeCell ref="DTV1:DTW1"/>
    <mergeCell ref="DZH1:DZI1"/>
    <mergeCell ref="DZJ1:DZK1"/>
    <mergeCell ref="DZL1:DZM1"/>
    <mergeCell ref="DZN1:DZO1"/>
    <mergeCell ref="DZP1:DZQ1"/>
    <mergeCell ref="DZR1:DZS1"/>
    <mergeCell ref="DYV1:DYW1"/>
    <mergeCell ref="DYX1:DYY1"/>
    <mergeCell ref="DYZ1:DZA1"/>
    <mergeCell ref="DZB1:DZC1"/>
    <mergeCell ref="DZD1:DZE1"/>
    <mergeCell ref="DZF1:DZG1"/>
    <mergeCell ref="DYJ1:DYK1"/>
    <mergeCell ref="DYL1:DYM1"/>
    <mergeCell ref="DYN1:DYO1"/>
    <mergeCell ref="DYP1:DYQ1"/>
    <mergeCell ref="DYR1:DYS1"/>
    <mergeCell ref="DYT1:DYU1"/>
    <mergeCell ref="EAR1:EAS1"/>
    <mergeCell ref="EAT1:EAU1"/>
    <mergeCell ref="EAV1:EAW1"/>
    <mergeCell ref="EAX1:EAY1"/>
    <mergeCell ref="EAZ1:EBA1"/>
    <mergeCell ref="EBB1:EBC1"/>
    <mergeCell ref="EAF1:EAG1"/>
    <mergeCell ref="EAH1:EAI1"/>
    <mergeCell ref="EAJ1:EAK1"/>
    <mergeCell ref="EAL1:EAM1"/>
    <mergeCell ref="EAN1:EAO1"/>
    <mergeCell ref="EAP1:EAQ1"/>
    <mergeCell ref="DZT1:DZU1"/>
    <mergeCell ref="DZV1:DZW1"/>
    <mergeCell ref="DZX1:DZY1"/>
    <mergeCell ref="DZZ1:EAA1"/>
    <mergeCell ref="EAB1:EAC1"/>
    <mergeCell ref="EAD1:EAE1"/>
    <mergeCell ref="ECB1:ECC1"/>
    <mergeCell ref="ECD1:ECE1"/>
    <mergeCell ref="ECF1:ECG1"/>
    <mergeCell ref="ECH1:ECI1"/>
    <mergeCell ref="ECJ1:ECK1"/>
    <mergeCell ref="ECL1:ECM1"/>
    <mergeCell ref="EBP1:EBQ1"/>
    <mergeCell ref="EBR1:EBS1"/>
    <mergeCell ref="EBT1:EBU1"/>
    <mergeCell ref="EBV1:EBW1"/>
    <mergeCell ref="EBX1:EBY1"/>
    <mergeCell ref="EBZ1:ECA1"/>
    <mergeCell ref="EBD1:EBE1"/>
    <mergeCell ref="EBF1:EBG1"/>
    <mergeCell ref="EBH1:EBI1"/>
    <mergeCell ref="EBJ1:EBK1"/>
    <mergeCell ref="EBL1:EBM1"/>
    <mergeCell ref="EBN1:EBO1"/>
    <mergeCell ref="EDL1:EDM1"/>
    <mergeCell ref="EDN1:EDO1"/>
    <mergeCell ref="EDP1:EDQ1"/>
    <mergeCell ref="EDR1:EDS1"/>
    <mergeCell ref="EDT1:EDU1"/>
    <mergeCell ref="EDV1:EDW1"/>
    <mergeCell ref="ECZ1:EDA1"/>
    <mergeCell ref="EDB1:EDC1"/>
    <mergeCell ref="EDD1:EDE1"/>
    <mergeCell ref="EDF1:EDG1"/>
    <mergeCell ref="EDH1:EDI1"/>
    <mergeCell ref="EDJ1:EDK1"/>
    <mergeCell ref="ECN1:ECO1"/>
    <mergeCell ref="ECP1:ECQ1"/>
    <mergeCell ref="ECR1:ECS1"/>
    <mergeCell ref="ECT1:ECU1"/>
    <mergeCell ref="ECV1:ECW1"/>
    <mergeCell ref="ECX1:ECY1"/>
    <mergeCell ref="EIJ1:EIK1"/>
    <mergeCell ref="EIL1:EIM1"/>
    <mergeCell ref="EIN1:EIO1"/>
    <mergeCell ref="EIP1:EIQ1"/>
    <mergeCell ref="EIR1:EIS1"/>
    <mergeCell ref="EIT1:EIU1"/>
    <mergeCell ref="EHX1:EHY1"/>
    <mergeCell ref="EHZ1:EIA1"/>
    <mergeCell ref="EIB1:EIC1"/>
    <mergeCell ref="EID1:EIE1"/>
    <mergeCell ref="EIF1:EIG1"/>
    <mergeCell ref="EIH1:EII1"/>
    <mergeCell ref="EHL1:EHM1"/>
    <mergeCell ref="EHN1:EHO1"/>
    <mergeCell ref="EHP1:EHQ1"/>
    <mergeCell ref="EHR1:EHS1"/>
    <mergeCell ref="EHT1:EHU1"/>
    <mergeCell ref="EHV1:EHW1"/>
    <mergeCell ref="EJT1:EJU1"/>
    <mergeCell ref="EJV1:EJW1"/>
    <mergeCell ref="EJX1:EJY1"/>
    <mergeCell ref="EJZ1:EKA1"/>
    <mergeCell ref="EKB1:EKC1"/>
    <mergeCell ref="EKD1:EKE1"/>
    <mergeCell ref="EJH1:EJI1"/>
    <mergeCell ref="EJJ1:EJK1"/>
    <mergeCell ref="EJL1:EJM1"/>
    <mergeCell ref="EJN1:EJO1"/>
    <mergeCell ref="EJP1:EJQ1"/>
    <mergeCell ref="EJR1:EJS1"/>
    <mergeCell ref="EIV1:EIW1"/>
    <mergeCell ref="EIX1:EIY1"/>
    <mergeCell ref="EIZ1:EJA1"/>
    <mergeCell ref="EJB1:EJC1"/>
    <mergeCell ref="EJD1:EJE1"/>
    <mergeCell ref="EJF1:EJG1"/>
    <mergeCell ref="ELD1:ELE1"/>
    <mergeCell ref="ELF1:ELG1"/>
    <mergeCell ref="ELH1:ELI1"/>
    <mergeCell ref="ELJ1:ELK1"/>
    <mergeCell ref="ELL1:ELM1"/>
    <mergeCell ref="ELN1:ELO1"/>
    <mergeCell ref="EKR1:EKS1"/>
    <mergeCell ref="EKT1:EKU1"/>
    <mergeCell ref="EKV1:EKW1"/>
    <mergeCell ref="EKX1:EKY1"/>
    <mergeCell ref="EKZ1:ELA1"/>
    <mergeCell ref="ELB1:ELC1"/>
    <mergeCell ref="EKF1:EKG1"/>
    <mergeCell ref="EKH1:EKI1"/>
    <mergeCell ref="EKJ1:EKK1"/>
    <mergeCell ref="EKL1:EKM1"/>
    <mergeCell ref="EKN1:EKO1"/>
    <mergeCell ref="EKP1:EKQ1"/>
    <mergeCell ref="EMN1:EMO1"/>
    <mergeCell ref="EMP1:EMQ1"/>
    <mergeCell ref="EMR1:EMS1"/>
    <mergeCell ref="EMT1:EMU1"/>
    <mergeCell ref="EMV1:EMW1"/>
    <mergeCell ref="EMX1:EMY1"/>
    <mergeCell ref="EMB1:EMC1"/>
    <mergeCell ref="EMD1:EME1"/>
    <mergeCell ref="EMF1:EMG1"/>
    <mergeCell ref="EMH1:EMI1"/>
    <mergeCell ref="EMJ1:EMK1"/>
    <mergeCell ref="EML1:EMM1"/>
    <mergeCell ref="ELP1:ELQ1"/>
    <mergeCell ref="ELR1:ELS1"/>
    <mergeCell ref="ELT1:ELU1"/>
    <mergeCell ref="ELV1:ELW1"/>
    <mergeCell ref="ELX1:ELY1"/>
    <mergeCell ref="ELZ1:EMA1"/>
    <mergeCell ref="ERL1:ERM1"/>
    <mergeCell ref="ERN1:ERO1"/>
    <mergeCell ref="ERP1:ERQ1"/>
    <mergeCell ref="ERR1:ERS1"/>
    <mergeCell ref="ERT1:ERU1"/>
    <mergeCell ref="ERV1:ERW1"/>
    <mergeCell ref="ENL1:ENM1"/>
    <mergeCell ref="ENN1:ENO1"/>
    <mergeCell ref="ENP1:ENQ1"/>
    <mergeCell ref="ENR1:ENS1"/>
    <mergeCell ref="ERH1:ERI1"/>
    <mergeCell ref="ERJ1:ERK1"/>
    <mergeCell ref="EMZ1:ENA1"/>
    <mergeCell ref="ENB1:ENC1"/>
    <mergeCell ref="END1:ENE1"/>
    <mergeCell ref="ENF1:ENG1"/>
    <mergeCell ref="ENH1:ENI1"/>
    <mergeCell ref="ENJ1:ENK1"/>
    <mergeCell ref="ESV1:ESW1"/>
    <mergeCell ref="ESX1:ESY1"/>
    <mergeCell ref="ESZ1:ETA1"/>
    <mergeCell ref="ETB1:ETC1"/>
    <mergeCell ref="ETD1:ETE1"/>
    <mergeCell ref="ETF1:ETG1"/>
    <mergeCell ref="ESJ1:ESK1"/>
    <mergeCell ref="ESL1:ESM1"/>
    <mergeCell ref="ESN1:ESO1"/>
    <mergeCell ref="ESP1:ESQ1"/>
    <mergeCell ref="ESR1:ESS1"/>
    <mergeCell ref="EST1:ESU1"/>
    <mergeCell ref="ERX1:ERY1"/>
    <mergeCell ref="ERZ1:ESA1"/>
    <mergeCell ref="ESB1:ESC1"/>
    <mergeCell ref="ESD1:ESE1"/>
    <mergeCell ref="ESF1:ESG1"/>
    <mergeCell ref="ESH1:ESI1"/>
    <mergeCell ref="EUF1:EUG1"/>
    <mergeCell ref="EUH1:EUI1"/>
    <mergeCell ref="EUJ1:EUK1"/>
    <mergeCell ref="EUL1:EUM1"/>
    <mergeCell ref="EUN1:EUO1"/>
    <mergeCell ref="EUP1:EUQ1"/>
    <mergeCell ref="ETT1:ETU1"/>
    <mergeCell ref="ETV1:ETW1"/>
    <mergeCell ref="ETX1:ETY1"/>
    <mergeCell ref="ETZ1:EUA1"/>
    <mergeCell ref="EUB1:EUC1"/>
    <mergeCell ref="EUD1:EUE1"/>
    <mergeCell ref="ETH1:ETI1"/>
    <mergeCell ref="ETJ1:ETK1"/>
    <mergeCell ref="ETL1:ETM1"/>
    <mergeCell ref="ETN1:ETO1"/>
    <mergeCell ref="ETP1:ETQ1"/>
    <mergeCell ref="ETR1:ETS1"/>
    <mergeCell ref="EVP1:EVQ1"/>
    <mergeCell ref="EVR1:EVS1"/>
    <mergeCell ref="EVT1:EVU1"/>
    <mergeCell ref="EVV1:EVW1"/>
    <mergeCell ref="EVX1:EVY1"/>
    <mergeCell ref="EVZ1:EWA1"/>
    <mergeCell ref="EVD1:EVE1"/>
    <mergeCell ref="EVF1:EVG1"/>
    <mergeCell ref="EVH1:EVI1"/>
    <mergeCell ref="EVJ1:EVK1"/>
    <mergeCell ref="EVL1:EVM1"/>
    <mergeCell ref="EVN1:EVO1"/>
    <mergeCell ref="EUR1:EUS1"/>
    <mergeCell ref="EUT1:EUU1"/>
    <mergeCell ref="EUV1:EUW1"/>
    <mergeCell ref="EUX1:EUY1"/>
    <mergeCell ref="EUZ1:EVA1"/>
    <mergeCell ref="EVB1:EVC1"/>
    <mergeCell ref="EWZ1:EXA1"/>
    <mergeCell ref="EXB1:EXC1"/>
    <mergeCell ref="EXD1:EXE1"/>
    <mergeCell ref="EXF1:EXG1"/>
    <mergeCell ref="EXH1:EXI1"/>
    <mergeCell ref="EXJ1:EXK1"/>
    <mergeCell ref="EWN1:EWO1"/>
    <mergeCell ref="EWP1:EWQ1"/>
    <mergeCell ref="EWR1:EWS1"/>
    <mergeCell ref="EWT1:EWU1"/>
    <mergeCell ref="EWV1:EWW1"/>
    <mergeCell ref="EWX1:EWY1"/>
    <mergeCell ref="EWB1:EWC1"/>
    <mergeCell ref="EWD1:EWE1"/>
    <mergeCell ref="EWF1:EWG1"/>
    <mergeCell ref="EWH1:EWI1"/>
    <mergeCell ref="EWJ1:EWK1"/>
    <mergeCell ref="EWL1:EWM1"/>
    <mergeCell ref="FBX1:FBY1"/>
    <mergeCell ref="FBZ1:FCA1"/>
    <mergeCell ref="FCB1:FCC1"/>
    <mergeCell ref="FCD1:FCE1"/>
    <mergeCell ref="FCF1:FCG1"/>
    <mergeCell ref="FCH1:FCI1"/>
    <mergeCell ref="FBL1:FBM1"/>
    <mergeCell ref="FBN1:FBO1"/>
    <mergeCell ref="FBP1:FBQ1"/>
    <mergeCell ref="FBR1:FBS1"/>
    <mergeCell ref="FBT1:FBU1"/>
    <mergeCell ref="FBV1:FBW1"/>
    <mergeCell ref="EXL1:EXM1"/>
    <mergeCell ref="EXN1:EXO1"/>
    <mergeCell ref="FBD1:FBE1"/>
    <mergeCell ref="FBF1:FBG1"/>
    <mergeCell ref="FBH1:FBI1"/>
    <mergeCell ref="FBJ1:FBK1"/>
    <mergeCell ref="FDH1:FDI1"/>
    <mergeCell ref="FDJ1:FDK1"/>
    <mergeCell ref="FDL1:FDM1"/>
    <mergeCell ref="FDN1:FDO1"/>
    <mergeCell ref="FDP1:FDQ1"/>
    <mergeCell ref="FDR1:FDS1"/>
    <mergeCell ref="FCV1:FCW1"/>
    <mergeCell ref="FCX1:FCY1"/>
    <mergeCell ref="FCZ1:FDA1"/>
    <mergeCell ref="FDB1:FDC1"/>
    <mergeCell ref="FDD1:FDE1"/>
    <mergeCell ref="FDF1:FDG1"/>
    <mergeCell ref="FCJ1:FCK1"/>
    <mergeCell ref="FCL1:FCM1"/>
    <mergeCell ref="FCN1:FCO1"/>
    <mergeCell ref="FCP1:FCQ1"/>
    <mergeCell ref="FCR1:FCS1"/>
    <mergeCell ref="FCT1:FCU1"/>
    <mergeCell ref="FER1:FES1"/>
    <mergeCell ref="FET1:FEU1"/>
    <mergeCell ref="FEV1:FEW1"/>
    <mergeCell ref="FEX1:FEY1"/>
    <mergeCell ref="FEZ1:FFA1"/>
    <mergeCell ref="FFB1:FFC1"/>
    <mergeCell ref="FEF1:FEG1"/>
    <mergeCell ref="FEH1:FEI1"/>
    <mergeCell ref="FEJ1:FEK1"/>
    <mergeCell ref="FEL1:FEM1"/>
    <mergeCell ref="FEN1:FEO1"/>
    <mergeCell ref="FEP1:FEQ1"/>
    <mergeCell ref="FDT1:FDU1"/>
    <mergeCell ref="FDV1:FDW1"/>
    <mergeCell ref="FDX1:FDY1"/>
    <mergeCell ref="FDZ1:FEA1"/>
    <mergeCell ref="FEB1:FEC1"/>
    <mergeCell ref="FED1:FEE1"/>
    <mergeCell ref="FGB1:FGC1"/>
    <mergeCell ref="FGD1:FGE1"/>
    <mergeCell ref="FGF1:FGG1"/>
    <mergeCell ref="FGH1:FGI1"/>
    <mergeCell ref="FGJ1:FGK1"/>
    <mergeCell ref="FGL1:FGM1"/>
    <mergeCell ref="FFP1:FFQ1"/>
    <mergeCell ref="FFR1:FFS1"/>
    <mergeCell ref="FFT1:FFU1"/>
    <mergeCell ref="FFV1:FFW1"/>
    <mergeCell ref="FFX1:FFY1"/>
    <mergeCell ref="FFZ1:FGA1"/>
    <mergeCell ref="FFD1:FFE1"/>
    <mergeCell ref="FFF1:FFG1"/>
    <mergeCell ref="FFH1:FFI1"/>
    <mergeCell ref="FFJ1:FFK1"/>
    <mergeCell ref="FFL1:FFM1"/>
    <mergeCell ref="FFN1:FFO1"/>
    <mergeCell ref="FKZ1:FLA1"/>
    <mergeCell ref="FLB1:FLC1"/>
    <mergeCell ref="FLD1:FLE1"/>
    <mergeCell ref="FLF1:FLG1"/>
    <mergeCell ref="FLH1:FLI1"/>
    <mergeCell ref="FLJ1:FLK1"/>
    <mergeCell ref="FGZ1:FHA1"/>
    <mergeCell ref="FHB1:FHC1"/>
    <mergeCell ref="FHD1:FHE1"/>
    <mergeCell ref="FHF1:FHG1"/>
    <mergeCell ref="FHH1:FHI1"/>
    <mergeCell ref="FHJ1:FHK1"/>
    <mergeCell ref="FGN1:FGO1"/>
    <mergeCell ref="FGP1:FGQ1"/>
    <mergeCell ref="FGR1:FGS1"/>
    <mergeCell ref="FGT1:FGU1"/>
    <mergeCell ref="FGV1:FGW1"/>
    <mergeCell ref="FGX1:FGY1"/>
    <mergeCell ref="FMJ1:FMK1"/>
    <mergeCell ref="FML1:FMM1"/>
    <mergeCell ref="FMN1:FMO1"/>
    <mergeCell ref="FMP1:FMQ1"/>
    <mergeCell ref="FMR1:FMS1"/>
    <mergeCell ref="FMT1:FMU1"/>
    <mergeCell ref="FLX1:FLY1"/>
    <mergeCell ref="FLZ1:FMA1"/>
    <mergeCell ref="FMB1:FMC1"/>
    <mergeCell ref="FMD1:FME1"/>
    <mergeCell ref="FMF1:FMG1"/>
    <mergeCell ref="FMH1:FMI1"/>
    <mergeCell ref="FLL1:FLM1"/>
    <mergeCell ref="FLN1:FLO1"/>
    <mergeCell ref="FLP1:FLQ1"/>
    <mergeCell ref="FLR1:FLS1"/>
    <mergeCell ref="FLT1:FLU1"/>
    <mergeCell ref="FLV1:FLW1"/>
    <mergeCell ref="FNT1:FNU1"/>
    <mergeCell ref="FNV1:FNW1"/>
    <mergeCell ref="FNX1:FNY1"/>
    <mergeCell ref="FNZ1:FOA1"/>
    <mergeCell ref="FOB1:FOC1"/>
    <mergeCell ref="FOD1:FOE1"/>
    <mergeCell ref="FNH1:FNI1"/>
    <mergeCell ref="FNJ1:FNK1"/>
    <mergeCell ref="FNL1:FNM1"/>
    <mergeCell ref="FNN1:FNO1"/>
    <mergeCell ref="FNP1:FNQ1"/>
    <mergeCell ref="FNR1:FNS1"/>
    <mergeCell ref="FMV1:FMW1"/>
    <mergeCell ref="FMX1:FMY1"/>
    <mergeCell ref="FMZ1:FNA1"/>
    <mergeCell ref="FNB1:FNC1"/>
    <mergeCell ref="FND1:FNE1"/>
    <mergeCell ref="FNF1:FNG1"/>
    <mergeCell ref="FPD1:FPE1"/>
    <mergeCell ref="FPF1:FPG1"/>
    <mergeCell ref="FPH1:FPI1"/>
    <mergeCell ref="FPJ1:FPK1"/>
    <mergeCell ref="FPL1:FPM1"/>
    <mergeCell ref="FPN1:FPO1"/>
    <mergeCell ref="FOR1:FOS1"/>
    <mergeCell ref="FOT1:FOU1"/>
    <mergeCell ref="FOV1:FOW1"/>
    <mergeCell ref="FOX1:FOY1"/>
    <mergeCell ref="FOZ1:FPA1"/>
    <mergeCell ref="FPB1:FPC1"/>
    <mergeCell ref="FOF1:FOG1"/>
    <mergeCell ref="FOH1:FOI1"/>
    <mergeCell ref="FOJ1:FOK1"/>
    <mergeCell ref="FOL1:FOM1"/>
    <mergeCell ref="FON1:FOO1"/>
    <mergeCell ref="FOP1:FOQ1"/>
    <mergeCell ref="FQN1:FQO1"/>
    <mergeCell ref="FQP1:FQQ1"/>
    <mergeCell ref="FQR1:FQS1"/>
    <mergeCell ref="FQT1:FQU1"/>
    <mergeCell ref="FQV1:FQW1"/>
    <mergeCell ref="FQX1:FQY1"/>
    <mergeCell ref="FQB1:FQC1"/>
    <mergeCell ref="FQD1:FQE1"/>
    <mergeCell ref="FQF1:FQG1"/>
    <mergeCell ref="FQH1:FQI1"/>
    <mergeCell ref="FQJ1:FQK1"/>
    <mergeCell ref="FQL1:FQM1"/>
    <mergeCell ref="FPP1:FPQ1"/>
    <mergeCell ref="FPR1:FPS1"/>
    <mergeCell ref="FPT1:FPU1"/>
    <mergeCell ref="FPV1:FPW1"/>
    <mergeCell ref="FPX1:FPY1"/>
    <mergeCell ref="FPZ1:FQA1"/>
    <mergeCell ref="FVL1:FVM1"/>
    <mergeCell ref="FVN1:FVO1"/>
    <mergeCell ref="FVP1:FVQ1"/>
    <mergeCell ref="FVR1:FVS1"/>
    <mergeCell ref="FVT1:FVU1"/>
    <mergeCell ref="FVV1:FVW1"/>
    <mergeCell ref="FUZ1:FVA1"/>
    <mergeCell ref="FVB1:FVC1"/>
    <mergeCell ref="FVD1:FVE1"/>
    <mergeCell ref="FVF1:FVG1"/>
    <mergeCell ref="FVH1:FVI1"/>
    <mergeCell ref="FVJ1:FVK1"/>
    <mergeCell ref="FQZ1:FRA1"/>
    <mergeCell ref="FRB1:FRC1"/>
    <mergeCell ref="FRD1:FRE1"/>
    <mergeCell ref="FRF1:FRG1"/>
    <mergeCell ref="FUV1:FUW1"/>
    <mergeCell ref="FUX1:FUY1"/>
    <mergeCell ref="FWV1:FWW1"/>
    <mergeCell ref="FWX1:FWY1"/>
    <mergeCell ref="FWZ1:FXA1"/>
    <mergeCell ref="FXB1:FXC1"/>
    <mergeCell ref="FXD1:FXE1"/>
    <mergeCell ref="FXF1:FXG1"/>
    <mergeCell ref="FWJ1:FWK1"/>
    <mergeCell ref="FWL1:FWM1"/>
    <mergeCell ref="FWN1:FWO1"/>
    <mergeCell ref="FWP1:FWQ1"/>
    <mergeCell ref="FWR1:FWS1"/>
    <mergeCell ref="FWT1:FWU1"/>
    <mergeCell ref="FVX1:FVY1"/>
    <mergeCell ref="FVZ1:FWA1"/>
    <mergeCell ref="FWB1:FWC1"/>
    <mergeCell ref="FWD1:FWE1"/>
    <mergeCell ref="FWF1:FWG1"/>
    <mergeCell ref="FWH1:FWI1"/>
    <mergeCell ref="FYF1:FYG1"/>
    <mergeCell ref="FYH1:FYI1"/>
    <mergeCell ref="FYJ1:FYK1"/>
    <mergeCell ref="FYL1:FYM1"/>
    <mergeCell ref="FYN1:FYO1"/>
    <mergeCell ref="FYP1:FYQ1"/>
    <mergeCell ref="FXT1:FXU1"/>
    <mergeCell ref="FXV1:FXW1"/>
    <mergeCell ref="FXX1:FXY1"/>
    <mergeCell ref="FXZ1:FYA1"/>
    <mergeCell ref="FYB1:FYC1"/>
    <mergeCell ref="FYD1:FYE1"/>
    <mergeCell ref="FXH1:FXI1"/>
    <mergeCell ref="FXJ1:FXK1"/>
    <mergeCell ref="FXL1:FXM1"/>
    <mergeCell ref="FXN1:FXO1"/>
    <mergeCell ref="FXP1:FXQ1"/>
    <mergeCell ref="FXR1:FXS1"/>
    <mergeCell ref="FZP1:FZQ1"/>
    <mergeCell ref="FZR1:FZS1"/>
    <mergeCell ref="FZT1:FZU1"/>
    <mergeCell ref="FZV1:FZW1"/>
    <mergeCell ref="FZX1:FZY1"/>
    <mergeCell ref="FZZ1:GAA1"/>
    <mergeCell ref="FZD1:FZE1"/>
    <mergeCell ref="FZF1:FZG1"/>
    <mergeCell ref="FZH1:FZI1"/>
    <mergeCell ref="FZJ1:FZK1"/>
    <mergeCell ref="FZL1:FZM1"/>
    <mergeCell ref="FZN1:FZO1"/>
    <mergeCell ref="FYR1:FYS1"/>
    <mergeCell ref="FYT1:FYU1"/>
    <mergeCell ref="FYV1:FYW1"/>
    <mergeCell ref="FYX1:FYY1"/>
    <mergeCell ref="FYZ1:FZA1"/>
    <mergeCell ref="FZB1:FZC1"/>
    <mergeCell ref="GAZ1:GBA1"/>
    <mergeCell ref="GBB1:GBC1"/>
    <mergeCell ref="GER1:GES1"/>
    <mergeCell ref="GET1:GEU1"/>
    <mergeCell ref="GEV1:GEW1"/>
    <mergeCell ref="GEX1:GEY1"/>
    <mergeCell ref="GAN1:GAO1"/>
    <mergeCell ref="GAP1:GAQ1"/>
    <mergeCell ref="GAR1:GAS1"/>
    <mergeCell ref="GAT1:GAU1"/>
    <mergeCell ref="GAV1:GAW1"/>
    <mergeCell ref="GAX1:GAY1"/>
    <mergeCell ref="GAB1:GAC1"/>
    <mergeCell ref="GAD1:GAE1"/>
    <mergeCell ref="GAF1:GAG1"/>
    <mergeCell ref="GAH1:GAI1"/>
    <mergeCell ref="GAJ1:GAK1"/>
    <mergeCell ref="GAL1:GAM1"/>
    <mergeCell ref="GFX1:GFY1"/>
    <mergeCell ref="GFZ1:GGA1"/>
    <mergeCell ref="GGB1:GGC1"/>
    <mergeCell ref="GGD1:GGE1"/>
    <mergeCell ref="GGF1:GGG1"/>
    <mergeCell ref="GGH1:GGI1"/>
    <mergeCell ref="GFL1:GFM1"/>
    <mergeCell ref="GFN1:GFO1"/>
    <mergeCell ref="GFP1:GFQ1"/>
    <mergeCell ref="GFR1:GFS1"/>
    <mergeCell ref="GFT1:GFU1"/>
    <mergeCell ref="GFV1:GFW1"/>
    <mergeCell ref="GEZ1:GFA1"/>
    <mergeCell ref="GFB1:GFC1"/>
    <mergeCell ref="GFD1:GFE1"/>
    <mergeCell ref="GFF1:GFG1"/>
    <mergeCell ref="GFH1:GFI1"/>
    <mergeCell ref="GFJ1:GFK1"/>
    <mergeCell ref="GHH1:GHI1"/>
    <mergeCell ref="GHJ1:GHK1"/>
    <mergeCell ref="GHL1:GHM1"/>
    <mergeCell ref="GHN1:GHO1"/>
    <mergeCell ref="GHP1:GHQ1"/>
    <mergeCell ref="GHR1:GHS1"/>
    <mergeCell ref="GGV1:GGW1"/>
    <mergeCell ref="GGX1:GGY1"/>
    <mergeCell ref="GGZ1:GHA1"/>
    <mergeCell ref="GHB1:GHC1"/>
    <mergeCell ref="GHD1:GHE1"/>
    <mergeCell ref="GHF1:GHG1"/>
    <mergeCell ref="GGJ1:GGK1"/>
    <mergeCell ref="GGL1:GGM1"/>
    <mergeCell ref="GGN1:GGO1"/>
    <mergeCell ref="GGP1:GGQ1"/>
    <mergeCell ref="GGR1:GGS1"/>
    <mergeCell ref="GGT1:GGU1"/>
    <mergeCell ref="GIR1:GIS1"/>
    <mergeCell ref="GIT1:GIU1"/>
    <mergeCell ref="GIV1:GIW1"/>
    <mergeCell ref="GIX1:GIY1"/>
    <mergeCell ref="GIZ1:GJA1"/>
    <mergeCell ref="GJB1:GJC1"/>
    <mergeCell ref="GIF1:GIG1"/>
    <mergeCell ref="GIH1:GII1"/>
    <mergeCell ref="GIJ1:GIK1"/>
    <mergeCell ref="GIL1:GIM1"/>
    <mergeCell ref="GIN1:GIO1"/>
    <mergeCell ref="GIP1:GIQ1"/>
    <mergeCell ref="GHT1:GHU1"/>
    <mergeCell ref="GHV1:GHW1"/>
    <mergeCell ref="GHX1:GHY1"/>
    <mergeCell ref="GHZ1:GIA1"/>
    <mergeCell ref="GIB1:GIC1"/>
    <mergeCell ref="GID1:GIE1"/>
    <mergeCell ref="GKB1:GKC1"/>
    <mergeCell ref="GKD1:GKE1"/>
    <mergeCell ref="GKF1:GKG1"/>
    <mergeCell ref="GKH1:GKI1"/>
    <mergeCell ref="GKJ1:GKK1"/>
    <mergeCell ref="GKL1:GKM1"/>
    <mergeCell ref="GJP1:GJQ1"/>
    <mergeCell ref="GJR1:GJS1"/>
    <mergeCell ref="GJT1:GJU1"/>
    <mergeCell ref="GJV1:GJW1"/>
    <mergeCell ref="GJX1:GJY1"/>
    <mergeCell ref="GJZ1:GKA1"/>
    <mergeCell ref="GJD1:GJE1"/>
    <mergeCell ref="GJF1:GJG1"/>
    <mergeCell ref="GJH1:GJI1"/>
    <mergeCell ref="GJJ1:GJK1"/>
    <mergeCell ref="GJL1:GJM1"/>
    <mergeCell ref="GJN1:GJO1"/>
    <mergeCell ref="GOZ1:GPA1"/>
    <mergeCell ref="GPB1:GPC1"/>
    <mergeCell ref="GPD1:GPE1"/>
    <mergeCell ref="GPF1:GPG1"/>
    <mergeCell ref="GPH1:GPI1"/>
    <mergeCell ref="GPJ1:GPK1"/>
    <mergeCell ref="GON1:GOO1"/>
    <mergeCell ref="GOP1:GOQ1"/>
    <mergeCell ref="GOR1:GOS1"/>
    <mergeCell ref="GOT1:GOU1"/>
    <mergeCell ref="GOV1:GOW1"/>
    <mergeCell ref="GOX1:GOY1"/>
    <mergeCell ref="GKN1:GKO1"/>
    <mergeCell ref="GKP1:GKQ1"/>
    <mergeCell ref="GKR1:GKS1"/>
    <mergeCell ref="GKT1:GKU1"/>
    <mergeCell ref="GKV1:GKW1"/>
    <mergeCell ref="GKX1:GKY1"/>
    <mergeCell ref="GQJ1:GQK1"/>
    <mergeCell ref="GQL1:GQM1"/>
    <mergeCell ref="GQN1:GQO1"/>
    <mergeCell ref="GQP1:GQQ1"/>
    <mergeCell ref="GQR1:GQS1"/>
    <mergeCell ref="GQT1:GQU1"/>
    <mergeCell ref="GPX1:GPY1"/>
    <mergeCell ref="GPZ1:GQA1"/>
    <mergeCell ref="GQB1:GQC1"/>
    <mergeCell ref="GQD1:GQE1"/>
    <mergeCell ref="GQF1:GQG1"/>
    <mergeCell ref="GQH1:GQI1"/>
    <mergeCell ref="GPL1:GPM1"/>
    <mergeCell ref="GPN1:GPO1"/>
    <mergeCell ref="GPP1:GPQ1"/>
    <mergeCell ref="GPR1:GPS1"/>
    <mergeCell ref="GPT1:GPU1"/>
    <mergeCell ref="GPV1:GPW1"/>
    <mergeCell ref="GRT1:GRU1"/>
    <mergeCell ref="GRV1:GRW1"/>
    <mergeCell ref="GRX1:GRY1"/>
    <mergeCell ref="GRZ1:GSA1"/>
    <mergeCell ref="GSB1:GSC1"/>
    <mergeCell ref="GSD1:GSE1"/>
    <mergeCell ref="GRH1:GRI1"/>
    <mergeCell ref="GRJ1:GRK1"/>
    <mergeCell ref="GRL1:GRM1"/>
    <mergeCell ref="GRN1:GRO1"/>
    <mergeCell ref="GRP1:GRQ1"/>
    <mergeCell ref="GRR1:GRS1"/>
    <mergeCell ref="GQV1:GQW1"/>
    <mergeCell ref="GQX1:GQY1"/>
    <mergeCell ref="GQZ1:GRA1"/>
    <mergeCell ref="GRB1:GRC1"/>
    <mergeCell ref="GRD1:GRE1"/>
    <mergeCell ref="GRF1:GRG1"/>
    <mergeCell ref="GTD1:GTE1"/>
    <mergeCell ref="GTF1:GTG1"/>
    <mergeCell ref="GTH1:GTI1"/>
    <mergeCell ref="GTJ1:GTK1"/>
    <mergeCell ref="GTL1:GTM1"/>
    <mergeCell ref="GTN1:GTO1"/>
    <mergeCell ref="GSR1:GSS1"/>
    <mergeCell ref="GST1:GSU1"/>
    <mergeCell ref="GSV1:GSW1"/>
    <mergeCell ref="GSX1:GSY1"/>
    <mergeCell ref="GSZ1:GTA1"/>
    <mergeCell ref="GTB1:GTC1"/>
    <mergeCell ref="GSF1:GSG1"/>
    <mergeCell ref="GSH1:GSI1"/>
    <mergeCell ref="GSJ1:GSK1"/>
    <mergeCell ref="GSL1:GSM1"/>
    <mergeCell ref="GSN1:GSO1"/>
    <mergeCell ref="GSP1:GSQ1"/>
    <mergeCell ref="GUN1:GUO1"/>
    <mergeCell ref="GUP1:GUQ1"/>
    <mergeCell ref="GUR1:GUS1"/>
    <mergeCell ref="GUT1:GUU1"/>
    <mergeCell ref="GYJ1:GYK1"/>
    <mergeCell ref="GYL1:GYM1"/>
    <mergeCell ref="GUB1:GUC1"/>
    <mergeCell ref="GUD1:GUE1"/>
    <mergeCell ref="GUF1:GUG1"/>
    <mergeCell ref="GUH1:GUI1"/>
    <mergeCell ref="GUJ1:GUK1"/>
    <mergeCell ref="GUL1:GUM1"/>
    <mergeCell ref="GTP1:GTQ1"/>
    <mergeCell ref="GTR1:GTS1"/>
    <mergeCell ref="GTT1:GTU1"/>
    <mergeCell ref="GTV1:GTW1"/>
    <mergeCell ref="GTX1:GTY1"/>
    <mergeCell ref="GTZ1:GUA1"/>
    <mergeCell ref="GZL1:GZM1"/>
    <mergeCell ref="GZN1:GZO1"/>
    <mergeCell ref="GZP1:GZQ1"/>
    <mergeCell ref="GZR1:GZS1"/>
    <mergeCell ref="GZT1:GZU1"/>
    <mergeCell ref="GZV1:GZW1"/>
    <mergeCell ref="GYZ1:GZA1"/>
    <mergeCell ref="GZB1:GZC1"/>
    <mergeCell ref="GZD1:GZE1"/>
    <mergeCell ref="GZF1:GZG1"/>
    <mergeCell ref="GZH1:GZI1"/>
    <mergeCell ref="GZJ1:GZK1"/>
    <mergeCell ref="GYN1:GYO1"/>
    <mergeCell ref="GYP1:GYQ1"/>
    <mergeCell ref="GYR1:GYS1"/>
    <mergeCell ref="GYT1:GYU1"/>
    <mergeCell ref="GYV1:GYW1"/>
    <mergeCell ref="GYX1:GYY1"/>
    <mergeCell ref="HAV1:HAW1"/>
    <mergeCell ref="HAX1:HAY1"/>
    <mergeCell ref="HAZ1:HBA1"/>
    <mergeCell ref="HBB1:HBC1"/>
    <mergeCell ref="HBD1:HBE1"/>
    <mergeCell ref="HBF1:HBG1"/>
    <mergeCell ref="HAJ1:HAK1"/>
    <mergeCell ref="HAL1:HAM1"/>
    <mergeCell ref="HAN1:HAO1"/>
    <mergeCell ref="HAP1:HAQ1"/>
    <mergeCell ref="HAR1:HAS1"/>
    <mergeCell ref="HAT1:HAU1"/>
    <mergeCell ref="GZX1:GZY1"/>
    <mergeCell ref="GZZ1:HAA1"/>
    <mergeCell ref="HAB1:HAC1"/>
    <mergeCell ref="HAD1:HAE1"/>
    <mergeCell ref="HAF1:HAG1"/>
    <mergeCell ref="HAH1:HAI1"/>
    <mergeCell ref="HCF1:HCG1"/>
    <mergeCell ref="HCH1:HCI1"/>
    <mergeCell ref="HCJ1:HCK1"/>
    <mergeCell ref="HCL1:HCM1"/>
    <mergeCell ref="HCN1:HCO1"/>
    <mergeCell ref="HCP1:HCQ1"/>
    <mergeCell ref="HBT1:HBU1"/>
    <mergeCell ref="HBV1:HBW1"/>
    <mergeCell ref="HBX1:HBY1"/>
    <mergeCell ref="HBZ1:HCA1"/>
    <mergeCell ref="HCB1:HCC1"/>
    <mergeCell ref="HCD1:HCE1"/>
    <mergeCell ref="HBH1:HBI1"/>
    <mergeCell ref="HBJ1:HBK1"/>
    <mergeCell ref="HBL1:HBM1"/>
    <mergeCell ref="HBN1:HBO1"/>
    <mergeCell ref="HBP1:HBQ1"/>
    <mergeCell ref="HBR1:HBS1"/>
    <mergeCell ref="HDP1:HDQ1"/>
    <mergeCell ref="HDR1:HDS1"/>
    <mergeCell ref="HDT1:HDU1"/>
    <mergeCell ref="HDV1:HDW1"/>
    <mergeCell ref="HDX1:HDY1"/>
    <mergeCell ref="HDZ1:HEA1"/>
    <mergeCell ref="HDD1:HDE1"/>
    <mergeCell ref="HDF1:HDG1"/>
    <mergeCell ref="HDH1:HDI1"/>
    <mergeCell ref="HDJ1:HDK1"/>
    <mergeCell ref="HDL1:HDM1"/>
    <mergeCell ref="HDN1:HDO1"/>
    <mergeCell ref="HCR1:HCS1"/>
    <mergeCell ref="HCT1:HCU1"/>
    <mergeCell ref="HCV1:HCW1"/>
    <mergeCell ref="HCX1:HCY1"/>
    <mergeCell ref="HCZ1:HDA1"/>
    <mergeCell ref="HDB1:HDC1"/>
    <mergeCell ref="HIN1:HIO1"/>
    <mergeCell ref="HIP1:HIQ1"/>
    <mergeCell ref="HIR1:HIS1"/>
    <mergeCell ref="HIT1:HIU1"/>
    <mergeCell ref="HIV1:HIW1"/>
    <mergeCell ref="HIX1:HIY1"/>
    <mergeCell ref="HEN1:HEO1"/>
    <mergeCell ref="HEP1:HEQ1"/>
    <mergeCell ref="HIF1:HIG1"/>
    <mergeCell ref="HIH1:HII1"/>
    <mergeCell ref="HIJ1:HIK1"/>
    <mergeCell ref="HIL1:HIM1"/>
    <mergeCell ref="HEB1:HEC1"/>
    <mergeCell ref="HED1:HEE1"/>
    <mergeCell ref="HEF1:HEG1"/>
    <mergeCell ref="HEH1:HEI1"/>
    <mergeCell ref="HEJ1:HEK1"/>
    <mergeCell ref="HEL1:HEM1"/>
    <mergeCell ref="HJX1:HJY1"/>
    <mergeCell ref="HJZ1:HKA1"/>
    <mergeCell ref="HKB1:HKC1"/>
    <mergeCell ref="HKD1:HKE1"/>
    <mergeCell ref="HKF1:HKG1"/>
    <mergeCell ref="HKH1:HKI1"/>
    <mergeCell ref="HJL1:HJM1"/>
    <mergeCell ref="HJN1:HJO1"/>
    <mergeCell ref="HJP1:HJQ1"/>
    <mergeCell ref="HJR1:HJS1"/>
    <mergeCell ref="HJT1:HJU1"/>
    <mergeCell ref="HJV1:HJW1"/>
    <mergeCell ref="HIZ1:HJA1"/>
    <mergeCell ref="HJB1:HJC1"/>
    <mergeCell ref="HJD1:HJE1"/>
    <mergeCell ref="HJF1:HJG1"/>
    <mergeCell ref="HJH1:HJI1"/>
    <mergeCell ref="HJJ1:HJK1"/>
    <mergeCell ref="HLH1:HLI1"/>
    <mergeCell ref="HLJ1:HLK1"/>
    <mergeCell ref="HLL1:HLM1"/>
    <mergeCell ref="HLN1:HLO1"/>
    <mergeCell ref="HLP1:HLQ1"/>
    <mergeCell ref="HLR1:HLS1"/>
    <mergeCell ref="HKV1:HKW1"/>
    <mergeCell ref="HKX1:HKY1"/>
    <mergeCell ref="HKZ1:HLA1"/>
    <mergeCell ref="HLB1:HLC1"/>
    <mergeCell ref="HLD1:HLE1"/>
    <mergeCell ref="HLF1:HLG1"/>
    <mergeCell ref="HKJ1:HKK1"/>
    <mergeCell ref="HKL1:HKM1"/>
    <mergeCell ref="HKN1:HKO1"/>
    <mergeCell ref="HKP1:HKQ1"/>
    <mergeCell ref="HKR1:HKS1"/>
    <mergeCell ref="HKT1:HKU1"/>
    <mergeCell ref="HMR1:HMS1"/>
    <mergeCell ref="HMT1:HMU1"/>
    <mergeCell ref="HMV1:HMW1"/>
    <mergeCell ref="HMX1:HMY1"/>
    <mergeCell ref="HMZ1:HNA1"/>
    <mergeCell ref="HNB1:HNC1"/>
    <mergeCell ref="HMF1:HMG1"/>
    <mergeCell ref="HMH1:HMI1"/>
    <mergeCell ref="HMJ1:HMK1"/>
    <mergeCell ref="HML1:HMM1"/>
    <mergeCell ref="HMN1:HMO1"/>
    <mergeCell ref="HMP1:HMQ1"/>
    <mergeCell ref="HLT1:HLU1"/>
    <mergeCell ref="HLV1:HLW1"/>
    <mergeCell ref="HLX1:HLY1"/>
    <mergeCell ref="HLZ1:HMA1"/>
    <mergeCell ref="HMB1:HMC1"/>
    <mergeCell ref="HMD1:HME1"/>
    <mergeCell ref="HOB1:HOC1"/>
    <mergeCell ref="HOD1:HOE1"/>
    <mergeCell ref="HOF1:HOG1"/>
    <mergeCell ref="HOH1:HOI1"/>
    <mergeCell ref="HOJ1:HOK1"/>
    <mergeCell ref="HOL1:HOM1"/>
    <mergeCell ref="HNP1:HNQ1"/>
    <mergeCell ref="HNR1:HNS1"/>
    <mergeCell ref="HNT1:HNU1"/>
    <mergeCell ref="HNV1:HNW1"/>
    <mergeCell ref="HNX1:HNY1"/>
    <mergeCell ref="HNZ1:HOA1"/>
    <mergeCell ref="HND1:HNE1"/>
    <mergeCell ref="HNF1:HNG1"/>
    <mergeCell ref="HNH1:HNI1"/>
    <mergeCell ref="HNJ1:HNK1"/>
    <mergeCell ref="HNL1:HNM1"/>
    <mergeCell ref="HNN1:HNO1"/>
    <mergeCell ref="HSZ1:HTA1"/>
    <mergeCell ref="HTB1:HTC1"/>
    <mergeCell ref="HTD1:HTE1"/>
    <mergeCell ref="HTF1:HTG1"/>
    <mergeCell ref="HTH1:HTI1"/>
    <mergeCell ref="HTJ1:HTK1"/>
    <mergeCell ref="HSN1:HSO1"/>
    <mergeCell ref="HSP1:HSQ1"/>
    <mergeCell ref="HSR1:HSS1"/>
    <mergeCell ref="HST1:HSU1"/>
    <mergeCell ref="HSV1:HSW1"/>
    <mergeCell ref="HSX1:HSY1"/>
    <mergeCell ref="HSB1:HSC1"/>
    <mergeCell ref="HSD1:HSE1"/>
    <mergeCell ref="HSF1:HSG1"/>
    <mergeCell ref="HSH1:HSI1"/>
    <mergeCell ref="HSJ1:HSK1"/>
    <mergeCell ref="HSL1:HSM1"/>
    <mergeCell ref="HUJ1:HUK1"/>
    <mergeCell ref="HUL1:HUM1"/>
    <mergeCell ref="HUN1:HUO1"/>
    <mergeCell ref="HUP1:HUQ1"/>
    <mergeCell ref="HUR1:HUS1"/>
    <mergeCell ref="HUT1:HUU1"/>
    <mergeCell ref="HTX1:HTY1"/>
    <mergeCell ref="HTZ1:HUA1"/>
    <mergeCell ref="HUB1:HUC1"/>
    <mergeCell ref="HUD1:HUE1"/>
    <mergeCell ref="HUF1:HUG1"/>
    <mergeCell ref="HUH1:HUI1"/>
    <mergeCell ref="HTL1:HTM1"/>
    <mergeCell ref="HTN1:HTO1"/>
    <mergeCell ref="HTP1:HTQ1"/>
    <mergeCell ref="HTR1:HTS1"/>
    <mergeCell ref="HTT1:HTU1"/>
    <mergeCell ref="HTV1:HTW1"/>
    <mergeCell ref="HVT1:HVU1"/>
    <mergeCell ref="HVV1:HVW1"/>
    <mergeCell ref="HVX1:HVY1"/>
    <mergeCell ref="HVZ1:HWA1"/>
    <mergeCell ref="HWB1:HWC1"/>
    <mergeCell ref="HWD1:HWE1"/>
    <mergeCell ref="HVH1:HVI1"/>
    <mergeCell ref="HVJ1:HVK1"/>
    <mergeCell ref="HVL1:HVM1"/>
    <mergeCell ref="HVN1:HVO1"/>
    <mergeCell ref="HVP1:HVQ1"/>
    <mergeCell ref="HVR1:HVS1"/>
    <mergeCell ref="HUV1:HUW1"/>
    <mergeCell ref="HUX1:HUY1"/>
    <mergeCell ref="HUZ1:HVA1"/>
    <mergeCell ref="HVB1:HVC1"/>
    <mergeCell ref="HVD1:HVE1"/>
    <mergeCell ref="HVF1:HVG1"/>
    <mergeCell ref="HXD1:HXE1"/>
    <mergeCell ref="HXF1:HXG1"/>
    <mergeCell ref="HXH1:HXI1"/>
    <mergeCell ref="HXJ1:HXK1"/>
    <mergeCell ref="HXL1:HXM1"/>
    <mergeCell ref="HXN1:HXO1"/>
    <mergeCell ref="HWR1:HWS1"/>
    <mergeCell ref="HWT1:HWU1"/>
    <mergeCell ref="HWV1:HWW1"/>
    <mergeCell ref="HWX1:HWY1"/>
    <mergeCell ref="HWZ1:HXA1"/>
    <mergeCell ref="HXB1:HXC1"/>
    <mergeCell ref="HWF1:HWG1"/>
    <mergeCell ref="HWH1:HWI1"/>
    <mergeCell ref="HWJ1:HWK1"/>
    <mergeCell ref="HWL1:HWM1"/>
    <mergeCell ref="HWN1:HWO1"/>
    <mergeCell ref="HWP1:HWQ1"/>
    <mergeCell ref="ICB1:ICC1"/>
    <mergeCell ref="ICD1:ICE1"/>
    <mergeCell ref="ICF1:ICG1"/>
    <mergeCell ref="ICH1:ICI1"/>
    <mergeCell ref="ICJ1:ICK1"/>
    <mergeCell ref="ICL1:ICM1"/>
    <mergeCell ref="HYB1:HYC1"/>
    <mergeCell ref="HYD1:HYE1"/>
    <mergeCell ref="HYF1:HYG1"/>
    <mergeCell ref="HYH1:HYI1"/>
    <mergeCell ref="IBX1:IBY1"/>
    <mergeCell ref="IBZ1:ICA1"/>
    <mergeCell ref="HXP1:HXQ1"/>
    <mergeCell ref="HXR1:HXS1"/>
    <mergeCell ref="HXT1:HXU1"/>
    <mergeCell ref="HXV1:HXW1"/>
    <mergeCell ref="HXX1:HXY1"/>
    <mergeCell ref="HXZ1:HYA1"/>
    <mergeCell ref="IDL1:IDM1"/>
    <mergeCell ref="IDN1:IDO1"/>
    <mergeCell ref="IDP1:IDQ1"/>
    <mergeCell ref="IDR1:IDS1"/>
    <mergeCell ref="IDT1:IDU1"/>
    <mergeCell ref="IDV1:IDW1"/>
    <mergeCell ref="ICZ1:IDA1"/>
    <mergeCell ref="IDB1:IDC1"/>
    <mergeCell ref="IDD1:IDE1"/>
    <mergeCell ref="IDF1:IDG1"/>
    <mergeCell ref="IDH1:IDI1"/>
    <mergeCell ref="IDJ1:IDK1"/>
    <mergeCell ref="ICN1:ICO1"/>
    <mergeCell ref="ICP1:ICQ1"/>
    <mergeCell ref="ICR1:ICS1"/>
    <mergeCell ref="ICT1:ICU1"/>
    <mergeCell ref="ICV1:ICW1"/>
    <mergeCell ref="ICX1:ICY1"/>
    <mergeCell ref="IEV1:IEW1"/>
    <mergeCell ref="IEX1:IEY1"/>
    <mergeCell ref="IEZ1:IFA1"/>
    <mergeCell ref="IFB1:IFC1"/>
    <mergeCell ref="IFD1:IFE1"/>
    <mergeCell ref="IFF1:IFG1"/>
    <mergeCell ref="IEJ1:IEK1"/>
    <mergeCell ref="IEL1:IEM1"/>
    <mergeCell ref="IEN1:IEO1"/>
    <mergeCell ref="IEP1:IEQ1"/>
    <mergeCell ref="IER1:IES1"/>
    <mergeCell ref="IET1:IEU1"/>
    <mergeCell ref="IDX1:IDY1"/>
    <mergeCell ref="IDZ1:IEA1"/>
    <mergeCell ref="IEB1:IEC1"/>
    <mergeCell ref="IED1:IEE1"/>
    <mergeCell ref="IEF1:IEG1"/>
    <mergeCell ref="IEH1:IEI1"/>
    <mergeCell ref="IGF1:IGG1"/>
    <mergeCell ref="IGH1:IGI1"/>
    <mergeCell ref="IGJ1:IGK1"/>
    <mergeCell ref="IGL1:IGM1"/>
    <mergeCell ref="IGN1:IGO1"/>
    <mergeCell ref="IGP1:IGQ1"/>
    <mergeCell ref="IFT1:IFU1"/>
    <mergeCell ref="IFV1:IFW1"/>
    <mergeCell ref="IFX1:IFY1"/>
    <mergeCell ref="IFZ1:IGA1"/>
    <mergeCell ref="IGB1:IGC1"/>
    <mergeCell ref="IGD1:IGE1"/>
    <mergeCell ref="IFH1:IFI1"/>
    <mergeCell ref="IFJ1:IFK1"/>
    <mergeCell ref="IFL1:IFM1"/>
    <mergeCell ref="IFN1:IFO1"/>
    <mergeCell ref="IFP1:IFQ1"/>
    <mergeCell ref="IFR1:IFS1"/>
    <mergeCell ref="IHP1:IHQ1"/>
    <mergeCell ref="IHR1:IHS1"/>
    <mergeCell ref="IHT1:IHU1"/>
    <mergeCell ref="IHV1:IHW1"/>
    <mergeCell ref="IHX1:IHY1"/>
    <mergeCell ref="IHZ1:IIA1"/>
    <mergeCell ref="IHD1:IHE1"/>
    <mergeCell ref="IHF1:IHG1"/>
    <mergeCell ref="IHH1:IHI1"/>
    <mergeCell ref="IHJ1:IHK1"/>
    <mergeCell ref="IHL1:IHM1"/>
    <mergeCell ref="IHN1:IHO1"/>
    <mergeCell ref="IGR1:IGS1"/>
    <mergeCell ref="IGT1:IGU1"/>
    <mergeCell ref="IGV1:IGW1"/>
    <mergeCell ref="IGX1:IGY1"/>
    <mergeCell ref="IGZ1:IHA1"/>
    <mergeCell ref="IHB1:IHC1"/>
    <mergeCell ref="IMN1:IMO1"/>
    <mergeCell ref="IMP1:IMQ1"/>
    <mergeCell ref="IMR1:IMS1"/>
    <mergeCell ref="IMT1:IMU1"/>
    <mergeCell ref="IMV1:IMW1"/>
    <mergeCell ref="IMX1:IMY1"/>
    <mergeCell ref="IMB1:IMC1"/>
    <mergeCell ref="IMD1:IME1"/>
    <mergeCell ref="IMF1:IMG1"/>
    <mergeCell ref="IMH1:IMI1"/>
    <mergeCell ref="IMJ1:IMK1"/>
    <mergeCell ref="IML1:IMM1"/>
    <mergeCell ref="IIB1:IIC1"/>
    <mergeCell ref="IID1:IIE1"/>
    <mergeCell ref="ILT1:ILU1"/>
    <mergeCell ref="ILV1:ILW1"/>
    <mergeCell ref="ILX1:ILY1"/>
    <mergeCell ref="ILZ1:IMA1"/>
    <mergeCell ref="INX1:INY1"/>
    <mergeCell ref="INZ1:IOA1"/>
    <mergeCell ref="IOB1:IOC1"/>
    <mergeCell ref="IOD1:IOE1"/>
    <mergeCell ref="IOF1:IOG1"/>
    <mergeCell ref="IOH1:IOI1"/>
    <mergeCell ref="INL1:INM1"/>
    <mergeCell ref="INN1:INO1"/>
    <mergeCell ref="INP1:INQ1"/>
    <mergeCell ref="INR1:INS1"/>
    <mergeCell ref="INT1:INU1"/>
    <mergeCell ref="INV1:INW1"/>
    <mergeCell ref="IMZ1:INA1"/>
    <mergeCell ref="INB1:INC1"/>
    <mergeCell ref="IND1:INE1"/>
    <mergeCell ref="INF1:ING1"/>
    <mergeCell ref="INH1:INI1"/>
    <mergeCell ref="INJ1:INK1"/>
    <mergeCell ref="IPH1:IPI1"/>
    <mergeCell ref="IPJ1:IPK1"/>
    <mergeCell ref="IPL1:IPM1"/>
    <mergeCell ref="IPN1:IPO1"/>
    <mergeCell ref="IPP1:IPQ1"/>
    <mergeCell ref="IPR1:IPS1"/>
    <mergeCell ref="IOV1:IOW1"/>
    <mergeCell ref="IOX1:IOY1"/>
    <mergeCell ref="IOZ1:IPA1"/>
    <mergeCell ref="IPB1:IPC1"/>
    <mergeCell ref="IPD1:IPE1"/>
    <mergeCell ref="IPF1:IPG1"/>
    <mergeCell ref="IOJ1:IOK1"/>
    <mergeCell ref="IOL1:IOM1"/>
    <mergeCell ref="ION1:IOO1"/>
    <mergeCell ref="IOP1:IOQ1"/>
    <mergeCell ref="IOR1:IOS1"/>
    <mergeCell ref="IOT1:IOU1"/>
    <mergeCell ref="IQR1:IQS1"/>
    <mergeCell ref="IQT1:IQU1"/>
    <mergeCell ref="IQV1:IQW1"/>
    <mergeCell ref="IQX1:IQY1"/>
    <mergeCell ref="IQZ1:IRA1"/>
    <mergeCell ref="IRB1:IRC1"/>
    <mergeCell ref="IQF1:IQG1"/>
    <mergeCell ref="IQH1:IQI1"/>
    <mergeCell ref="IQJ1:IQK1"/>
    <mergeCell ref="IQL1:IQM1"/>
    <mergeCell ref="IQN1:IQO1"/>
    <mergeCell ref="IQP1:IQQ1"/>
    <mergeCell ref="IPT1:IPU1"/>
    <mergeCell ref="IPV1:IPW1"/>
    <mergeCell ref="IPX1:IPY1"/>
    <mergeCell ref="IPZ1:IQA1"/>
    <mergeCell ref="IQB1:IQC1"/>
    <mergeCell ref="IQD1:IQE1"/>
    <mergeCell ref="IVP1:IVQ1"/>
    <mergeCell ref="IVR1:IVS1"/>
    <mergeCell ref="IVT1:IVU1"/>
    <mergeCell ref="IVV1:IVW1"/>
    <mergeCell ref="IVX1:IVY1"/>
    <mergeCell ref="IVZ1:IWA1"/>
    <mergeCell ref="IRP1:IRQ1"/>
    <mergeCell ref="IRR1:IRS1"/>
    <mergeCell ref="IRT1:IRU1"/>
    <mergeCell ref="IRV1:IRW1"/>
    <mergeCell ref="IRX1:IRY1"/>
    <mergeCell ref="IRZ1:ISA1"/>
    <mergeCell ref="IRD1:IRE1"/>
    <mergeCell ref="IRF1:IRG1"/>
    <mergeCell ref="IRH1:IRI1"/>
    <mergeCell ref="IRJ1:IRK1"/>
    <mergeCell ref="IRL1:IRM1"/>
    <mergeCell ref="IRN1:IRO1"/>
    <mergeCell ref="IWZ1:IXA1"/>
    <mergeCell ref="IXB1:IXC1"/>
    <mergeCell ref="IXD1:IXE1"/>
    <mergeCell ref="IXF1:IXG1"/>
    <mergeCell ref="IXH1:IXI1"/>
    <mergeCell ref="IXJ1:IXK1"/>
    <mergeCell ref="IWN1:IWO1"/>
    <mergeCell ref="IWP1:IWQ1"/>
    <mergeCell ref="IWR1:IWS1"/>
    <mergeCell ref="IWT1:IWU1"/>
    <mergeCell ref="IWV1:IWW1"/>
    <mergeCell ref="IWX1:IWY1"/>
    <mergeCell ref="IWB1:IWC1"/>
    <mergeCell ref="IWD1:IWE1"/>
    <mergeCell ref="IWF1:IWG1"/>
    <mergeCell ref="IWH1:IWI1"/>
    <mergeCell ref="IWJ1:IWK1"/>
    <mergeCell ref="IWL1:IWM1"/>
    <mergeCell ref="IYJ1:IYK1"/>
    <mergeCell ref="IYL1:IYM1"/>
    <mergeCell ref="IYN1:IYO1"/>
    <mergeCell ref="IYP1:IYQ1"/>
    <mergeCell ref="IYR1:IYS1"/>
    <mergeCell ref="IYT1:IYU1"/>
    <mergeCell ref="IXX1:IXY1"/>
    <mergeCell ref="IXZ1:IYA1"/>
    <mergeCell ref="IYB1:IYC1"/>
    <mergeCell ref="IYD1:IYE1"/>
    <mergeCell ref="IYF1:IYG1"/>
    <mergeCell ref="IYH1:IYI1"/>
    <mergeCell ref="IXL1:IXM1"/>
    <mergeCell ref="IXN1:IXO1"/>
    <mergeCell ref="IXP1:IXQ1"/>
    <mergeCell ref="IXR1:IXS1"/>
    <mergeCell ref="IXT1:IXU1"/>
    <mergeCell ref="IXV1:IXW1"/>
    <mergeCell ref="IZT1:IZU1"/>
    <mergeCell ref="IZV1:IZW1"/>
    <mergeCell ref="IZX1:IZY1"/>
    <mergeCell ref="IZZ1:JAA1"/>
    <mergeCell ref="JAB1:JAC1"/>
    <mergeCell ref="JAD1:JAE1"/>
    <mergeCell ref="IZH1:IZI1"/>
    <mergeCell ref="IZJ1:IZK1"/>
    <mergeCell ref="IZL1:IZM1"/>
    <mergeCell ref="IZN1:IZO1"/>
    <mergeCell ref="IZP1:IZQ1"/>
    <mergeCell ref="IZR1:IZS1"/>
    <mergeCell ref="IYV1:IYW1"/>
    <mergeCell ref="IYX1:IYY1"/>
    <mergeCell ref="IYZ1:IZA1"/>
    <mergeCell ref="IZB1:IZC1"/>
    <mergeCell ref="IZD1:IZE1"/>
    <mergeCell ref="IZF1:IZG1"/>
    <mergeCell ref="JBD1:JBE1"/>
    <mergeCell ref="JBF1:JBG1"/>
    <mergeCell ref="JBH1:JBI1"/>
    <mergeCell ref="JBJ1:JBK1"/>
    <mergeCell ref="JBL1:JBM1"/>
    <mergeCell ref="JBN1:JBO1"/>
    <mergeCell ref="JAR1:JAS1"/>
    <mergeCell ref="JAT1:JAU1"/>
    <mergeCell ref="JAV1:JAW1"/>
    <mergeCell ref="JAX1:JAY1"/>
    <mergeCell ref="JAZ1:JBA1"/>
    <mergeCell ref="JBB1:JBC1"/>
    <mergeCell ref="JAF1:JAG1"/>
    <mergeCell ref="JAH1:JAI1"/>
    <mergeCell ref="JAJ1:JAK1"/>
    <mergeCell ref="JAL1:JAM1"/>
    <mergeCell ref="JAN1:JAO1"/>
    <mergeCell ref="JAP1:JAQ1"/>
    <mergeCell ref="JGB1:JGC1"/>
    <mergeCell ref="JGD1:JGE1"/>
    <mergeCell ref="JGF1:JGG1"/>
    <mergeCell ref="JGH1:JGI1"/>
    <mergeCell ref="JGJ1:JGK1"/>
    <mergeCell ref="JGL1:JGM1"/>
    <mergeCell ref="JFP1:JFQ1"/>
    <mergeCell ref="JFR1:JFS1"/>
    <mergeCell ref="JFT1:JFU1"/>
    <mergeCell ref="JFV1:JFW1"/>
    <mergeCell ref="JFX1:JFY1"/>
    <mergeCell ref="JFZ1:JGA1"/>
    <mergeCell ref="JBP1:JBQ1"/>
    <mergeCell ref="JBR1:JBS1"/>
    <mergeCell ref="JBT1:JBU1"/>
    <mergeCell ref="JBV1:JBW1"/>
    <mergeCell ref="JFL1:JFM1"/>
    <mergeCell ref="JFN1:JFO1"/>
    <mergeCell ref="JHL1:JHM1"/>
    <mergeCell ref="JHN1:JHO1"/>
    <mergeCell ref="JHP1:JHQ1"/>
    <mergeCell ref="JHR1:JHS1"/>
    <mergeCell ref="JHT1:JHU1"/>
    <mergeCell ref="JHV1:JHW1"/>
    <mergeCell ref="JGZ1:JHA1"/>
    <mergeCell ref="JHB1:JHC1"/>
    <mergeCell ref="JHD1:JHE1"/>
    <mergeCell ref="JHF1:JHG1"/>
    <mergeCell ref="JHH1:JHI1"/>
    <mergeCell ref="JHJ1:JHK1"/>
    <mergeCell ref="JGN1:JGO1"/>
    <mergeCell ref="JGP1:JGQ1"/>
    <mergeCell ref="JGR1:JGS1"/>
    <mergeCell ref="JGT1:JGU1"/>
    <mergeCell ref="JGV1:JGW1"/>
    <mergeCell ref="JGX1:JGY1"/>
    <mergeCell ref="JIV1:JIW1"/>
    <mergeCell ref="JIX1:JIY1"/>
    <mergeCell ref="JIZ1:JJA1"/>
    <mergeCell ref="JJB1:JJC1"/>
    <mergeCell ref="JJD1:JJE1"/>
    <mergeCell ref="JJF1:JJG1"/>
    <mergeCell ref="JIJ1:JIK1"/>
    <mergeCell ref="JIL1:JIM1"/>
    <mergeCell ref="JIN1:JIO1"/>
    <mergeCell ref="JIP1:JIQ1"/>
    <mergeCell ref="JIR1:JIS1"/>
    <mergeCell ref="JIT1:JIU1"/>
    <mergeCell ref="JHX1:JHY1"/>
    <mergeCell ref="JHZ1:JIA1"/>
    <mergeCell ref="JIB1:JIC1"/>
    <mergeCell ref="JID1:JIE1"/>
    <mergeCell ref="JIF1:JIG1"/>
    <mergeCell ref="JIH1:JII1"/>
    <mergeCell ref="JKF1:JKG1"/>
    <mergeCell ref="JKH1:JKI1"/>
    <mergeCell ref="JKJ1:JKK1"/>
    <mergeCell ref="JKL1:JKM1"/>
    <mergeCell ref="JKN1:JKO1"/>
    <mergeCell ref="JKP1:JKQ1"/>
    <mergeCell ref="JJT1:JJU1"/>
    <mergeCell ref="JJV1:JJW1"/>
    <mergeCell ref="JJX1:JJY1"/>
    <mergeCell ref="JJZ1:JKA1"/>
    <mergeCell ref="JKB1:JKC1"/>
    <mergeCell ref="JKD1:JKE1"/>
    <mergeCell ref="JJH1:JJI1"/>
    <mergeCell ref="JJJ1:JJK1"/>
    <mergeCell ref="JJL1:JJM1"/>
    <mergeCell ref="JJN1:JJO1"/>
    <mergeCell ref="JJP1:JJQ1"/>
    <mergeCell ref="JJR1:JJS1"/>
    <mergeCell ref="JLP1:JLQ1"/>
    <mergeCell ref="JLR1:JLS1"/>
    <mergeCell ref="JPH1:JPI1"/>
    <mergeCell ref="JPJ1:JPK1"/>
    <mergeCell ref="JPL1:JPM1"/>
    <mergeCell ref="JPN1:JPO1"/>
    <mergeCell ref="JLD1:JLE1"/>
    <mergeCell ref="JLF1:JLG1"/>
    <mergeCell ref="JLH1:JLI1"/>
    <mergeCell ref="JLJ1:JLK1"/>
    <mergeCell ref="JLL1:JLM1"/>
    <mergeCell ref="JLN1:JLO1"/>
    <mergeCell ref="JKR1:JKS1"/>
    <mergeCell ref="JKT1:JKU1"/>
    <mergeCell ref="JKV1:JKW1"/>
    <mergeCell ref="JKX1:JKY1"/>
    <mergeCell ref="JKZ1:JLA1"/>
    <mergeCell ref="JLB1:JLC1"/>
    <mergeCell ref="JQN1:JQO1"/>
    <mergeCell ref="JQP1:JQQ1"/>
    <mergeCell ref="JQR1:JQS1"/>
    <mergeCell ref="JQT1:JQU1"/>
    <mergeCell ref="JQV1:JQW1"/>
    <mergeCell ref="JQX1:JQY1"/>
    <mergeCell ref="JQB1:JQC1"/>
    <mergeCell ref="JQD1:JQE1"/>
    <mergeCell ref="JQF1:JQG1"/>
    <mergeCell ref="JQH1:JQI1"/>
    <mergeCell ref="JQJ1:JQK1"/>
    <mergeCell ref="JQL1:JQM1"/>
    <mergeCell ref="JPP1:JPQ1"/>
    <mergeCell ref="JPR1:JPS1"/>
    <mergeCell ref="JPT1:JPU1"/>
    <mergeCell ref="JPV1:JPW1"/>
    <mergeCell ref="JPX1:JPY1"/>
    <mergeCell ref="JPZ1:JQA1"/>
    <mergeCell ref="JRX1:JRY1"/>
    <mergeCell ref="JRZ1:JSA1"/>
    <mergeCell ref="JSB1:JSC1"/>
    <mergeCell ref="JSD1:JSE1"/>
    <mergeCell ref="JSF1:JSG1"/>
    <mergeCell ref="JSH1:JSI1"/>
    <mergeCell ref="JRL1:JRM1"/>
    <mergeCell ref="JRN1:JRO1"/>
    <mergeCell ref="JRP1:JRQ1"/>
    <mergeCell ref="JRR1:JRS1"/>
    <mergeCell ref="JRT1:JRU1"/>
    <mergeCell ref="JRV1:JRW1"/>
    <mergeCell ref="JQZ1:JRA1"/>
    <mergeCell ref="JRB1:JRC1"/>
    <mergeCell ref="JRD1:JRE1"/>
    <mergeCell ref="JRF1:JRG1"/>
    <mergeCell ref="JRH1:JRI1"/>
    <mergeCell ref="JRJ1:JRK1"/>
    <mergeCell ref="JTH1:JTI1"/>
    <mergeCell ref="JTJ1:JTK1"/>
    <mergeCell ref="JTL1:JTM1"/>
    <mergeCell ref="JTN1:JTO1"/>
    <mergeCell ref="JTP1:JTQ1"/>
    <mergeCell ref="JTR1:JTS1"/>
    <mergeCell ref="JSV1:JSW1"/>
    <mergeCell ref="JSX1:JSY1"/>
    <mergeCell ref="JSZ1:JTA1"/>
    <mergeCell ref="JTB1:JTC1"/>
    <mergeCell ref="JTD1:JTE1"/>
    <mergeCell ref="JTF1:JTG1"/>
    <mergeCell ref="JSJ1:JSK1"/>
    <mergeCell ref="JSL1:JSM1"/>
    <mergeCell ref="JSN1:JSO1"/>
    <mergeCell ref="JSP1:JSQ1"/>
    <mergeCell ref="JSR1:JSS1"/>
    <mergeCell ref="JST1:JSU1"/>
    <mergeCell ref="JUR1:JUS1"/>
    <mergeCell ref="JUT1:JUU1"/>
    <mergeCell ref="JUV1:JUW1"/>
    <mergeCell ref="JUX1:JUY1"/>
    <mergeCell ref="JUZ1:JVA1"/>
    <mergeCell ref="JVB1:JVC1"/>
    <mergeCell ref="JUF1:JUG1"/>
    <mergeCell ref="JUH1:JUI1"/>
    <mergeCell ref="JUJ1:JUK1"/>
    <mergeCell ref="JUL1:JUM1"/>
    <mergeCell ref="JUN1:JUO1"/>
    <mergeCell ref="JUP1:JUQ1"/>
    <mergeCell ref="JTT1:JTU1"/>
    <mergeCell ref="JTV1:JTW1"/>
    <mergeCell ref="JTX1:JTY1"/>
    <mergeCell ref="JTZ1:JUA1"/>
    <mergeCell ref="JUB1:JUC1"/>
    <mergeCell ref="JUD1:JUE1"/>
    <mergeCell ref="JZP1:JZQ1"/>
    <mergeCell ref="JZR1:JZS1"/>
    <mergeCell ref="JZT1:JZU1"/>
    <mergeCell ref="JZV1:JZW1"/>
    <mergeCell ref="JZX1:JZY1"/>
    <mergeCell ref="JZZ1:KAA1"/>
    <mergeCell ref="JZD1:JZE1"/>
    <mergeCell ref="JZF1:JZG1"/>
    <mergeCell ref="JZH1:JZI1"/>
    <mergeCell ref="JZJ1:JZK1"/>
    <mergeCell ref="JZL1:JZM1"/>
    <mergeCell ref="JZN1:JZO1"/>
    <mergeCell ref="JVD1:JVE1"/>
    <mergeCell ref="JVF1:JVG1"/>
    <mergeCell ref="JVH1:JVI1"/>
    <mergeCell ref="JVJ1:JVK1"/>
    <mergeCell ref="JVL1:JVM1"/>
    <mergeCell ref="JVN1:JVO1"/>
    <mergeCell ref="KAZ1:KBA1"/>
    <mergeCell ref="KBB1:KBC1"/>
    <mergeCell ref="KBD1:KBE1"/>
    <mergeCell ref="KBF1:KBG1"/>
    <mergeCell ref="KBH1:KBI1"/>
    <mergeCell ref="KBJ1:KBK1"/>
    <mergeCell ref="KAN1:KAO1"/>
    <mergeCell ref="KAP1:KAQ1"/>
    <mergeCell ref="KAR1:KAS1"/>
    <mergeCell ref="KAT1:KAU1"/>
    <mergeCell ref="KAV1:KAW1"/>
    <mergeCell ref="KAX1:KAY1"/>
    <mergeCell ref="KAB1:KAC1"/>
    <mergeCell ref="KAD1:KAE1"/>
    <mergeCell ref="KAF1:KAG1"/>
    <mergeCell ref="KAH1:KAI1"/>
    <mergeCell ref="KAJ1:KAK1"/>
    <mergeCell ref="KAL1:KAM1"/>
    <mergeCell ref="KCJ1:KCK1"/>
    <mergeCell ref="KCL1:KCM1"/>
    <mergeCell ref="KCN1:KCO1"/>
    <mergeCell ref="KCP1:KCQ1"/>
    <mergeCell ref="KCR1:KCS1"/>
    <mergeCell ref="KCT1:KCU1"/>
    <mergeCell ref="KBX1:KBY1"/>
    <mergeCell ref="KBZ1:KCA1"/>
    <mergeCell ref="KCB1:KCC1"/>
    <mergeCell ref="KCD1:KCE1"/>
    <mergeCell ref="KCF1:KCG1"/>
    <mergeCell ref="KCH1:KCI1"/>
    <mergeCell ref="KBL1:KBM1"/>
    <mergeCell ref="KBN1:KBO1"/>
    <mergeCell ref="KBP1:KBQ1"/>
    <mergeCell ref="KBR1:KBS1"/>
    <mergeCell ref="KBT1:KBU1"/>
    <mergeCell ref="KBV1:KBW1"/>
    <mergeCell ref="KDT1:KDU1"/>
    <mergeCell ref="KDV1:KDW1"/>
    <mergeCell ref="KDX1:KDY1"/>
    <mergeCell ref="KDZ1:KEA1"/>
    <mergeCell ref="KEB1:KEC1"/>
    <mergeCell ref="KED1:KEE1"/>
    <mergeCell ref="KDH1:KDI1"/>
    <mergeCell ref="KDJ1:KDK1"/>
    <mergeCell ref="KDL1:KDM1"/>
    <mergeCell ref="KDN1:KDO1"/>
    <mergeCell ref="KDP1:KDQ1"/>
    <mergeCell ref="KDR1:KDS1"/>
    <mergeCell ref="KCV1:KCW1"/>
    <mergeCell ref="KCX1:KCY1"/>
    <mergeCell ref="KCZ1:KDA1"/>
    <mergeCell ref="KDB1:KDC1"/>
    <mergeCell ref="KDD1:KDE1"/>
    <mergeCell ref="KDF1:KDG1"/>
    <mergeCell ref="KFD1:KFE1"/>
    <mergeCell ref="KFF1:KFG1"/>
    <mergeCell ref="KFH1:KFI1"/>
    <mergeCell ref="KFJ1:KFK1"/>
    <mergeCell ref="KIZ1:KJA1"/>
    <mergeCell ref="KJB1:KJC1"/>
    <mergeCell ref="KER1:KES1"/>
    <mergeCell ref="KET1:KEU1"/>
    <mergeCell ref="KEV1:KEW1"/>
    <mergeCell ref="KEX1:KEY1"/>
    <mergeCell ref="KEZ1:KFA1"/>
    <mergeCell ref="KFB1:KFC1"/>
    <mergeCell ref="KEF1:KEG1"/>
    <mergeCell ref="KEH1:KEI1"/>
    <mergeCell ref="KEJ1:KEK1"/>
    <mergeCell ref="KEL1:KEM1"/>
    <mergeCell ref="KEN1:KEO1"/>
    <mergeCell ref="KEP1:KEQ1"/>
    <mergeCell ref="KKB1:KKC1"/>
    <mergeCell ref="KKD1:KKE1"/>
    <mergeCell ref="KKF1:KKG1"/>
    <mergeCell ref="KKH1:KKI1"/>
    <mergeCell ref="KKJ1:KKK1"/>
    <mergeCell ref="KKL1:KKM1"/>
    <mergeCell ref="KJP1:KJQ1"/>
    <mergeCell ref="KJR1:KJS1"/>
    <mergeCell ref="KJT1:KJU1"/>
    <mergeCell ref="KJV1:KJW1"/>
    <mergeCell ref="KJX1:KJY1"/>
    <mergeCell ref="KJZ1:KKA1"/>
    <mergeCell ref="KJD1:KJE1"/>
    <mergeCell ref="KJF1:KJG1"/>
    <mergeCell ref="KJH1:KJI1"/>
    <mergeCell ref="KJJ1:KJK1"/>
    <mergeCell ref="KJL1:KJM1"/>
    <mergeCell ref="KJN1:KJO1"/>
    <mergeCell ref="KLL1:KLM1"/>
    <mergeCell ref="KLN1:KLO1"/>
    <mergeCell ref="KLP1:KLQ1"/>
    <mergeCell ref="KLR1:KLS1"/>
    <mergeCell ref="KLT1:KLU1"/>
    <mergeCell ref="KLV1:KLW1"/>
    <mergeCell ref="KKZ1:KLA1"/>
    <mergeCell ref="KLB1:KLC1"/>
    <mergeCell ref="KLD1:KLE1"/>
    <mergeCell ref="KLF1:KLG1"/>
    <mergeCell ref="KLH1:KLI1"/>
    <mergeCell ref="KLJ1:KLK1"/>
    <mergeCell ref="KKN1:KKO1"/>
    <mergeCell ref="KKP1:KKQ1"/>
    <mergeCell ref="KKR1:KKS1"/>
    <mergeCell ref="KKT1:KKU1"/>
    <mergeCell ref="KKV1:KKW1"/>
    <mergeCell ref="KKX1:KKY1"/>
    <mergeCell ref="KMV1:KMW1"/>
    <mergeCell ref="KMX1:KMY1"/>
    <mergeCell ref="KMZ1:KNA1"/>
    <mergeCell ref="KNB1:KNC1"/>
    <mergeCell ref="KND1:KNE1"/>
    <mergeCell ref="KNF1:KNG1"/>
    <mergeCell ref="KMJ1:KMK1"/>
    <mergeCell ref="KML1:KMM1"/>
    <mergeCell ref="KMN1:KMO1"/>
    <mergeCell ref="KMP1:KMQ1"/>
    <mergeCell ref="KMR1:KMS1"/>
    <mergeCell ref="KMT1:KMU1"/>
    <mergeCell ref="KLX1:KLY1"/>
    <mergeCell ref="KLZ1:KMA1"/>
    <mergeCell ref="KMB1:KMC1"/>
    <mergeCell ref="KMD1:KME1"/>
    <mergeCell ref="KMF1:KMG1"/>
    <mergeCell ref="KMH1:KMI1"/>
    <mergeCell ref="KOF1:KOG1"/>
    <mergeCell ref="KOH1:KOI1"/>
    <mergeCell ref="KOJ1:KOK1"/>
    <mergeCell ref="KOL1:KOM1"/>
    <mergeCell ref="KON1:KOO1"/>
    <mergeCell ref="KOP1:KOQ1"/>
    <mergeCell ref="KNT1:KNU1"/>
    <mergeCell ref="KNV1:KNW1"/>
    <mergeCell ref="KNX1:KNY1"/>
    <mergeCell ref="KNZ1:KOA1"/>
    <mergeCell ref="KOB1:KOC1"/>
    <mergeCell ref="KOD1:KOE1"/>
    <mergeCell ref="KNH1:KNI1"/>
    <mergeCell ref="KNJ1:KNK1"/>
    <mergeCell ref="KNL1:KNM1"/>
    <mergeCell ref="KNN1:KNO1"/>
    <mergeCell ref="KNP1:KNQ1"/>
    <mergeCell ref="KNR1:KNS1"/>
    <mergeCell ref="KTD1:KTE1"/>
    <mergeCell ref="KTF1:KTG1"/>
    <mergeCell ref="KTH1:KTI1"/>
    <mergeCell ref="KTJ1:KTK1"/>
    <mergeCell ref="KTL1:KTM1"/>
    <mergeCell ref="KTN1:KTO1"/>
    <mergeCell ref="KPD1:KPE1"/>
    <mergeCell ref="KPF1:KPG1"/>
    <mergeCell ref="KSV1:KSW1"/>
    <mergeCell ref="KSX1:KSY1"/>
    <mergeCell ref="KSZ1:KTA1"/>
    <mergeCell ref="KTB1:KTC1"/>
    <mergeCell ref="KOR1:KOS1"/>
    <mergeCell ref="KOT1:KOU1"/>
    <mergeCell ref="KOV1:KOW1"/>
    <mergeCell ref="KOX1:KOY1"/>
    <mergeCell ref="KOZ1:KPA1"/>
    <mergeCell ref="KPB1:KPC1"/>
    <mergeCell ref="KUN1:KUO1"/>
    <mergeCell ref="KUP1:KUQ1"/>
    <mergeCell ref="KUR1:KUS1"/>
    <mergeCell ref="KUT1:KUU1"/>
    <mergeCell ref="KUV1:KUW1"/>
    <mergeCell ref="KUX1:KUY1"/>
    <mergeCell ref="KUB1:KUC1"/>
    <mergeCell ref="KUD1:KUE1"/>
    <mergeCell ref="KUF1:KUG1"/>
    <mergeCell ref="KUH1:KUI1"/>
    <mergeCell ref="KUJ1:KUK1"/>
    <mergeCell ref="KUL1:KUM1"/>
    <mergeCell ref="KTP1:KTQ1"/>
    <mergeCell ref="KTR1:KTS1"/>
    <mergeCell ref="KTT1:KTU1"/>
    <mergeCell ref="KTV1:KTW1"/>
    <mergeCell ref="KTX1:KTY1"/>
    <mergeCell ref="KTZ1:KUA1"/>
    <mergeCell ref="KVX1:KVY1"/>
    <mergeCell ref="KVZ1:KWA1"/>
    <mergeCell ref="KWB1:KWC1"/>
    <mergeCell ref="KWD1:KWE1"/>
    <mergeCell ref="KWF1:KWG1"/>
    <mergeCell ref="KWH1:KWI1"/>
    <mergeCell ref="KVL1:KVM1"/>
    <mergeCell ref="KVN1:KVO1"/>
    <mergeCell ref="KVP1:KVQ1"/>
    <mergeCell ref="KVR1:KVS1"/>
    <mergeCell ref="KVT1:KVU1"/>
    <mergeCell ref="KVV1:KVW1"/>
    <mergeCell ref="KUZ1:KVA1"/>
    <mergeCell ref="KVB1:KVC1"/>
    <mergeCell ref="KVD1:KVE1"/>
    <mergeCell ref="KVF1:KVG1"/>
    <mergeCell ref="KVH1:KVI1"/>
    <mergeCell ref="KVJ1:KVK1"/>
    <mergeCell ref="KXH1:KXI1"/>
    <mergeCell ref="KXJ1:KXK1"/>
    <mergeCell ref="KXL1:KXM1"/>
    <mergeCell ref="KXN1:KXO1"/>
    <mergeCell ref="KXP1:KXQ1"/>
    <mergeCell ref="KXR1:KXS1"/>
    <mergeCell ref="KWV1:KWW1"/>
    <mergeCell ref="KWX1:KWY1"/>
    <mergeCell ref="KWZ1:KXA1"/>
    <mergeCell ref="KXB1:KXC1"/>
    <mergeCell ref="KXD1:KXE1"/>
    <mergeCell ref="KXF1:KXG1"/>
    <mergeCell ref="KWJ1:KWK1"/>
    <mergeCell ref="KWL1:KWM1"/>
    <mergeCell ref="KWN1:KWO1"/>
    <mergeCell ref="KWP1:KWQ1"/>
    <mergeCell ref="KWR1:KWS1"/>
    <mergeCell ref="KWT1:KWU1"/>
    <mergeCell ref="KYR1:KYS1"/>
    <mergeCell ref="KYT1:KYU1"/>
    <mergeCell ref="KYV1:KYW1"/>
    <mergeCell ref="KYX1:KYY1"/>
    <mergeCell ref="KYZ1:KZA1"/>
    <mergeCell ref="KZB1:KZC1"/>
    <mergeCell ref="KYF1:KYG1"/>
    <mergeCell ref="KYH1:KYI1"/>
    <mergeCell ref="KYJ1:KYK1"/>
    <mergeCell ref="KYL1:KYM1"/>
    <mergeCell ref="KYN1:KYO1"/>
    <mergeCell ref="KYP1:KYQ1"/>
    <mergeCell ref="KXT1:KXU1"/>
    <mergeCell ref="KXV1:KXW1"/>
    <mergeCell ref="KXX1:KXY1"/>
    <mergeCell ref="KXZ1:KYA1"/>
    <mergeCell ref="KYB1:KYC1"/>
    <mergeCell ref="KYD1:KYE1"/>
    <mergeCell ref="LDP1:LDQ1"/>
    <mergeCell ref="LDR1:LDS1"/>
    <mergeCell ref="LDT1:LDU1"/>
    <mergeCell ref="LDV1:LDW1"/>
    <mergeCell ref="LDX1:LDY1"/>
    <mergeCell ref="LDZ1:LEA1"/>
    <mergeCell ref="LDD1:LDE1"/>
    <mergeCell ref="LDF1:LDG1"/>
    <mergeCell ref="LDH1:LDI1"/>
    <mergeCell ref="LDJ1:LDK1"/>
    <mergeCell ref="LDL1:LDM1"/>
    <mergeCell ref="LDN1:LDO1"/>
    <mergeCell ref="LCR1:LCS1"/>
    <mergeCell ref="LCT1:LCU1"/>
    <mergeCell ref="LCV1:LCW1"/>
    <mergeCell ref="LCX1:LCY1"/>
    <mergeCell ref="LCZ1:LDA1"/>
    <mergeCell ref="LDB1:LDC1"/>
    <mergeCell ref="LEZ1:LFA1"/>
    <mergeCell ref="LFB1:LFC1"/>
    <mergeCell ref="LFD1:LFE1"/>
    <mergeCell ref="LFF1:LFG1"/>
    <mergeCell ref="LFH1:LFI1"/>
    <mergeCell ref="LFJ1:LFK1"/>
    <mergeCell ref="LEN1:LEO1"/>
    <mergeCell ref="LEP1:LEQ1"/>
    <mergeCell ref="LER1:LES1"/>
    <mergeCell ref="LET1:LEU1"/>
    <mergeCell ref="LEV1:LEW1"/>
    <mergeCell ref="LEX1:LEY1"/>
    <mergeCell ref="LEB1:LEC1"/>
    <mergeCell ref="LED1:LEE1"/>
    <mergeCell ref="LEF1:LEG1"/>
    <mergeCell ref="LEH1:LEI1"/>
    <mergeCell ref="LEJ1:LEK1"/>
    <mergeCell ref="LEL1:LEM1"/>
    <mergeCell ref="LGJ1:LGK1"/>
    <mergeCell ref="LGL1:LGM1"/>
    <mergeCell ref="LGN1:LGO1"/>
    <mergeCell ref="LGP1:LGQ1"/>
    <mergeCell ref="LGR1:LGS1"/>
    <mergeCell ref="LGT1:LGU1"/>
    <mergeCell ref="LFX1:LFY1"/>
    <mergeCell ref="LFZ1:LGA1"/>
    <mergeCell ref="LGB1:LGC1"/>
    <mergeCell ref="LGD1:LGE1"/>
    <mergeCell ref="LGF1:LGG1"/>
    <mergeCell ref="LGH1:LGI1"/>
    <mergeCell ref="LFL1:LFM1"/>
    <mergeCell ref="LFN1:LFO1"/>
    <mergeCell ref="LFP1:LFQ1"/>
    <mergeCell ref="LFR1:LFS1"/>
    <mergeCell ref="LFT1:LFU1"/>
    <mergeCell ref="LFV1:LFW1"/>
    <mergeCell ref="LHT1:LHU1"/>
    <mergeCell ref="LHV1:LHW1"/>
    <mergeCell ref="LHX1:LHY1"/>
    <mergeCell ref="LHZ1:LIA1"/>
    <mergeCell ref="LIB1:LIC1"/>
    <mergeCell ref="LID1:LIE1"/>
    <mergeCell ref="LHH1:LHI1"/>
    <mergeCell ref="LHJ1:LHK1"/>
    <mergeCell ref="LHL1:LHM1"/>
    <mergeCell ref="LHN1:LHO1"/>
    <mergeCell ref="LHP1:LHQ1"/>
    <mergeCell ref="LHR1:LHS1"/>
    <mergeCell ref="LGV1:LGW1"/>
    <mergeCell ref="LGX1:LGY1"/>
    <mergeCell ref="LGZ1:LHA1"/>
    <mergeCell ref="LHB1:LHC1"/>
    <mergeCell ref="LHD1:LHE1"/>
    <mergeCell ref="LHF1:LHG1"/>
    <mergeCell ref="LMR1:LMS1"/>
    <mergeCell ref="LMT1:LMU1"/>
    <mergeCell ref="LMV1:LMW1"/>
    <mergeCell ref="LMX1:LMY1"/>
    <mergeCell ref="LMZ1:LNA1"/>
    <mergeCell ref="LNB1:LNC1"/>
    <mergeCell ref="LIR1:LIS1"/>
    <mergeCell ref="LIT1:LIU1"/>
    <mergeCell ref="LIV1:LIW1"/>
    <mergeCell ref="LIX1:LIY1"/>
    <mergeCell ref="LMN1:LMO1"/>
    <mergeCell ref="LMP1:LMQ1"/>
    <mergeCell ref="LIF1:LIG1"/>
    <mergeCell ref="LIH1:LII1"/>
    <mergeCell ref="LIJ1:LIK1"/>
    <mergeCell ref="LIL1:LIM1"/>
    <mergeCell ref="LIN1:LIO1"/>
    <mergeCell ref="LIP1:LIQ1"/>
    <mergeCell ref="LOB1:LOC1"/>
    <mergeCell ref="LOD1:LOE1"/>
    <mergeCell ref="LOF1:LOG1"/>
    <mergeCell ref="LOH1:LOI1"/>
    <mergeCell ref="LOJ1:LOK1"/>
    <mergeCell ref="LOL1:LOM1"/>
    <mergeCell ref="LNP1:LNQ1"/>
    <mergeCell ref="LNR1:LNS1"/>
    <mergeCell ref="LNT1:LNU1"/>
    <mergeCell ref="LNV1:LNW1"/>
    <mergeCell ref="LNX1:LNY1"/>
    <mergeCell ref="LNZ1:LOA1"/>
    <mergeCell ref="LND1:LNE1"/>
    <mergeCell ref="LNF1:LNG1"/>
    <mergeCell ref="LNH1:LNI1"/>
    <mergeCell ref="LNJ1:LNK1"/>
    <mergeCell ref="LNL1:LNM1"/>
    <mergeCell ref="LNN1:LNO1"/>
    <mergeCell ref="LPL1:LPM1"/>
    <mergeCell ref="LPN1:LPO1"/>
    <mergeCell ref="LPP1:LPQ1"/>
    <mergeCell ref="LPR1:LPS1"/>
    <mergeCell ref="LPT1:LPU1"/>
    <mergeCell ref="LPV1:LPW1"/>
    <mergeCell ref="LOZ1:LPA1"/>
    <mergeCell ref="LPB1:LPC1"/>
    <mergeCell ref="LPD1:LPE1"/>
    <mergeCell ref="LPF1:LPG1"/>
    <mergeCell ref="LPH1:LPI1"/>
    <mergeCell ref="LPJ1:LPK1"/>
    <mergeCell ref="LON1:LOO1"/>
    <mergeCell ref="LOP1:LOQ1"/>
    <mergeCell ref="LOR1:LOS1"/>
    <mergeCell ref="LOT1:LOU1"/>
    <mergeCell ref="LOV1:LOW1"/>
    <mergeCell ref="LOX1:LOY1"/>
    <mergeCell ref="LQV1:LQW1"/>
    <mergeCell ref="LQX1:LQY1"/>
    <mergeCell ref="LQZ1:LRA1"/>
    <mergeCell ref="LRB1:LRC1"/>
    <mergeCell ref="LRD1:LRE1"/>
    <mergeCell ref="LRF1:LRG1"/>
    <mergeCell ref="LQJ1:LQK1"/>
    <mergeCell ref="LQL1:LQM1"/>
    <mergeCell ref="LQN1:LQO1"/>
    <mergeCell ref="LQP1:LQQ1"/>
    <mergeCell ref="LQR1:LQS1"/>
    <mergeCell ref="LQT1:LQU1"/>
    <mergeCell ref="LPX1:LPY1"/>
    <mergeCell ref="LPZ1:LQA1"/>
    <mergeCell ref="LQB1:LQC1"/>
    <mergeCell ref="LQD1:LQE1"/>
    <mergeCell ref="LQF1:LQG1"/>
    <mergeCell ref="LQH1:LQI1"/>
    <mergeCell ref="LSF1:LSG1"/>
    <mergeCell ref="LSH1:LSI1"/>
    <mergeCell ref="LSJ1:LSK1"/>
    <mergeCell ref="LSL1:LSM1"/>
    <mergeCell ref="LSN1:LSO1"/>
    <mergeCell ref="LSP1:LSQ1"/>
    <mergeCell ref="LRT1:LRU1"/>
    <mergeCell ref="LRV1:LRW1"/>
    <mergeCell ref="LRX1:LRY1"/>
    <mergeCell ref="LRZ1:LSA1"/>
    <mergeCell ref="LSB1:LSC1"/>
    <mergeCell ref="LSD1:LSE1"/>
    <mergeCell ref="LRH1:LRI1"/>
    <mergeCell ref="LRJ1:LRK1"/>
    <mergeCell ref="LRL1:LRM1"/>
    <mergeCell ref="LRN1:LRO1"/>
    <mergeCell ref="LRP1:LRQ1"/>
    <mergeCell ref="LRR1:LRS1"/>
    <mergeCell ref="LXD1:LXE1"/>
    <mergeCell ref="LXF1:LXG1"/>
    <mergeCell ref="LXH1:LXI1"/>
    <mergeCell ref="LXJ1:LXK1"/>
    <mergeCell ref="LXL1:LXM1"/>
    <mergeCell ref="LXN1:LXO1"/>
    <mergeCell ref="LWR1:LWS1"/>
    <mergeCell ref="LWT1:LWU1"/>
    <mergeCell ref="LWV1:LWW1"/>
    <mergeCell ref="LWX1:LWY1"/>
    <mergeCell ref="LWZ1:LXA1"/>
    <mergeCell ref="LXB1:LXC1"/>
    <mergeCell ref="LSR1:LSS1"/>
    <mergeCell ref="LST1:LSU1"/>
    <mergeCell ref="LWJ1:LWK1"/>
    <mergeCell ref="LWL1:LWM1"/>
    <mergeCell ref="LWN1:LWO1"/>
    <mergeCell ref="LWP1:LWQ1"/>
    <mergeCell ref="LYN1:LYO1"/>
    <mergeCell ref="LYP1:LYQ1"/>
    <mergeCell ref="LYR1:LYS1"/>
    <mergeCell ref="LYT1:LYU1"/>
    <mergeCell ref="LYV1:LYW1"/>
    <mergeCell ref="LYX1:LYY1"/>
    <mergeCell ref="LYB1:LYC1"/>
    <mergeCell ref="LYD1:LYE1"/>
    <mergeCell ref="LYF1:LYG1"/>
    <mergeCell ref="LYH1:LYI1"/>
    <mergeCell ref="LYJ1:LYK1"/>
    <mergeCell ref="LYL1:LYM1"/>
    <mergeCell ref="LXP1:LXQ1"/>
    <mergeCell ref="LXR1:LXS1"/>
    <mergeCell ref="LXT1:LXU1"/>
    <mergeCell ref="LXV1:LXW1"/>
    <mergeCell ref="LXX1:LXY1"/>
    <mergeCell ref="LXZ1:LYA1"/>
    <mergeCell ref="LZX1:LZY1"/>
    <mergeCell ref="LZZ1:MAA1"/>
    <mergeCell ref="MAB1:MAC1"/>
    <mergeCell ref="MAD1:MAE1"/>
    <mergeCell ref="MAF1:MAG1"/>
    <mergeCell ref="MAH1:MAI1"/>
    <mergeCell ref="LZL1:LZM1"/>
    <mergeCell ref="LZN1:LZO1"/>
    <mergeCell ref="LZP1:LZQ1"/>
    <mergeCell ref="LZR1:LZS1"/>
    <mergeCell ref="LZT1:LZU1"/>
    <mergeCell ref="LZV1:LZW1"/>
    <mergeCell ref="LYZ1:LZA1"/>
    <mergeCell ref="LZB1:LZC1"/>
    <mergeCell ref="LZD1:LZE1"/>
    <mergeCell ref="LZF1:LZG1"/>
    <mergeCell ref="LZH1:LZI1"/>
    <mergeCell ref="LZJ1:LZK1"/>
    <mergeCell ref="MBH1:MBI1"/>
    <mergeCell ref="MBJ1:MBK1"/>
    <mergeCell ref="MBL1:MBM1"/>
    <mergeCell ref="MBN1:MBO1"/>
    <mergeCell ref="MBP1:MBQ1"/>
    <mergeCell ref="MBR1:MBS1"/>
    <mergeCell ref="MAV1:MAW1"/>
    <mergeCell ref="MAX1:MAY1"/>
    <mergeCell ref="MAZ1:MBA1"/>
    <mergeCell ref="MBB1:MBC1"/>
    <mergeCell ref="MBD1:MBE1"/>
    <mergeCell ref="MBF1:MBG1"/>
    <mergeCell ref="MAJ1:MAK1"/>
    <mergeCell ref="MAL1:MAM1"/>
    <mergeCell ref="MAN1:MAO1"/>
    <mergeCell ref="MAP1:MAQ1"/>
    <mergeCell ref="MAR1:MAS1"/>
    <mergeCell ref="MAT1:MAU1"/>
    <mergeCell ref="MGF1:MGG1"/>
    <mergeCell ref="MGH1:MGI1"/>
    <mergeCell ref="MGJ1:MGK1"/>
    <mergeCell ref="MGL1:MGM1"/>
    <mergeCell ref="MGN1:MGO1"/>
    <mergeCell ref="MGP1:MGQ1"/>
    <mergeCell ref="MCF1:MCG1"/>
    <mergeCell ref="MCH1:MCI1"/>
    <mergeCell ref="MCJ1:MCK1"/>
    <mergeCell ref="MCL1:MCM1"/>
    <mergeCell ref="MCN1:MCO1"/>
    <mergeCell ref="MCP1:MCQ1"/>
    <mergeCell ref="MBT1:MBU1"/>
    <mergeCell ref="MBV1:MBW1"/>
    <mergeCell ref="MBX1:MBY1"/>
    <mergeCell ref="MBZ1:MCA1"/>
    <mergeCell ref="MCB1:MCC1"/>
    <mergeCell ref="MCD1:MCE1"/>
    <mergeCell ref="MHP1:MHQ1"/>
    <mergeCell ref="MHR1:MHS1"/>
    <mergeCell ref="MHT1:MHU1"/>
    <mergeCell ref="MHV1:MHW1"/>
    <mergeCell ref="MHX1:MHY1"/>
    <mergeCell ref="MHZ1:MIA1"/>
    <mergeCell ref="MHD1:MHE1"/>
    <mergeCell ref="MHF1:MHG1"/>
    <mergeCell ref="MHH1:MHI1"/>
    <mergeCell ref="MHJ1:MHK1"/>
    <mergeCell ref="MHL1:MHM1"/>
    <mergeCell ref="MHN1:MHO1"/>
    <mergeCell ref="MGR1:MGS1"/>
    <mergeCell ref="MGT1:MGU1"/>
    <mergeCell ref="MGV1:MGW1"/>
    <mergeCell ref="MGX1:MGY1"/>
    <mergeCell ref="MGZ1:MHA1"/>
    <mergeCell ref="MHB1:MHC1"/>
    <mergeCell ref="MIZ1:MJA1"/>
    <mergeCell ref="MJB1:MJC1"/>
    <mergeCell ref="MJD1:MJE1"/>
    <mergeCell ref="MJF1:MJG1"/>
    <mergeCell ref="MJH1:MJI1"/>
    <mergeCell ref="MJJ1:MJK1"/>
    <mergeCell ref="MIN1:MIO1"/>
    <mergeCell ref="MIP1:MIQ1"/>
    <mergeCell ref="MIR1:MIS1"/>
    <mergeCell ref="MIT1:MIU1"/>
    <mergeCell ref="MIV1:MIW1"/>
    <mergeCell ref="MIX1:MIY1"/>
    <mergeCell ref="MIB1:MIC1"/>
    <mergeCell ref="MID1:MIE1"/>
    <mergeCell ref="MIF1:MIG1"/>
    <mergeCell ref="MIH1:MII1"/>
    <mergeCell ref="MIJ1:MIK1"/>
    <mergeCell ref="MIL1:MIM1"/>
    <mergeCell ref="MKJ1:MKK1"/>
    <mergeCell ref="MKL1:MKM1"/>
    <mergeCell ref="MKN1:MKO1"/>
    <mergeCell ref="MKP1:MKQ1"/>
    <mergeCell ref="MKR1:MKS1"/>
    <mergeCell ref="MKT1:MKU1"/>
    <mergeCell ref="MJX1:MJY1"/>
    <mergeCell ref="MJZ1:MKA1"/>
    <mergeCell ref="MKB1:MKC1"/>
    <mergeCell ref="MKD1:MKE1"/>
    <mergeCell ref="MKF1:MKG1"/>
    <mergeCell ref="MKH1:MKI1"/>
    <mergeCell ref="MJL1:MJM1"/>
    <mergeCell ref="MJN1:MJO1"/>
    <mergeCell ref="MJP1:MJQ1"/>
    <mergeCell ref="MJR1:MJS1"/>
    <mergeCell ref="MJT1:MJU1"/>
    <mergeCell ref="MJV1:MJW1"/>
    <mergeCell ref="MLT1:MLU1"/>
    <mergeCell ref="MLV1:MLW1"/>
    <mergeCell ref="MLX1:MLY1"/>
    <mergeCell ref="MLZ1:MMA1"/>
    <mergeCell ref="MMB1:MMC1"/>
    <mergeCell ref="MMD1:MME1"/>
    <mergeCell ref="MLH1:MLI1"/>
    <mergeCell ref="MLJ1:MLK1"/>
    <mergeCell ref="MLL1:MLM1"/>
    <mergeCell ref="MLN1:MLO1"/>
    <mergeCell ref="MLP1:MLQ1"/>
    <mergeCell ref="MLR1:MLS1"/>
    <mergeCell ref="MKV1:MKW1"/>
    <mergeCell ref="MKX1:MKY1"/>
    <mergeCell ref="MKZ1:MLA1"/>
    <mergeCell ref="MLB1:MLC1"/>
    <mergeCell ref="MLD1:MLE1"/>
    <mergeCell ref="MLF1:MLG1"/>
    <mergeCell ref="MQR1:MQS1"/>
    <mergeCell ref="MQT1:MQU1"/>
    <mergeCell ref="MQV1:MQW1"/>
    <mergeCell ref="MQX1:MQY1"/>
    <mergeCell ref="MQZ1:MRA1"/>
    <mergeCell ref="MRB1:MRC1"/>
    <mergeCell ref="MQF1:MQG1"/>
    <mergeCell ref="MQH1:MQI1"/>
    <mergeCell ref="MQJ1:MQK1"/>
    <mergeCell ref="MQL1:MQM1"/>
    <mergeCell ref="MQN1:MQO1"/>
    <mergeCell ref="MQP1:MQQ1"/>
    <mergeCell ref="MMF1:MMG1"/>
    <mergeCell ref="MMH1:MMI1"/>
    <mergeCell ref="MMJ1:MMK1"/>
    <mergeCell ref="MML1:MMM1"/>
    <mergeCell ref="MQB1:MQC1"/>
    <mergeCell ref="MQD1:MQE1"/>
    <mergeCell ref="MSB1:MSC1"/>
    <mergeCell ref="MSD1:MSE1"/>
    <mergeCell ref="MSF1:MSG1"/>
    <mergeCell ref="MSH1:MSI1"/>
    <mergeCell ref="MSJ1:MSK1"/>
    <mergeCell ref="MSL1:MSM1"/>
    <mergeCell ref="MRP1:MRQ1"/>
    <mergeCell ref="MRR1:MRS1"/>
    <mergeCell ref="MRT1:MRU1"/>
    <mergeCell ref="MRV1:MRW1"/>
    <mergeCell ref="MRX1:MRY1"/>
    <mergeCell ref="MRZ1:MSA1"/>
    <mergeCell ref="MRD1:MRE1"/>
    <mergeCell ref="MRF1:MRG1"/>
    <mergeCell ref="MRH1:MRI1"/>
    <mergeCell ref="MRJ1:MRK1"/>
    <mergeCell ref="MRL1:MRM1"/>
    <mergeCell ref="MRN1:MRO1"/>
    <mergeCell ref="MTL1:MTM1"/>
    <mergeCell ref="MTN1:MTO1"/>
    <mergeCell ref="MTP1:MTQ1"/>
    <mergeCell ref="MTR1:MTS1"/>
    <mergeCell ref="MTT1:MTU1"/>
    <mergeCell ref="MTV1:MTW1"/>
    <mergeCell ref="MSZ1:MTA1"/>
    <mergeCell ref="MTB1:MTC1"/>
    <mergeCell ref="MTD1:MTE1"/>
    <mergeCell ref="MTF1:MTG1"/>
    <mergeCell ref="MTH1:MTI1"/>
    <mergeCell ref="MTJ1:MTK1"/>
    <mergeCell ref="MSN1:MSO1"/>
    <mergeCell ref="MSP1:MSQ1"/>
    <mergeCell ref="MSR1:MSS1"/>
    <mergeCell ref="MST1:MSU1"/>
    <mergeCell ref="MSV1:MSW1"/>
    <mergeCell ref="MSX1:MSY1"/>
    <mergeCell ref="MUV1:MUW1"/>
    <mergeCell ref="MUX1:MUY1"/>
    <mergeCell ref="MUZ1:MVA1"/>
    <mergeCell ref="MVB1:MVC1"/>
    <mergeCell ref="MVD1:MVE1"/>
    <mergeCell ref="MVF1:MVG1"/>
    <mergeCell ref="MUJ1:MUK1"/>
    <mergeCell ref="MUL1:MUM1"/>
    <mergeCell ref="MUN1:MUO1"/>
    <mergeCell ref="MUP1:MUQ1"/>
    <mergeCell ref="MUR1:MUS1"/>
    <mergeCell ref="MUT1:MUU1"/>
    <mergeCell ref="MTX1:MTY1"/>
    <mergeCell ref="MTZ1:MUA1"/>
    <mergeCell ref="MUB1:MUC1"/>
    <mergeCell ref="MUD1:MUE1"/>
    <mergeCell ref="MUF1:MUG1"/>
    <mergeCell ref="MUH1:MUI1"/>
    <mergeCell ref="MWF1:MWG1"/>
    <mergeCell ref="MWH1:MWI1"/>
    <mergeCell ref="MZX1:MZY1"/>
    <mergeCell ref="MZZ1:NAA1"/>
    <mergeCell ref="NAB1:NAC1"/>
    <mergeCell ref="NAD1:NAE1"/>
    <mergeCell ref="MVT1:MVU1"/>
    <mergeCell ref="MVV1:MVW1"/>
    <mergeCell ref="MVX1:MVY1"/>
    <mergeCell ref="MVZ1:MWA1"/>
    <mergeCell ref="MWB1:MWC1"/>
    <mergeCell ref="MWD1:MWE1"/>
    <mergeCell ref="MVH1:MVI1"/>
    <mergeCell ref="MVJ1:MVK1"/>
    <mergeCell ref="MVL1:MVM1"/>
    <mergeCell ref="MVN1:MVO1"/>
    <mergeCell ref="MVP1:MVQ1"/>
    <mergeCell ref="MVR1:MVS1"/>
    <mergeCell ref="NBD1:NBE1"/>
    <mergeCell ref="NBF1:NBG1"/>
    <mergeCell ref="NBH1:NBI1"/>
    <mergeCell ref="NBJ1:NBK1"/>
    <mergeCell ref="NBL1:NBM1"/>
    <mergeCell ref="NBN1:NBO1"/>
    <mergeCell ref="NAR1:NAS1"/>
    <mergeCell ref="NAT1:NAU1"/>
    <mergeCell ref="NAV1:NAW1"/>
    <mergeCell ref="NAX1:NAY1"/>
    <mergeCell ref="NAZ1:NBA1"/>
    <mergeCell ref="NBB1:NBC1"/>
    <mergeCell ref="NAF1:NAG1"/>
    <mergeCell ref="NAH1:NAI1"/>
    <mergeCell ref="NAJ1:NAK1"/>
    <mergeCell ref="NAL1:NAM1"/>
    <mergeCell ref="NAN1:NAO1"/>
    <mergeCell ref="NAP1:NAQ1"/>
    <mergeCell ref="NCN1:NCO1"/>
    <mergeCell ref="NCP1:NCQ1"/>
    <mergeCell ref="NCR1:NCS1"/>
    <mergeCell ref="NCT1:NCU1"/>
    <mergeCell ref="NCV1:NCW1"/>
    <mergeCell ref="NCX1:NCY1"/>
    <mergeCell ref="NCB1:NCC1"/>
    <mergeCell ref="NCD1:NCE1"/>
    <mergeCell ref="NCF1:NCG1"/>
    <mergeCell ref="NCH1:NCI1"/>
    <mergeCell ref="NCJ1:NCK1"/>
    <mergeCell ref="NCL1:NCM1"/>
    <mergeCell ref="NBP1:NBQ1"/>
    <mergeCell ref="NBR1:NBS1"/>
    <mergeCell ref="NBT1:NBU1"/>
    <mergeCell ref="NBV1:NBW1"/>
    <mergeCell ref="NBX1:NBY1"/>
    <mergeCell ref="NBZ1:NCA1"/>
    <mergeCell ref="NDX1:NDY1"/>
    <mergeCell ref="NDZ1:NEA1"/>
    <mergeCell ref="NEB1:NEC1"/>
    <mergeCell ref="NED1:NEE1"/>
    <mergeCell ref="NEF1:NEG1"/>
    <mergeCell ref="NEH1:NEI1"/>
    <mergeCell ref="NDL1:NDM1"/>
    <mergeCell ref="NDN1:NDO1"/>
    <mergeCell ref="NDP1:NDQ1"/>
    <mergeCell ref="NDR1:NDS1"/>
    <mergeCell ref="NDT1:NDU1"/>
    <mergeCell ref="NDV1:NDW1"/>
    <mergeCell ref="NCZ1:NDA1"/>
    <mergeCell ref="NDB1:NDC1"/>
    <mergeCell ref="NDD1:NDE1"/>
    <mergeCell ref="NDF1:NDG1"/>
    <mergeCell ref="NDH1:NDI1"/>
    <mergeCell ref="NDJ1:NDK1"/>
    <mergeCell ref="NFH1:NFI1"/>
    <mergeCell ref="NFJ1:NFK1"/>
    <mergeCell ref="NFL1:NFM1"/>
    <mergeCell ref="NFN1:NFO1"/>
    <mergeCell ref="NFP1:NFQ1"/>
    <mergeCell ref="NFR1:NFS1"/>
    <mergeCell ref="NEV1:NEW1"/>
    <mergeCell ref="NEX1:NEY1"/>
    <mergeCell ref="NEZ1:NFA1"/>
    <mergeCell ref="NFB1:NFC1"/>
    <mergeCell ref="NFD1:NFE1"/>
    <mergeCell ref="NFF1:NFG1"/>
    <mergeCell ref="NEJ1:NEK1"/>
    <mergeCell ref="NEL1:NEM1"/>
    <mergeCell ref="NEN1:NEO1"/>
    <mergeCell ref="NEP1:NEQ1"/>
    <mergeCell ref="NER1:NES1"/>
    <mergeCell ref="NET1:NEU1"/>
    <mergeCell ref="NKF1:NKG1"/>
    <mergeCell ref="NKH1:NKI1"/>
    <mergeCell ref="NKJ1:NKK1"/>
    <mergeCell ref="NKL1:NKM1"/>
    <mergeCell ref="NKN1:NKO1"/>
    <mergeCell ref="NKP1:NKQ1"/>
    <mergeCell ref="NJT1:NJU1"/>
    <mergeCell ref="NJV1:NJW1"/>
    <mergeCell ref="NJX1:NJY1"/>
    <mergeCell ref="NJZ1:NKA1"/>
    <mergeCell ref="NKB1:NKC1"/>
    <mergeCell ref="NKD1:NKE1"/>
    <mergeCell ref="NFT1:NFU1"/>
    <mergeCell ref="NFV1:NFW1"/>
    <mergeCell ref="NFX1:NFY1"/>
    <mergeCell ref="NFZ1:NGA1"/>
    <mergeCell ref="NGB1:NGC1"/>
    <mergeCell ref="NGD1:NGE1"/>
    <mergeCell ref="NLP1:NLQ1"/>
    <mergeCell ref="NLR1:NLS1"/>
    <mergeCell ref="NLT1:NLU1"/>
    <mergeCell ref="NLV1:NLW1"/>
    <mergeCell ref="NLX1:NLY1"/>
    <mergeCell ref="NLZ1:NMA1"/>
    <mergeCell ref="NLD1:NLE1"/>
    <mergeCell ref="NLF1:NLG1"/>
    <mergeCell ref="NLH1:NLI1"/>
    <mergeCell ref="NLJ1:NLK1"/>
    <mergeCell ref="NLL1:NLM1"/>
    <mergeCell ref="NLN1:NLO1"/>
    <mergeCell ref="NKR1:NKS1"/>
    <mergeCell ref="NKT1:NKU1"/>
    <mergeCell ref="NKV1:NKW1"/>
    <mergeCell ref="NKX1:NKY1"/>
    <mergeCell ref="NKZ1:NLA1"/>
    <mergeCell ref="NLB1:NLC1"/>
    <mergeCell ref="NMZ1:NNA1"/>
    <mergeCell ref="NNB1:NNC1"/>
    <mergeCell ref="NND1:NNE1"/>
    <mergeCell ref="NNF1:NNG1"/>
    <mergeCell ref="NNH1:NNI1"/>
    <mergeCell ref="NNJ1:NNK1"/>
    <mergeCell ref="NMN1:NMO1"/>
    <mergeCell ref="NMP1:NMQ1"/>
    <mergeCell ref="NMR1:NMS1"/>
    <mergeCell ref="NMT1:NMU1"/>
    <mergeCell ref="NMV1:NMW1"/>
    <mergeCell ref="NMX1:NMY1"/>
    <mergeCell ref="NMB1:NMC1"/>
    <mergeCell ref="NMD1:NME1"/>
    <mergeCell ref="NMF1:NMG1"/>
    <mergeCell ref="NMH1:NMI1"/>
    <mergeCell ref="NMJ1:NMK1"/>
    <mergeCell ref="NML1:NMM1"/>
    <mergeCell ref="NOJ1:NOK1"/>
    <mergeCell ref="NOL1:NOM1"/>
    <mergeCell ref="NON1:NOO1"/>
    <mergeCell ref="NOP1:NOQ1"/>
    <mergeCell ref="NOR1:NOS1"/>
    <mergeCell ref="NOT1:NOU1"/>
    <mergeCell ref="NNX1:NNY1"/>
    <mergeCell ref="NNZ1:NOA1"/>
    <mergeCell ref="NOB1:NOC1"/>
    <mergeCell ref="NOD1:NOE1"/>
    <mergeCell ref="NOF1:NOG1"/>
    <mergeCell ref="NOH1:NOI1"/>
    <mergeCell ref="NNL1:NNM1"/>
    <mergeCell ref="NNN1:NNO1"/>
    <mergeCell ref="NNP1:NNQ1"/>
    <mergeCell ref="NNR1:NNS1"/>
    <mergeCell ref="NNT1:NNU1"/>
    <mergeCell ref="NNV1:NNW1"/>
    <mergeCell ref="NPT1:NPU1"/>
    <mergeCell ref="NPV1:NPW1"/>
    <mergeCell ref="NPX1:NPY1"/>
    <mergeCell ref="NPZ1:NQA1"/>
    <mergeCell ref="NTP1:NTQ1"/>
    <mergeCell ref="NTR1:NTS1"/>
    <mergeCell ref="NPH1:NPI1"/>
    <mergeCell ref="NPJ1:NPK1"/>
    <mergeCell ref="NPL1:NPM1"/>
    <mergeCell ref="NPN1:NPO1"/>
    <mergeCell ref="NPP1:NPQ1"/>
    <mergeCell ref="NPR1:NPS1"/>
    <mergeCell ref="NOV1:NOW1"/>
    <mergeCell ref="NOX1:NOY1"/>
    <mergeCell ref="NOZ1:NPA1"/>
    <mergeCell ref="NPB1:NPC1"/>
    <mergeCell ref="NPD1:NPE1"/>
    <mergeCell ref="NPF1:NPG1"/>
    <mergeCell ref="NUR1:NUS1"/>
    <mergeCell ref="NUT1:NUU1"/>
    <mergeCell ref="NUV1:NUW1"/>
    <mergeCell ref="NUX1:NUY1"/>
    <mergeCell ref="NUZ1:NVA1"/>
    <mergeCell ref="NVB1:NVC1"/>
    <mergeCell ref="NUF1:NUG1"/>
    <mergeCell ref="NUH1:NUI1"/>
    <mergeCell ref="NUJ1:NUK1"/>
    <mergeCell ref="NUL1:NUM1"/>
    <mergeCell ref="NUN1:NUO1"/>
    <mergeCell ref="NUP1:NUQ1"/>
    <mergeCell ref="NTT1:NTU1"/>
    <mergeCell ref="NTV1:NTW1"/>
    <mergeCell ref="NTX1:NTY1"/>
    <mergeCell ref="NTZ1:NUA1"/>
    <mergeCell ref="NUB1:NUC1"/>
    <mergeCell ref="NUD1:NUE1"/>
    <mergeCell ref="NWB1:NWC1"/>
    <mergeCell ref="NWD1:NWE1"/>
    <mergeCell ref="NWF1:NWG1"/>
    <mergeCell ref="NWH1:NWI1"/>
    <mergeCell ref="NWJ1:NWK1"/>
    <mergeCell ref="NWL1:NWM1"/>
    <mergeCell ref="NVP1:NVQ1"/>
    <mergeCell ref="NVR1:NVS1"/>
    <mergeCell ref="NVT1:NVU1"/>
    <mergeCell ref="NVV1:NVW1"/>
    <mergeCell ref="NVX1:NVY1"/>
    <mergeCell ref="NVZ1:NWA1"/>
    <mergeCell ref="NVD1:NVE1"/>
    <mergeCell ref="NVF1:NVG1"/>
    <mergeCell ref="NVH1:NVI1"/>
    <mergeCell ref="NVJ1:NVK1"/>
    <mergeCell ref="NVL1:NVM1"/>
    <mergeCell ref="NVN1:NVO1"/>
    <mergeCell ref="NXL1:NXM1"/>
    <mergeCell ref="NXN1:NXO1"/>
    <mergeCell ref="NXP1:NXQ1"/>
    <mergeCell ref="NXR1:NXS1"/>
    <mergeCell ref="NXT1:NXU1"/>
    <mergeCell ref="NXV1:NXW1"/>
    <mergeCell ref="NWZ1:NXA1"/>
    <mergeCell ref="NXB1:NXC1"/>
    <mergeCell ref="NXD1:NXE1"/>
    <mergeCell ref="NXF1:NXG1"/>
    <mergeCell ref="NXH1:NXI1"/>
    <mergeCell ref="NXJ1:NXK1"/>
    <mergeCell ref="NWN1:NWO1"/>
    <mergeCell ref="NWP1:NWQ1"/>
    <mergeCell ref="NWR1:NWS1"/>
    <mergeCell ref="NWT1:NWU1"/>
    <mergeCell ref="NWV1:NWW1"/>
    <mergeCell ref="NWX1:NWY1"/>
    <mergeCell ref="NYV1:NYW1"/>
    <mergeCell ref="NYX1:NYY1"/>
    <mergeCell ref="NYZ1:NZA1"/>
    <mergeCell ref="NZB1:NZC1"/>
    <mergeCell ref="NZD1:NZE1"/>
    <mergeCell ref="NZF1:NZG1"/>
    <mergeCell ref="NYJ1:NYK1"/>
    <mergeCell ref="NYL1:NYM1"/>
    <mergeCell ref="NYN1:NYO1"/>
    <mergeCell ref="NYP1:NYQ1"/>
    <mergeCell ref="NYR1:NYS1"/>
    <mergeCell ref="NYT1:NYU1"/>
    <mergeCell ref="NXX1:NXY1"/>
    <mergeCell ref="NXZ1:NYA1"/>
    <mergeCell ref="NYB1:NYC1"/>
    <mergeCell ref="NYD1:NYE1"/>
    <mergeCell ref="NYF1:NYG1"/>
    <mergeCell ref="NYH1:NYI1"/>
    <mergeCell ref="ODT1:ODU1"/>
    <mergeCell ref="ODV1:ODW1"/>
    <mergeCell ref="ODX1:ODY1"/>
    <mergeCell ref="ODZ1:OEA1"/>
    <mergeCell ref="OEB1:OEC1"/>
    <mergeCell ref="OED1:OEE1"/>
    <mergeCell ref="NZT1:NZU1"/>
    <mergeCell ref="NZV1:NZW1"/>
    <mergeCell ref="ODL1:ODM1"/>
    <mergeCell ref="ODN1:ODO1"/>
    <mergeCell ref="ODP1:ODQ1"/>
    <mergeCell ref="ODR1:ODS1"/>
    <mergeCell ref="NZH1:NZI1"/>
    <mergeCell ref="NZJ1:NZK1"/>
    <mergeCell ref="NZL1:NZM1"/>
    <mergeCell ref="NZN1:NZO1"/>
    <mergeCell ref="NZP1:NZQ1"/>
    <mergeCell ref="NZR1:NZS1"/>
    <mergeCell ref="OFD1:OFE1"/>
    <mergeCell ref="OFF1:OFG1"/>
    <mergeCell ref="OFH1:OFI1"/>
    <mergeCell ref="OFJ1:OFK1"/>
    <mergeCell ref="OFL1:OFM1"/>
    <mergeCell ref="OFN1:OFO1"/>
    <mergeCell ref="OER1:OES1"/>
    <mergeCell ref="OET1:OEU1"/>
    <mergeCell ref="OEV1:OEW1"/>
    <mergeCell ref="OEX1:OEY1"/>
    <mergeCell ref="OEZ1:OFA1"/>
    <mergeCell ref="OFB1:OFC1"/>
    <mergeCell ref="OEF1:OEG1"/>
    <mergeCell ref="OEH1:OEI1"/>
    <mergeCell ref="OEJ1:OEK1"/>
    <mergeCell ref="OEL1:OEM1"/>
    <mergeCell ref="OEN1:OEO1"/>
    <mergeCell ref="OEP1:OEQ1"/>
    <mergeCell ref="OGN1:OGO1"/>
    <mergeCell ref="OGP1:OGQ1"/>
    <mergeCell ref="OGR1:OGS1"/>
    <mergeCell ref="OGT1:OGU1"/>
    <mergeCell ref="OGV1:OGW1"/>
    <mergeCell ref="OGX1:OGY1"/>
    <mergeCell ref="OGB1:OGC1"/>
    <mergeCell ref="OGD1:OGE1"/>
    <mergeCell ref="OGF1:OGG1"/>
    <mergeCell ref="OGH1:OGI1"/>
    <mergeCell ref="OGJ1:OGK1"/>
    <mergeCell ref="OGL1:OGM1"/>
    <mergeCell ref="OFP1:OFQ1"/>
    <mergeCell ref="OFR1:OFS1"/>
    <mergeCell ref="OFT1:OFU1"/>
    <mergeCell ref="OFV1:OFW1"/>
    <mergeCell ref="OFX1:OFY1"/>
    <mergeCell ref="OFZ1:OGA1"/>
    <mergeCell ref="OHX1:OHY1"/>
    <mergeCell ref="OHZ1:OIA1"/>
    <mergeCell ref="OIB1:OIC1"/>
    <mergeCell ref="OID1:OIE1"/>
    <mergeCell ref="OIF1:OIG1"/>
    <mergeCell ref="OIH1:OII1"/>
    <mergeCell ref="OHL1:OHM1"/>
    <mergeCell ref="OHN1:OHO1"/>
    <mergeCell ref="OHP1:OHQ1"/>
    <mergeCell ref="OHR1:OHS1"/>
    <mergeCell ref="OHT1:OHU1"/>
    <mergeCell ref="OHV1:OHW1"/>
    <mergeCell ref="OGZ1:OHA1"/>
    <mergeCell ref="OHB1:OHC1"/>
    <mergeCell ref="OHD1:OHE1"/>
    <mergeCell ref="OHF1:OHG1"/>
    <mergeCell ref="OHH1:OHI1"/>
    <mergeCell ref="OHJ1:OHK1"/>
    <mergeCell ref="OJH1:OJI1"/>
    <mergeCell ref="OJJ1:OJK1"/>
    <mergeCell ref="OJL1:OJM1"/>
    <mergeCell ref="OJN1:OJO1"/>
    <mergeCell ref="OJP1:OJQ1"/>
    <mergeCell ref="OJR1:OJS1"/>
    <mergeCell ref="OIV1:OIW1"/>
    <mergeCell ref="OIX1:OIY1"/>
    <mergeCell ref="OIZ1:OJA1"/>
    <mergeCell ref="OJB1:OJC1"/>
    <mergeCell ref="OJD1:OJE1"/>
    <mergeCell ref="OJF1:OJG1"/>
    <mergeCell ref="OIJ1:OIK1"/>
    <mergeCell ref="OIL1:OIM1"/>
    <mergeCell ref="OIN1:OIO1"/>
    <mergeCell ref="OIP1:OIQ1"/>
    <mergeCell ref="OIR1:OIS1"/>
    <mergeCell ref="OIT1:OIU1"/>
    <mergeCell ref="OOF1:OOG1"/>
    <mergeCell ref="OOH1:OOI1"/>
    <mergeCell ref="OOJ1:OOK1"/>
    <mergeCell ref="OOL1:OOM1"/>
    <mergeCell ref="OON1:OOO1"/>
    <mergeCell ref="OOP1:OOQ1"/>
    <mergeCell ref="ONT1:ONU1"/>
    <mergeCell ref="ONV1:ONW1"/>
    <mergeCell ref="ONX1:ONY1"/>
    <mergeCell ref="ONZ1:OOA1"/>
    <mergeCell ref="OOB1:OOC1"/>
    <mergeCell ref="OOD1:OOE1"/>
    <mergeCell ref="ONH1:ONI1"/>
    <mergeCell ref="ONJ1:ONK1"/>
    <mergeCell ref="ONL1:ONM1"/>
    <mergeCell ref="ONN1:ONO1"/>
    <mergeCell ref="ONP1:ONQ1"/>
    <mergeCell ref="ONR1:ONS1"/>
    <mergeCell ref="OPP1:OPQ1"/>
    <mergeCell ref="OPR1:OPS1"/>
    <mergeCell ref="OPT1:OPU1"/>
    <mergeCell ref="OPV1:OPW1"/>
    <mergeCell ref="OPX1:OPY1"/>
    <mergeCell ref="OPZ1:OQA1"/>
    <mergeCell ref="OPD1:OPE1"/>
    <mergeCell ref="OPF1:OPG1"/>
    <mergeCell ref="OPH1:OPI1"/>
    <mergeCell ref="OPJ1:OPK1"/>
    <mergeCell ref="OPL1:OPM1"/>
    <mergeCell ref="OPN1:OPO1"/>
    <mergeCell ref="OOR1:OOS1"/>
    <mergeCell ref="OOT1:OOU1"/>
    <mergeCell ref="OOV1:OOW1"/>
    <mergeCell ref="OOX1:OOY1"/>
    <mergeCell ref="OOZ1:OPA1"/>
    <mergeCell ref="OPB1:OPC1"/>
    <mergeCell ref="OQZ1:ORA1"/>
    <mergeCell ref="ORB1:ORC1"/>
    <mergeCell ref="ORD1:ORE1"/>
    <mergeCell ref="ORF1:ORG1"/>
    <mergeCell ref="ORH1:ORI1"/>
    <mergeCell ref="ORJ1:ORK1"/>
    <mergeCell ref="OQN1:OQO1"/>
    <mergeCell ref="OQP1:OQQ1"/>
    <mergeCell ref="OQR1:OQS1"/>
    <mergeCell ref="OQT1:OQU1"/>
    <mergeCell ref="OQV1:OQW1"/>
    <mergeCell ref="OQX1:OQY1"/>
    <mergeCell ref="OQB1:OQC1"/>
    <mergeCell ref="OQD1:OQE1"/>
    <mergeCell ref="OQF1:OQG1"/>
    <mergeCell ref="OQH1:OQI1"/>
    <mergeCell ref="OQJ1:OQK1"/>
    <mergeCell ref="OQL1:OQM1"/>
    <mergeCell ref="OSJ1:OSK1"/>
    <mergeCell ref="OSL1:OSM1"/>
    <mergeCell ref="OSN1:OSO1"/>
    <mergeCell ref="OSP1:OSQ1"/>
    <mergeCell ref="OSR1:OSS1"/>
    <mergeCell ref="OST1:OSU1"/>
    <mergeCell ref="ORX1:ORY1"/>
    <mergeCell ref="ORZ1:OSA1"/>
    <mergeCell ref="OSB1:OSC1"/>
    <mergeCell ref="OSD1:OSE1"/>
    <mergeCell ref="OSF1:OSG1"/>
    <mergeCell ref="OSH1:OSI1"/>
    <mergeCell ref="ORL1:ORM1"/>
    <mergeCell ref="ORN1:ORO1"/>
    <mergeCell ref="ORP1:ORQ1"/>
    <mergeCell ref="ORR1:ORS1"/>
    <mergeCell ref="ORT1:ORU1"/>
    <mergeCell ref="ORV1:ORW1"/>
    <mergeCell ref="OXH1:OXI1"/>
    <mergeCell ref="OXJ1:OXK1"/>
    <mergeCell ref="OXL1:OXM1"/>
    <mergeCell ref="OXN1:OXO1"/>
    <mergeCell ref="OXP1:OXQ1"/>
    <mergeCell ref="OXR1:OXS1"/>
    <mergeCell ref="OTH1:OTI1"/>
    <mergeCell ref="OTJ1:OTK1"/>
    <mergeCell ref="OTL1:OTM1"/>
    <mergeCell ref="OTN1:OTO1"/>
    <mergeCell ref="OXD1:OXE1"/>
    <mergeCell ref="OXF1:OXG1"/>
    <mergeCell ref="OSV1:OSW1"/>
    <mergeCell ref="OSX1:OSY1"/>
    <mergeCell ref="OSZ1:OTA1"/>
    <mergeCell ref="OTB1:OTC1"/>
    <mergeCell ref="OTD1:OTE1"/>
    <mergeCell ref="OTF1:OTG1"/>
    <mergeCell ref="OYR1:OYS1"/>
    <mergeCell ref="OYT1:OYU1"/>
    <mergeCell ref="OYV1:OYW1"/>
    <mergeCell ref="OYX1:OYY1"/>
    <mergeCell ref="OYZ1:OZA1"/>
    <mergeCell ref="OZB1:OZC1"/>
    <mergeCell ref="OYF1:OYG1"/>
    <mergeCell ref="OYH1:OYI1"/>
    <mergeCell ref="OYJ1:OYK1"/>
    <mergeCell ref="OYL1:OYM1"/>
    <mergeCell ref="OYN1:OYO1"/>
    <mergeCell ref="OYP1:OYQ1"/>
    <mergeCell ref="OXT1:OXU1"/>
    <mergeCell ref="OXV1:OXW1"/>
    <mergeCell ref="OXX1:OXY1"/>
    <mergeCell ref="OXZ1:OYA1"/>
    <mergeCell ref="OYB1:OYC1"/>
    <mergeCell ref="OYD1:OYE1"/>
    <mergeCell ref="PAB1:PAC1"/>
    <mergeCell ref="PAD1:PAE1"/>
    <mergeCell ref="PAF1:PAG1"/>
    <mergeCell ref="PAH1:PAI1"/>
    <mergeCell ref="PAJ1:PAK1"/>
    <mergeCell ref="PAL1:PAM1"/>
    <mergeCell ref="OZP1:OZQ1"/>
    <mergeCell ref="OZR1:OZS1"/>
    <mergeCell ref="OZT1:OZU1"/>
    <mergeCell ref="OZV1:OZW1"/>
    <mergeCell ref="OZX1:OZY1"/>
    <mergeCell ref="OZZ1:PAA1"/>
    <mergeCell ref="OZD1:OZE1"/>
    <mergeCell ref="OZF1:OZG1"/>
    <mergeCell ref="OZH1:OZI1"/>
    <mergeCell ref="OZJ1:OZK1"/>
    <mergeCell ref="OZL1:OZM1"/>
    <mergeCell ref="OZN1:OZO1"/>
    <mergeCell ref="PBL1:PBM1"/>
    <mergeCell ref="PBN1:PBO1"/>
    <mergeCell ref="PBP1:PBQ1"/>
    <mergeCell ref="PBR1:PBS1"/>
    <mergeCell ref="PBT1:PBU1"/>
    <mergeCell ref="PBV1:PBW1"/>
    <mergeCell ref="PAZ1:PBA1"/>
    <mergeCell ref="PBB1:PBC1"/>
    <mergeCell ref="PBD1:PBE1"/>
    <mergeCell ref="PBF1:PBG1"/>
    <mergeCell ref="PBH1:PBI1"/>
    <mergeCell ref="PBJ1:PBK1"/>
    <mergeCell ref="PAN1:PAO1"/>
    <mergeCell ref="PAP1:PAQ1"/>
    <mergeCell ref="PAR1:PAS1"/>
    <mergeCell ref="PAT1:PAU1"/>
    <mergeCell ref="PAV1:PAW1"/>
    <mergeCell ref="PAX1:PAY1"/>
    <mergeCell ref="PCV1:PCW1"/>
    <mergeCell ref="PCX1:PCY1"/>
    <mergeCell ref="PCZ1:PDA1"/>
    <mergeCell ref="PDB1:PDC1"/>
    <mergeCell ref="PDD1:PDE1"/>
    <mergeCell ref="PDF1:PDG1"/>
    <mergeCell ref="PCJ1:PCK1"/>
    <mergeCell ref="PCL1:PCM1"/>
    <mergeCell ref="PCN1:PCO1"/>
    <mergeCell ref="PCP1:PCQ1"/>
    <mergeCell ref="PCR1:PCS1"/>
    <mergeCell ref="PCT1:PCU1"/>
    <mergeCell ref="PBX1:PBY1"/>
    <mergeCell ref="PBZ1:PCA1"/>
    <mergeCell ref="PCB1:PCC1"/>
    <mergeCell ref="PCD1:PCE1"/>
    <mergeCell ref="PCF1:PCG1"/>
    <mergeCell ref="PCH1:PCI1"/>
    <mergeCell ref="PHT1:PHU1"/>
    <mergeCell ref="PHV1:PHW1"/>
    <mergeCell ref="PHX1:PHY1"/>
    <mergeCell ref="PHZ1:PIA1"/>
    <mergeCell ref="PIB1:PIC1"/>
    <mergeCell ref="PID1:PIE1"/>
    <mergeCell ref="PHH1:PHI1"/>
    <mergeCell ref="PHJ1:PHK1"/>
    <mergeCell ref="PHL1:PHM1"/>
    <mergeCell ref="PHN1:PHO1"/>
    <mergeCell ref="PHP1:PHQ1"/>
    <mergeCell ref="PHR1:PHS1"/>
    <mergeCell ref="PDH1:PDI1"/>
    <mergeCell ref="PDJ1:PDK1"/>
    <mergeCell ref="PGZ1:PHA1"/>
    <mergeCell ref="PHB1:PHC1"/>
    <mergeCell ref="PHD1:PHE1"/>
    <mergeCell ref="PHF1:PHG1"/>
    <mergeCell ref="PJD1:PJE1"/>
    <mergeCell ref="PJF1:PJG1"/>
    <mergeCell ref="PJH1:PJI1"/>
    <mergeCell ref="PJJ1:PJK1"/>
    <mergeCell ref="PJL1:PJM1"/>
    <mergeCell ref="PJN1:PJO1"/>
    <mergeCell ref="PIR1:PIS1"/>
    <mergeCell ref="PIT1:PIU1"/>
    <mergeCell ref="PIV1:PIW1"/>
    <mergeCell ref="PIX1:PIY1"/>
    <mergeCell ref="PIZ1:PJA1"/>
    <mergeCell ref="PJB1:PJC1"/>
    <mergeCell ref="PIF1:PIG1"/>
    <mergeCell ref="PIH1:PII1"/>
    <mergeCell ref="PIJ1:PIK1"/>
    <mergeCell ref="PIL1:PIM1"/>
    <mergeCell ref="PIN1:PIO1"/>
    <mergeCell ref="PIP1:PIQ1"/>
    <mergeCell ref="PKN1:PKO1"/>
    <mergeCell ref="PKP1:PKQ1"/>
    <mergeCell ref="PKR1:PKS1"/>
    <mergeCell ref="PKT1:PKU1"/>
    <mergeCell ref="PKV1:PKW1"/>
    <mergeCell ref="PKX1:PKY1"/>
    <mergeCell ref="PKB1:PKC1"/>
    <mergeCell ref="PKD1:PKE1"/>
    <mergeCell ref="PKF1:PKG1"/>
    <mergeCell ref="PKH1:PKI1"/>
    <mergeCell ref="PKJ1:PKK1"/>
    <mergeCell ref="PKL1:PKM1"/>
    <mergeCell ref="PJP1:PJQ1"/>
    <mergeCell ref="PJR1:PJS1"/>
    <mergeCell ref="PJT1:PJU1"/>
    <mergeCell ref="PJV1:PJW1"/>
    <mergeCell ref="PJX1:PJY1"/>
    <mergeCell ref="PJZ1:PKA1"/>
    <mergeCell ref="PLX1:PLY1"/>
    <mergeCell ref="PLZ1:PMA1"/>
    <mergeCell ref="PMB1:PMC1"/>
    <mergeCell ref="PMD1:PME1"/>
    <mergeCell ref="PMF1:PMG1"/>
    <mergeCell ref="PMH1:PMI1"/>
    <mergeCell ref="PLL1:PLM1"/>
    <mergeCell ref="PLN1:PLO1"/>
    <mergeCell ref="PLP1:PLQ1"/>
    <mergeCell ref="PLR1:PLS1"/>
    <mergeCell ref="PLT1:PLU1"/>
    <mergeCell ref="PLV1:PLW1"/>
    <mergeCell ref="PKZ1:PLA1"/>
    <mergeCell ref="PLB1:PLC1"/>
    <mergeCell ref="PLD1:PLE1"/>
    <mergeCell ref="PLF1:PLG1"/>
    <mergeCell ref="PLH1:PLI1"/>
    <mergeCell ref="PLJ1:PLK1"/>
    <mergeCell ref="PQV1:PQW1"/>
    <mergeCell ref="PQX1:PQY1"/>
    <mergeCell ref="PQZ1:PRA1"/>
    <mergeCell ref="PRB1:PRC1"/>
    <mergeCell ref="PRD1:PRE1"/>
    <mergeCell ref="PRF1:PRG1"/>
    <mergeCell ref="PMV1:PMW1"/>
    <mergeCell ref="PMX1:PMY1"/>
    <mergeCell ref="PMZ1:PNA1"/>
    <mergeCell ref="PNB1:PNC1"/>
    <mergeCell ref="PND1:PNE1"/>
    <mergeCell ref="PNF1:PNG1"/>
    <mergeCell ref="PMJ1:PMK1"/>
    <mergeCell ref="PML1:PMM1"/>
    <mergeCell ref="PMN1:PMO1"/>
    <mergeCell ref="PMP1:PMQ1"/>
    <mergeCell ref="PMR1:PMS1"/>
    <mergeCell ref="PMT1:PMU1"/>
    <mergeCell ref="PSF1:PSG1"/>
    <mergeCell ref="PSH1:PSI1"/>
    <mergeCell ref="PSJ1:PSK1"/>
    <mergeCell ref="PSL1:PSM1"/>
    <mergeCell ref="PSN1:PSO1"/>
    <mergeCell ref="PSP1:PSQ1"/>
    <mergeCell ref="PRT1:PRU1"/>
    <mergeCell ref="PRV1:PRW1"/>
    <mergeCell ref="PRX1:PRY1"/>
    <mergeCell ref="PRZ1:PSA1"/>
    <mergeCell ref="PSB1:PSC1"/>
    <mergeCell ref="PSD1:PSE1"/>
    <mergeCell ref="PRH1:PRI1"/>
    <mergeCell ref="PRJ1:PRK1"/>
    <mergeCell ref="PRL1:PRM1"/>
    <mergeCell ref="PRN1:PRO1"/>
    <mergeCell ref="PRP1:PRQ1"/>
    <mergeCell ref="PRR1:PRS1"/>
    <mergeCell ref="PTP1:PTQ1"/>
    <mergeCell ref="PTR1:PTS1"/>
    <mergeCell ref="PTT1:PTU1"/>
    <mergeCell ref="PTV1:PTW1"/>
    <mergeCell ref="PTX1:PTY1"/>
    <mergeCell ref="PTZ1:PUA1"/>
    <mergeCell ref="PTD1:PTE1"/>
    <mergeCell ref="PTF1:PTG1"/>
    <mergeCell ref="PTH1:PTI1"/>
    <mergeCell ref="PTJ1:PTK1"/>
    <mergeCell ref="PTL1:PTM1"/>
    <mergeCell ref="PTN1:PTO1"/>
    <mergeCell ref="PSR1:PSS1"/>
    <mergeCell ref="PST1:PSU1"/>
    <mergeCell ref="PSV1:PSW1"/>
    <mergeCell ref="PSX1:PSY1"/>
    <mergeCell ref="PSZ1:PTA1"/>
    <mergeCell ref="PTB1:PTC1"/>
    <mergeCell ref="PUZ1:PVA1"/>
    <mergeCell ref="PVB1:PVC1"/>
    <mergeCell ref="PVD1:PVE1"/>
    <mergeCell ref="PVF1:PVG1"/>
    <mergeCell ref="PVH1:PVI1"/>
    <mergeCell ref="PVJ1:PVK1"/>
    <mergeCell ref="PUN1:PUO1"/>
    <mergeCell ref="PUP1:PUQ1"/>
    <mergeCell ref="PUR1:PUS1"/>
    <mergeCell ref="PUT1:PUU1"/>
    <mergeCell ref="PUV1:PUW1"/>
    <mergeCell ref="PUX1:PUY1"/>
    <mergeCell ref="PUB1:PUC1"/>
    <mergeCell ref="PUD1:PUE1"/>
    <mergeCell ref="PUF1:PUG1"/>
    <mergeCell ref="PUH1:PUI1"/>
    <mergeCell ref="PUJ1:PUK1"/>
    <mergeCell ref="PUL1:PUM1"/>
    <mergeCell ref="PWJ1:PWK1"/>
    <mergeCell ref="PWL1:PWM1"/>
    <mergeCell ref="PWN1:PWO1"/>
    <mergeCell ref="PWP1:PWQ1"/>
    <mergeCell ref="PWR1:PWS1"/>
    <mergeCell ref="PWT1:PWU1"/>
    <mergeCell ref="PVX1:PVY1"/>
    <mergeCell ref="PVZ1:PWA1"/>
    <mergeCell ref="PWB1:PWC1"/>
    <mergeCell ref="PWD1:PWE1"/>
    <mergeCell ref="PWF1:PWG1"/>
    <mergeCell ref="PWH1:PWI1"/>
    <mergeCell ref="PVL1:PVM1"/>
    <mergeCell ref="PVN1:PVO1"/>
    <mergeCell ref="PVP1:PVQ1"/>
    <mergeCell ref="PVR1:PVS1"/>
    <mergeCell ref="PVT1:PVU1"/>
    <mergeCell ref="PVV1:PVW1"/>
    <mergeCell ref="QBH1:QBI1"/>
    <mergeCell ref="QBJ1:QBK1"/>
    <mergeCell ref="QBL1:QBM1"/>
    <mergeCell ref="QBN1:QBO1"/>
    <mergeCell ref="QBP1:QBQ1"/>
    <mergeCell ref="QBR1:QBS1"/>
    <mergeCell ref="QAV1:QAW1"/>
    <mergeCell ref="QAX1:QAY1"/>
    <mergeCell ref="QAZ1:QBA1"/>
    <mergeCell ref="QBB1:QBC1"/>
    <mergeCell ref="QBD1:QBE1"/>
    <mergeCell ref="QBF1:QBG1"/>
    <mergeCell ref="PWV1:PWW1"/>
    <mergeCell ref="PWX1:PWY1"/>
    <mergeCell ref="PWZ1:PXA1"/>
    <mergeCell ref="PXB1:PXC1"/>
    <mergeCell ref="QAR1:QAS1"/>
    <mergeCell ref="QAT1:QAU1"/>
    <mergeCell ref="QCR1:QCS1"/>
    <mergeCell ref="QCT1:QCU1"/>
    <mergeCell ref="QCV1:QCW1"/>
    <mergeCell ref="QCX1:QCY1"/>
    <mergeCell ref="QCZ1:QDA1"/>
    <mergeCell ref="QDB1:QDC1"/>
    <mergeCell ref="QCF1:QCG1"/>
    <mergeCell ref="QCH1:QCI1"/>
    <mergeCell ref="QCJ1:QCK1"/>
    <mergeCell ref="QCL1:QCM1"/>
    <mergeCell ref="QCN1:QCO1"/>
    <mergeCell ref="QCP1:QCQ1"/>
    <mergeCell ref="QBT1:QBU1"/>
    <mergeCell ref="QBV1:QBW1"/>
    <mergeCell ref="QBX1:QBY1"/>
    <mergeCell ref="QBZ1:QCA1"/>
    <mergeCell ref="QCB1:QCC1"/>
    <mergeCell ref="QCD1:QCE1"/>
    <mergeCell ref="QEB1:QEC1"/>
    <mergeCell ref="QED1:QEE1"/>
    <mergeCell ref="QEF1:QEG1"/>
    <mergeCell ref="QEH1:QEI1"/>
    <mergeCell ref="QEJ1:QEK1"/>
    <mergeCell ref="QEL1:QEM1"/>
    <mergeCell ref="QDP1:QDQ1"/>
    <mergeCell ref="QDR1:QDS1"/>
    <mergeCell ref="QDT1:QDU1"/>
    <mergeCell ref="QDV1:QDW1"/>
    <mergeCell ref="QDX1:QDY1"/>
    <mergeCell ref="QDZ1:QEA1"/>
    <mergeCell ref="QDD1:QDE1"/>
    <mergeCell ref="QDF1:QDG1"/>
    <mergeCell ref="QDH1:QDI1"/>
    <mergeCell ref="QDJ1:QDK1"/>
    <mergeCell ref="QDL1:QDM1"/>
    <mergeCell ref="QDN1:QDO1"/>
    <mergeCell ref="QFL1:QFM1"/>
    <mergeCell ref="QFN1:QFO1"/>
    <mergeCell ref="QFP1:QFQ1"/>
    <mergeCell ref="QFR1:QFS1"/>
    <mergeCell ref="QFT1:QFU1"/>
    <mergeCell ref="QFV1:QFW1"/>
    <mergeCell ref="QEZ1:QFA1"/>
    <mergeCell ref="QFB1:QFC1"/>
    <mergeCell ref="QFD1:QFE1"/>
    <mergeCell ref="QFF1:QFG1"/>
    <mergeCell ref="QFH1:QFI1"/>
    <mergeCell ref="QFJ1:QFK1"/>
    <mergeCell ref="QEN1:QEO1"/>
    <mergeCell ref="QEP1:QEQ1"/>
    <mergeCell ref="QER1:QES1"/>
    <mergeCell ref="QET1:QEU1"/>
    <mergeCell ref="QEV1:QEW1"/>
    <mergeCell ref="QEX1:QEY1"/>
    <mergeCell ref="QGV1:QGW1"/>
    <mergeCell ref="QGX1:QGY1"/>
    <mergeCell ref="QKN1:QKO1"/>
    <mergeCell ref="QKP1:QKQ1"/>
    <mergeCell ref="QKR1:QKS1"/>
    <mergeCell ref="QKT1:QKU1"/>
    <mergeCell ref="QGJ1:QGK1"/>
    <mergeCell ref="QGL1:QGM1"/>
    <mergeCell ref="QGN1:QGO1"/>
    <mergeCell ref="QGP1:QGQ1"/>
    <mergeCell ref="QGR1:QGS1"/>
    <mergeCell ref="QGT1:QGU1"/>
    <mergeCell ref="QFX1:QFY1"/>
    <mergeCell ref="QFZ1:QGA1"/>
    <mergeCell ref="QGB1:QGC1"/>
    <mergeCell ref="QGD1:QGE1"/>
    <mergeCell ref="QGF1:QGG1"/>
    <mergeCell ref="QGH1:QGI1"/>
    <mergeCell ref="QLT1:QLU1"/>
    <mergeCell ref="QLV1:QLW1"/>
    <mergeCell ref="QLX1:QLY1"/>
    <mergeCell ref="QLZ1:QMA1"/>
    <mergeCell ref="QMB1:QMC1"/>
    <mergeCell ref="QMD1:QME1"/>
    <mergeCell ref="QLH1:QLI1"/>
    <mergeCell ref="QLJ1:QLK1"/>
    <mergeCell ref="QLL1:QLM1"/>
    <mergeCell ref="QLN1:QLO1"/>
    <mergeCell ref="QLP1:QLQ1"/>
    <mergeCell ref="QLR1:QLS1"/>
    <mergeCell ref="QKV1:QKW1"/>
    <mergeCell ref="QKX1:QKY1"/>
    <mergeCell ref="QKZ1:QLA1"/>
    <mergeCell ref="QLB1:QLC1"/>
    <mergeCell ref="QLD1:QLE1"/>
    <mergeCell ref="QLF1:QLG1"/>
    <mergeCell ref="QND1:QNE1"/>
    <mergeCell ref="QNF1:QNG1"/>
    <mergeCell ref="QNH1:QNI1"/>
    <mergeCell ref="QNJ1:QNK1"/>
    <mergeCell ref="QNL1:QNM1"/>
    <mergeCell ref="QNN1:QNO1"/>
    <mergeCell ref="QMR1:QMS1"/>
    <mergeCell ref="QMT1:QMU1"/>
    <mergeCell ref="QMV1:QMW1"/>
    <mergeCell ref="QMX1:QMY1"/>
    <mergeCell ref="QMZ1:QNA1"/>
    <mergeCell ref="QNB1:QNC1"/>
    <mergeCell ref="QMF1:QMG1"/>
    <mergeCell ref="QMH1:QMI1"/>
    <mergeCell ref="QMJ1:QMK1"/>
    <mergeCell ref="QML1:QMM1"/>
    <mergeCell ref="QMN1:QMO1"/>
    <mergeCell ref="QMP1:QMQ1"/>
    <mergeCell ref="QON1:QOO1"/>
    <mergeCell ref="QOP1:QOQ1"/>
    <mergeCell ref="QOR1:QOS1"/>
    <mergeCell ref="QOT1:QOU1"/>
    <mergeCell ref="QOV1:QOW1"/>
    <mergeCell ref="QOX1:QOY1"/>
    <mergeCell ref="QOB1:QOC1"/>
    <mergeCell ref="QOD1:QOE1"/>
    <mergeCell ref="QOF1:QOG1"/>
    <mergeCell ref="QOH1:QOI1"/>
    <mergeCell ref="QOJ1:QOK1"/>
    <mergeCell ref="QOL1:QOM1"/>
    <mergeCell ref="QNP1:QNQ1"/>
    <mergeCell ref="QNR1:QNS1"/>
    <mergeCell ref="QNT1:QNU1"/>
    <mergeCell ref="QNV1:QNW1"/>
    <mergeCell ref="QNX1:QNY1"/>
    <mergeCell ref="QNZ1:QOA1"/>
    <mergeCell ref="QPX1:QPY1"/>
    <mergeCell ref="QPZ1:QQA1"/>
    <mergeCell ref="QQB1:QQC1"/>
    <mergeCell ref="QQD1:QQE1"/>
    <mergeCell ref="QQF1:QQG1"/>
    <mergeCell ref="QQH1:QQI1"/>
    <mergeCell ref="QPL1:QPM1"/>
    <mergeCell ref="QPN1:QPO1"/>
    <mergeCell ref="QPP1:QPQ1"/>
    <mergeCell ref="QPR1:QPS1"/>
    <mergeCell ref="QPT1:QPU1"/>
    <mergeCell ref="QPV1:QPW1"/>
    <mergeCell ref="QOZ1:QPA1"/>
    <mergeCell ref="QPB1:QPC1"/>
    <mergeCell ref="QPD1:QPE1"/>
    <mergeCell ref="QPF1:QPG1"/>
    <mergeCell ref="QPH1:QPI1"/>
    <mergeCell ref="QPJ1:QPK1"/>
    <mergeCell ref="QUV1:QUW1"/>
    <mergeCell ref="QUX1:QUY1"/>
    <mergeCell ref="QUZ1:QVA1"/>
    <mergeCell ref="QVB1:QVC1"/>
    <mergeCell ref="QVD1:QVE1"/>
    <mergeCell ref="QVF1:QVG1"/>
    <mergeCell ref="QUJ1:QUK1"/>
    <mergeCell ref="QUL1:QUM1"/>
    <mergeCell ref="QUN1:QUO1"/>
    <mergeCell ref="QUP1:QUQ1"/>
    <mergeCell ref="QUR1:QUS1"/>
    <mergeCell ref="QUT1:QUU1"/>
    <mergeCell ref="QQJ1:QQK1"/>
    <mergeCell ref="QQL1:QQM1"/>
    <mergeCell ref="QQN1:QQO1"/>
    <mergeCell ref="QQP1:QQQ1"/>
    <mergeCell ref="QQR1:QQS1"/>
    <mergeCell ref="QQT1:QQU1"/>
    <mergeCell ref="QWF1:QWG1"/>
    <mergeCell ref="QWH1:QWI1"/>
    <mergeCell ref="QWJ1:QWK1"/>
    <mergeCell ref="QWL1:QWM1"/>
    <mergeCell ref="QWN1:QWO1"/>
    <mergeCell ref="QWP1:QWQ1"/>
    <mergeCell ref="QVT1:QVU1"/>
    <mergeCell ref="QVV1:QVW1"/>
    <mergeCell ref="QVX1:QVY1"/>
    <mergeCell ref="QVZ1:QWA1"/>
    <mergeCell ref="QWB1:QWC1"/>
    <mergeCell ref="QWD1:QWE1"/>
    <mergeCell ref="QVH1:QVI1"/>
    <mergeCell ref="QVJ1:QVK1"/>
    <mergeCell ref="QVL1:QVM1"/>
    <mergeCell ref="QVN1:QVO1"/>
    <mergeCell ref="QVP1:QVQ1"/>
    <mergeCell ref="QVR1:QVS1"/>
    <mergeCell ref="QXP1:QXQ1"/>
    <mergeCell ref="QXR1:QXS1"/>
    <mergeCell ref="QXT1:QXU1"/>
    <mergeCell ref="QXV1:QXW1"/>
    <mergeCell ref="QXX1:QXY1"/>
    <mergeCell ref="QXZ1:QYA1"/>
    <mergeCell ref="QXD1:QXE1"/>
    <mergeCell ref="QXF1:QXG1"/>
    <mergeCell ref="QXH1:QXI1"/>
    <mergeCell ref="QXJ1:QXK1"/>
    <mergeCell ref="QXL1:QXM1"/>
    <mergeCell ref="QXN1:QXO1"/>
    <mergeCell ref="QWR1:QWS1"/>
    <mergeCell ref="QWT1:QWU1"/>
    <mergeCell ref="QWV1:QWW1"/>
    <mergeCell ref="QWX1:QWY1"/>
    <mergeCell ref="QWZ1:QXA1"/>
    <mergeCell ref="QXB1:QXC1"/>
    <mergeCell ref="QYZ1:QZA1"/>
    <mergeCell ref="QZB1:QZC1"/>
    <mergeCell ref="QZD1:QZE1"/>
    <mergeCell ref="QZF1:QZG1"/>
    <mergeCell ref="QZH1:QZI1"/>
    <mergeCell ref="QZJ1:QZK1"/>
    <mergeCell ref="QYN1:QYO1"/>
    <mergeCell ref="QYP1:QYQ1"/>
    <mergeCell ref="QYR1:QYS1"/>
    <mergeCell ref="QYT1:QYU1"/>
    <mergeCell ref="QYV1:QYW1"/>
    <mergeCell ref="QYX1:QYY1"/>
    <mergeCell ref="QYB1:QYC1"/>
    <mergeCell ref="QYD1:QYE1"/>
    <mergeCell ref="QYF1:QYG1"/>
    <mergeCell ref="QYH1:QYI1"/>
    <mergeCell ref="QYJ1:QYK1"/>
    <mergeCell ref="QYL1:QYM1"/>
    <mergeCell ref="RAJ1:RAK1"/>
    <mergeCell ref="RAL1:RAM1"/>
    <mergeCell ref="RAN1:RAO1"/>
    <mergeCell ref="RAP1:RAQ1"/>
    <mergeCell ref="REF1:REG1"/>
    <mergeCell ref="REH1:REI1"/>
    <mergeCell ref="QZX1:QZY1"/>
    <mergeCell ref="QZZ1:RAA1"/>
    <mergeCell ref="RAB1:RAC1"/>
    <mergeCell ref="RAD1:RAE1"/>
    <mergeCell ref="RAF1:RAG1"/>
    <mergeCell ref="RAH1:RAI1"/>
    <mergeCell ref="QZL1:QZM1"/>
    <mergeCell ref="QZN1:QZO1"/>
    <mergeCell ref="QZP1:QZQ1"/>
    <mergeCell ref="QZR1:QZS1"/>
    <mergeCell ref="QZT1:QZU1"/>
    <mergeCell ref="QZV1:QZW1"/>
    <mergeCell ref="RFH1:RFI1"/>
    <mergeCell ref="RFJ1:RFK1"/>
    <mergeCell ref="RFL1:RFM1"/>
    <mergeCell ref="RFN1:RFO1"/>
    <mergeCell ref="RFP1:RFQ1"/>
    <mergeCell ref="RFR1:RFS1"/>
    <mergeCell ref="REV1:REW1"/>
    <mergeCell ref="REX1:REY1"/>
    <mergeCell ref="REZ1:RFA1"/>
    <mergeCell ref="RFB1:RFC1"/>
    <mergeCell ref="RFD1:RFE1"/>
    <mergeCell ref="RFF1:RFG1"/>
    <mergeCell ref="REJ1:REK1"/>
    <mergeCell ref="REL1:REM1"/>
    <mergeCell ref="REN1:REO1"/>
    <mergeCell ref="REP1:REQ1"/>
    <mergeCell ref="RER1:RES1"/>
    <mergeCell ref="RET1:REU1"/>
    <mergeCell ref="RGR1:RGS1"/>
    <mergeCell ref="RGT1:RGU1"/>
    <mergeCell ref="RGV1:RGW1"/>
    <mergeCell ref="RGX1:RGY1"/>
    <mergeCell ref="RGZ1:RHA1"/>
    <mergeCell ref="RHB1:RHC1"/>
    <mergeCell ref="RGF1:RGG1"/>
    <mergeCell ref="RGH1:RGI1"/>
    <mergeCell ref="RGJ1:RGK1"/>
    <mergeCell ref="RGL1:RGM1"/>
    <mergeCell ref="RGN1:RGO1"/>
    <mergeCell ref="RGP1:RGQ1"/>
    <mergeCell ref="RFT1:RFU1"/>
    <mergeCell ref="RFV1:RFW1"/>
    <mergeCell ref="RFX1:RFY1"/>
    <mergeCell ref="RFZ1:RGA1"/>
    <mergeCell ref="RGB1:RGC1"/>
    <mergeCell ref="RGD1:RGE1"/>
    <mergeCell ref="RIB1:RIC1"/>
    <mergeCell ref="RID1:RIE1"/>
    <mergeCell ref="RIF1:RIG1"/>
    <mergeCell ref="RIH1:RII1"/>
    <mergeCell ref="RIJ1:RIK1"/>
    <mergeCell ref="RIL1:RIM1"/>
    <mergeCell ref="RHP1:RHQ1"/>
    <mergeCell ref="RHR1:RHS1"/>
    <mergeCell ref="RHT1:RHU1"/>
    <mergeCell ref="RHV1:RHW1"/>
    <mergeCell ref="RHX1:RHY1"/>
    <mergeCell ref="RHZ1:RIA1"/>
    <mergeCell ref="RHD1:RHE1"/>
    <mergeCell ref="RHF1:RHG1"/>
    <mergeCell ref="RHH1:RHI1"/>
    <mergeCell ref="RHJ1:RHK1"/>
    <mergeCell ref="RHL1:RHM1"/>
    <mergeCell ref="RHN1:RHO1"/>
    <mergeCell ref="RJL1:RJM1"/>
    <mergeCell ref="RJN1:RJO1"/>
    <mergeCell ref="RJP1:RJQ1"/>
    <mergeCell ref="RJR1:RJS1"/>
    <mergeCell ref="RJT1:RJU1"/>
    <mergeCell ref="RJV1:RJW1"/>
    <mergeCell ref="RIZ1:RJA1"/>
    <mergeCell ref="RJB1:RJC1"/>
    <mergeCell ref="RJD1:RJE1"/>
    <mergeCell ref="RJF1:RJG1"/>
    <mergeCell ref="RJH1:RJI1"/>
    <mergeCell ref="RJJ1:RJK1"/>
    <mergeCell ref="RIN1:RIO1"/>
    <mergeCell ref="RIP1:RIQ1"/>
    <mergeCell ref="RIR1:RIS1"/>
    <mergeCell ref="RIT1:RIU1"/>
    <mergeCell ref="RIV1:RIW1"/>
    <mergeCell ref="RIX1:RIY1"/>
    <mergeCell ref="ROJ1:ROK1"/>
    <mergeCell ref="ROL1:ROM1"/>
    <mergeCell ref="RON1:ROO1"/>
    <mergeCell ref="ROP1:ROQ1"/>
    <mergeCell ref="ROR1:ROS1"/>
    <mergeCell ref="ROT1:ROU1"/>
    <mergeCell ref="RKJ1:RKK1"/>
    <mergeCell ref="RKL1:RKM1"/>
    <mergeCell ref="ROB1:ROC1"/>
    <mergeCell ref="ROD1:ROE1"/>
    <mergeCell ref="ROF1:ROG1"/>
    <mergeCell ref="ROH1:ROI1"/>
    <mergeCell ref="RJX1:RJY1"/>
    <mergeCell ref="RJZ1:RKA1"/>
    <mergeCell ref="RKB1:RKC1"/>
    <mergeCell ref="RKD1:RKE1"/>
    <mergeCell ref="RKF1:RKG1"/>
    <mergeCell ref="RKH1:RKI1"/>
    <mergeCell ref="RPT1:RPU1"/>
    <mergeCell ref="RPV1:RPW1"/>
    <mergeCell ref="RPX1:RPY1"/>
    <mergeCell ref="RPZ1:RQA1"/>
    <mergeCell ref="RQB1:RQC1"/>
    <mergeCell ref="RQD1:RQE1"/>
    <mergeCell ref="RPH1:RPI1"/>
    <mergeCell ref="RPJ1:RPK1"/>
    <mergeCell ref="RPL1:RPM1"/>
    <mergeCell ref="RPN1:RPO1"/>
    <mergeCell ref="RPP1:RPQ1"/>
    <mergeCell ref="RPR1:RPS1"/>
    <mergeCell ref="ROV1:ROW1"/>
    <mergeCell ref="ROX1:ROY1"/>
    <mergeCell ref="ROZ1:RPA1"/>
    <mergeCell ref="RPB1:RPC1"/>
    <mergeCell ref="RPD1:RPE1"/>
    <mergeCell ref="RPF1:RPG1"/>
    <mergeCell ref="RRD1:RRE1"/>
    <mergeCell ref="RRF1:RRG1"/>
    <mergeCell ref="RRH1:RRI1"/>
    <mergeCell ref="RRJ1:RRK1"/>
    <mergeCell ref="RRL1:RRM1"/>
    <mergeCell ref="RRN1:RRO1"/>
    <mergeCell ref="RQR1:RQS1"/>
    <mergeCell ref="RQT1:RQU1"/>
    <mergeCell ref="RQV1:RQW1"/>
    <mergeCell ref="RQX1:RQY1"/>
    <mergeCell ref="RQZ1:RRA1"/>
    <mergeCell ref="RRB1:RRC1"/>
    <mergeCell ref="RQF1:RQG1"/>
    <mergeCell ref="RQH1:RQI1"/>
    <mergeCell ref="RQJ1:RQK1"/>
    <mergeCell ref="RQL1:RQM1"/>
    <mergeCell ref="RQN1:RQO1"/>
    <mergeCell ref="RQP1:RQQ1"/>
    <mergeCell ref="RSN1:RSO1"/>
    <mergeCell ref="RSP1:RSQ1"/>
    <mergeCell ref="RSR1:RSS1"/>
    <mergeCell ref="RST1:RSU1"/>
    <mergeCell ref="RSV1:RSW1"/>
    <mergeCell ref="RSX1:RSY1"/>
    <mergeCell ref="RSB1:RSC1"/>
    <mergeCell ref="RSD1:RSE1"/>
    <mergeCell ref="RSF1:RSG1"/>
    <mergeCell ref="RSH1:RSI1"/>
    <mergeCell ref="RSJ1:RSK1"/>
    <mergeCell ref="RSL1:RSM1"/>
    <mergeCell ref="RRP1:RRQ1"/>
    <mergeCell ref="RRR1:RRS1"/>
    <mergeCell ref="RRT1:RRU1"/>
    <mergeCell ref="RRV1:RRW1"/>
    <mergeCell ref="RRX1:RRY1"/>
    <mergeCell ref="RRZ1:RSA1"/>
    <mergeCell ref="RTX1:RTY1"/>
    <mergeCell ref="RTZ1:RUA1"/>
    <mergeCell ref="RUB1:RUC1"/>
    <mergeCell ref="RUD1:RUE1"/>
    <mergeCell ref="RUF1:RUG1"/>
    <mergeCell ref="RUH1:RUI1"/>
    <mergeCell ref="RTL1:RTM1"/>
    <mergeCell ref="RTN1:RTO1"/>
    <mergeCell ref="RTP1:RTQ1"/>
    <mergeCell ref="RTR1:RTS1"/>
    <mergeCell ref="RTT1:RTU1"/>
    <mergeCell ref="RTV1:RTW1"/>
    <mergeCell ref="RSZ1:RTA1"/>
    <mergeCell ref="RTB1:RTC1"/>
    <mergeCell ref="RTD1:RTE1"/>
    <mergeCell ref="RTF1:RTG1"/>
    <mergeCell ref="RTH1:RTI1"/>
    <mergeCell ref="RTJ1:RTK1"/>
    <mergeCell ref="RYV1:RYW1"/>
    <mergeCell ref="RYX1:RYY1"/>
    <mergeCell ref="RYZ1:RZA1"/>
    <mergeCell ref="RZB1:RZC1"/>
    <mergeCell ref="RZD1:RZE1"/>
    <mergeCell ref="RZF1:RZG1"/>
    <mergeCell ref="RYJ1:RYK1"/>
    <mergeCell ref="RYL1:RYM1"/>
    <mergeCell ref="RYN1:RYO1"/>
    <mergeCell ref="RYP1:RYQ1"/>
    <mergeCell ref="RYR1:RYS1"/>
    <mergeCell ref="RYT1:RYU1"/>
    <mergeCell ref="RXX1:RXY1"/>
    <mergeCell ref="RXZ1:RYA1"/>
    <mergeCell ref="RYB1:RYC1"/>
    <mergeCell ref="RYD1:RYE1"/>
    <mergeCell ref="RYF1:RYG1"/>
    <mergeCell ref="RYH1:RYI1"/>
    <mergeCell ref="SAF1:SAG1"/>
    <mergeCell ref="SAH1:SAI1"/>
    <mergeCell ref="SAJ1:SAK1"/>
    <mergeCell ref="SAL1:SAM1"/>
    <mergeCell ref="SAN1:SAO1"/>
    <mergeCell ref="SAP1:SAQ1"/>
    <mergeCell ref="RZT1:RZU1"/>
    <mergeCell ref="RZV1:RZW1"/>
    <mergeCell ref="RZX1:RZY1"/>
    <mergeCell ref="RZZ1:SAA1"/>
    <mergeCell ref="SAB1:SAC1"/>
    <mergeCell ref="SAD1:SAE1"/>
    <mergeCell ref="RZH1:RZI1"/>
    <mergeCell ref="RZJ1:RZK1"/>
    <mergeCell ref="RZL1:RZM1"/>
    <mergeCell ref="RZN1:RZO1"/>
    <mergeCell ref="RZP1:RZQ1"/>
    <mergeCell ref="RZR1:RZS1"/>
    <mergeCell ref="SBP1:SBQ1"/>
    <mergeCell ref="SBR1:SBS1"/>
    <mergeCell ref="SBT1:SBU1"/>
    <mergeCell ref="SBV1:SBW1"/>
    <mergeCell ref="SBX1:SBY1"/>
    <mergeCell ref="SBZ1:SCA1"/>
    <mergeCell ref="SBD1:SBE1"/>
    <mergeCell ref="SBF1:SBG1"/>
    <mergeCell ref="SBH1:SBI1"/>
    <mergeCell ref="SBJ1:SBK1"/>
    <mergeCell ref="SBL1:SBM1"/>
    <mergeCell ref="SBN1:SBO1"/>
    <mergeCell ref="SAR1:SAS1"/>
    <mergeCell ref="SAT1:SAU1"/>
    <mergeCell ref="SAV1:SAW1"/>
    <mergeCell ref="SAX1:SAY1"/>
    <mergeCell ref="SAZ1:SBA1"/>
    <mergeCell ref="SBB1:SBC1"/>
    <mergeCell ref="SCZ1:SDA1"/>
    <mergeCell ref="SDB1:SDC1"/>
    <mergeCell ref="SDD1:SDE1"/>
    <mergeCell ref="SDF1:SDG1"/>
    <mergeCell ref="SDH1:SDI1"/>
    <mergeCell ref="SDJ1:SDK1"/>
    <mergeCell ref="SCN1:SCO1"/>
    <mergeCell ref="SCP1:SCQ1"/>
    <mergeCell ref="SCR1:SCS1"/>
    <mergeCell ref="SCT1:SCU1"/>
    <mergeCell ref="SCV1:SCW1"/>
    <mergeCell ref="SCX1:SCY1"/>
    <mergeCell ref="SCB1:SCC1"/>
    <mergeCell ref="SCD1:SCE1"/>
    <mergeCell ref="SCF1:SCG1"/>
    <mergeCell ref="SCH1:SCI1"/>
    <mergeCell ref="SCJ1:SCK1"/>
    <mergeCell ref="SCL1:SCM1"/>
    <mergeCell ref="SHX1:SHY1"/>
    <mergeCell ref="SHZ1:SIA1"/>
    <mergeCell ref="SIB1:SIC1"/>
    <mergeCell ref="SID1:SIE1"/>
    <mergeCell ref="SIF1:SIG1"/>
    <mergeCell ref="SIH1:SII1"/>
    <mergeCell ref="SDX1:SDY1"/>
    <mergeCell ref="SDZ1:SEA1"/>
    <mergeCell ref="SEB1:SEC1"/>
    <mergeCell ref="SED1:SEE1"/>
    <mergeCell ref="SHT1:SHU1"/>
    <mergeCell ref="SHV1:SHW1"/>
    <mergeCell ref="SDL1:SDM1"/>
    <mergeCell ref="SDN1:SDO1"/>
    <mergeCell ref="SDP1:SDQ1"/>
    <mergeCell ref="SDR1:SDS1"/>
    <mergeCell ref="SDT1:SDU1"/>
    <mergeCell ref="SDV1:SDW1"/>
    <mergeCell ref="SJH1:SJI1"/>
    <mergeCell ref="SJJ1:SJK1"/>
    <mergeCell ref="SJL1:SJM1"/>
    <mergeCell ref="SJN1:SJO1"/>
    <mergeCell ref="SJP1:SJQ1"/>
    <mergeCell ref="SJR1:SJS1"/>
    <mergeCell ref="SIV1:SIW1"/>
    <mergeCell ref="SIX1:SIY1"/>
    <mergeCell ref="SIZ1:SJA1"/>
    <mergeCell ref="SJB1:SJC1"/>
    <mergeCell ref="SJD1:SJE1"/>
    <mergeCell ref="SJF1:SJG1"/>
    <mergeCell ref="SIJ1:SIK1"/>
    <mergeCell ref="SIL1:SIM1"/>
    <mergeCell ref="SIN1:SIO1"/>
    <mergeCell ref="SIP1:SIQ1"/>
    <mergeCell ref="SIR1:SIS1"/>
    <mergeCell ref="SIT1:SIU1"/>
    <mergeCell ref="SKR1:SKS1"/>
    <mergeCell ref="SKT1:SKU1"/>
    <mergeCell ref="SKV1:SKW1"/>
    <mergeCell ref="SKX1:SKY1"/>
    <mergeCell ref="SKZ1:SLA1"/>
    <mergeCell ref="SLB1:SLC1"/>
    <mergeCell ref="SKF1:SKG1"/>
    <mergeCell ref="SKH1:SKI1"/>
    <mergeCell ref="SKJ1:SKK1"/>
    <mergeCell ref="SKL1:SKM1"/>
    <mergeCell ref="SKN1:SKO1"/>
    <mergeCell ref="SKP1:SKQ1"/>
    <mergeCell ref="SJT1:SJU1"/>
    <mergeCell ref="SJV1:SJW1"/>
    <mergeCell ref="SJX1:SJY1"/>
    <mergeCell ref="SJZ1:SKA1"/>
    <mergeCell ref="SKB1:SKC1"/>
    <mergeCell ref="SKD1:SKE1"/>
    <mergeCell ref="SMB1:SMC1"/>
    <mergeCell ref="SMD1:SME1"/>
    <mergeCell ref="SMF1:SMG1"/>
    <mergeCell ref="SMH1:SMI1"/>
    <mergeCell ref="SMJ1:SMK1"/>
    <mergeCell ref="SML1:SMM1"/>
    <mergeCell ref="SLP1:SLQ1"/>
    <mergeCell ref="SLR1:SLS1"/>
    <mergeCell ref="SLT1:SLU1"/>
    <mergeCell ref="SLV1:SLW1"/>
    <mergeCell ref="SLX1:SLY1"/>
    <mergeCell ref="SLZ1:SMA1"/>
    <mergeCell ref="SLD1:SLE1"/>
    <mergeCell ref="SLF1:SLG1"/>
    <mergeCell ref="SLH1:SLI1"/>
    <mergeCell ref="SLJ1:SLK1"/>
    <mergeCell ref="SLL1:SLM1"/>
    <mergeCell ref="SLN1:SLO1"/>
    <mergeCell ref="SNL1:SNM1"/>
    <mergeCell ref="SNN1:SNO1"/>
    <mergeCell ref="SNP1:SNQ1"/>
    <mergeCell ref="SNR1:SNS1"/>
    <mergeCell ref="SNT1:SNU1"/>
    <mergeCell ref="SNV1:SNW1"/>
    <mergeCell ref="SMZ1:SNA1"/>
    <mergeCell ref="SNB1:SNC1"/>
    <mergeCell ref="SND1:SNE1"/>
    <mergeCell ref="SNF1:SNG1"/>
    <mergeCell ref="SNH1:SNI1"/>
    <mergeCell ref="SNJ1:SNK1"/>
    <mergeCell ref="SMN1:SMO1"/>
    <mergeCell ref="SMP1:SMQ1"/>
    <mergeCell ref="SMR1:SMS1"/>
    <mergeCell ref="SMT1:SMU1"/>
    <mergeCell ref="SMV1:SMW1"/>
    <mergeCell ref="SMX1:SMY1"/>
    <mergeCell ref="SSJ1:SSK1"/>
    <mergeCell ref="SSL1:SSM1"/>
    <mergeCell ref="SSN1:SSO1"/>
    <mergeCell ref="SSP1:SSQ1"/>
    <mergeCell ref="SSR1:SSS1"/>
    <mergeCell ref="SST1:SSU1"/>
    <mergeCell ref="SRX1:SRY1"/>
    <mergeCell ref="SRZ1:SSA1"/>
    <mergeCell ref="SSB1:SSC1"/>
    <mergeCell ref="SSD1:SSE1"/>
    <mergeCell ref="SSF1:SSG1"/>
    <mergeCell ref="SSH1:SSI1"/>
    <mergeCell ref="SNX1:SNY1"/>
    <mergeCell ref="SNZ1:SOA1"/>
    <mergeCell ref="SRP1:SRQ1"/>
    <mergeCell ref="SRR1:SRS1"/>
    <mergeCell ref="SRT1:SRU1"/>
    <mergeCell ref="SRV1:SRW1"/>
    <mergeCell ref="STT1:STU1"/>
    <mergeCell ref="STV1:STW1"/>
    <mergeCell ref="STX1:STY1"/>
    <mergeCell ref="STZ1:SUA1"/>
    <mergeCell ref="SUB1:SUC1"/>
    <mergeCell ref="SUD1:SUE1"/>
    <mergeCell ref="STH1:STI1"/>
    <mergeCell ref="STJ1:STK1"/>
    <mergeCell ref="STL1:STM1"/>
    <mergeCell ref="STN1:STO1"/>
    <mergeCell ref="STP1:STQ1"/>
    <mergeCell ref="STR1:STS1"/>
    <mergeCell ref="SSV1:SSW1"/>
    <mergeCell ref="SSX1:SSY1"/>
    <mergeCell ref="SSZ1:STA1"/>
    <mergeCell ref="STB1:STC1"/>
    <mergeCell ref="STD1:STE1"/>
    <mergeCell ref="STF1:STG1"/>
    <mergeCell ref="SVD1:SVE1"/>
    <mergeCell ref="SVF1:SVG1"/>
    <mergeCell ref="SVH1:SVI1"/>
    <mergeCell ref="SVJ1:SVK1"/>
    <mergeCell ref="SVL1:SVM1"/>
    <mergeCell ref="SVN1:SVO1"/>
    <mergeCell ref="SUR1:SUS1"/>
    <mergeCell ref="SUT1:SUU1"/>
    <mergeCell ref="SUV1:SUW1"/>
    <mergeCell ref="SUX1:SUY1"/>
    <mergeCell ref="SUZ1:SVA1"/>
    <mergeCell ref="SVB1:SVC1"/>
    <mergeCell ref="SUF1:SUG1"/>
    <mergeCell ref="SUH1:SUI1"/>
    <mergeCell ref="SUJ1:SUK1"/>
    <mergeCell ref="SUL1:SUM1"/>
    <mergeCell ref="SUN1:SUO1"/>
    <mergeCell ref="SUP1:SUQ1"/>
    <mergeCell ref="SWN1:SWO1"/>
    <mergeCell ref="SWP1:SWQ1"/>
    <mergeCell ref="SWR1:SWS1"/>
    <mergeCell ref="SWT1:SWU1"/>
    <mergeCell ref="SWV1:SWW1"/>
    <mergeCell ref="SWX1:SWY1"/>
    <mergeCell ref="SWB1:SWC1"/>
    <mergeCell ref="SWD1:SWE1"/>
    <mergeCell ref="SWF1:SWG1"/>
    <mergeCell ref="SWH1:SWI1"/>
    <mergeCell ref="SWJ1:SWK1"/>
    <mergeCell ref="SWL1:SWM1"/>
    <mergeCell ref="SVP1:SVQ1"/>
    <mergeCell ref="SVR1:SVS1"/>
    <mergeCell ref="SVT1:SVU1"/>
    <mergeCell ref="SVV1:SVW1"/>
    <mergeCell ref="SVX1:SVY1"/>
    <mergeCell ref="SVZ1:SWA1"/>
    <mergeCell ref="TBL1:TBM1"/>
    <mergeCell ref="TBN1:TBO1"/>
    <mergeCell ref="TBP1:TBQ1"/>
    <mergeCell ref="TBR1:TBS1"/>
    <mergeCell ref="TBT1:TBU1"/>
    <mergeCell ref="TBV1:TBW1"/>
    <mergeCell ref="SXL1:SXM1"/>
    <mergeCell ref="SXN1:SXO1"/>
    <mergeCell ref="SXP1:SXQ1"/>
    <mergeCell ref="SXR1:SXS1"/>
    <mergeCell ref="SXT1:SXU1"/>
    <mergeCell ref="SXV1:SXW1"/>
    <mergeCell ref="SWZ1:SXA1"/>
    <mergeCell ref="SXB1:SXC1"/>
    <mergeCell ref="SXD1:SXE1"/>
    <mergeCell ref="SXF1:SXG1"/>
    <mergeCell ref="SXH1:SXI1"/>
    <mergeCell ref="SXJ1:SXK1"/>
    <mergeCell ref="TCV1:TCW1"/>
    <mergeCell ref="TCX1:TCY1"/>
    <mergeCell ref="TCZ1:TDA1"/>
    <mergeCell ref="TDB1:TDC1"/>
    <mergeCell ref="TDD1:TDE1"/>
    <mergeCell ref="TDF1:TDG1"/>
    <mergeCell ref="TCJ1:TCK1"/>
    <mergeCell ref="TCL1:TCM1"/>
    <mergeCell ref="TCN1:TCO1"/>
    <mergeCell ref="TCP1:TCQ1"/>
    <mergeCell ref="TCR1:TCS1"/>
    <mergeCell ref="TCT1:TCU1"/>
    <mergeCell ref="TBX1:TBY1"/>
    <mergeCell ref="TBZ1:TCA1"/>
    <mergeCell ref="TCB1:TCC1"/>
    <mergeCell ref="TCD1:TCE1"/>
    <mergeCell ref="TCF1:TCG1"/>
    <mergeCell ref="TCH1:TCI1"/>
    <mergeCell ref="TEF1:TEG1"/>
    <mergeCell ref="TEH1:TEI1"/>
    <mergeCell ref="TEJ1:TEK1"/>
    <mergeCell ref="TEL1:TEM1"/>
    <mergeCell ref="TEN1:TEO1"/>
    <mergeCell ref="TEP1:TEQ1"/>
    <mergeCell ref="TDT1:TDU1"/>
    <mergeCell ref="TDV1:TDW1"/>
    <mergeCell ref="TDX1:TDY1"/>
    <mergeCell ref="TDZ1:TEA1"/>
    <mergeCell ref="TEB1:TEC1"/>
    <mergeCell ref="TED1:TEE1"/>
    <mergeCell ref="TDH1:TDI1"/>
    <mergeCell ref="TDJ1:TDK1"/>
    <mergeCell ref="TDL1:TDM1"/>
    <mergeCell ref="TDN1:TDO1"/>
    <mergeCell ref="TDP1:TDQ1"/>
    <mergeCell ref="TDR1:TDS1"/>
    <mergeCell ref="TFP1:TFQ1"/>
    <mergeCell ref="TFR1:TFS1"/>
    <mergeCell ref="TFT1:TFU1"/>
    <mergeCell ref="TFV1:TFW1"/>
    <mergeCell ref="TFX1:TFY1"/>
    <mergeCell ref="TFZ1:TGA1"/>
    <mergeCell ref="TFD1:TFE1"/>
    <mergeCell ref="TFF1:TFG1"/>
    <mergeCell ref="TFH1:TFI1"/>
    <mergeCell ref="TFJ1:TFK1"/>
    <mergeCell ref="TFL1:TFM1"/>
    <mergeCell ref="TFN1:TFO1"/>
    <mergeCell ref="TER1:TES1"/>
    <mergeCell ref="TET1:TEU1"/>
    <mergeCell ref="TEV1:TEW1"/>
    <mergeCell ref="TEX1:TEY1"/>
    <mergeCell ref="TEZ1:TFA1"/>
    <mergeCell ref="TFB1:TFC1"/>
    <mergeCell ref="TGZ1:THA1"/>
    <mergeCell ref="THB1:THC1"/>
    <mergeCell ref="THD1:THE1"/>
    <mergeCell ref="THF1:THG1"/>
    <mergeCell ref="THH1:THI1"/>
    <mergeCell ref="THJ1:THK1"/>
    <mergeCell ref="TGN1:TGO1"/>
    <mergeCell ref="TGP1:TGQ1"/>
    <mergeCell ref="TGR1:TGS1"/>
    <mergeCell ref="TGT1:TGU1"/>
    <mergeCell ref="TGV1:TGW1"/>
    <mergeCell ref="TGX1:TGY1"/>
    <mergeCell ref="TGB1:TGC1"/>
    <mergeCell ref="TGD1:TGE1"/>
    <mergeCell ref="TGF1:TGG1"/>
    <mergeCell ref="TGH1:TGI1"/>
    <mergeCell ref="TGJ1:TGK1"/>
    <mergeCell ref="TGL1:TGM1"/>
    <mergeCell ref="TLX1:TLY1"/>
    <mergeCell ref="TLZ1:TMA1"/>
    <mergeCell ref="TMB1:TMC1"/>
    <mergeCell ref="TMD1:TME1"/>
    <mergeCell ref="TMF1:TMG1"/>
    <mergeCell ref="TMH1:TMI1"/>
    <mergeCell ref="TLL1:TLM1"/>
    <mergeCell ref="TLN1:TLO1"/>
    <mergeCell ref="TLP1:TLQ1"/>
    <mergeCell ref="TLR1:TLS1"/>
    <mergeCell ref="TLT1:TLU1"/>
    <mergeCell ref="TLV1:TLW1"/>
    <mergeCell ref="THL1:THM1"/>
    <mergeCell ref="THN1:THO1"/>
    <mergeCell ref="THP1:THQ1"/>
    <mergeCell ref="THR1:THS1"/>
    <mergeCell ref="TLH1:TLI1"/>
    <mergeCell ref="TLJ1:TLK1"/>
    <mergeCell ref="TNH1:TNI1"/>
    <mergeCell ref="TNJ1:TNK1"/>
    <mergeCell ref="TNL1:TNM1"/>
    <mergeCell ref="TNN1:TNO1"/>
    <mergeCell ref="TNP1:TNQ1"/>
    <mergeCell ref="TNR1:TNS1"/>
    <mergeCell ref="TMV1:TMW1"/>
    <mergeCell ref="TMX1:TMY1"/>
    <mergeCell ref="TMZ1:TNA1"/>
    <mergeCell ref="TNB1:TNC1"/>
    <mergeCell ref="TND1:TNE1"/>
    <mergeCell ref="TNF1:TNG1"/>
    <mergeCell ref="TMJ1:TMK1"/>
    <mergeCell ref="TML1:TMM1"/>
    <mergeCell ref="TMN1:TMO1"/>
    <mergeCell ref="TMP1:TMQ1"/>
    <mergeCell ref="TMR1:TMS1"/>
    <mergeCell ref="TMT1:TMU1"/>
    <mergeCell ref="TOR1:TOS1"/>
    <mergeCell ref="TOT1:TOU1"/>
    <mergeCell ref="TOV1:TOW1"/>
    <mergeCell ref="TOX1:TOY1"/>
    <mergeCell ref="TOZ1:TPA1"/>
    <mergeCell ref="TPB1:TPC1"/>
    <mergeCell ref="TOF1:TOG1"/>
    <mergeCell ref="TOH1:TOI1"/>
    <mergeCell ref="TOJ1:TOK1"/>
    <mergeCell ref="TOL1:TOM1"/>
    <mergeCell ref="TON1:TOO1"/>
    <mergeCell ref="TOP1:TOQ1"/>
    <mergeCell ref="TNT1:TNU1"/>
    <mergeCell ref="TNV1:TNW1"/>
    <mergeCell ref="TNX1:TNY1"/>
    <mergeCell ref="TNZ1:TOA1"/>
    <mergeCell ref="TOB1:TOC1"/>
    <mergeCell ref="TOD1:TOE1"/>
    <mergeCell ref="TQB1:TQC1"/>
    <mergeCell ref="TQD1:TQE1"/>
    <mergeCell ref="TQF1:TQG1"/>
    <mergeCell ref="TQH1:TQI1"/>
    <mergeCell ref="TQJ1:TQK1"/>
    <mergeCell ref="TQL1:TQM1"/>
    <mergeCell ref="TPP1:TPQ1"/>
    <mergeCell ref="TPR1:TPS1"/>
    <mergeCell ref="TPT1:TPU1"/>
    <mergeCell ref="TPV1:TPW1"/>
    <mergeCell ref="TPX1:TPY1"/>
    <mergeCell ref="TPZ1:TQA1"/>
    <mergeCell ref="TPD1:TPE1"/>
    <mergeCell ref="TPF1:TPG1"/>
    <mergeCell ref="TPH1:TPI1"/>
    <mergeCell ref="TPJ1:TPK1"/>
    <mergeCell ref="TPL1:TPM1"/>
    <mergeCell ref="TPN1:TPO1"/>
    <mergeCell ref="TRL1:TRM1"/>
    <mergeCell ref="TRN1:TRO1"/>
    <mergeCell ref="TVD1:TVE1"/>
    <mergeCell ref="TVF1:TVG1"/>
    <mergeCell ref="TVH1:TVI1"/>
    <mergeCell ref="TVJ1:TVK1"/>
    <mergeCell ref="TQZ1:TRA1"/>
    <mergeCell ref="TRB1:TRC1"/>
    <mergeCell ref="TRD1:TRE1"/>
    <mergeCell ref="TRF1:TRG1"/>
    <mergeCell ref="TRH1:TRI1"/>
    <mergeCell ref="TRJ1:TRK1"/>
    <mergeCell ref="TQN1:TQO1"/>
    <mergeCell ref="TQP1:TQQ1"/>
    <mergeCell ref="TQR1:TQS1"/>
    <mergeCell ref="TQT1:TQU1"/>
    <mergeCell ref="TQV1:TQW1"/>
    <mergeCell ref="TQX1:TQY1"/>
    <mergeCell ref="TWJ1:TWK1"/>
    <mergeCell ref="TWL1:TWM1"/>
    <mergeCell ref="TWN1:TWO1"/>
    <mergeCell ref="TWP1:TWQ1"/>
    <mergeCell ref="TWR1:TWS1"/>
    <mergeCell ref="TWT1:TWU1"/>
    <mergeCell ref="TVX1:TVY1"/>
    <mergeCell ref="TVZ1:TWA1"/>
    <mergeCell ref="TWB1:TWC1"/>
    <mergeCell ref="TWD1:TWE1"/>
    <mergeCell ref="TWF1:TWG1"/>
    <mergeCell ref="TWH1:TWI1"/>
    <mergeCell ref="TVL1:TVM1"/>
    <mergeCell ref="TVN1:TVO1"/>
    <mergeCell ref="TVP1:TVQ1"/>
    <mergeCell ref="TVR1:TVS1"/>
    <mergeCell ref="TVT1:TVU1"/>
    <mergeCell ref="TVV1:TVW1"/>
    <mergeCell ref="TXT1:TXU1"/>
    <mergeCell ref="TXV1:TXW1"/>
    <mergeCell ref="TXX1:TXY1"/>
    <mergeCell ref="TXZ1:TYA1"/>
    <mergeCell ref="TYB1:TYC1"/>
    <mergeCell ref="TYD1:TYE1"/>
    <mergeCell ref="TXH1:TXI1"/>
    <mergeCell ref="TXJ1:TXK1"/>
    <mergeCell ref="TXL1:TXM1"/>
    <mergeCell ref="TXN1:TXO1"/>
    <mergeCell ref="TXP1:TXQ1"/>
    <mergeCell ref="TXR1:TXS1"/>
    <mergeCell ref="TWV1:TWW1"/>
    <mergeCell ref="TWX1:TWY1"/>
    <mergeCell ref="TWZ1:TXA1"/>
    <mergeCell ref="TXB1:TXC1"/>
    <mergeCell ref="TXD1:TXE1"/>
    <mergeCell ref="TXF1:TXG1"/>
    <mergeCell ref="TZD1:TZE1"/>
    <mergeCell ref="TZF1:TZG1"/>
    <mergeCell ref="TZH1:TZI1"/>
    <mergeCell ref="TZJ1:TZK1"/>
    <mergeCell ref="TZL1:TZM1"/>
    <mergeCell ref="TZN1:TZO1"/>
    <mergeCell ref="TYR1:TYS1"/>
    <mergeCell ref="TYT1:TYU1"/>
    <mergeCell ref="TYV1:TYW1"/>
    <mergeCell ref="TYX1:TYY1"/>
    <mergeCell ref="TYZ1:TZA1"/>
    <mergeCell ref="TZB1:TZC1"/>
    <mergeCell ref="TYF1:TYG1"/>
    <mergeCell ref="TYH1:TYI1"/>
    <mergeCell ref="TYJ1:TYK1"/>
    <mergeCell ref="TYL1:TYM1"/>
    <mergeCell ref="TYN1:TYO1"/>
    <mergeCell ref="TYP1:TYQ1"/>
    <mergeCell ref="UAN1:UAO1"/>
    <mergeCell ref="UAP1:UAQ1"/>
    <mergeCell ref="UAR1:UAS1"/>
    <mergeCell ref="UAT1:UAU1"/>
    <mergeCell ref="UAV1:UAW1"/>
    <mergeCell ref="UAX1:UAY1"/>
    <mergeCell ref="UAB1:UAC1"/>
    <mergeCell ref="UAD1:UAE1"/>
    <mergeCell ref="UAF1:UAG1"/>
    <mergeCell ref="UAH1:UAI1"/>
    <mergeCell ref="UAJ1:UAK1"/>
    <mergeCell ref="UAL1:UAM1"/>
    <mergeCell ref="TZP1:TZQ1"/>
    <mergeCell ref="TZR1:TZS1"/>
    <mergeCell ref="TZT1:TZU1"/>
    <mergeCell ref="TZV1:TZW1"/>
    <mergeCell ref="TZX1:TZY1"/>
    <mergeCell ref="TZZ1:UAA1"/>
    <mergeCell ref="UFL1:UFM1"/>
    <mergeCell ref="UFN1:UFO1"/>
    <mergeCell ref="UFP1:UFQ1"/>
    <mergeCell ref="UFR1:UFS1"/>
    <mergeCell ref="UFT1:UFU1"/>
    <mergeCell ref="UFV1:UFW1"/>
    <mergeCell ref="UEZ1:UFA1"/>
    <mergeCell ref="UFB1:UFC1"/>
    <mergeCell ref="UFD1:UFE1"/>
    <mergeCell ref="UFF1:UFG1"/>
    <mergeCell ref="UFH1:UFI1"/>
    <mergeCell ref="UFJ1:UFK1"/>
    <mergeCell ref="UAZ1:UBA1"/>
    <mergeCell ref="UBB1:UBC1"/>
    <mergeCell ref="UBD1:UBE1"/>
    <mergeCell ref="UBF1:UBG1"/>
    <mergeCell ref="UBH1:UBI1"/>
    <mergeCell ref="UBJ1:UBK1"/>
    <mergeCell ref="UGV1:UGW1"/>
    <mergeCell ref="UGX1:UGY1"/>
    <mergeCell ref="UGZ1:UHA1"/>
    <mergeCell ref="UHB1:UHC1"/>
    <mergeCell ref="UHD1:UHE1"/>
    <mergeCell ref="UHF1:UHG1"/>
    <mergeCell ref="UGJ1:UGK1"/>
    <mergeCell ref="UGL1:UGM1"/>
    <mergeCell ref="UGN1:UGO1"/>
    <mergeCell ref="UGP1:UGQ1"/>
    <mergeCell ref="UGR1:UGS1"/>
    <mergeCell ref="UGT1:UGU1"/>
    <mergeCell ref="UFX1:UFY1"/>
    <mergeCell ref="UFZ1:UGA1"/>
    <mergeCell ref="UGB1:UGC1"/>
    <mergeCell ref="UGD1:UGE1"/>
    <mergeCell ref="UGF1:UGG1"/>
    <mergeCell ref="UGH1:UGI1"/>
    <mergeCell ref="UIF1:UIG1"/>
    <mergeCell ref="UIH1:UII1"/>
    <mergeCell ref="UIJ1:UIK1"/>
    <mergeCell ref="UIL1:UIM1"/>
    <mergeCell ref="UIN1:UIO1"/>
    <mergeCell ref="UIP1:UIQ1"/>
    <mergeCell ref="UHT1:UHU1"/>
    <mergeCell ref="UHV1:UHW1"/>
    <mergeCell ref="UHX1:UHY1"/>
    <mergeCell ref="UHZ1:UIA1"/>
    <mergeCell ref="UIB1:UIC1"/>
    <mergeCell ref="UID1:UIE1"/>
    <mergeCell ref="UHH1:UHI1"/>
    <mergeCell ref="UHJ1:UHK1"/>
    <mergeCell ref="UHL1:UHM1"/>
    <mergeCell ref="UHN1:UHO1"/>
    <mergeCell ref="UHP1:UHQ1"/>
    <mergeCell ref="UHR1:UHS1"/>
    <mergeCell ref="UJP1:UJQ1"/>
    <mergeCell ref="UJR1:UJS1"/>
    <mergeCell ref="UJT1:UJU1"/>
    <mergeCell ref="UJV1:UJW1"/>
    <mergeCell ref="UJX1:UJY1"/>
    <mergeCell ref="UJZ1:UKA1"/>
    <mergeCell ref="UJD1:UJE1"/>
    <mergeCell ref="UJF1:UJG1"/>
    <mergeCell ref="UJH1:UJI1"/>
    <mergeCell ref="UJJ1:UJK1"/>
    <mergeCell ref="UJL1:UJM1"/>
    <mergeCell ref="UJN1:UJO1"/>
    <mergeCell ref="UIR1:UIS1"/>
    <mergeCell ref="UIT1:UIU1"/>
    <mergeCell ref="UIV1:UIW1"/>
    <mergeCell ref="UIX1:UIY1"/>
    <mergeCell ref="UIZ1:UJA1"/>
    <mergeCell ref="UJB1:UJC1"/>
    <mergeCell ref="UKZ1:ULA1"/>
    <mergeCell ref="ULB1:ULC1"/>
    <mergeCell ref="ULD1:ULE1"/>
    <mergeCell ref="ULF1:ULG1"/>
    <mergeCell ref="UOV1:UOW1"/>
    <mergeCell ref="UOX1:UOY1"/>
    <mergeCell ref="UKN1:UKO1"/>
    <mergeCell ref="UKP1:UKQ1"/>
    <mergeCell ref="UKR1:UKS1"/>
    <mergeCell ref="UKT1:UKU1"/>
    <mergeCell ref="UKV1:UKW1"/>
    <mergeCell ref="UKX1:UKY1"/>
    <mergeCell ref="UKB1:UKC1"/>
    <mergeCell ref="UKD1:UKE1"/>
    <mergeCell ref="UKF1:UKG1"/>
    <mergeCell ref="UKH1:UKI1"/>
    <mergeCell ref="UKJ1:UKK1"/>
    <mergeCell ref="UKL1:UKM1"/>
    <mergeCell ref="UPX1:UPY1"/>
    <mergeCell ref="UPZ1:UQA1"/>
    <mergeCell ref="UQB1:UQC1"/>
    <mergeCell ref="UQD1:UQE1"/>
    <mergeCell ref="UQF1:UQG1"/>
    <mergeCell ref="UQH1:UQI1"/>
    <mergeCell ref="UPL1:UPM1"/>
    <mergeCell ref="UPN1:UPO1"/>
    <mergeCell ref="UPP1:UPQ1"/>
    <mergeCell ref="UPR1:UPS1"/>
    <mergeCell ref="UPT1:UPU1"/>
    <mergeCell ref="UPV1:UPW1"/>
    <mergeCell ref="UOZ1:UPA1"/>
    <mergeCell ref="UPB1:UPC1"/>
    <mergeCell ref="UPD1:UPE1"/>
    <mergeCell ref="UPF1:UPG1"/>
    <mergeCell ref="UPH1:UPI1"/>
    <mergeCell ref="UPJ1:UPK1"/>
    <mergeCell ref="URH1:URI1"/>
    <mergeCell ref="URJ1:URK1"/>
    <mergeCell ref="URL1:URM1"/>
    <mergeCell ref="URN1:URO1"/>
    <mergeCell ref="URP1:URQ1"/>
    <mergeCell ref="URR1:URS1"/>
    <mergeCell ref="UQV1:UQW1"/>
    <mergeCell ref="UQX1:UQY1"/>
    <mergeCell ref="UQZ1:URA1"/>
    <mergeCell ref="URB1:URC1"/>
    <mergeCell ref="URD1:URE1"/>
    <mergeCell ref="URF1:URG1"/>
    <mergeCell ref="UQJ1:UQK1"/>
    <mergeCell ref="UQL1:UQM1"/>
    <mergeCell ref="UQN1:UQO1"/>
    <mergeCell ref="UQP1:UQQ1"/>
    <mergeCell ref="UQR1:UQS1"/>
    <mergeCell ref="UQT1:UQU1"/>
    <mergeCell ref="USR1:USS1"/>
    <mergeCell ref="UST1:USU1"/>
    <mergeCell ref="USV1:USW1"/>
    <mergeCell ref="USX1:USY1"/>
    <mergeCell ref="USZ1:UTA1"/>
    <mergeCell ref="UTB1:UTC1"/>
    <mergeCell ref="USF1:USG1"/>
    <mergeCell ref="USH1:USI1"/>
    <mergeCell ref="USJ1:USK1"/>
    <mergeCell ref="USL1:USM1"/>
    <mergeCell ref="USN1:USO1"/>
    <mergeCell ref="USP1:USQ1"/>
    <mergeCell ref="URT1:URU1"/>
    <mergeCell ref="URV1:URW1"/>
    <mergeCell ref="URX1:URY1"/>
    <mergeCell ref="URZ1:USA1"/>
    <mergeCell ref="USB1:USC1"/>
    <mergeCell ref="USD1:USE1"/>
    <mergeCell ref="UUB1:UUC1"/>
    <mergeCell ref="UUD1:UUE1"/>
    <mergeCell ref="UUF1:UUG1"/>
    <mergeCell ref="UUH1:UUI1"/>
    <mergeCell ref="UUJ1:UUK1"/>
    <mergeCell ref="UUL1:UUM1"/>
    <mergeCell ref="UTP1:UTQ1"/>
    <mergeCell ref="UTR1:UTS1"/>
    <mergeCell ref="UTT1:UTU1"/>
    <mergeCell ref="UTV1:UTW1"/>
    <mergeCell ref="UTX1:UTY1"/>
    <mergeCell ref="UTZ1:UUA1"/>
    <mergeCell ref="UTD1:UTE1"/>
    <mergeCell ref="UTF1:UTG1"/>
    <mergeCell ref="UTH1:UTI1"/>
    <mergeCell ref="UTJ1:UTK1"/>
    <mergeCell ref="UTL1:UTM1"/>
    <mergeCell ref="UTN1:UTO1"/>
    <mergeCell ref="UYZ1:UZA1"/>
    <mergeCell ref="UZB1:UZC1"/>
    <mergeCell ref="UZD1:UZE1"/>
    <mergeCell ref="UZF1:UZG1"/>
    <mergeCell ref="UZH1:UZI1"/>
    <mergeCell ref="UZJ1:UZK1"/>
    <mergeCell ref="UUZ1:UVA1"/>
    <mergeCell ref="UVB1:UVC1"/>
    <mergeCell ref="UYR1:UYS1"/>
    <mergeCell ref="UYT1:UYU1"/>
    <mergeCell ref="UYV1:UYW1"/>
    <mergeCell ref="UYX1:UYY1"/>
    <mergeCell ref="UUN1:UUO1"/>
    <mergeCell ref="UUP1:UUQ1"/>
    <mergeCell ref="UUR1:UUS1"/>
    <mergeCell ref="UUT1:UUU1"/>
    <mergeCell ref="UUV1:UUW1"/>
    <mergeCell ref="UUX1:UUY1"/>
    <mergeCell ref="VAJ1:VAK1"/>
    <mergeCell ref="VAL1:VAM1"/>
    <mergeCell ref="VAN1:VAO1"/>
    <mergeCell ref="VAP1:VAQ1"/>
    <mergeCell ref="VAR1:VAS1"/>
    <mergeCell ref="VAT1:VAU1"/>
    <mergeCell ref="UZX1:UZY1"/>
    <mergeCell ref="UZZ1:VAA1"/>
    <mergeCell ref="VAB1:VAC1"/>
    <mergeCell ref="VAD1:VAE1"/>
    <mergeCell ref="VAF1:VAG1"/>
    <mergeCell ref="VAH1:VAI1"/>
    <mergeCell ref="UZL1:UZM1"/>
    <mergeCell ref="UZN1:UZO1"/>
    <mergeCell ref="UZP1:UZQ1"/>
    <mergeCell ref="UZR1:UZS1"/>
    <mergeCell ref="UZT1:UZU1"/>
    <mergeCell ref="UZV1:UZW1"/>
    <mergeCell ref="VBT1:VBU1"/>
    <mergeCell ref="VBV1:VBW1"/>
    <mergeCell ref="VBX1:VBY1"/>
    <mergeCell ref="VBZ1:VCA1"/>
    <mergeCell ref="VCB1:VCC1"/>
    <mergeCell ref="VCD1:VCE1"/>
    <mergeCell ref="VBH1:VBI1"/>
    <mergeCell ref="VBJ1:VBK1"/>
    <mergeCell ref="VBL1:VBM1"/>
    <mergeCell ref="VBN1:VBO1"/>
    <mergeCell ref="VBP1:VBQ1"/>
    <mergeCell ref="VBR1:VBS1"/>
    <mergeCell ref="VAV1:VAW1"/>
    <mergeCell ref="VAX1:VAY1"/>
    <mergeCell ref="VAZ1:VBA1"/>
    <mergeCell ref="VBB1:VBC1"/>
    <mergeCell ref="VBD1:VBE1"/>
    <mergeCell ref="VBF1:VBG1"/>
    <mergeCell ref="VDD1:VDE1"/>
    <mergeCell ref="VDF1:VDG1"/>
    <mergeCell ref="VDH1:VDI1"/>
    <mergeCell ref="VDJ1:VDK1"/>
    <mergeCell ref="VDL1:VDM1"/>
    <mergeCell ref="VDN1:VDO1"/>
    <mergeCell ref="VCR1:VCS1"/>
    <mergeCell ref="VCT1:VCU1"/>
    <mergeCell ref="VCV1:VCW1"/>
    <mergeCell ref="VCX1:VCY1"/>
    <mergeCell ref="VCZ1:VDA1"/>
    <mergeCell ref="VDB1:VDC1"/>
    <mergeCell ref="VCF1:VCG1"/>
    <mergeCell ref="VCH1:VCI1"/>
    <mergeCell ref="VCJ1:VCK1"/>
    <mergeCell ref="VCL1:VCM1"/>
    <mergeCell ref="VCN1:VCO1"/>
    <mergeCell ref="VCP1:VCQ1"/>
    <mergeCell ref="VEN1:VEO1"/>
    <mergeCell ref="VEP1:VEQ1"/>
    <mergeCell ref="VER1:VES1"/>
    <mergeCell ref="VET1:VEU1"/>
    <mergeCell ref="VEV1:VEW1"/>
    <mergeCell ref="VEX1:VEY1"/>
    <mergeCell ref="VEB1:VEC1"/>
    <mergeCell ref="VED1:VEE1"/>
    <mergeCell ref="VEF1:VEG1"/>
    <mergeCell ref="VEH1:VEI1"/>
    <mergeCell ref="VEJ1:VEK1"/>
    <mergeCell ref="VEL1:VEM1"/>
    <mergeCell ref="VDP1:VDQ1"/>
    <mergeCell ref="VDR1:VDS1"/>
    <mergeCell ref="VDT1:VDU1"/>
    <mergeCell ref="VDV1:VDW1"/>
    <mergeCell ref="VDX1:VDY1"/>
    <mergeCell ref="VDZ1:VEA1"/>
    <mergeCell ref="VJL1:VJM1"/>
    <mergeCell ref="VJN1:VJO1"/>
    <mergeCell ref="VJP1:VJQ1"/>
    <mergeCell ref="VJR1:VJS1"/>
    <mergeCell ref="VJT1:VJU1"/>
    <mergeCell ref="VJV1:VJW1"/>
    <mergeCell ref="VIZ1:VJA1"/>
    <mergeCell ref="VJB1:VJC1"/>
    <mergeCell ref="VJD1:VJE1"/>
    <mergeCell ref="VJF1:VJG1"/>
    <mergeCell ref="VJH1:VJI1"/>
    <mergeCell ref="VJJ1:VJK1"/>
    <mergeCell ref="VIN1:VIO1"/>
    <mergeCell ref="VIP1:VIQ1"/>
    <mergeCell ref="VIR1:VIS1"/>
    <mergeCell ref="VIT1:VIU1"/>
    <mergeCell ref="VIV1:VIW1"/>
    <mergeCell ref="VIX1:VIY1"/>
    <mergeCell ref="VKV1:VKW1"/>
    <mergeCell ref="VKX1:VKY1"/>
    <mergeCell ref="VKZ1:VLA1"/>
    <mergeCell ref="VLB1:VLC1"/>
    <mergeCell ref="VLD1:VLE1"/>
    <mergeCell ref="VLF1:VLG1"/>
    <mergeCell ref="VKJ1:VKK1"/>
    <mergeCell ref="VKL1:VKM1"/>
    <mergeCell ref="VKN1:VKO1"/>
    <mergeCell ref="VKP1:VKQ1"/>
    <mergeCell ref="VKR1:VKS1"/>
    <mergeCell ref="VKT1:VKU1"/>
    <mergeCell ref="VJX1:VJY1"/>
    <mergeCell ref="VJZ1:VKA1"/>
    <mergeCell ref="VKB1:VKC1"/>
    <mergeCell ref="VKD1:VKE1"/>
    <mergeCell ref="VKF1:VKG1"/>
    <mergeCell ref="VKH1:VKI1"/>
    <mergeCell ref="VMF1:VMG1"/>
    <mergeCell ref="VMH1:VMI1"/>
    <mergeCell ref="VMJ1:VMK1"/>
    <mergeCell ref="VML1:VMM1"/>
    <mergeCell ref="VMN1:VMO1"/>
    <mergeCell ref="VMP1:VMQ1"/>
    <mergeCell ref="VLT1:VLU1"/>
    <mergeCell ref="VLV1:VLW1"/>
    <mergeCell ref="VLX1:VLY1"/>
    <mergeCell ref="VLZ1:VMA1"/>
    <mergeCell ref="VMB1:VMC1"/>
    <mergeCell ref="VMD1:VME1"/>
    <mergeCell ref="VLH1:VLI1"/>
    <mergeCell ref="VLJ1:VLK1"/>
    <mergeCell ref="VLL1:VLM1"/>
    <mergeCell ref="VLN1:VLO1"/>
    <mergeCell ref="VLP1:VLQ1"/>
    <mergeCell ref="VLR1:VLS1"/>
    <mergeCell ref="VNP1:VNQ1"/>
    <mergeCell ref="VNR1:VNS1"/>
    <mergeCell ref="VNT1:VNU1"/>
    <mergeCell ref="VNV1:VNW1"/>
    <mergeCell ref="VNX1:VNY1"/>
    <mergeCell ref="VNZ1:VOA1"/>
    <mergeCell ref="VND1:VNE1"/>
    <mergeCell ref="VNF1:VNG1"/>
    <mergeCell ref="VNH1:VNI1"/>
    <mergeCell ref="VNJ1:VNK1"/>
    <mergeCell ref="VNL1:VNM1"/>
    <mergeCell ref="VNN1:VNO1"/>
    <mergeCell ref="VMR1:VMS1"/>
    <mergeCell ref="VMT1:VMU1"/>
    <mergeCell ref="VMV1:VMW1"/>
    <mergeCell ref="VMX1:VMY1"/>
    <mergeCell ref="VMZ1:VNA1"/>
    <mergeCell ref="VNB1:VNC1"/>
    <mergeCell ref="VSN1:VSO1"/>
    <mergeCell ref="VSP1:VSQ1"/>
    <mergeCell ref="VSR1:VSS1"/>
    <mergeCell ref="VST1:VSU1"/>
    <mergeCell ref="VSV1:VSW1"/>
    <mergeCell ref="VSX1:VSY1"/>
    <mergeCell ref="VON1:VOO1"/>
    <mergeCell ref="VOP1:VOQ1"/>
    <mergeCell ref="VOR1:VOS1"/>
    <mergeCell ref="VOT1:VOU1"/>
    <mergeCell ref="VSJ1:VSK1"/>
    <mergeCell ref="VSL1:VSM1"/>
    <mergeCell ref="VOB1:VOC1"/>
    <mergeCell ref="VOD1:VOE1"/>
    <mergeCell ref="VOF1:VOG1"/>
    <mergeCell ref="VOH1:VOI1"/>
    <mergeCell ref="VOJ1:VOK1"/>
    <mergeCell ref="VOL1:VOM1"/>
    <mergeCell ref="VTX1:VTY1"/>
    <mergeCell ref="VTZ1:VUA1"/>
    <mergeCell ref="VUB1:VUC1"/>
    <mergeCell ref="VUD1:VUE1"/>
    <mergeCell ref="VUF1:VUG1"/>
    <mergeCell ref="VUH1:VUI1"/>
    <mergeCell ref="VTL1:VTM1"/>
    <mergeCell ref="VTN1:VTO1"/>
    <mergeCell ref="VTP1:VTQ1"/>
    <mergeCell ref="VTR1:VTS1"/>
    <mergeCell ref="VTT1:VTU1"/>
    <mergeCell ref="VTV1:VTW1"/>
    <mergeCell ref="VSZ1:VTA1"/>
    <mergeCell ref="VTB1:VTC1"/>
    <mergeCell ref="VTD1:VTE1"/>
    <mergeCell ref="VTF1:VTG1"/>
    <mergeCell ref="VTH1:VTI1"/>
    <mergeCell ref="VTJ1:VTK1"/>
    <mergeCell ref="VVH1:VVI1"/>
    <mergeCell ref="VVJ1:VVK1"/>
    <mergeCell ref="VVL1:VVM1"/>
    <mergeCell ref="VVN1:VVO1"/>
    <mergeCell ref="VVP1:VVQ1"/>
    <mergeCell ref="VVR1:VVS1"/>
    <mergeCell ref="VUV1:VUW1"/>
    <mergeCell ref="VUX1:VUY1"/>
    <mergeCell ref="VUZ1:VVA1"/>
    <mergeCell ref="VVB1:VVC1"/>
    <mergeCell ref="VVD1:VVE1"/>
    <mergeCell ref="VVF1:VVG1"/>
    <mergeCell ref="VUJ1:VUK1"/>
    <mergeCell ref="VUL1:VUM1"/>
    <mergeCell ref="VUN1:VUO1"/>
    <mergeCell ref="VUP1:VUQ1"/>
    <mergeCell ref="VUR1:VUS1"/>
    <mergeCell ref="VUT1:VUU1"/>
    <mergeCell ref="VWR1:VWS1"/>
    <mergeCell ref="VWT1:VWU1"/>
    <mergeCell ref="VWV1:VWW1"/>
    <mergeCell ref="VWX1:VWY1"/>
    <mergeCell ref="VWZ1:VXA1"/>
    <mergeCell ref="VXB1:VXC1"/>
    <mergeCell ref="VWF1:VWG1"/>
    <mergeCell ref="VWH1:VWI1"/>
    <mergeCell ref="VWJ1:VWK1"/>
    <mergeCell ref="VWL1:VWM1"/>
    <mergeCell ref="VWN1:VWO1"/>
    <mergeCell ref="VWP1:VWQ1"/>
    <mergeCell ref="VVT1:VVU1"/>
    <mergeCell ref="VVV1:VVW1"/>
    <mergeCell ref="VVX1:VVY1"/>
    <mergeCell ref="VVZ1:VWA1"/>
    <mergeCell ref="VWB1:VWC1"/>
    <mergeCell ref="VWD1:VWE1"/>
    <mergeCell ref="VYB1:VYC1"/>
    <mergeCell ref="VYD1:VYE1"/>
    <mergeCell ref="VYF1:VYG1"/>
    <mergeCell ref="VYH1:VYI1"/>
    <mergeCell ref="VYJ1:VYK1"/>
    <mergeCell ref="VYL1:VYM1"/>
    <mergeCell ref="VXP1:VXQ1"/>
    <mergeCell ref="VXR1:VXS1"/>
    <mergeCell ref="VXT1:VXU1"/>
    <mergeCell ref="VXV1:VXW1"/>
    <mergeCell ref="VXX1:VXY1"/>
    <mergeCell ref="VXZ1:VYA1"/>
    <mergeCell ref="VXD1:VXE1"/>
    <mergeCell ref="VXF1:VXG1"/>
    <mergeCell ref="VXH1:VXI1"/>
    <mergeCell ref="VXJ1:VXK1"/>
    <mergeCell ref="VXL1:VXM1"/>
    <mergeCell ref="VXN1:VXO1"/>
    <mergeCell ref="WCZ1:WDA1"/>
    <mergeCell ref="WDB1:WDC1"/>
    <mergeCell ref="WDD1:WDE1"/>
    <mergeCell ref="WDF1:WDG1"/>
    <mergeCell ref="WDH1:WDI1"/>
    <mergeCell ref="WDJ1:WDK1"/>
    <mergeCell ref="WCN1:WCO1"/>
    <mergeCell ref="WCP1:WCQ1"/>
    <mergeCell ref="WCR1:WCS1"/>
    <mergeCell ref="WCT1:WCU1"/>
    <mergeCell ref="WCV1:WCW1"/>
    <mergeCell ref="WCX1:WCY1"/>
    <mergeCell ref="VYN1:VYO1"/>
    <mergeCell ref="VYP1:VYQ1"/>
    <mergeCell ref="WCF1:WCG1"/>
    <mergeCell ref="WCH1:WCI1"/>
    <mergeCell ref="WCJ1:WCK1"/>
    <mergeCell ref="WCL1:WCM1"/>
    <mergeCell ref="WEJ1:WEK1"/>
    <mergeCell ref="WEL1:WEM1"/>
    <mergeCell ref="WEN1:WEO1"/>
    <mergeCell ref="WEP1:WEQ1"/>
    <mergeCell ref="WER1:WES1"/>
    <mergeCell ref="WET1:WEU1"/>
    <mergeCell ref="WDX1:WDY1"/>
    <mergeCell ref="WDZ1:WEA1"/>
    <mergeCell ref="WEB1:WEC1"/>
    <mergeCell ref="WED1:WEE1"/>
    <mergeCell ref="WEF1:WEG1"/>
    <mergeCell ref="WEH1:WEI1"/>
    <mergeCell ref="WDL1:WDM1"/>
    <mergeCell ref="WDN1:WDO1"/>
    <mergeCell ref="WDP1:WDQ1"/>
    <mergeCell ref="WDR1:WDS1"/>
    <mergeCell ref="WDT1:WDU1"/>
    <mergeCell ref="WDV1:WDW1"/>
    <mergeCell ref="WFT1:WFU1"/>
    <mergeCell ref="WFV1:WFW1"/>
    <mergeCell ref="WFX1:WFY1"/>
    <mergeCell ref="WFZ1:WGA1"/>
    <mergeCell ref="WGB1:WGC1"/>
    <mergeCell ref="WGD1:WGE1"/>
    <mergeCell ref="WFH1:WFI1"/>
    <mergeCell ref="WFJ1:WFK1"/>
    <mergeCell ref="WFL1:WFM1"/>
    <mergeCell ref="WFN1:WFO1"/>
    <mergeCell ref="WFP1:WFQ1"/>
    <mergeCell ref="WFR1:WFS1"/>
    <mergeCell ref="WEV1:WEW1"/>
    <mergeCell ref="WEX1:WEY1"/>
    <mergeCell ref="WEZ1:WFA1"/>
    <mergeCell ref="WFB1:WFC1"/>
    <mergeCell ref="WFD1:WFE1"/>
    <mergeCell ref="WFF1:WFG1"/>
    <mergeCell ref="WHD1:WHE1"/>
    <mergeCell ref="WHF1:WHG1"/>
    <mergeCell ref="WHH1:WHI1"/>
    <mergeCell ref="WHJ1:WHK1"/>
    <mergeCell ref="WHL1:WHM1"/>
    <mergeCell ref="WHN1:WHO1"/>
    <mergeCell ref="WGR1:WGS1"/>
    <mergeCell ref="WGT1:WGU1"/>
    <mergeCell ref="WGV1:WGW1"/>
    <mergeCell ref="WGX1:WGY1"/>
    <mergeCell ref="WGZ1:WHA1"/>
    <mergeCell ref="WHB1:WHC1"/>
    <mergeCell ref="WGF1:WGG1"/>
    <mergeCell ref="WGH1:WGI1"/>
    <mergeCell ref="WGJ1:WGK1"/>
    <mergeCell ref="WGL1:WGM1"/>
    <mergeCell ref="WGN1:WGO1"/>
    <mergeCell ref="WGP1:WGQ1"/>
    <mergeCell ref="WMB1:WMC1"/>
    <mergeCell ref="WMD1:WME1"/>
    <mergeCell ref="WMF1:WMG1"/>
    <mergeCell ref="WMH1:WMI1"/>
    <mergeCell ref="WMJ1:WMK1"/>
    <mergeCell ref="WML1:WMM1"/>
    <mergeCell ref="WIB1:WIC1"/>
    <mergeCell ref="WID1:WIE1"/>
    <mergeCell ref="WIF1:WIG1"/>
    <mergeCell ref="WIH1:WII1"/>
    <mergeCell ref="WIJ1:WIK1"/>
    <mergeCell ref="WIL1:WIM1"/>
    <mergeCell ref="WHP1:WHQ1"/>
    <mergeCell ref="WHR1:WHS1"/>
    <mergeCell ref="WHT1:WHU1"/>
    <mergeCell ref="WHV1:WHW1"/>
    <mergeCell ref="WHX1:WHY1"/>
    <mergeCell ref="WHZ1:WIA1"/>
    <mergeCell ref="WNL1:WNM1"/>
    <mergeCell ref="WNN1:WNO1"/>
    <mergeCell ref="WNP1:WNQ1"/>
    <mergeCell ref="WNR1:WNS1"/>
    <mergeCell ref="WNT1:WNU1"/>
    <mergeCell ref="WNV1:WNW1"/>
    <mergeCell ref="WMZ1:WNA1"/>
    <mergeCell ref="WNB1:WNC1"/>
    <mergeCell ref="WND1:WNE1"/>
    <mergeCell ref="WNF1:WNG1"/>
    <mergeCell ref="WNH1:WNI1"/>
    <mergeCell ref="WNJ1:WNK1"/>
    <mergeCell ref="WMN1:WMO1"/>
    <mergeCell ref="WMP1:WMQ1"/>
    <mergeCell ref="WMR1:WMS1"/>
    <mergeCell ref="WMT1:WMU1"/>
    <mergeCell ref="WMV1:WMW1"/>
    <mergeCell ref="WMX1:WMY1"/>
    <mergeCell ref="WOV1:WOW1"/>
    <mergeCell ref="WOX1:WOY1"/>
    <mergeCell ref="WOZ1:WPA1"/>
    <mergeCell ref="WPB1:WPC1"/>
    <mergeCell ref="WPD1:WPE1"/>
    <mergeCell ref="WPF1:WPG1"/>
    <mergeCell ref="WOJ1:WOK1"/>
    <mergeCell ref="WOL1:WOM1"/>
    <mergeCell ref="WON1:WOO1"/>
    <mergeCell ref="WOP1:WOQ1"/>
    <mergeCell ref="WOR1:WOS1"/>
    <mergeCell ref="WOT1:WOU1"/>
    <mergeCell ref="WNX1:WNY1"/>
    <mergeCell ref="WNZ1:WOA1"/>
    <mergeCell ref="WOB1:WOC1"/>
    <mergeCell ref="WOD1:WOE1"/>
    <mergeCell ref="WOF1:WOG1"/>
    <mergeCell ref="WOH1:WOI1"/>
    <mergeCell ref="WQF1:WQG1"/>
    <mergeCell ref="WQH1:WQI1"/>
    <mergeCell ref="WQJ1:WQK1"/>
    <mergeCell ref="WQL1:WQM1"/>
    <mergeCell ref="WQN1:WQO1"/>
    <mergeCell ref="WQP1:WQQ1"/>
    <mergeCell ref="WPT1:WPU1"/>
    <mergeCell ref="WPV1:WPW1"/>
    <mergeCell ref="WPX1:WPY1"/>
    <mergeCell ref="WPZ1:WQA1"/>
    <mergeCell ref="WQB1:WQC1"/>
    <mergeCell ref="WQD1:WQE1"/>
    <mergeCell ref="WPH1:WPI1"/>
    <mergeCell ref="WPJ1:WPK1"/>
    <mergeCell ref="WPL1:WPM1"/>
    <mergeCell ref="WPN1:WPO1"/>
    <mergeCell ref="WPP1:WPQ1"/>
    <mergeCell ref="WPR1:WPS1"/>
    <mergeCell ref="WSB1:WSC1"/>
    <mergeCell ref="WSD1:WSE1"/>
    <mergeCell ref="WSF1:WSG1"/>
    <mergeCell ref="WSH1:WSI1"/>
    <mergeCell ref="WRP1:WRQ1"/>
    <mergeCell ref="WRR1:WRS1"/>
    <mergeCell ref="WRT1:WRU1"/>
    <mergeCell ref="WRV1:WRW1"/>
    <mergeCell ref="WRX1:WRY1"/>
    <mergeCell ref="WRZ1:WSA1"/>
    <mergeCell ref="WRD1:WRE1"/>
    <mergeCell ref="WRF1:WRG1"/>
    <mergeCell ref="WRH1:WRI1"/>
    <mergeCell ref="WRJ1:WRK1"/>
    <mergeCell ref="WRL1:WRM1"/>
    <mergeCell ref="WRN1:WRO1"/>
    <mergeCell ref="WQR1:WQS1"/>
    <mergeCell ref="WQT1:WQU1"/>
    <mergeCell ref="WQV1:WQW1"/>
    <mergeCell ref="WQX1:WQY1"/>
    <mergeCell ref="WQZ1:WRA1"/>
    <mergeCell ref="WRB1:WRC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tabColor theme="5" tint="-0.249977111117893"/>
  </sheetPr>
  <dimension ref="A1:AN85"/>
  <sheetViews>
    <sheetView showGridLines="0" zoomScale="80" zoomScaleNormal="80" workbookViewId="0">
      <selection activeCell="AM1" sqref="AM1:AN16"/>
    </sheetView>
  </sheetViews>
  <sheetFormatPr defaultColWidth="11.5703125" defaultRowHeight="12.75" customHeight="1"/>
  <cols>
    <col min="1" max="1" width="26.7109375" style="2" customWidth="1"/>
    <col min="2" max="2" width="4.28515625" style="2" customWidth="1"/>
    <col min="3" max="3" width="17.85546875" style="2" bestFit="1" customWidth="1"/>
    <col min="4" max="4" width="19.7109375" style="2" customWidth="1"/>
    <col min="5" max="5" width="10.28515625" style="2" bestFit="1" customWidth="1"/>
    <col min="6" max="6" width="3.28515625" style="2" customWidth="1"/>
    <col min="7" max="7" width="16.85546875" style="2" customWidth="1"/>
    <col min="8" max="8" width="13.5703125" style="2" bestFit="1" customWidth="1"/>
    <col min="9" max="9" width="1.7109375" style="2" customWidth="1"/>
    <col min="10" max="11" width="3.5703125" style="2" bestFit="1" customWidth="1"/>
    <col min="12" max="12" width="3.42578125" style="2" bestFit="1" customWidth="1"/>
    <col min="13" max="13" width="12.5703125" style="2" bestFit="1" customWidth="1"/>
    <col min="14" max="14" width="11.5703125" style="2"/>
    <col min="15" max="15" width="7.140625" style="2" customWidth="1"/>
    <col min="16" max="16" width="16.140625" style="2" bestFit="1" customWidth="1"/>
    <col min="17" max="17" width="5.7109375" style="2" customWidth="1"/>
    <col min="18" max="18" width="35.28515625" style="25" bestFit="1" customWidth="1"/>
    <col min="19" max="19" width="5.42578125" style="25" bestFit="1" customWidth="1"/>
    <col min="20" max="20" width="10.7109375" style="2" customWidth="1"/>
    <col min="21" max="21" width="8.5703125" style="2" bestFit="1" customWidth="1"/>
    <col min="22" max="22" width="20.28515625" style="2" bestFit="1" customWidth="1"/>
    <col min="23" max="23" width="23" style="2" customWidth="1"/>
    <col min="24" max="24" width="114.5703125" style="2" customWidth="1"/>
    <col min="25" max="25" width="9.85546875" style="2" bestFit="1" customWidth="1"/>
    <col min="26" max="26" width="4" style="2" customWidth="1"/>
    <col min="27" max="27" width="17.5703125" style="2" bestFit="1" customWidth="1"/>
    <col min="28" max="28" width="5.85546875" style="2" customWidth="1"/>
    <col min="29" max="29" width="12.42578125" style="2" customWidth="1"/>
    <col min="30" max="30" width="11.5703125" style="2"/>
    <col min="31" max="31" width="18.28515625" style="2" bestFit="1" customWidth="1"/>
    <col min="32" max="32" width="16.7109375" style="2" bestFit="1" customWidth="1"/>
    <col min="33" max="33" width="11.5703125" style="2"/>
    <col min="34" max="34" width="15.140625" style="2" bestFit="1" customWidth="1"/>
    <col min="35" max="35" width="20" style="2" bestFit="1" customWidth="1"/>
    <col min="36" max="38" width="11.5703125" style="2"/>
    <col min="39" max="39" width="23.140625" style="2" bestFit="1" customWidth="1"/>
    <col min="40" max="40" width="18.140625" style="2" bestFit="1" customWidth="1"/>
    <col min="41" max="16384" width="11.5703125" style="2"/>
  </cols>
  <sheetData>
    <row r="1" spans="1:40" ht="14.45">
      <c r="A1" s="114" t="s">
        <v>10</v>
      </c>
      <c r="B1" s="115" t="s">
        <v>261</v>
      </c>
      <c r="C1" s="116" t="s">
        <v>262</v>
      </c>
      <c r="D1" s="136" t="s">
        <v>15</v>
      </c>
      <c r="E1" s="216" t="s">
        <v>23</v>
      </c>
      <c r="G1" s="135" t="s">
        <v>263</v>
      </c>
      <c r="H1" s="116" t="s">
        <v>264</v>
      </c>
      <c r="J1" s="122" t="s">
        <v>265</v>
      </c>
      <c r="K1" s="123" t="s">
        <v>266</v>
      </c>
      <c r="L1" s="123" t="s">
        <v>267</v>
      </c>
      <c r="M1" s="123" t="s">
        <v>268</v>
      </c>
      <c r="N1" s="121" t="s">
        <v>269</v>
      </c>
      <c r="P1" s="134" t="s">
        <v>270</v>
      </c>
      <c r="R1" s="225" t="s">
        <v>239</v>
      </c>
      <c r="S1" s="226" t="s">
        <v>271</v>
      </c>
      <c r="U1" s="112" t="s">
        <v>272</v>
      </c>
      <c r="V1" s="138" t="s">
        <v>273</v>
      </c>
      <c r="W1" s="161" t="s">
        <v>274</v>
      </c>
      <c r="X1" s="162" t="s">
        <v>264</v>
      </c>
      <c r="Y1" s="163" t="s">
        <v>275</v>
      </c>
      <c r="AA1" s="111" t="s">
        <v>276</v>
      </c>
      <c r="AC1" s="111" t="s">
        <v>277</v>
      </c>
      <c r="AE1" s="173" t="s">
        <v>12</v>
      </c>
      <c r="AF1" s="174" t="s">
        <v>278</v>
      </c>
      <c r="AH1" s="175" t="s">
        <v>13</v>
      </c>
      <c r="AI1" s="176" t="s">
        <v>278</v>
      </c>
      <c r="AK1" s="280" t="s">
        <v>53</v>
      </c>
      <c r="AM1" s="301" t="s">
        <v>53</v>
      </c>
      <c r="AN1" s="301" t="s">
        <v>279</v>
      </c>
    </row>
    <row r="2" spans="1:40" ht="24">
      <c r="A2" s="160" t="s">
        <v>72</v>
      </c>
      <c r="B2" s="117">
        <v>1</v>
      </c>
      <c r="C2" s="158" t="s">
        <v>280</v>
      </c>
      <c r="D2" s="288" t="s">
        <v>76</v>
      </c>
      <c r="E2" s="217" t="s">
        <v>281</v>
      </c>
      <c r="G2" s="274" t="s">
        <v>85</v>
      </c>
      <c r="H2" s="274" t="s">
        <v>282</v>
      </c>
      <c r="J2" s="124" t="s">
        <v>85</v>
      </c>
      <c r="K2" s="113" t="s">
        <v>85</v>
      </c>
      <c r="L2" s="113" t="s">
        <v>85</v>
      </c>
      <c r="M2" s="113" t="str">
        <f>+J2&amp;K2&amp;L2</f>
        <v>PPP</v>
      </c>
      <c r="N2" s="125" t="s">
        <v>283</v>
      </c>
      <c r="P2" s="232" t="s">
        <v>119</v>
      </c>
      <c r="R2" s="227" t="s">
        <v>284</v>
      </c>
      <c r="S2" s="228">
        <v>5</v>
      </c>
      <c r="U2" s="221" t="s">
        <v>285</v>
      </c>
      <c r="V2" s="222" t="s">
        <v>286</v>
      </c>
      <c r="W2" s="144" t="s">
        <v>287</v>
      </c>
      <c r="X2" s="141" t="s">
        <v>288</v>
      </c>
      <c r="Y2" s="137" t="s">
        <v>289</v>
      </c>
      <c r="AA2" s="275" t="s">
        <v>290</v>
      </c>
      <c r="AC2" s="140" t="s">
        <v>73</v>
      </c>
      <c r="AE2" s="177" t="s">
        <v>92</v>
      </c>
      <c r="AF2" s="178" t="s">
        <v>92</v>
      </c>
      <c r="AH2" s="179" t="s">
        <v>179</v>
      </c>
      <c r="AI2" s="180" t="s">
        <v>291</v>
      </c>
      <c r="AK2" s="281" t="s">
        <v>292</v>
      </c>
      <c r="AM2" s="281" t="s">
        <v>292</v>
      </c>
      <c r="AN2" s="302">
        <v>45658</v>
      </c>
    </row>
    <row r="3" spans="1:40" ht="14.45">
      <c r="A3" s="210" t="s">
        <v>293</v>
      </c>
      <c r="B3" s="117">
        <v>2</v>
      </c>
      <c r="C3" s="118" t="s">
        <v>84</v>
      </c>
      <c r="D3" s="288" t="s">
        <v>121</v>
      </c>
      <c r="E3" s="218" t="s">
        <v>81</v>
      </c>
      <c r="G3" s="274" t="s">
        <v>294</v>
      </c>
      <c r="H3" s="274" t="s">
        <v>290</v>
      </c>
      <c r="J3" s="126" t="s">
        <v>85</v>
      </c>
      <c r="K3" s="27" t="s">
        <v>85</v>
      </c>
      <c r="L3" s="27" t="s">
        <v>91</v>
      </c>
      <c r="M3" s="27" t="str">
        <f t="shared" ref="M3:M17" si="0">+J3&amp;K3&amp;L3</f>
        <v>PPF</v>
      </c>
      <c r="N3" s="127" t="s">
        <v>283</v>
      </c>
      <c r="P3" s="232" t="s">
        <v>86</v>
      </c>
      <c r="R3" s="227" t="s">
        <v>295</v>
      </c>
      <c r="S3" s="228" t="s">
        <v>296</v>
      </c>
      <c r="U3" s="223" t="s">
        <v>297</v>
      </c>
      <c r="V3" s="224" t="s">
        <v>297</v>
      </c>
      <c r="W3" s="144" t="s">
        <v>298</v>
      </c>
      <c r="X3" s="141" t="s">
        <v>299</v>
      </c>
      <c r="Y3" s="137"/>
      <c r="AA3" s="276" t="s">
        <v>82</v>
      </c>
      <c r="AC3" s="140" t="s">
        <v>177</v>
      </c>
      <c r="AE3" s="177" t="s">
        <v>120</v>
      </c>
      <c r="AF3" s="178" t="s">
        <v>300</v>
      </c>
      <c r="AH3" s="179" t="s">
        <v>198</v>
      </c>
      <c r="AI3" s="180" t="s">
        <v>301</v>
      </c>
      <c r="AK3" s="282" t="s">
        <v>302</v>
      </c>
      <c r="AM3" s="282" t="s">
        <v>302</v>
      </c>
      <c r="AN3" s="302">
        <v>45689</v>
      </c>
    </row>
    <row r="4" spans="1:40" ht="14.45">
      <c r="A4" s="160" t="s">
        <v>303</v>
      </c>
      <c r="B4" s="209">
        <v>3</v>
      </c>
      <c r="C4" s="118" t="s">
        <v>304</v>
      </c>
      <c r="D4" s="288" t="s">
        <v>305</v>
      </c>
      <c r="E4" s="219" t="s">
        <v>126</v>
      </c>
      <c r="G4" s="274" t="s">
        <v>91</v>
      </c>
      <c r="H4" s="274" t="s">
        <v>306</v>
      </c>
      <c r="J4" s="126" t="s">
        <v>85</v>
      </c>
      <c r="K4" s="27" t="s">
        <v>91</v>
      </c>
      <c r="L4" s="27" t="s">
        <v>85</v>
      </c>
      <c r="M4" s="27" t="str">
        <f t="shared" si="0"/>
        <v>PFP</v>
      </c>
      <c r="N4" s="127" t="s">
        <v>283</v>
      </c>
      <c r="P4" s="232" t="s">
        <v>307</v>
      </c>
      <c r="R4" s="227" t="s">
        <v>308</v>
      </c>
      <c r="S4" s="228" t="s">
        <v>309</v>
      </c>
      <c r="U4" s="223" t="s">
        <v>310</v>
      </c>
      <c r="V4" s="224" t="s">
        <v>311</v>
      </c>
      <c r="W4" s="144" t="s">
        <v>312</v>
      </c>
      <c r="X4" s="141" t="s">
        <v>313</v>
      </c>
      <c r="Y4" s="137"/>
      <c r="AA4" s="277" t="s">
        <v>314</v>
      </c>
      <c r="AC4" s="140" t="s">
        <v>230</v>
      </c>
      <c r="AE4" s="177" t="s">
        <v>315</v>
      </c>
      <c r="AF4" s="181" t="s">
        <v>316</v>
      </c>
      <c r="AH4" s="179" t="s">
        <v>317</v>
      </c>
      <c r="AI4" s="182" t="s">
        <v>318</v>
      </c>
      <c r="AK4" s="281" t="s">
        <v>319</v>
      </c>
      <c r="AM4" s="281" t="s">
        <v>319</v>
      </c>
      <c r="AN4" s="302">
        <v>45717</v>
      </c>
    </row>
    <row r="5" spans="1:40" ht="24">
      <c r="B5" s="117">
        <v>4</v>
      </c>
      <c r="C5" s="118" t="s">
        <v>76</v>
      </c>
      <c r="D5" s="288" t="s">
        <v>320</v>
      </c>
      <c r="E5" s="219" t="s">
        <v>185</v>
      </c>
      <c r="G5" s="274" t="s">
        <v>159</v>
      </c>
      <c r="H5" s="274" t="s">
        <v>321</v>
      </c>
      <c r="J5" s="128" t="s">
        <v>85</v>
      </c>
      <c r="K5" s="26" t="s">
        <v>91</v>
      </c>
      <c r="L5" s="26" t="s">
        <v>91</v>
      </c>
      <c r="M5" s="26" t="str">
        <f t="shared" si="0"/>
        <v>PFF</v>
      </c>
      <c r="N5" s="129" t="s">
        <v>322</v>
      </c>
      <c r="P5" s="232" t="s">
        <v>323</v>
      </c>
      <c r="R5" s="227" t="s">
        <v>324</v>
      </c>
      <c r="S5" s="228" t="s">
        <v>325</v>
      </c>
      <c r="U5" s="223" t="s">
        <v>326</v>
      </c>
      <c r="V5" s="224" t="s">
        <v>285</v>
      </c>
      <c r="W5" s="144" t="s">
        <v>327</v>
      </c>
      <c r="X5" s="141" t="s">
        <v>328</v>
      </c>
      <c r="Y5" s="137"/>
      <c r="AA5" s="278" t="s">
        <v>329</v>
      </c>
      <c r="AC5" s="140" t="s">
        <v>231</v>
      </c>
      <c r="AE5" s="183" t="s">
        <v>197</v>
      </c>
      <c r="AH5" s="184"/>
      <c r="AK5" s="281" t="s">
        <v>330</v>
      </c>
      <c r="AM5" s="281" t="s">
        <v>330</v>
      </c>
      <c r="AN5" s="302">
        <v>45748</v>
      </c>
    </row>
    <row r="6" spans="1:40" ht="24">
      <c r="B6" s="117">
        <v>5</v>
      </c>
      <c r="C6" s="118" t="s">
        <v>127</v>
      </c>
      <c r="D6" s="288" t="s">
        <v>180</v>
      </c>
      <c r="E6" s="218" t="s">
        <v>203</v>
      </c>
      <c r="G6" s="274" t="s">
        <v>331</v>
      </c>
      <c r="H6" s="274" t="s">
        <v>332</v>
      </c>
      <c r="J6" s="126" t="s">
        <v>91</v>
      </c>
      <c r="K6" s="27" t="s">
        <v>85</v>
      </c>
      <c r="L6" s="27" t="s">
        <v>85</v>
      </c>
      <c r="M6" s="27" t="str">
        <f t="shared" si="0"/>
        <v>FPP</v>
      </c>
      <c r="N6" s="127" t="s">
        <v>283</v>
      </c>
      <c r="P6" s="35" t="s">
        <v>333</v>
      </c>
      <c r="R6" s="227" t="s">
        <v>334</v>
      </c>
      <c r="S6" s="228" t="s">
        <v>296</v>
      </c>
      <c r="W6" s="144" t="s">
        <v>335</v>
      </c>
      <c r="X6" s="141" t="s">
        <v>336</v>
      </c>
      <c r="Y6" s="137" t="s">
        <v>289</v>
      </c>
      <c r="AA6" s="279" t="s">
        <v>337</v>
      </c>
      <c r="AC6" s="140" t="s">
        <v>232</v>
      </c>
      <c r="AE6" s="183"/>
      <c r="AH6" s="184"/>
      <c r="AK6" s="281" t="s">
        <v>338</v>
      </c>
      <c r="AM6" s="281" t="s">
        <v>338</v>
      </c>
      <c r="AN6" s="302">
        <v>45778</v>
      </c>
    </row>
    <row r="7" spans="1:40" ht="14.45">
      <c r="B7" s="117">
        <v>6</v>
      </c>
      <c r="C7" s="118" t="s">
        <v>83</v>
      </c>
      <c r="D7" s="288"/>
      <c r="E7" s="218" t="s">
        <v>339</v>
      </c>
      <c r="G7" s="274"/>
      <c r="H7" s="274" t="s">
        <v>340</v>
      </c>
      <c r="J7" s="128" t="s">
        <v>91</v>
      </c>
      <c r="K7" s="26" t="s">
        <v>85</v>
      </c>
      <c r="L7" s="26" t="s">
        <v>91</v>
      </c>
      <c r="M7" s="26" t="str">
        <f t="shared" si="0"/>
        <v>FPF</v>
      </c>
      <c r="N7" s="129" t="s">
        <v>322</v>
      </c>
      <c r="P7" s="232" t="s">
        <v>97</v>
      </c>
      <c r="R7" s="227" t="s">
        <v>341</v>
      </c>
      <c r="S7" s="228">
        <v>6</v>
      </c>
      <c r="W7" s="144" t="s">
        <v>342</v>
      </c>
      <c r="X7" s="141" t="s">
        <v>343</v>
      </c>
      <c r="Y7" s="137"/>
      <c r="AC7" s="140" t="s">
        <v>233</v>
      </c>
      <c r="AE7" s="183"/>
      <c r="AH7" s="184"/>
      <c r="AK7" s="274" t="s">
        <v>344</v>
      </c>
      <c r="AM7" s="274" t="s">
        <v>344</v>
      </c>
      <c r="AN7" s="302">
        <v>45809</v>
      </c>
    </row>
    <row r="8" spans="1:40" ht="24.6" thickBot="1">
      <c r="B8" s="117">
        <v>7</v>
      </c>
      <c r="C8" s="118" t="s">
        <v>186</v>
      </c>
      <c r="D8" s="288"/>
      <c r="E8" s="219" t="s">
        <v>345</v>
      </c>
      <c r="J8" s="126" t="s">
        <v>91</v>
      </c>
      <c r="K8" s="27" t="s">
        <v>91</v>
      </c>
      <c r="L8" s="27" t="s">
        <v>85</v>
      </c>
      <c r="M8" s="27" t="str">
        <f t="shared" si="0"/>
        <v>FFP</v>
      </c>
      <c r="N8" s="127" t="s">
        <v>283</v>
      </c>
      <c r="P8" s="232" t="s">
        <v>102</v>
      </c>
      <c r="R8" s="227" t="s">
        <v>346</v>
      </c>
      <c r="S8" s="228" t="s">
        <v>309</v>
      </c>
      <c r="W8" s="145" t="s">
        <v>347</v>
      </c>
      <c r="X8" s="142" t="s">
        <v>348</v>
      </c>
      <c r="Y8" s="139" t="s">
        <v>349</v>
      </c>
      <c r="AC8" s="140" t="s">
        <v>234</v>
      </c>
      <c r="AE8" s="183"/>
      <c r="AH8" s="184"/>
      <c r="AK8" s="274" t="s">
        <v>350</v>
      </c>
      <c r="AM8" s="274" t="s">
        <v>350</v>
      </c>
      <c r="AN8" s="302">
        <v>45839</v>
      </c>
    </row>
    <row r="9" spans="1:40" ht="14.45">
      <c r="B9" s="117">
        <v>8</v>
      </c>
      <c r="C9" s="118" t="s">
        <v>204</v>
      </c>
      <c r="D9" s="288"/>
      <c r="E9" s="219" t="s">
        <v>351</v>
      </c>
      <c r="J9" s="128" t="s">
        <v>91</v>
      </c>
      <c r="K9" s="26" t="s">
        <v>91</v>
      </c>
      <c r="L9" s="26" t="s">
        <v>91</v>
      </c>
      <c r="M9" s="26" t="str">
        <f t="shared" si="0"/>
        <v>FFF</v>
      </c>
      <c r="N9" s="129" t="s">
        <v>322</v>
      </c>
      <c r="P9" s="232" t="s">
        <v>352</v>
      </c>
      <c r="R9" s="227" t="s">
        <v>353</v>
      </c>
      <c r="S9" s="228" t="s">
        <v>309</v>
      </c>
      <c r="AC9" s="140" t="s">
        <v>235</v>
      </c>
      <c r="AE9" s="183"/>
      <c r="AH9" s="184"/>
      <c r="AK9" s="274" t="s">
        <v>354</v>
      </c>
      <c r="AM9" s="274" t="s">
        <v>354</v>
      </c>
      <c r="AN9" s="302">
        <v>45870</v>
      </c>
    </row>
    <row r="10" spans="1:40" ht="14.45">
      <c r="B10" s="117">
        <v>9</v>
      </c>
      <c r="C10" s="118"/>
      <c r="D10" s="288"/>
      <c r="E10" s="218" t="s">
        <v>355</v>
      </c>
      <c r="J10" s="128"/>
      <c r="K10" s="26"/>
      <c r="L10" s="26"/>
      <c r="M10" s="26"/>
      <c r="N10" s="127"/>
      <c r="R10" s="227" t="s">
        <v>356</v>
      </c>
      <c r="S10" s="228" t="s">
        <v>309</v>
      </c>
      <c r="AC10" s="140" t="s">
        <v>357</v>
      </c>
      <c r="AE10" s="183"/>
      <c r="AH10" s="184"/>
      <c r="AK10" s="274" t="s">
        <v>358</v>
      </c>
      <c r="AM10" s="274" t="s">
        <v>358</v>
      </c>
      <c r="AN10" s="302">
        <v>45901</v>
      </c>
    </row>
    <row r="11" spans="1:40" ht="14.45">
      <c r="B11" s="117">
        <v>10</v>
      </c>
      <c r="C11" s="118"/>
      <c r="D11" s="288"/>
      <c r="E11" s="218" t="s">
        <v>359</v>
      </c>
      <c r="J11" s="128" t="s">
        <v>85</v>
      </c>
      <c r="K11" s="26" t="s">
        <v>85</v>
      </c>
      <c r="L11" s="26" t="s">
        <v>360</v>
      </c>
      <c r="M11" s="26" t="str">
        <f t="shared" si="0"/>
        <v>PPCG</v>
      </c>
      <c r="N11" s="129" t="s">
        <v>322</v>
      </c>
      <c r="R11" s="227" t="s">
        <v>361</v>
      </c>
      <c r="S11" s="228" t="s">
        <v>309</v>
      </c>
      <c r="AC11" s="140" t="s">
        <v>237</v>
      </c>
      <c r="AK11" s="274" t="s">
        <v>362</v>
      </c>
      <c r="AM11" s="274" t="s">
        <v>362</v>
      </c>
      <c r="AN11" s="302">
        <v>45931</v>
      </c>
    </row>
    <row r="12" spans="1:40" ht="14.45">
      <c r="B12" s="117">
        <v>11</v>
      </c>
      <c r="C12" s="118"/>
      <c r="D12" s="288"/>
      <c r="E12" s="219" t="s">
        <v>363</v>
      </c>
      <c r="J12" s="126" t="s">
        <v>85</v>
      </c>
      <c r="K12" s="27" t="s">
        <v>360</v>
      </c>
      <c r="L12" s="27" t="s">
        <v>85</v>
      </c>
      <c r="M12" s="27" t="str">
        <f t="shared" si="0"/>
        <v>PCGP</v>
      </c>
      <c r="N12" s="130" t="s">
        <v>283</v>
      </c>
      <c r="R12" s="227" t="s">
        <v>364</v>
      </c>
      <c r="S12" s="228" t="s">
        <v>309</v>
      </c>
      <c r="AC12" s="140" t="s">
        <v>238</v>
      </c>
      <c r="AK12" s="274" t="s">
        <v>365</v>
      </c>
      <c r="AM12" s="274" t="s">
        <v>365</v>
      </c>
      <c r="AN12" s="302">
        <v>45962</v>
      </c>
    </row>
    <row r="13" spans="1:40" ht="15" thickBot="1">
      <c r="B13" s="117">
        <v>12</v>
      </c>
      <c r="C13" s="118"/>
      <c r="D13" s="288"/>
      <c r="E13" s="220" t="s">
        <v>366</v>
      </c>
      <c r="J13" s="126" t="s">
        <v>360</v>
      </c>
      <c r="K13" s="27" t="s">
        <v>85</v>
      </c>
      <c r="L13" s="27" t="s">
        <v>85</v>
      </c>
      <c r="M13" s="27" t="str">
        <f t="shared" si="0"/>
        <v>CGPP</v>
      </c>
      <c r="N13" s="130" t="s">
        <v>283</v>
      </c>
      <c r="R13" s="227" t="s">
        <v>367</v>
      </c>
      <c r="S13" s="228" t="s">
        <v>325</v>
      </c>
      <c r="AC13" s="140" t="s">
        <v>229</v>
      </c>
      <c r="AK13" s="274" t="s">
        <v>368</v>
      </c>
      <c r="AM13" s="274" t="s">
        <v>368</v>
      </c>
      <c r="AN13" s="302">
        <v>45992</v>
      </c>
    </row>
    <row r="14" spans="1:40" ht="15" thickBot="1">
      <c r="B14" s="117">
        <v>13</v>
      </c>
      <c r="C14" s="118"/>
      <c r="D14" s="288"/>
      <c r="J14" s="131" t="s">
        <v>85</v>
      </c>
      <c r="K14" s="132" t="s">
        <v>360</v>
      </c>
      <c r="L14" s="132" t="s">
        <v>360</v>
      </c>
      <c r="M14" s="132" t="str">
        <f t="shared" si="0"/>
        <v>PCGCG</v>
      </c>
      <c r="N14" s="133" t="s">
        <v>322</v>
      </c>
      <c r="R14" s="227" t="s">
        <v>369</v>
      </c>
      <c r="S14" s="228">
        <v>6</v>
      </c>
      <c r="AK14" s="274" t="s">
        <v>370</v>
      </c>
      <c r="AM14" s="274" t="s">
        <v>370</v>
      </c>
      <c r="AN14" s="302">
        <v>46023</v>
      </c>
    </row>
    <row r="15" spans="1:40" ht="14.45">
      <c r="B15" s="117">
        <v>14</v>
      </c>
      <c r="C15" s="118"/>
      <c r="D15" s="288"/>
      <c r="J15" s="126" t="s">
        <v>85</v>
      </c>
      <c r="K15" s="27" t="s">
        <v>371</v>
      </c>
      <c r="L15" s="27" t="s">
        <v>85</v>
      </c>
      <c r="M15" s="27" t="str">
        <f t="shared" si="0"/>
        <v>PCLP</v>
      </c>
      <c r="N15" s="130" t="s">
        <v>283</v>
      </c>
      <c r="R15" s="227" t="s">
        <v>372</v>
      </c>
      <c r="S15" s="228" t="s">
        <v>325</v>
      </c>
      <c r="AK15" s="274" t="s">
        <v>373</v>
      </c>
      <c r="AM15" s="274" t="s">
        <v>373</v>
      </c>
      <c r="AN15" s="302">
        <v>46054</v>
      </c>
    </row>
    <row r="16" spans="1:40" ht="14.45">
      <c r="B16" s="117">
        <v>15</v>
      </c>
      <c r="C16" s="118"/>
      <c r="D16" s="288"/>
      <c r="J16" s="126" t="s">
        <v>371</v>
      </c>
      <c r="K16" s="27" t="s">
        <v>85</v>
      </c>
      <c r="L16" s="27" t="s">
        <v>85</v>
      </c>
      <c r="M16" s="27" t="str">
        <f t="shared" si="0"/>
        <v>CLPP</v>
      </c>
      <c r="N16" s="130" t="s">
        <v>283</v>
      </c>
      <c r="R16" s="227" t="s">
        <v>374</v>
      </c>
      <c r="S16" s="228" t="s">
        <v>309</v>
      </c>
      <c r="AK16" s="281" t="s">
        <v>375</v>
      </c>
      <c r="AM16" s="281" t="s">
        <v>375</v>
      </c>
      <c r="AN16" s="302">
        <v>46082</v>
      </c>
    </row>
    <row r="17" spans="2:19" ht="15" thickBot="1">
      <c r="B17" s="117">
        <v>16</v>
      </c>
      <c r="C17" s="118"/>
      <c r="D17" s="288"/>
      <c r="J17" s="131" t="s">
        <v>85</v>
      </c>
      <c r="K17" s="132" t="s">
        <v>371</v>
      </c>
      <c r="L17" s="132" t="s">
        <v>371</v>
      </c>
      <c r="M17" s="132" t="str">
        <f t="shared" si="0"/>
        <v>PCLCL</v>
      </c>
      <c r="N17" s="133" t="s">
        <v>322</v>
      </c>
      <c r="R17" s="227" t="s">
        <v>376</v>
      </c>
      <c r="S17" s="228" t="s">
        <v>309</v>
      </c>
    </row>
    <row r="18" spans="2:19" ht="12.75" customHeight="1">
      <c r="B18" s="117">
        <v>17</v>
      </c>
      <c r="C18" s="118"/>
      <c r="D18" s="288"/>
      <c r="R18" s="227" t="s">
        <v>377</v>
      </c>
      <c r="S18" s="228" t="s">
        <v>296</v>
      </c>
    </row>
    <row r="19" spans="2:19" ht="12.75" customHeight="1">
      <c r="B19" s="117">
        <v>18</v>
      </c>
      <c r="C19" s="118"/>
      <c r="D19" s="288"/>
      <c r="R19" s="227" t="s">
        <v>378</v>
      </c>
      <c r="S19" s="228" t="s">
        <v>296</v>
      </c>
    </row>
    <row r="20" spans="2:19" ht="12.75" customHeight="1">
      <c r="B20" s="117">
        <v>19</v>
      </c>
      <c r="C20" s="118"/>
      <c r="D20" s="288"/>
      <c r="R20" s="227" t="s">
        <v>379</v>
      </c>
      <c r="S20" s="228">
        <v>3</v>
      </c>
    </row>
    <row r="21" spans="2:19" ht="12.75" customHeight="1" thickBot="1">
      <c r="B21" s="117">
        <v>20</v>
      </c>
      <c r="C21" s="118"/>
      <c r="D21" s="289"/>
      <c r="R21" s="227" t="s">
        <v>380</v>
      </c>
      <c r="S21" s="228">
        <v>6</v>
      </c>
    </row>
    <row r="22" spans="2:19" ht="12.75" customHeight="1">
      <c r="B22" s="117">
        <v>21</v>
      </c>
      <c r="C22" s="118"/>
      <c r="R22" s="227" t="s">
        <v>381</v>
      </c>
      <c r="S22" s="228" t="s">
        <v>309</v>
      </c>
    </row>
    <row r="23" spans="2:19" ht="12.75" customHeight="1">
      <c r="B23" s="117">
        <v>22</v>
      </c>
      <c r="C23" s="118"/>
      <c r="R23" s="227" t="s">
        <v>382</v>
      </c>
      <c r="S23" s="228" t="s">
        <v>309</v>
      </c>
    </row>
    <row r="24" spans="2:19" ht="12.75" customHeight="1">
      <c r="B24" s="117">
        <v>23</v>
      </c>
      <c r="C24" s="118"/>
      <c r="R24" s="227" t="s">
        <v>383</v>
      </c>
      <c r="S24" s="228" t="s">
        <v>309</v>
      </c>
    </row>
    <row r="25" spans="2:19" ht="12.75" customHeight="1">
      <c r="B25" s="117">
        <v>24</v>
      </c>
      <c r="C25" s="118"/>
      <c r="R25" s="227" t="s">
        <v>384</v>
      </c>
      <c r="S25" s="228">
        <v>6</v>
      </c>
    </row>
    <row r="26" spans="2:19" ht="12.75" customHeight="1">
      <c r="B26" s="117">
        <v>25</v>
      </c>
      <c r="C26" s="118"/>
      <c r="R26" s="227" t="s">
        <v>385</v>
      </c>
      <c r="S26" s="228" t="s">
        <v>309</v>
      </c>
    </row>
    <row r="27" spans="2:19" ht="12.75" customHeight="1">
      <c r="B27" s="117">
        <v>26</v>
      </c>
      <c r="C27" s="118"/>
      <c r="R27" s="227" t="s">
        <v>386</v>
      </c>
      <c r="S27" s="228" t="s">
        <v>309</v>
      </c>
    </row>
    <row r="28" spans="2:19" ht="12.75" customHeight="1">
      <c r="B28" s="117">
        <v>27</v>
      </c>
      <c r="C28" s="118"/>
      <c r="R28" s="227" t="s">
        <v>387</v>
      </c>
      <c r="S28" s="228" t="s">
        <v>309</v>
      </c>
    </row>
    <row r="29" spans="2:19" ht="12.75" customHeight="1">
      <c r="B29" s="117">
        <v>28</v>
      </c>
      <c r="C29" s="118"/>
      <c r="R29" s="227" t="s">
        <v>388</v>
      </c>
      <c r="S29" s="228" t="s">
        <v>309</v>
      </c>
    </row>
    <row r="30" spans="2:19" ht="12.75" customHeight="1">
      <c r="B30" s="117">
        <v>29</v>
      </c>
      <c r="C30" s="118"/>
      <c r="R30" s="227" t="s">
        <v>389</v>
      </c>
      <c r="S30" s="228" t="s">
        <v>309</v>
      </c>
    </row>
    <row r="31" spans="2:19" ht="12.75" customHeight="1" thickBot="1">
      <c r="B31" s="119">
        <v>30</v>
      </c>
      <c r="C31" s="120"/>
      <c r="R31" s="227" t="s">
        <v>390</v>
      </c>
      <c r="S31" s="228" t="s">
        <v>309</v>
      </c>
    </row>
    <row r="32" spans="2:19" ht="12.75" customHeight="1">
      <c r="R32" s="227" t="s">
        <v>391</v>
      </c>
      <c r="S32" s="228" t="s">
        <v>325</v>
      </c>
    </row>
    <row r="33" spans="18:19" ht="12.75" customHeight="1">
      <c r="R33" s="227" t="s">
        <v>392</v>
      </c>
      <c r="S33" s="228" t="s">
        <v>296</v>
      </c>
    </row>
    <row r="34" spans="18:19" ht="12.75" customHeight="1">
      <c r="R34" s="227" t="s">
        <v>393</v>
      </c>
      <c r="S34" s="228">
        <v>5</v>
      </c>
    </row>
    <row r="35" spans="18:19" ht="12.75" customHeight="1">
      <c r="R35" s="227" t="s">
        <v>394</v>
      </c>
      <c r="S35" s="228" t="s">
        <v>309</v>
      </c>
    </row>
    <row r="36" spans="18:19" ht="12.75" customHeight="1">
      <c r="R36" s="227" t="s">
        <v>395</v>
      </c>
      <c r="S36" s="228" t="s">
        <v>309</v>
      </c>
    </row>
    <row r="37" spans="18:19" ht="12.75" customHeight="1">
      <c r="R37" s="227" t="s">
        <v>1</v>
      </c>
      <c r="S37" s="228">
        <v>4</v>
      </c>
    </row>
    <row r="38" spans="18:19" ht="12.75" customHeight="1">
      <c r="R38" s="227" t="s">
        <v>396</v>
      </c>
      <c r="S38" s="228">
        <v>2</v>
      </c>
    </row>
    <row r="39" spans="18:19" ht="12.75" customHeight="1">
      <c r="R39" s="227" t="s">
        <v>397</v>
      </c>
      <c r="S39" s="228">
        <v>3</v>
      </c>
    </row>
    <row r="40" spans="18:19" ht="12.75" customHeight="1">
      <c r="R40" s="227" t="s">
        <v>398</v>
      </c>
      <c r="S40" s="228" t="s">
        <v>309</v>
      </c>
    </row>
    <row r="41" spans="18:19" ht="12.75" customHeight="1">
      <c r="R41" s="227" t="s">
        <v>399</v>
      </c>
      <c r="S41" s="228">
        <v>4</v>
      </c>
    </row>
    <row r="42" spans="18:19" ht="12.75" customHeight="1">
      <c r="R42" s="227" t="s">
        <v>400</v>
      </c>
      <c r="S42" s="228" t="s">
        <v>309</v>
      </c>
    </row>
    <row r="43" spans="18:19" ht="12.75" customHeight="1">
      <c r="R43" s="227" t="s">
        <v>401</v>
      </c>
      <c r="S43" s="228">
        <v>3</v>
      </c>
    </row>
    <row r="44" spans="18:19" ht="12.75" customHeight="1">
      <c r="R44" s="227" t="s">
        <v>402</v>
      </c>
      <c r="S44" s="228">
        <v>6</v>
      </c>
    </row>
    <row r="45" spans="18:19" ht="12.75" customHeight="1">
      <c r="R45" s="227" t="s">
        <v>403</v>
      </c>
      <c r="S45" s="228" t="s">
        <v>309</v>
      </c>
    </row>
    <row r="46" spans="18:19" ht="12.75" customHeight="1">
      <c r="R46" s="227" t="s">
        <v>404</v>
      </c>
      <c r="S46" s="228" t="s">
        <v>309</v>
      </c>
    </row>
    <row r="47" spans="18:19" ht="12.75" customHeight="1">
      <c r="R47" s="227" t="s">
        <v>405</v>
      </c>
      <c r="S47" s="228" t="s">
        <v>325</v>
      </c>
    </row>
    <row r="48" spans="18:19" ht="12.75" customHeight="1">
      <c r="R48" s="227" t="s">
        <v>406</v>
      </c>
      <c r="S48" s="228">
        <v>2</v>
      </c>
    </row>
    <row r="49" spans="18:19" ht="12.75" customHeight="1">
      <c r="R49" s="227" t="s">
        <v>407</v>
      </c>
      <c r="S49" s="228">
        <v>3</v>
      </c>
    </row>
    <row r="50" spans="18:19" ht="12.75" customHeight="1">
      <c r="R50" s="227" t="s">
        <v>408</v>
      </c>
      <c r="S50" s="228" t="s">
        <v>325</v>
      </c>
    </row>
    <row r="51" spans="18:19" ht="12.75" customHeight="1">
      <c r="R51" s="227" t="s">
        <v>409</v>
      </c>
      <c r="S51" s="228">
        <v>7</v>
      </c>
    </row>
    <row r="52" spans="18:19" ht="12.75" customHeight="1">
      <c r="R52" s="227" t="s">
        <v>410</v>
      </c>
      <c r="S52" s="228">
        <v>3</v>
      </c>
    </row>
    <row r="53" spans="18:19" ht="12.75" customHeight="1">
      <c r="R53" s="227" t="s">
        <v>411</v>
      </c>
      <c r="S53" s="228" t="s">
        <v>309</v>
      </c>
    </row>
    <row r="54" spans="18:19" ht="12.75" customHeight="1">
      <c r="R54" s="227" t="s">
        <v>412</v>
      </c>
      <c r="S54" s="228">
        <v>4</v>
      </c>
    </row>
    <row r="55" spans="18:19" ht="12.75" customHeight="1">
      <c r="R55" s="227" t="s">
        <v>413</v>
      </c>
      <c r="S55" s="228" t="s">
        <v>309</v>
      </c>
    </row>
    <row r="56" spans="18:19" ht="12.75" customHeight="1">
      <c r="R56" s="227" t="s">
        <v>414</v>
      </c>
      <c r="S56" s="228">
        <v>2</v>
      </c>
    </row>
    <row r="57" spans="18:19" ht="12.75" customHeight="1">
      <c r="R57" s="227" t="s">
        <v>415</v>
      </c>
      <c r="S57" s="228">
        <v>4</v>
      </c>
    </row>
    <row r="58" spans="18:19" ht="12.75" customHeight="1">
      <c r="R58" s="227" t="s">
        <v>416</v>
      </c>
      <c r="S58" s="228">
        <v>2</v>
      </c>
    </row>
    <row r="59" spans="18:19" ht="12.75" customHeight="1">
      <c r="R59" s="227" t="s">
        <v>417</v>
      </c>
      <c r="S59" s="228" t="s">
        <v>309</v>
      </c>
    </row>
    <row r="60" spans="18:19" ht="12.75" customHeight="1">
      <c r="R60" s="227" t="s">
        <v>418</v>
      </c>
      <c r="S60" s="228" t="s">
        <v>296</v>
      </c>
    </row>
    <row r="61" spans="18:19" ht="12.75" customHeight="1">
      <c r="R61" s="227" t="s">
        <v>419</v>
      </c>
      <c r="S61" s="228">
        <v>2</v>
      </c>
    </row>
    <row r="62" spans="18:19" ht="12.75" customHeight="1">
      <c r="R62" s="227" t="s">
        <v>420</v>
      </c>
      <c r="S62" s="228">
        <v>5</v>
      </c>
    </row>
    <row r="63" spans="18:19" ht="12.75" customHeight="1">
      <c r="R63" s="227" t="s">
        <v>421</v>
      </c>
      <c r="S63" s="228" t="s">
        <v>309</v>
      </c>
    </row>
    <row r="64" spans="18:19" ht="12.75" customHeight="1">
      <c r="R64" s="227" t="s">
        <v>422</v>
      </c>
      <c r="S64" s="228" t="s">
        <v>309</v>
      </c>
    </row>
    <row r="65" spans="18:19" ht="12.75" customHeight="1">
      <c r="R65" s="227" t="s">
        <v>423</v>
      </c>
      <c r="S65" s="228" t="s">
        <v>309</v>
      </c>
    </row>
    <row r="66" spans="18:19" ht="12.75" customHeight="1">
      <c r="R66" s="227" t="s">
        <v>424</v>
      </c>
      <c r="S66" s="228" t="s">
        <v>325</v>
      </c>
    </row>
    <row r="67" spans="18:19" ht="12.75" customHeight="1">
      <c r="R67" s="227" t="s">
        <v>425</v>
      </c>
      <c r="S67" s="228" t="s">
        <v>296</v>
      </c>
    </row>
    <row r="68" spans="18:19" ht="12.75" customHeight="1">
      <c r="R68" s="227" t="s">
        <v>426</v>
      </c>
      <c r="S68" s="228" t="s">
        <v>309</v>
      </c>
    </row>
    <row r="69" spans="18:19" ht="12.75" customHeight="1">
      <c r="R69" s="227"/>
      <c r="S69" s="229"/>
    </row>
    <row r="70" spans="18:19" ht="12.75" customHeight="1">
      <c r="R70" s="227"/>
      <c r="S70" s="229"/>
    </row>
    <row r="71" spans="18:19" ht="12.75" customHeight="1">
      <c r="R71" s="227"/>
      <c r="S71" s="229"/>
    </row>
    <row r="72" spans="18:19" ht="12.75" customHeight="1">
      <c r="R72" s="227"/>
      <c r="S72" s="229"/>
    </row>
    <row r="73" spans="18:19" ht="12.75" customHeight="1">
      <c r="R73" s="227"/>
      <c r="S73" s="229"/>
    </row>
    <row r="74" spans="18:19" ht="12.75" customHeight="1">
      <c r="R74" s="227"/>
      <c r="S74" s="229"/>
    </row>
    <row r="75" spans="18:19" ht="12.75" customHeight="1">
      <c r="R75" s="227"/>
      <c r="S75" s="229"/>
    </row>
    <row r="76" spans="18:19" ht="12.75" customHeight="1">
      <c r="R76" s="227"/>
      <c r="S76" s="229"/>
    </row>
    <row r="77" spans="18:19" ht="12.75" customHeight="1">
      <c r="R77" s="227"/>
      <c r="S77" s="229"/>
    </row>
    <row r="78" spans="18:19" ht="12.75" customHeight="1">
      <c r="R78" s="227"/>
      <c r="S78" s="229"/>
    </row>
    <row r="79" spans="18:19" ht="12.75" customHeight="1">
      <c r="R79" s="227"/>
      <c r="S79" s="229"/>
    </row>
    <row r="80" spans="18:19" ht="12.75" customHeight="1">
      <c r="R80" s="227"/>
      <c r="S80" s="229"/>
    </row>
    <row r="81" spans="18:19" ht="12.75" customHeight="1">
      <c r="R81" s="227"/>
      <c r="S81" s="229"/>
    </row>
    <row r="82" spans="18:19" ht="12.75" customHeight="1">
      <c r="R82" s="227"/>
      <c r="S82" s="229"/>
    </row>
    <row r="83" spans="18:19" ht="12.75" customHeight="1">
      <c r="R83" s="227"/>
      <c r="S83" s="229"/>
    </row>
    <row r="84" spans="18:19" ht="12.75" customHeight="1">
      <c r="R84" s="227"/>
      <c r="S84" s="229"/>
    </row>
    <row r="85" spans="18:19" ht="12.75" customHeight="1" thickBot="1">
      <c r="R85" s="230"/>
      <c r="S85" s="231"/>
    </row>
  </sheetData>
  <sheetProtection algorithmName="SHA-512" hashValue="Ck5vnaSlMxslsmXGA2Klehv4kmSqBA2g634PdiBCDMvi1a7hxZdbPsKE3Q5kxlcNIAiXfbKTZqhhP3l5b7yJ/w==" saltValue="fcBkZaS7w0uxkaJxbnFmew==" spinCount="100000" sheet="1" objects="1" scenarios="1"/>
  <protectedRanges>
    <protectedRange sqref="B1:C31" name="Rango1"/>
    <protectedRange sqref="R2:S85" name="Rango2"/>
    <protectedRange sqref="AE2:AE10" name="Rango3"/>
    <protectedRange sqref="AH2:AH10" name="Rango4"/>
    <protectedRange sqref="AE2:AE15" name="Rango5"/>
    <protectedRange sqref="AH2:AH15" name="Rango6"/>
    <protectedRange sqref="D2:D21" name="Rango7"/>
  </protectedRanges>
  <sortState xmlns:xlrd2="http://schemas.microsoft.com/office/spreadsheetml/2017/richdata2" ref="R2:S68">
    <sortCondition ref="R2:R68"/>
  </sortState>
  <phoneticPr fontId="15" type="noConversion"/>
  <pageMargins left="0.7" right="0.7" top="0.75" bottom="0.75" header="0.3" footer="0.3"/>
  <pageSetup paperSize="9"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1163B-BCFC-4794-BFE7-3967E16CFCF1}">
  <sheetPr codeName="Hoja7"/>
  <dimension ref="B1:Y102"/>
  <sheetViews>
    <sheetView showGridLines="0" topLeftCell="A2" zoomScale="90" zoomScaleNormal="90" workbookViewId="0">
      <selection activeCell="H12" sqref="H12"/>
    </sheetView>
  </sheetViews>
  <sheetFormatPr defaultColWidth="11.42578125" defaultRowHeight="14.45"/>
  <cols>
    <col min="1" max="1" width="5.140625" customWidth="1"/>
    <col min="2" max="2" width="17.140625" customWidth="1"/>
    <col min="3" max="3" width="30.42578125" customWidth="1"/>
    <col min="4" max="7" width="1.85546875" customWidth="1"/>
    <col min="8" max="8" width="13.42578125" bestFit="1" customWidth="1"/>
    <col min="9" max="9" width="14.5703125" bestFit="1" customWidth="1"/>
    <col min="10" max="10" width="9" style="290" customWidth="1"/>
    <col min="11" max="15" width="7.42578125" bestFit="1" customWidth="1"/>
    <col min="16" max="19" width="7.7109375" bestFit="1" customWidth="1"/>
    <col min="20" max="20" width="7.42578125" bestFit="1" customWidth="1"/>
    <col min="21" max="25" width="7.7109375" bestFit="1" customWidth="1"/>
  </cols>
  <sheetData>
    <row r="1" spans="2:25" ht="15" thickBot="1"/>
    <row r="2" spans="2:25" ht="18.600000000000001" thickBot="1">
      <c r="B2" s="388" t="s">
        <v>427</v>
      </c>
      <c r="C2" s="389"/>
      <c r="H2" s="392" t="s">
        <v>428</v>
      </c>
      <c r="I2" s="393"/>
      <c r="J2" s="393"/>
      <c r="K2" s="393"/>
      <c r="L2" s="393"/>
      <c r="M2" s="393"/>
      <c r="N2" s="393"/>
      <c r="O2" s="393"/>
      <c r="P2" s="393"/>
      <c r="Q2" s="393"/>
      <c r="R2" s="393"/>
      <c r="S2" s="393"/>
      <c r="T2" s="393"/>
      <c r="U2" s="393"/>
      <c r="V2" s="393"/>
      <c r="W2" s="393"/>
      <c r="X2" s="393"/>
      <c r="Y2" s="394"/>
    </row>
    <row r="3" spans="2:25" ht="15" thickBot="1">
      <c r="B3" s="390"/>
      <c r="C3" s="391"/>
    </row>
    <row r="4" spans="2:25">
      <c r="H4" s="291" t="s">
        <v>429</v>
      </c>
      <c r="I4" s="292"/>
      <c r="K4" s="395" t="s">
        <v>430</v>
      </c>
      <c r="L4" s="395"/>
      <c r="M4" s="395"/>
      <c r="N4" s="396"/>
      <c r="O4" s="396"/>
      <c r="P4" s="396"/>
      <c r="Q4" s="396"/>
      <c r="R4" s="396"/>
      <c r="S4" s="398"/>
      <c r="T4" s="398"/>
      <c r="U4" s="398"/>
    </row>
    <row r="5" spans="2:25" ht="15">
      <c r="B5" s="24" t="s">
        <v>431</v>
      </c>
      <c r="C5" s="24" t="s">
        <v>264</v>
      </c>
      <c r="H5" s="321" t="s">
        <v>33</v>
      </c>
      <c r="I5" s="315" t="s">
        <v>13</v>
      </c>
      <c r="J5" s="290" t="s">
        <v>432</v>
      </c>
      <c r="K5" s="293" t="s">
        <v>34</v>
      </c>
      <c r="L5" s="293" t="s">
        <v>35</v>
      </c>
      <c r="M5" s="293" t="s">
        <v>36</v>
      </c>
      <c r="N5" s="294" t="s">
        <v>37</v>
      </c>
      <c r="O5" s="294" t="s">
        <v>38</v>
      </c>
      <c r="P5" s="294" t="s">
        <v>39</v>
      </c>
      <c r="Q5" s="294" t="s">
        <v>40</v>
      </c>
      <c r="R5" s="294" t="s">
        <v>41</v>
      </c>
      <c r="S5" s="294" t="s">
        <v>42</v>
      </c>
      <c r="T5" s="294" t="s">
        <v>43</v>
      </c>
      <c r="U5" s="294" t="s">
        <v>44</v>
      </c>
      <c r="V5" s="294" t="s">
        <v>45</v>
      </c>
      <c r="W5" s="294" t="s">
        <v>46</v>
      </c>
      <c r="X5" s="294" t="s">
        <v>47</v>
      </c>
      <c r="Y5" s="294" t="s">
        <v>48</v>
      </c>
    </row>
    <row r="6" spans="2:25" ht="15">
      <c r="B6" s="295">
        <v>45658</v>
      </c>
      <c r="C6" s="296" t="s">
        <v>433</v>
      </c>
      <c r="H6" s="297">
        <v>45670</v>
      </c>
      <c r="I6" s="25" t="s">
        <v>75</v>
      </c>
      <c r="J6" s="298" t="str">
        <f>IF(H6="","",H6&amp;"-"&amp;I6)</f>
        <v xml:space="preserve">45670-7:00 - 9:00 p.m. </v>
      </c>
      <c r="K6" s="299">
        <f>IF($H6="(en blanco)","",IF($H6="","",IFERROR(IF(VLOOKUP(H6+7,'Fechas de clase'!$B$5:$B$102,1,0),H6+14),H6+7)))</f>
        <v>45677</v>
      </c>
      <c r="L6" s="299">
        <f>IF($H6="(en blanco)","",IF($H6="","",IFERROR(IF(VLOOKUP(K6+7,'Fechas de clase'!$B$5:$B$102,1,0),K6+14),K6+7)))</f>
        <v>45684</v>
      </c>
      <c r="M6" s="299">
        <f>IF($H6="(en blanco)","",IF($H6="","",IFERROR(IF(VLOOKUP(L6+7,'Fechas de clase'!$B$5:$B$102,1,0),L6+14),L6+7)))</f>
        <v>45691</v>
      </c>
      <c r="N6" s="299">
        <f>IF($H6="(en blanco)","",IF($H6="","",IFERROR(IF(VLOOKUP(M6+7,'Fechas de clase'!$B$5:$B$102,1,0),M6+14),M6+7)))</f>
        <v>45698</v>
      </c>
      <c r="O6" s="299">
        <f>IF($H6="(en blanco)","",IF($H6="","",IFERROR(IF(VLOOKUP(N6+7,'Fechas de clase'!$B$5:$B$102,1,0),N6+14),N6+7)))</f>
        <v>45705</v>
      </c>
      <c r="P6" s="299">
        <f>IF($H6="(en blanco)","",IF($H6="","",IFERROR(IF(VLOOKUP(O6+7,'Fechas de clase'!$B$5:$B$102,1,0),O6+14),O6+7)))</f>
        <v>45712</v>
      </c>
      <c r="Q6" s="299">
        <f>IF($H6="(en blanco)","",IF($H6="","",IFERROR(IF(VLOOKUP(P6+7,'Fechas de clase'!$B$5:$B$102,1,0),P6+14),P6+7)))</f>
        <v>45719</v>
      </c>
      <c r="R6" s="299">
        <f>IF($H6="(en blanco)","",IF($H6="","",IFERROR(IF(VLOOKUP(Q6+7,'Fechas de clase'!$B$5:$B$102,1,0),Q6+14),Q6+7)))</f>
        <v>45726</v>
      </c>
      <c r="S6" s="299">
        <f>IF($H6="(en blanco)","",IF($H6="","",IFERROR(IF(VLOOKUP(R6+7,'Fechas de clase'!$B$5:$B$102,1,0),R6+14),R6+7)))</f>
        <v>45733</v>
      </c>
      <c r="T6" s="299">
        <f>IF($H6="(en blanco)","",IF($H6="","",IFERROR(IF(VLOOKUP(S6+7,'Fechas de clase'!$B$5:$B$102,1,0),S6+14),S6+7)))</f>
        <v>45740</v>
      </c>
      <c r="U6" s="299">
        <f>IF($H6="(en blanco)","",IF($H6="","",IFERROR(IF(VLOOKUP(T6+7,'Fechas de clase'!$B$5:$B$102,1,0),T6+14),T6+7)))</f>
        <v>45747</v>
      </c>
      <c r="V6" s="299">
        <f>IF($H6="(en blanco)","",IF($H6="","",IFERROR(IF(VLOOKUP(U6+7,'Fechas de clase'!$B$5:$B$102,1,0),U6+14),U6+7)))</f>
        <v>45754</v>
      </c>
      <c r="W6" s="299">
        <f>IF($H6="(en blanco)","",IF($H6="","",IFERROR(IF(VLOOKUP(V6+7,'Fechas de clase'!$B$5:$B$102,1,0),V6+14),V6+7)))</f>
        <v>45761</v>
      </c>
      <c r="X6" s="299">
        <f>IF($H6="(en blanco)","",IF($H6="","",IFERROR(IF(VLOOKUP(W6+7,'Fechas de clase'!$B$5:$B$102,1,0),W6+14),W6+7)))</f>
        <v>45768</v>
      </c>
      <c r="Y6" s="299">
        <f>IF($H6="(en blanco)","",IF($H6="","",IFERROR(IF(VLOOKUP(X6+7,'Fechas de clase'!$B$5:$B$102,1,0),X6+14),X6+7)))</f>
        <v>45775</v>
      </c>
    </row>
    <row r="7" spans="2:25" ht="15">
      <c r="B7" s="295">
        <v>45764</v>
      </c>
      <c r="C7" s="296" t="s">
        <v>434</v>
      </c>
      <c r="H7" s="297">
        <v>45671</v>
      </c>
      <c r="I7" s="25" t="s">
        <v>75</v>
      </c>
      <c r="J7" s="298" t="str">
        <f t="shared" ref="J7:J70" si="0">IF(H7="","",H7&amp;"-"&amp;I7)</f>
        <v xml:space="preserve">45671-7:00 - 9:00 p.m. </v>
      </c>
      <c r="K7" s="299">
        <f>IF($H7="(en blanco)","",IF($H7="","",IFERROR(IF(VLOOKUP(H7+7,'Fechas de clase'!$B$5:$B$102,1,0),H7+14),H7+7)))</f>
        <v>45678</v>
      </c>
      <c r="L7" s="299">
        <f>IF($H7="(en blanco)","",IF($H7="","",IFERROR(IF(VLOOKUP(K7+7,'Fechas de clase'!$B$5:$B$102,1,0),K7+14),K7+7)))</f>
        <v>45685</v>
      </c>
      <c r="M7" s="299">
        <f>IF($H7="(en blanco)","",IF($H7="","",IFERROR(IF(VLOOKUP(L7+7,'Fechas de clase'!$B$5:$B$102,1,0),L7+14),L7+7)))</f>
        <v>45692</v>
      </c>
      <c r="N7" s="299">
        <f>IF($H7="(en blanco)","",IF($H7="","",IFERROR(IF(VLOOKUP(M7+7,'Fechas de clase'!$B$5:$B$102,1,0),M7+14),M7+7)))</f>
        <v>45699</v>
      </c>
      <c r="O7" s="299">
        <f>IF($H7="(en blanco)","",IF($H7="","",IFERROR(IF(VLOOKUP(N7+7,'Fechas de clase'!$B$5:$B$102,1,0),N7+14),N7+7)))</f>
        <v>45706</v>
      </c>
      <c r="P7" s="299">
        <f>IF($H7="(en blanco)","",IF($H7="","",IFERROR(IF(VLOOKUP(O7+7,'Fechas de clase'!$B$5:$B$102,1,0),O7+14),O7+7)))</f>
        <v>45713</v>
      </c>
      <c r="Q7" s="299">
        <f>IF($H7="(en blanco)","",IF($H7="","",IFERROR(IF(VLOOKUP(P7+7,'Fechas de clase'!$B$5:$B$102,1,0),P7+14),P7+7)))</f>
        <v>45720</v>
      </c>
      <c r="R7" s="299">
        <f>IF($H7="(en blanco)","",IF($H7="","",IFERROR(IF(VLOOKUP(Q7+7,'Fechas de clase'!$B$5:$B$102,1,0),Q7+14),Q7+7)))</f>
        <v>45727</v>
      </c>
      <c r="S7" s="299">
        <f>IF($H7="(en blanco)","",IF($H7="","",IFERROR(IF(VLOOKUP(R7+7,'Fechas de clase'!$B$5:$B$102,1,0),R7+14),R7+7)))</f>
        <v>45734</v>
      </c>
      <c r="T7" s="299">
        <f>IF($H7="(en blanco)","",IF($H7="","",IFERROR(IF(VLOOKUP(S7+7,'Fechas de clase'!$B$5:$B$102,1,0),S7+14),S7+7)))</f>
        <v>45741</v>
      </c>
      <c r="U7" s="299">
        <f>IF($H7="(en blanco)","",IF($H7="","",IFERROR(IF(VLOOKUP(T7+7,'Fechas de clase'!$B$5:$B$102,1,0),T7+14),T7+7)))</f>
        <v>45748</v>
      </c>
      <c r="V7" s="299">
        <f>IF($H7="(en blanco)","",IF($H7="","",IFERROR(IF(VLOOKUP(U7+7,'Fechas de clase'!$B$5:$B$102,1,0),U7+14),U7+7)))</f>
        <v>45755</v>
      </c>
      <c r="W7" s="299">
        <f>IF($H7="(en blanco)","",IF($H7="","",IFERROR(IF(VLOOKUP(V7+7,'Fechas de clase'!$B$5:$B$102,1,0),V7+14),V7+7)))</f>
        <v>45762</v>
      </c>
      <c r="X7" s="299">
        <f>IF($H7="(en blanco)","",IF($H7="","",IFERROR(IF(VLOOKUP(W7+7,'Fechas de clase'!$B$5:$B$102,1,0),W7+14),W7+7)))</f>
        <v>45769</v>
      </c>
      <c r="Y7" s="299">
        <f>IF($H7="(en blanco)","",IF($H7="","",IFERROR(IF(VLOOKUP(X7+7,'Fechas de clase'!$B$5:$B$102,1,0),X7+14),X7+7)))</f>
        <v>45776</v>
      </c>
    </row>
    <row r="8" spans="2:25" ht="15">
      <c r="B8" s="295">
        <v>45765</v>
      </c>
      <c r="C8" s="296" t="s">
        <v>435</v>
      </c>
      <c r="H8" s="297">
        <v>45700</v>
      </c>
      <c r="I8" s="25" t="s">
        <v>179</v>
      </c>
      <c r="J8" s="298" t="str">
        <f t="shared" si="0"/>
        <v>45700-7:00 - 9:00 p.m.</v>
      </c>
      <c r="K8" s="299">
        <f>IF($H8="(en blanco)","",IF($H8="","",IFERROR(IF(VLOOKUP(H8+7,'Fechas de clase'!$B$5:$B$102,1,0),H8+14),H8+7)))</f>
        <v>45707</v>
      </c>
      <c r="L8" s="299">
        <f>IF($H8="(en blanco)","",IF($H8="","",IFERROR(IF(VLOOKUP(K8+7,'Fechas de clase'!$B$5:$B$102,1,0),K8+14),K8+7)))</f>
        <v>45714</v>
      </c>
      <c r="M8" s="299">
        <f>IF($H8="(en blanco)","",IF($H8="","",IFERROR(IF(VLOOKUP(L8+7,'Fechas de clase'!$B$5:$B$102,1,0),L8+14),L8+7)))</f>
        <v>45721</v>
      </c>
      <c r="N8" s="299">
        <f>IF($H8="(en blanco)","",IF($H8="","",IFERROR(IF(VLOOKUP(M8+7,'Fechas de clase'!$B$5:$B$102,1,0),M8+14),M8+7)))</f>
        <v>45728</v>
      </c>
      <c r="O8" s="299">
        <f>IF($H8="(en blanco)","",IF($H8="","",IFERROR(IF(VLOOKUP(N8+7,'Fechas de clase'!$B$5:$B$102,1,0),N8+14),N8+7)))</f>
        <v>45735</v>
      </c>
      <c r="P8" s="299">
        <f>IF($H8="(en blanco)","",IF($H8="","",IFERROR(IF(VLOOKUP(O8+7,'Fechas de clase'!$B$5:$B$102,1,0),O8+14),O8+7)))</f>
        <v>45742</v>
      </c>
      <c r="Q8" s="299">
        <f>IF($H8="(en blanco)","",IF($H8="","",IFERROR(IF(VLOOKUP(P8+7,'Fechas de clase'!$B$5:$B$102,1,0),P8+14),P8+7)))</f>
        <v>45749</v>
      </c>
      <c r="R8" s="299">
        <f>IF($H8="(en blanco)","",IF($H8="","",IFERROR(IF(VLOOKUP(Q8+7,'Fechas de clase'!$B$5:$B$102,1,0),Q8+14),Q8+7)))</f>
        <v>45756</v>
      </c>
      <c r="S8" s="299">
        <f>IF($H8="(en blanco)","",IF($H8="","",IFERROR(IF(VLOOKUP(R8+7,'Fechas de clase'!$B$5:$B$102,1,0),R8+14),R8+7)))</f>
        <v>45763</v>
      </c>
      <c r="T8" s="299">
        <f>IF($H8="(en blanco)","",IF($H8="","",IFERROR(IF(VLOOKUP(S8+7,'Fechas de clase'!$B$5:$B$102,1,0),S8+14),S8+7)))</f>
        <v>45770</v>
      </c>
      <c r="U8" s="299">
        <f>IF($H8="(en blanco)","",IF($H8="","",IFERROR(IF(VLOOKUP(T8+7,'Fechas de clase'!$B$5:$B$102,1,0),T8+14),T8+7)))</f>
        <v>45777</v>
      </c>
      <c r="V8" s="299">
        <f>IF($H8="(en blanco)","",IF($H8="","",IFERROR(IF(VLOOKUP(U8+7,'Fechas de clase'!$B$5:$B$102,1,0),U8+14),U8+7)))</f>
        <v>45784</v>
      </c>
      <c r="W8" s="299">
        <f>IF($H8="(en blanco)","",IF($H8="","",IFERROR(IF(VLOOKUP(V8+7,'Fechas de clase'!$B$5:$B$102,1,0),V8+14),V8+7)))</f>
        <v>45791</v>
      </c>
      <c r="X8" s="299">
        <f>IF($H8="(en blanco)","",IF($H8="","",IFERROR(IF(VLOOKUP(W8+7,'Fechas de clase'!$B$5:$B$102,1,0),W8+14),W8+7)))</f>
        <v>45798</v>
      </c>
      <c r="Y8" s="299">
        <f>IF($H8="(en blanco)","",IF($H8="","",IFERROR(IF(VLOOKUP(X8+7,'Fechas de clase'!$B$5:$B$102,1,0),X8+14),X8+7)))</f>
        <v>45805</v>
      </c>
    </row>
    <row r="9" spans="2:25" ht="15">
      <c r="B9" s="295">
        <v>45778</v>
      </c>
      <c r="C9" s="296" t="s">
        <v>436</v>
      </c>
      <c r="H9" s="297">
        <v>45701</v>
      </c>
      <c r="I9" s="25" t="s">
        <v>198</v>
      </c>
      <c r="J9" s="298" t="str">
        <f t="shared" si="0"/>
        <v>45701-6:00 - 8:00 pm</v>
      </c>
      <c r="K9" s="299">
        <f>IF($H9="(en blanco)","",IF($H9="","",IFERROR(IF(VLOOKUP(H9+7,'Fechas de clase'!$B$5:$B$102,1,0),H9+14),H9+7)))</f>
        <v>45708</v>
      </c>
      <c r="L9" s="299">
        <f>IF($H9="(en blanco)","",IF($H9="","",IFERROR(IF(VLOOKUP(K9+7,'Fechas de clase'!$B$5:$B$102,1,0),K9+14),K9+7)))</f>
        <v>45715</v>
      </c>
      <c r="M9" s="299">
        <f>IF($H9="(en blanco)","",IF($H9="","",IFERROR(IF(VLOOKUP(L9+7,'Fechas de clase'!$B$5:$B$102,1,0),L9+14),L9+7)))</f>
        <v>45722</v>
      </c>
      <c r="N9" s="299">
        <f>IF($H9="(en blanco)","",IF($H9="","",IFERROR(IF(VLOOKUP(M9+7,'Fechas de clase'!$B$5:$B$102,1,0),M9+14),M9+7)))</f>
        <v>45729</v>
      </c>
      <c r="O9" s="299">
        <f>IF($H9="(en blanco)","",IF($H9="","",IFERROR(IF(VLOOKUP(N9+7,'Fechas de clase'!$B$5:$B$102,1,0),N9+14),N9+7)))</f>
        <v>45736</v>
      </c>
      <c r="P9" s="299">
        <f>IF($H9="(en blanco)","",IF($H9="","",IFERROR(IF(VLOOKUP(O9+7,'Fechas de clase'!$B$5:$B$102,1,0),O9+14),O9+7)))</f>
        <v>45743</v>
      </c>
      <c r="Q9" s="299">
        <f>IF($H9="(en blanco)","",IF($H9="","",IFERROR(IF(VLOOKUP(P9+7,'Fechas de clase'!$B$5:$B$102,1,0),P9+14),P9+7)))</f>
        <v>45750</v>
      </c>
      <c r="R9" s="299">
        <f>IF($H9="(en blanco)","",IF($H9="","",IFERROR(IF(VLOOKUP(Q9+7,'Fechas de clase'!$B$5:$B$102,1,0),Q9+14),Q9+7)))</f>
        <v>45757</v>
      </c>
      <c r="S9" s="299">
        <f>IF($H9="(en blanco)","",IF($H9="","",IFERROR(IF(VLOOKUP(R9+7,'Fechas de clase'!$B$5:$B$102,1,0),R9+14),R9+7)))</f>
        <v>45771</v>
      </c>
      <c r="T9" s="299">
        <f>IF($H9="(en blanco)","",IF($H9="","",IFERROR(IF(VLOOKUP(S9+7,'Fechas de clase'!$B$5:$B$102,1,0),S9+14),S9+7)))</f>
        <v>45785</v>
      </c>
      <c r="U9" s="299">
        <f>IF($H9="(en blanco)","",IF($H9="","",IFERROR(IF(VLOOKUP(T9+7,'Fechas de clase'!$B$5:$B$102,1,0),T9+14),T9+7)))</f>
        <v>45792</v>
      </c>
      <c r="V9" s="299">
        <f>IF($H9="(en blanco)","",IF($H9="","",IFERROR(IF(VLOOKUP(U9+7,'Fechas de clase'!$B$5:$B$102,1,0),U9+14),U9+7)))</f>
        <v>45799</v>
      </c>
      <c r="W9" s="299">
        <f>IF($H9="(en blanco)","",IF($H9="","",IFERROR(IF(VLOOKUP(V9+7,'Fechas de clase'!$B$5:$B$102,1,0),V9+14),V9+7)))</f>
        <v>45806</v>
      </c>
      <c r="X9" s="299">
        <f>IF($H9="(en blanco)","",IF($H9="","",IFERROR(IF(VLOOKUP(W9+7,'Fechas de clase'!$B$5:$B$102,1,0),W9+14),W9+7)))</f>
        <v>45813</v>
      </c>
      <c r="Y9" s="299">
        <f>IF($H9="(en blanco)","",IF($H9="","",IFERROR(IF(VLOOKUP(X9+7,'Fechas de clase'!$B$5:$B$102,1,0),X9+14),X9+7)))</f>
        <v>45820</v>
      </c>
    </row>
    <row r="10" spans="2:25" ht="15">
      <c r="B10" s="295">
        <v>45815</v>
      </c>
      <c r="C10" s="296" t="s">
        <v>437</v>
      </c>
      <c r="H10" s="297" t="s">
        <v>438</v>
      </c>
      <c r="I10" s="25" t="s">
        <v>438</v>
      </c>
      <c r="J10" s="298" t="str">
        <f t="shared" si="0"/>
        <v>(en blanco)-(en blanco)</v>
      </c>
      <c r="K10" s="299" t="str">
        <f>IF($H10="(en blanco)","",IF($H10="","",IFERROR(IF(VLOOKUP(H10+7,'Fechas de clase'!$B$5:$B$102,1,0),H10+14),H10+7)))</f>
        <v/>
      </c>
      <c r="L10" s="299" t="str">
        <f>IF($H10="(en blanco)","",IF($H10="","",IFERROR(IF(VLOOKUP(K10+7,'Fechas de clase'!$B$5:$B$102,1,0),K10+14),K10+7)))</f>
        <v/>
      </c>
      <c r="M10" s="299" t="str">
        <f>IF($H10="(en blanco)","",IF($H10="","",IFERROR(IF(VLOOKUP(L10+7,'Fechas de clase'!$B$5:$B$102,1,0),L10+14),L10+7)))</f>
        <v/>
      </c>
      <c r="N10" s="299" t="str">
        <f>IF($H10="(en blanco)","",IF($H10="","",IFERROR(IF(VLOOKUP(M10+7,'Fechas de clase'!$B$5:$B$102,1,0),M10+14),M10+7)))</f>
        <v/>
      </c>
      <c r="O10" s="299" t="str">
        <f>IF($H10="(en blanco)","",IF($H10="","",IFERROR(IF(VLOOKUP(N10+7,'Fechas de clase'!$B$5:$B$102,1,0),N10+14),N10+7)))</f>
        <v/>
      </c>
      <c r="P10" s="299" t="str">
        <f>IF($H10="(en blanco)","",IF($H10="","",IFERROR(IF(VLOOKUP(O10+7,'Fechas de clase'!$B$5:$B$102,1,0),O10+14),O10+7)))</f>
        <v/>
      </c>
      <c r="Q10" s="299" t="str">
        <f>IF($H10="(en blanco)","",IF($H10="","",IFERROR(IF(VLOOKUP(P10+7,'Fechas de clase'!$B$5:$B$102,1,0),P10+14),P10+7)))</f>
        <v/>
      </c>
      <c r="R10" s="299" t="str">
        <f>IF($H10="(en blanco)","",IF($H10="","",IFERROR(IF(VLOOKUP(Q10+7,'Fechas de clase'!$B$5:$B$102,1,0),Q10+14),Q10+7)))</f>
        <v/>
      </c>
      <c r="S10" s="299" t="str">
        <f>IF($H10="(en blanco)","",IF($H10="","",IFERROR(IF(VLOOKUP(R10+7,'Fechas de clase'!$B$5:$B$102,1,0),R10+14),R10+7)))</f>
        <v/>
      </c>
      <c r="T10" s="299" t="str">
        <f>IF($H10="(en blanco)","",IF($H10="","",IFERROR(IF(VLOOKUP(S10+7,'Fechas de clase'!$B$5:$B$102,1,0),S10+14),S10+7)))</f>
        <v/>
      </c>
      <c r="U10" s="299" t="str">
        <f>IF($H10="(en blanco)","",IF($H10="","",IFERROR(IF(VLOOKUP(T10+7,'Fechas de clase'!$B$5:$B$102,1,0),T10+14),T10+7)))</f>
        <v/>
      </c>
      <c r="V10" s="299" t="str">
        <f>IF($H10="(en blanco)","",IF($H10="","",IFERROR(IF(VLOOKUP(U10+7,'Fechas de clase'!$B$5:$B$102,1,0),U10+14),U10+7)))</f>
        <v/>
      </c>
      <c r="W10" s="299" t="str">
        <f>IF($H10="(en blanco)","",IF($H10="","",IFERROR(IF(VLOOKUP(V10+7,'Fechas de clase'!$B$5:$B$102,1,0),V10+14),V10+7)))</f>
        <v/>
      </c>
      <c r="X10" s="299" t="str">
        <f>IF($H10="(en blanco)","",IF($H10="","",IFERROR(IF(VLOOKUP(W10+7,'Fechas de clase'!$B$5:$B$102,1,0),W10+14),W10+7)))</f>
        <v/>
      </c>
      <c r="Y10" s="299" t="str">
        <f>IF($H10="(en blanco)","",IF($H10="","",IFERROR(IF(VLOOKUP(X10+7,'Fechas de clase'!$B$5:$B$102,1,0),X10+14),X10+7)))</f>
        <v/>
      </c>
    </row>
    <row r="11" spans="2:25">
      <c r="B11" s="295">
        <v>45837</v>
      </c>
      <c r="C11" s="296" t="s">
        <v>439</v>
      </c>
      <c r="J11" s="298" t="str">
        <f t="shared" si="0"/>
        <v/>
      </c>
      <c r="K11" s="299" t="str">
        <f>IF($H11="(en blanco)","",IF($H11="","",IFERROR(IF(VLOOKUP(H11+7,'Fechas de clase'!$B$5:$B$102,1,0),H11+14),H11+7)))</f>
        <v/>
      </c>
      <c r="L11" s="299" t="str">
        <f>IF($H11="(en blanco)","",IF($H11="","",IFERROR(IF(VLOOKUP(K11+7,'Fechas de clase'!$B$5:$B$102,1,0),K11+14),K11+7)))</f>
        <v/>
      </c>
      <c r="M11" s="299" t="str">
        <f>IF($H11="(en blanco)","",IF($H11="","",IFERROR(IF(VLOOKUP(L11+7,'Fechas de clase'!$B$5:$B$102,1,0),L11+14),L11+7)))</f>
        <v/>
      </c>
      <c r="N11" s="299" t="str">
        <f>IF($H11="(en blanco)","",IF($H11="","",IFERROR(IF(VLOOKUP(M11+7,'Fechas de clase'!$B$5:$B$102,1,0),M11+14),M11+7)))</f>
        <v/>
      </c>
      <c r="O11" s="299" t="str">
        <f>IF($H11="(en blanco)","",IF($H11="","",IFERROR(IF(VLOOKUP(N11+7,'Fechas de clase'!$B$5:$B$102,1,0),N11+14),N11+7)))</f>
        <v/>
      </c>
      <c r="P11" s="299" t="str">
        <f>IF($H11="(en blanco)","",IF($H11="","",IFERROR(IF(VLOOKUP(O11+7,'Fechas de clase'!$B$5:$B$102,1,0),O11+14),O11+7)))</f>
        <v/>
      </c>
      <c r="Q11" s="299" t="str">
        <f>IF($H11="(en blanco)","",IF($H11="","",IFERROR(IF(VLOOKUP(P11+7,'Fechas de clase'!$B$5:$B$102,1,0),P11+14),P11+7)))</f>
        <v/>
      </c>
      <c r="R11" s="299" t="str">
        <f>IF($H11="(en blanco)","",IF($H11="","",IFERROR(IF(VLOOKUP(Q11+7,'Fechas de clase'!$B$5:$B$102,1,0),Q11+14),Q11+7)))</f>
        <v/>
      </c>
      <c r="S11" s="299" t="str">
        <f>IF($H11="(en blanco)","",IF($H11="","",IFERROR(IF(VLOOKUP(R11+7,'Fechas de clase'!$B$5:$B$102,1,0),R11+14),R11+7)))</f>
        <v/>
      </c>
      <c r="T11" s="299" t="str">
        <f>IF($H11="(en blanco)","",IF($H11="","",IFERROR(IF(VLOOKUP(S11+7,'Fechas de clase'!$B$5:$B$102,1,0),S11+14),S11+7)))</f>
        <v/>
      </c>
      <c r="U11" s="299" t="str">
        <f>IF($H11="(en blanco)","",IF($H11="","",IFERROR(IF(VLOOKUP(T11+7,'Fechas de clase'!$B$5:$B$102,1,0),T11+14),T11+7)))</f>
        <v/>
      </c>
      <c r="V11" s="299" t="str">
        <f>IF($H11="(en blanco)","",IF($H11="","",IFERROR(IF(VLOOKUP(U11+7,'Fechas de clase'!$B$5:$B$102,1,0),U11+14),U11+7)))</f>
        <v/>
      </c>
      <c r="W11" s="299" t="str">
        <f>IF($H11="(en blanco)","",IF($H11="","",IFERROR(IF(VLOOKUP(V11+7,'Fechas de clase'!$B$5:$B$102,1,0),V11+14),V11+7)))</f>
        <v/>
      </c>
      <c r="X11" s="299" t="str">
        <f>IF($H11="(en blanco)","",IF($H11="","",IFERROR(IF(VLOOKUP(W11+7,'Fechas de clase'!$B$5:$B$102,1,0),W11+14),W11+7)))</f>
        <v/>
      </c>
      <c r="Y11" s="299" t="str">
        <f>IF($H11="(en blanco)","",IF($H11="","",IFERROR(IF(VLOOKUP(X11+7,'Fechas de clase'!$B$5:$B$102,1,0),X11+14),X11+7)))</f>
        <v/>
      </c>
    </row>
    <row r="12" spans="2:25">
      <c r="B12" s="295">
        <v>45861</v>
      </c>
      <c r="C12" s="296" t="s">
        <v>440</v>
      </c>
      <c r="J12" s="298" t="str">
        <f t="shared" si="0"/>
        <v/>
      </c>
      <c r="K12" s="299" t="str">
        <f>IF($H12="(en blanco)","",IF($H12="","",IFERROR(IF(VLOOKUP(H12+7,'Fechas de clase'!$B$5:$B$102,1,0),H12+14),H12+7)))</f>
        <v/>
      </c>
      <c r="L12" s="299" t="str">
        <f>IF($H12="(en blanco)","",IF($H12="","",IFERROR(IF(VLOOKUP(K12+7,'Fechas de clase'!$B$5:$B$102,1,0),K12+14),K12+7)))</f>
        <v/>
      </c>
      <c r="M12" s="299" t="str">
        <f>IF($H12="(en blanco)","",IF($H12="","",IFERROR(IF(VLOOKUP(L12+7,'Fechas de clase'!$B$5:$B$102,1,0),L12+14),L12+7)))</f>
        <v/>
      </c>
      <c r="N12" s="299" t="str">
        <f>IF($H12="(en blanco)","",IF($H12="","",IFERROR(IF(VLOOKUP(M12+7,'Fechas de clase'!$B$5:$B$102,1,0),M12+14),M12+7)))</f>
        <v/>
      </c>
      <c r="O12" s="299" t="str">
        <f>IF($H12="(en blanco)","",IF($H12="","",IFERROR(IF(VLOOKUP(N12+7,'Fechas de clase'!$B$5:$B$102,1,0),N12+14),N12+7)))</f>
        <v/>
      </c>
      <c r="P12" s="299" t="str">
        <f>IF($H12="(en blanco)","",IF($H12="","",IFERROR(IF(VLOOKUP(O12+7,'Fechas de clase'!$B$5:$B$102,1,0),O12+14),O12+7)))</f>
        <v/>
      </c>
      <c r="Q12" s="299" t="str">
        <f>IF($H12="(en blanco)","",IF($H12="","",IFERROR(IF(VLOOKUP(P12+7,'Fechas de clase'!$B$5:$B$102,1,0),P12+14),P12+7)))</f>
        <v/>
      </c>
      <c r="R12" s="299" t="str">
        <f>IF($H12="(en blanco)","",IF($H12="","",IFERROR(IF(VLOOKUP(Q12+7,'Fechas de clase'!$B$5:$B$102,1,0),Q12+14),Q12+7)))</f>
        <v/>
      </c>
      <c r="S12" s="299" t="str">
        <f>IF($H12="(en blanco)","",IF($H12="","",IFERROR(IF(VLOOKUP(R12+7,'Fechas de clase'!$B$5:$B$102,1,0),R12+14),R12+7)))</f>
        <v/>
      </c>
      <c r="T12" s="299" t="str">
        <f>IF($H12="(en blanco)","",IF($H12="","",IFERROR(IF(VLOOKUP(S12+7,'Fechas de clase'!$B$5:$B$102,1,0),S12+14),S12+7)))</f>
        <v/>
      </c>
      <c r="U12" s="299" t="str">
        <f>IF($H12="(en blanco)","",IF($H12="","",IFERROR(IF(VLOOKUP(T12+7,'Fechas de clase'!$B$5:$B$102,1,0),T12+14),T12+7)))</f>
        <v/>
      </c>
      <c r="V12" s="299" t="str">
        <f>IF($H12="(en blanco)","",IF($H12="","",IFERROR(IF(VLOOKUP(U12+7,'Fechas de clase'!$B$5:$B$102,1,0),U12+14),U12+7)))</f>
        <v/>
      </c>
      <c r="W12" s="299" t="str">
        <f>IF($H12="(en blanco)","",IF($H12="","",IFERROR(IF(VLOOKUP(V12+7,'Fechas de clase'!$B$5:$B$102,1,0),V12+14),V12+7)))</f>
        <v/>
      </c>
      <c r="X12" s="299" t="str">
        <f>IF($H12="(en blanco)","",IF($H12="","",IFERROR(IF(VLOOKUP(W12+7,'Fechas de clase'!$B$5:$B$102,1,0),W12+14),W12+7)))</f>
        <v/>
      </c>
      <c r="Y12" s="299" t="str">
        <f>IF($H12="(en blanco)","",IF($H12="","",IFERROR(IF(VLOOKUP(X12+7,'Fechas de clase'!$B$5:$B$102,1,0),X12+14),X12+7)))</f>
        <v/>
      </c>
    </row>
    <row r="13" spans="2:25">
      <c r="B13" s="295">
        <v>45866</v>
      </c>
      <c r="C13" s="296" t="s">
        <v>441</v>
      </c>
      <c r="J13" s="298" t="str">
        <f t="shared" si="0"/>
        <v/>
      </c>
      <c r="K13" s="299" t="str">
        <f>IF($H13="(en blanco)","",IF($H13="","",IFERROR(IF(VLOOKUP(H13+7,'Fechas de clase'!$B$5:$B$102,1,0),H13+14),H13+7)))</f>
        <v/>
      </c>
      <c r="L13" s="299" t="str">
        <f>IF($H13="(en blanco)","",IF($H13="","",IFERROR(IF(VLOOKUP(K13+7,'Fechas de clase'!$B$5:$B$102,1,0),K13+14),K13+7)))</f>
        <v/>
      </c>
      <c r="M13" s="299" t="str">
        <f>IF($H13="(en blanco)","",IF($H13="","",IFERROR(IF(VLOOKUP(L13+7,'Fechas de clase'!$B$5:$B$102,1,0),L13+14),L13+7)))</f>
        <v/>
      </c>
      <c r="N13" s="299" t="str">
        <f>IF($H13="(en blanco)","",IF($H13="","",IFERROR(IF(VLOOKUP(M13+7,'Fechas de clase'!$B$5:$B$102,1,0),M13+14),M13+7)))</f>
        <v/>
      </c>
      <c r="O13" s="299" t="str">
        <f>IF($H13="(en blanco)","",IF($H13="","",IFERROR(IF(VLOOKUP(N13+7,'Fechas de clase'!$B$5:$B$102,1,0),N13+14),N13+7)))</f>
        <v/>
      </c>
      <c r="P13" s="299" t="str">
        <f>IF($H13="(en blanco)","",IF($H13="","",IFERROR(IF(VLOOKUP(O13+7,'Fechas de clase'!$B$5:$B$102,1,0),O13+14),O13+7)))</f>
        <v/>
      </c>
      <c r="Q13" s="299" t="str">
        <f>IF($H13="(en blanco)","",IF($H13="","",IFERROR(IF(VLOOKUP(P13+7,'Fechas de clase'!$B$5:$B$102,1,0),P13+14),P13+7)))</f>
        <v/>
      </c>
      <c r="R13" s="299" t="str">
        <f>IF($H13="(en blanco)","",IF($H13="","",IFERROR(IF(VLOOKUP(Q13+7,'Fechas de clase'!$B$5:$B$102,1,0),Q13+14),Q13+7)))</f>
        <v/>
      </c>
      <c r="S13" s="299" t="str">
        <f>IF($H13="(en blanco)","",IF($H13="","",IFERROR(IF(VLOOKUP(R13+7,'Fechas de clase'!$B$5:$B$102,1,0),R13+14),R13+7)))</f>
        <v/>
      </c>
      <c r="T13" s="299" t="str">
        <f>IF($H13="(en blanco)","",IF($H13="","",IFERROR(IF(VLOOKUP(S13+7,'Fechas de clase'!$B$5:$B$102,1,0),S13+14),S13+7)))</f>
        <v/>
      </c>
      <c r="U13" s="299" t="str">
        <f>IF($H13="(en blanco)","",IF($H13="","",IFERROR(IF(VLOOKUP(T13+7,'Fechas de clase'!$B$5:$B$102,1,0),T13+14),T13+7)))</f>
        <v/>
      </c>
      <c r="V13" s="299" t="str">
        <f>IF($H13="(en blanco)","",IF($H13="","",IFERROR(IF(VLOOKUP(U13+7,'Fechas de clase'!$B$5:$B$102,1,0),U13+14),U13+7)))</f>
        <v/>
      </c>
      <c r="W13" s="299" t="str">
        <f>IF($H13="(en blanco)","",IF($H13="","",IFERROR(IF(VLOOKUP(V13+7,'Fechas de clase'!$B$5:$B$102,1,0),V13+14),V13+7)))</f>
        <v/>
      </c>
      <c r="X13" s="299" t="str">
        <f>IF($H13="(en blanco)","",IF($H13="","",IFERROR(IF(VLOOKUP(W13+7,'Fechas de clase'!$B$5:$B$102,1,0),W13+14),W13+7)))</f>
        <v/>
      </c>
      <c r="Y13" s="299" t="str">
        <f>IF($H13="(en blanco)","",IF($H13="","",IFERROR(IF(VLOOKUP(X13+7,'Fechas de clase'!$B$5:$B$102,1,0),X13+14),X13+7)))</f>
        <v/>
      </c>
    </row>
    <row r="14" spans="2:25">
      <c r="B14" s="295">
        <v>45867</v>
      </c>
      <c r="C14" s="296" t="s">
        <v>442</v>
      </c>
      <c r="J14" s="298" t="str">
        <f t="shared" si="0"/>
        <v/>
      </c>
      <c r="K14" s="299" t="str">
        <f>IF($H14="(en blanco)","",IF($H14="","",IFERROR(IF(VLOOKUP(H14+7,'Fechas de clase'!$B$5:$B$102,1,0),H14+14),H14+7)))</f>
        <v/>
      </c>
      <c r="L14" s="299" t="str">
        <f>IF($H14="(en blanco)","",IF($H14="","",IFERROR(IF(VLOOKUP(K14+7,'Fechas de clase'!$B$5:$B$102,1,0),K14+14),K14+7)))</f>
        <v/>
      </c>
      <c r="M14" s="299" t="str">
        <f>IF($H14="(en blanco)","",IF($H14="","",IFERROR(IF(VLOOKUP(L14+7,'Fechas de clase'!$B$5:$B$102,1,0),L14+14),L14+7)))</f>
        <v/>
      </c>
      <c r="N14" s="299" t="str">
        <f>IF($H14="(en blanco)","",IF($H14="","",IFERROR(IF(VLOOKUP(M14+7,'Fechas de clase'!$B$5:$B$102,1,0),M14+14),M14+7)))</f>
        <v/>
      </c>
      <c r="O14" s="299" t="str">
        <f>IF($H14="(en blanco)","",IF($H14="","",IFERROR(IF(VLOOKUP(N14+7,'Fechas de clase'!$B$5:$B$102,1,0),N14+14),N14+7)))</f>
        <v/>
      </c>
      <c r="P14" s="299" t="str">
        <f>IF($H14="(en blanco)","",IF($H14="","",IFERROR(IF(VLOOKUP(O14+7,'Fechas de clase'!$B$5:$B$102,1,0),O14+14),O14+7)))</f>
        <v/>
      </c>
      <c r="Q14" s="299" t="str">
        <f>IF($H14="(en blanco)","",IF($H14="","",IFERROR(IF(VLOOKUP(P14+7,'Fechas de clase'!$B$5:$B$102,1,0),P14+14),P14+7)))</f>
        <v/>
      </c>
      <c r="R14" s="299" t="str">
        <f>IF($H14="(en blanco)","",IF($H14="","",IFERROR(IF(VLOOKUP(Q14+7,'Fechas de clase'!$B$5:$B$102,1,0),Q14+14),Q14+7)))</f>
        <v/>
      </c>
      <c r="S14" s="299" t="str">
        <f>IF($H14="(en blanco)","",IF($H14="","",IFERROR(IF(VLOOKUP(R14+7,'Fechas de clase'!$B$5:$B$102,1,0),R14+14),R14+7)))</f>
        <v/>
      </c>
      <c r="T14" s="299" t="str">
        <f>IF($H14="(en blanco)","",IF($H14="","",IFERROR(IF(VLOOKUP(S14+7,'Fechas de clase'!$B$5:$B$102,1,0),S14+14),S14+7)))</f>
        <v/>
      </c>
      <c r="U14" s="299" t="str">
        <f>IF($H14="(en blanco)","",IF($H14="","",IFERROR(IF(VLOOKUP(T14+7,'Fechas de clase'!$B$5:$B$102,1,0),T14+14),T14+7)))</f>
        <v/>
      </c>
      <c r="V14" s="299" t="str">
        <f>IF($H14="(en blanco)","",IF($H14="","",IFERROR(IF(VLOOKUP(U14+7,'Fechas de clase'!$B$5:$B$102,1,0),U14+14),U14+7)))</f>
        <v/>
      </c>
      <c r="W14" s="299" t="str">
        <f>IF($H14="(en blanco)","",IF($H14="","",IFERROR(IF(VLOOKUP(V14+7,'Fechas de clase'!$B$5:$B$102,1,0),V14+14),V14+7)))</f>
        <v/>
      </c>
      <c r="X14" s="299" t="str">
        <f>IF($H14="(en blanco)","",IF($H14="","",IFERROR(IF(VLOOKUP(W14+7,'Fechas de clase'!$B$5:$B$102,1,0),W14+14),W14+7)))</f>
        <v/>
      </c>
      <c r="Y14" s="299" t="str">
        <f>IF($H14="(en blanco)","",IF($H14="","",IFERROR(IF(VLOOKUP(X14+7,'Fechas de clase'!$B$5:$B$102,1,0),X14+14),X14+7)))</f>
        <v/>
      </c>
    </row>
    <row r="15" spans="2:25">
      <c r="B15" s="295">
        <v>45875</v>
      </c>
      <c r="C15" s="296" t="s">
        <v>443</v>
      </c>
      <c r="J15" s="298" t="str">
        <f t="shared" si="0"/>
        <v/>
      </c>
      <c r="K15" s="299" t="str">
        <f>IF($H15="(en blanco)","",IF($H15="","",IFERROR(IF(VLOOKUP(H15+7,'Fechas de clase'!$B$5:$B$102,1,0),H15+14),H15+7)))</f>
        <v/>
      </c>
      <c r="L15" s="299" t="str">
        <f>IF($H15="(en blanco)","",IF($H15="","",IFERROR(IF(VLOOKUP(K15+7,'Fechas de clase'!$B$5:$B$102,1,0),K15+14),K15+7)))</f>
        <v/>
      </c>
      <c r="M15" s="299" t="str">
        <f>IF($H15="(en blanco)","",IF($H15="","",IFERROR(IF(VLOOKUP(L15+7,'Fechas de clase'!$B$5:$B$102,1,0),L15+14),L15+7)))</f>
        <v/>
      </c>
      <c r="N15" s="299" t="str">
        <f>IF($H15="(en blanco)","",IF($H15="","",IFERROR(IF(VLOOKUP(M15+7,'Fechas de clase'!$B$5:$B$102,1,0),M15+14),M15+7)))</f>
        <v/>
      </c>
      <c r="O15" s="299" t="str">
        <f>IF($H15="(en blanco)","",IF($H15="","",IFERROR(IF(VLOOKUP(N15+7,'Fechas de clase'!$B$5:$B$102,1,0),N15+14),N15+7)))</f>
        <v/>
      </c>
      <c r="P15" s="299" t="str">
        <f>IF($H15="(en blanco)","",IF($H15="","",IFERROR(IF(VLOOKUP(O15+7,'Fechas de clase'!$B$5:$B$102,1,0),O15+14),O15+7)))</f>
        <v/>
      </c>
      <c r="Q15" s="299" t="str">
        <f>IF($H15="(en blanco)","",IF($H15="","",IFERROR(IF(VLOOKUP(P15+7,'Fechas de clase'!$B$5:$B$102,1,0),P15+14),P15+7)))</f>
        <v/>
      </c>
      <c r="R15" s="299" t="str">
        <f>IF($H15="(en blanco)","",IF($H15="","",IFERROR(IF(VLOOKUP(Q15+7,'Fechas de clase'!$B$5:$B$102,1,0),Q15+14),Q15+7)))</f>
        <v/>
      </c>
      <c r="S15" s="299" t="str">
        <f>IF($H15="(en blanco)","",IF($H15="","",IFERROR(IF(VLOOKUP(R15+7,'Fechas de clase'!$B$5:$B$102,1,0),R15+14),R15+7)))</f>
        <v/>
      </c>
      <c r="T15" s="299" t="str">
        <f>IF($H15="(en blanco)","",IF($H15="","",IFERROR(IF(VLOOKUP(S15+7,'Fechas de clase'!$B$5:$B$102,1,0),S15+14),S15+7)))</f>
        <v/>
      </c>
      <c r="U15" s="299" t="str">
        <f>IF($H15="(en blanco)","",IF($H15="","",IFERROR(IF(VLOOKUP(T15+7,'Fechas de clase'!$B$5:$B$102,1,0),T15+14),T15+7)))</f>
        <v/>
      </c>
      <c r="V15" s="299" t="str">
        <f>IF($H15="(en blanco)","",IF($H15="","",IFERROR(IF(VLOOKUP(U15+7,'Fechas de clase'!$B$5:$B$102,1,0),U15+14),U15+7)))</f>
        <v/>
      </c>
      <c r="W15" s="299" t="str">
        <f>IF($H15="(en blanco)","",IF($H15="","",IFERROR(IF(VLOOKUP(V15+7,'Fechas de clase'!$B$5:$B$102,1,0),V15+14),V15+7)))</f>
        <v/>
      </c>
      <c r="X15" s="299" t="str">
        <f>IF($H15="(en blanco)","",IF($H15="","",IFERROR(IF(VLOOKUP(W15+7,'Fechas de clase'!$B$5:$B$102,1,0),W15+14),W15+7)))</f>
        <v/>
      </c>
      <c r="Y15" s="299" t="str">
        <f>IF($H15="(en blanco)","",IF($H15="","",IFERROR(IF(VLOOKUP(X15+7,'Fechas de clase'!$B$5:$B$102,1,0),X15+14),X15+7)))</f>
        <v/>
      </c>
    </row>
    <row r="16" spans="2:25">
      <c r="B16" s="295">
        <v>45899</v>
      </c>
      <c r="C16" s="296" t="s">
        <v>444</v>
      </c>
      <c r="J16" s="298" t="str">
        <f t="shared" si="0"/>
        <v/>
      </c>
      <c r="K16" s="299" t="str">
        <f>IF($H16="(en blanco)","",IF($H16="","",IFERROR(IF(VLOOKUP(H16+7,'Fechas de clase'!$B$5:$B$102,1,0),H16+14),H16+7)))</f>
        <v/>
      </c>
      <c r="L16" s="299" t="str">
        <f>IF($H16="(en blanco)","",IF($H16="","",IFERROR(IF(VLOOKUP(K16+7,'Fechas de clase'!$B$5:$B$102,1,0),K16+14),K16+7)))</f>
        <v/>
      </c>
      <c r="M16" s="299" t="str">
        <f>IF($H16="(en blanco)","",IF($H16="","",IFERROR(IF(VLOOKUP(L16+7,'Fechas de clase'!$B$5:$B$102,1,0),L16+14),L16+7)))</f>
        <v/>
      </c>
      <c r="N16" s="299" t="str">
        <f>IF($H16="(en blanco)","",IF($H16="","",IFERROR(IF(VLOOKUP(M16+7,'Fechas de clase'!$B$5:$B$102,1,0),M16+14),M16+7)))</f>
        <v/>
      </c>
      <c r="O16" s="299" t="str">
        <f>IF($H16="(en blanco)","",IF($H16="","",IFERROR(IF(VLOOKUP(N16+7,'Fechas de clase'!$B$5:$B$102,1,0),N16+14),N16+7)))</f>
        <v/>
      </c>
      <c r="P16" s="299" t="str">
        <f>IF($H16="(en blanco)","",IF($H16="","",IFERROR(IF(VLOOKUP(O16+7,'Fechas de clase'!$B$5:$B$102,1,0),O16+14),O16+7)))</f>
        <v/>
      </c>
      <c r="Q16" s="299" t="str">
        <f>IF($H16="(en blanco)","",IF($H16="","",IFERROR(IF(VLOOKUP(P16+7,'Fechas de clase'!$B$5:$B$102,1,0),P16+14),P16+7)))</f>
        <v/>
      </c>
      <c r="R16" s="299" t="str">
        <f>IF($H16="(en blanco)","",IF($H16="","",IFERROR(IF(VLOOKUP(Q16+7,'Fechas de clase'!$B$5:$B$102,1,0),Q16+14),Q16+7)))</f>
        <v/>
      </c>
      <c r="S16" s="299" t="str">
        <f>IF($H16="(en blanco)","",IF($H16="","",IFERROR(IF(VLOOKUP(R16+7,'Fechas de clase'!$B$5:$B$102,1,0),R16+14),R16+7)))</f>
        <v/>
      </c>
      <c r="T16" s="299" t="str">
        <f>IF($H16="(en blanco)","",IF($H16="","",IFERROR(IF(VLOOKUP(S16+7,'Fechas de clase'!$B$5:$B$102,1,0),S16+14),S16+7)))</f>
        <v/>
      </c>
      <c r="U16" s="299" t="str">
        <f>IF($H16="(en blanco)","",IF($H16="","",IFERROR(IF(VLOOKUP(T16+7,'Fechas de clase'!$B$5:$B$102,1,0),T16+14),T16+7)))</f>
        <v/>
      </c>
      <c r="V16" s="299" t="str">
        <f>IF($H16="(en blanco)","",IF($H16="","",IFERROR(IF(VLOOKUP(U16+7,'Fechas de clase'!$B$5:$B$102,1,0),U16+14),U16+7)))</f>
        <v/>
      </c>
      <c r="W16" s="299" t="str">
        <f>IF($H16="(en blanco)","",IF($H16="","",IFERROR(IF(VLOOKUP(V16+7,'Fechas de clase'!$B$5:$B$102,1,0),V16+14),V16+7)))</f>
        <v/>
      </c>
      <c r="X16" s="299" t="str">
        <f>IF($H16="(en blanco)","",IF($H16="","",IFERROR(IF(VLOOKUP(W16+7,'Fechas de clase'!$B$5:$B$102,1,0),W16+14),W16+7)))</f>
        <v/>
      </c>
      <c r="Y16" s="299" t="str">
        <f>IF($H16="(en blanco)","",IF($H16="","",IFERROR(IF(VLOOKUP(X16+7,'Fechas de clase'!$B$5:$B$102,1,0),X16+14),X16+7)))</f>
        <v/>
      </c>
    </row>
    <row r="17" spans="2:25">
      <c r="B17" s="295">
        <v>45938</v>
      </c>
      <c r="C17" s="296" t="s">
        <v>445</v>
      </c>
      <c r="J17" s="298" t="str">
        <f t="shared" si="0"/>
        <v/>
      </c>
      <c r="K17" s="299" t="str">
        <f>IF($H17="(en blanco)","",IF($H17="","",IFERROR(IF(VLOOKUP(H17+7,'Fechas de clase'!$B$5:$B$102,1,0),H17+14),H17+7)))</f>
        <v/>
      </c>
      <c r="L17" s="299" t="str">
        <f>IF($H17="(en blanco)","",IF($H17="","",IFERROR(IF(VLOOKUP(K17+7,'Fechas de clase'!$B$5:$B$102,1,0),K17+14),K17+7)))</f>
        <v/>
      </c>
      <c r="M17" s="299" t="str">
        <f>IF($H17="(en blanco)","",IF($H17="","",IFERROR(IF(VLOOKUP(L17+7,'Fechas de clase'!$B$5:$B$102,1,0),L17+14),L17+7)))</f>
        <v/>
      </c>
      <c r="N17" s="299" t="str">
        <f>IF($H17="(en blanco)","",IF($H17="","",IFERROR(IF(VLOOKUP(M17+7,'Fechas de clase'!$B$5:$B$102,1,0),M17+14),M17+7)))</f>
        <v/>
      </c>
      <c r="O17" s="299" t="str">
        <f>IF($H17="(en blanco)","",IF($H17="","",IFERROR(IF(VLOOKUP(N17+7,'Fechas de clase'!$B$5:$B$102,1,0),N17+14),N17+7)))</f>
        <v/>
      </c>
      <c r="P17" s="299" t="str">
        <f>IF($H17="(en blanco)","",IF($H17="","",IFERROR(IF(VLOOKUP(O17+7,'Fechas de clase'!$B$5:$B$102,1,0),O17+14),O17+7)))</f>
        <v/>
      </c>
      <c r="Q17" s="299" t="str">
        <f>IF($H17="(en blanco)","",IF($H17="","",IFERROR(IF(VLOOKUP(P17+7,'Fechas de clase'!$B$5:$B$102,1,0),P17+14),P17+7)))</f>
        <v/>
      </c>
      <c r="R17" s="299" t="str">
        <f>IF($H17="(en blanco)","",IF($H17="","",IFERROR(IF(VLOOKUP(Q17+7,'Fechas de clase'!$B$5:$B$102,1,0),Q17+14),Q17+7)))</f>
        <v/>
      </c>
      <c r="S17" s="299" t="str">
        <f>IF($H17="(en blanco)","",IF($H17="","",IFERROR(IF(VLOOKUP(R17+7,'Fechas de clase'!$B$5:$B$102,1,0),R17+14),R17+7)))</f>
        <v/>
      </c>
      <c r="T17" s="299" t="str">
        <f>IF($H17="(en blanco)","",IF($H17="","",IFERROR(IF(VLOOKUP(S17+7,'Fechas de clase'!$B$5:$B$102,1,0),S17+14),S17+7)))</f>
        <v/>
      </c>
      <c r="U17" s="299" t="str">
        <f>IF($H17="(en blanco)","",IF($H17="","",IFERROR(IF(VLOOKUP(T17+7,'Fechas de clase'!$B$5:$B$102,1,0),T17+14),T17+7)))</f>
        <v/>
      </c>
      <c r="V17" s="299" t="str">
        <f>IF($H17="(en blanco)","",IF($H17="","",IFERROR(IF(VLOOKUP(U17+7,'Fechas de clase'!$B$5:$B$102,1,0),U17+14),U17+7)))</f>
        <v/>
      </c>
      <c r="W17" s="299" t="str">
        <f>IF($H17="(en blanco)","",IF($H17="","",IFERROR(IF(VLOOKUP(V17+7,'Fechas de clase'!$B$5:$B$102,1,0),V17+14),V17+7)))</f>
        <v/>
      </c>
      <c r="X17" s="299" t="str">
        <f>IF($H17="(en blanco)","",IF($H17="","",IFERROR(IF(VLOOKUP(W17+7,'Fechas de clase'!$B$5:$B$102,1,0),W17+14),W17+7)))</f>
        <v/>
      </c>
      <c r="Y17" s="299" t="str">
        <f>IF($H17="(en blanco)","",IF($H17="","",IFERROR(IF(VLOOKUP(X17+7,'Fechas de clase'!$B$5:$B$102,1,0),X17+14),X17+7)))</f>
        <v/>
      </c>
    </row>
    <row r="18" spans="2:25">
      <c r="B18" s="295">
        <v>45962</v>
      </c>
      <c r="C18" s="296" t="s">
        <v>446</v>
      </c>
      <c r="J18" s="298" t="str">
        <f t="shared" si="0"/>
        <v/>
      </c>
      <c r="K18" s="299" t="str">
        <f>IF($H18="(en blanco)","",IF($H18="","",IFERROR(IF(VLOOKUP(H18+7,'Fechas de clase'!$B$5:$B$102,1,0),H18+14),H18+7)))</f>
        <v/>
      </c>
      <c r="L18" s="299" t="str">
        <f>IF($H18="(en blanco)","",IF($H18="","",IFERROR(IF(VLOOKUP(K18+7,'Fechas de clase'!$B$5:$B$102,1,0),K18+14),K18+7)))</f>
        <v/>
      </c>
      <c r="M18" s="299" t="str">
        <f>IF($H18="(en blanco)","",IF($H18="","",IFERROR(IF(VLOOKUP(L18+7,'Fechas de clase'!$B$5:$B$102,1,0),L18+14),L18+7)))</f>
        <v/>
      </c>
      <c r="N18" s="299" t="str">
        <f>IF($H18="(en blanco)","",IF($H18="","",IFERROR(IF(VLOOKUP(M18+7,'Fechas de clase'!$B$5:$B$102,1,0),M18+14),M18+7)))</f>
        <v/>
      </c>
      <c r="O18" s="299" t="str">
        <f>IF($H18="(en blanco)","",IF($H18="","",IFERROR(IF(VLOOKUP(N18+7,'Fechas de clase'!$B$5:$B$102,1,0),N18+14),N18+7)))</f>
        <v/>
      </c>
      <c r="P18" s="299" t="str">
        <f>IF($H18="(en blanco)","",IF($H18="","",IFERROR(IF(VLOOKUP(O18+7,'Fechas de clase'!$B$5:$B$102,1,0),O18+14),O18+7)))</f>
        <v/>
      </c>
      <c r="Q18" s="299" t="str">
        <f>IF($H18="(en blanco)","",IF($H18="","",IFERROR(IF(VLOOKUP(P18+7,'Fechas de clase'!$B$5:$B$102,1,0),P18+14),P18+7)))</f>
        <v/>
      </c>
      <c r="R18" s="299" t="str">
        <f>IF($H18="(en blanco)","",IF($H18="","",IFERROR(IF(VLOOKUP(Q18+7,'Fechas de clase'!$B$5:$B$102,1,0),Q18+14),Q18+7)))</f>
        <v/>
      </c>
      <c r="S18" s="299" t="str">
        <f>IF($H18="(en blanco)","",IF($H18="","",IFERROR(IF(VLOOKUP(R18+7,'Fechas de clase'!$B$5:$B$102,1,0),R18+14),R18+7)))</f>
        <v/>
      </c>
      <c r="T18" s="299" t="str">
        <f>IF($H18="(en blanco)","",IF($H18="","",IFERROR(IF(VLOOKUP(S18+7,'Fechas de clase'!$B$5:$B$102,1,0),S18+14),S18+7)))</f>
        <v/>
      </c>
      <c r="U18" s="299" t="str">
        <f>IF($H18="(en blanco)","",IF($H18="","",IFERROR(IF(VLOOKUP(T18+7,'Fechas de clase'!$B$5:$B$102,1,0),T18+14),T18+7)))</f>
        <v/>
      </c>
      <c r="V18" s="299" t="str">
        <f>IF($H18="(en blanco)","",IF($H18="","",IFERROR(IF(VLOOKUP(U18+7,'Fechas de clase'!$B$5:$B$102,1,0),U18+14),U18+7)))</f>
        <v/>
      </c>
      <c r="W18" s="299" t="str">
        <f>IF($H18="(en blanco)","",IF($H18="","",IFERROR(IF(VLOOKUP(V18+7,'Fechas de clase'!$B$5:$B$102,1,0),V18+14),V18+7)))</f>
        <v/>
      </c>
      <c r="X18" s="299" t="str">
        <f>IF($H18="(en blanco)","",IF($H18="","",IFERROR(IF(VLOOKUP(W18+7,'Fechas de clase'!$B$5:$B$102,1,0),W18+14),W18+7)))</f>
        <v/>
      </c>
      <c r="Y18" s="299" t="str">
        <f>IF($H18="(en blanco)","",IF($H18="","",IFERROR(IF(VLOOKUP(X18+7,'Fechas de clase'!$B$5:$B$102,1,0),X18+14),X18+7)))</f>
        <v/>
      </c>
    </row>
    <row r="19" spans="2:25">
      <c r="B19" s="295">
        <v>45999</v>
      </c>
      <c r="C19" s="296" t="s">
        <v>447</v>
      </c>
      <c r="J19" s="298" t="str">
        <f t="shared" si="0"/>
        <v/>
      </c>
      <c r="K19" s="299" t="str">
        <f>IF($H19="(en blanco)","",IF($H19="","",IFERROR(IF(VLOOKUP(H19+7,'Fechas de clase'!$B$5:$B$102,1,0),H19+14),H19+7)))</f>
        <v/>
      </c>
      <c r="L19" s="299" t="str">
        <f>IF($H19="(en blanco)","",IF($H19="","",IFERROR(IF(VLOOKUP(K19+7,'Fechas de clase'!$B$5:$B$102,1,0),K19+14),K19+7)))</f>
        <v/>
      </c>
      <c r="M19" s="299" t="str">
        <f>IF($H19="(en blanco)","",IF($H19="","",IFERROR(IF(VLOOKUP(L19+7,'Fechas de clase'!$B$5:$B$102,1,0),L19+14),L19+7)))</f>
        <v/>
      </c>
      <c r="N19" s="299" t="str">
        <f>IF($H19="(en blanco)","",IF($H19="","",IFERROR(IF(VLOOKUP(M19+7,'Fechas de clase'!$B$5:$B$102,1,0),M19+14),M19+7)))</f>
        <v/>
      </c>
      <c r="O19" s="299" t="str">
        <f>IF($H19="(en blanco)","",IF($H19="","",IFERROR(IF(VLOOKUP(N19+7,'Fechas de clase'!$B$5:$B$102,1,0),N19+14),N19+7)))</f>
        <v/>
      </c>
      <c r="P19" s="299" t="str">
        <f>IF($H19="(en blanco)","",IF($H19="","",IFERROR(IF(VLOOKUP(O19+7,'Fechas de clase'!$B$5:$B$102,1,0),O19+14),O19+7)))</f>
        <v/>
      </c>
      <c r="Q19" s="299" t="str">
        <f>IF($H19="(en blanco)","",IF($H19="","",IFERROR(IF(VLOOKUP(P19+7,'Fechas de clase'!$B$5:$B$102,1,0),P19+14),P19+7)))</f>
        <v/>
      </c>
      <c r="R19" s="299" t="str">
        <f>IF($H19="(en blanco)","",IF($H19="","",IFERROR(IF(VLOOKUP(Q19+7,'Fechas de clase'!$B$5:$B$102,1,0),Q19+14),Q19+7)))</f>
        <v/>
      </c>
      <c r="S19" s="299" t="str">
        <f>IF($H19="(en blanco)","",IF($H19="","",IFERROR(IF(VLOOKUP(R19+7,'Fechas de clase'!$B$5:$B$102,1,0),R19+14),R19+7)))</f>
        <v/>
      </c>
      <c r="T19" s="299" t="str">
        <f>IF($H19="(en blanco)","",IF($H19="","",IFERROR(IF(VLOOKUP(S19+7,'Fechas de clase'!$B$5:$B$102,1,0),S19+14),S19+7)))</f>
        <v/>
      </c>
      <c r="U19" s="299" t="str">
        <f>IF($H19="(en blanco)","",IF($H19="","",IFERROR(IF(VLOOKUP(T19+7,'Fechas de clase'!$B$5:$B$102,1,0),T19+14),T19+7)))</f>
        <v/>
      </c>
      <c r="V19" s="299" t="str">
        <f>IF($H19="(en blanco)","",IF($H19="","",IFERROR(IF(VLOOKUP(U19+7,'Fechas de clase'!$B$5:$B$102,1,0),U19+14),U19+7)))</f>
        <v/>
      </c>
      <c r="W19" s="299" t="str">
        <f>IF($H19="(en blanco)","",IF($H19="","",IFERROR(IF(VLOOKUP(V19+7,'Fechas de clase'!$B$5:$B$102,1,0),V19+14),V19+7)))</f>
        <v/>
      </c>
      <c r="X19" s="299" t="str">
        <f>IF($H19="(en blanco)","",IF($H19="","",IFERROR(IF(VLOOKUP(W19+7,'Fechas de clase'!$B$5:$B$102,1,0),W19+14),W19+7)))</f>
        <v/>
      </c>
      <c r="Y19" s="299" t="str">
        <f>IF($H19="(en blanco)","",IF($H19="","",IFERROR(IF(VLOOKUP(X19+7,'Fechas de clase'!$B$5:$B$102,1,0),X19+14),X19+7)))</f>
        <v/>
      </c>
    </row>
    <row r="20" spans="2:25">
      <c r="B20" s="295">
        <v>46000</v>
      </c>
      <c r="C20" s="296" t="s">
        <v>448</v>
      </c>
      <c r="J20" s="298" t="str">
        <f t="shared" si="0"/>
        <v/>
      </c>
      <c r="K20" s="299" t="str">
        <f>IF($H20="(en blanco)","",IF($H20="","",IFERROR(IF(VLOOKUP(H20+7,'Fechas de clase'!$B$5:$B$102,1,0),H20+14),H20+7)))</f>
        <v/>
      </c>
      <c r="L20" s="299" t="str">
        <f>IF($H20="(en blanco)","",IF($H20="","",IFERROR(IF(VLOOKUP(K20+7,'Fechas de clase'!$B$5:$B$102,1,0),K20+14),K20+7)))</f>
        <v/>
      </c>
      <c r="M20" s="299" t="str">
        <f>IF($H20="(en blanco)","",IF($H20="","",IFERROR(IF(VLOOKUP(L20+7,'Fechas de clase'!$B$5:$B$102,1,0),L20+14),L20+7)))</f>
        <v/>
      </c>
      <c r="N20" s="299" t="str">
        <f>IF($H20="(en blanco)","",IF($H20="","",IFERROR(IF(VLOOKUP(M20+7,'Fechas de clase'!$B$5:$B$102,1,0),M20+14),M20+7)))</f>
        <v/>
      </c>
      <c r="O20" s="299" t="str">
        <f>IF($H20="(en blanco)","",IF($H20="","",IFERROR(IF(VLOOKUP(N20+7,'Fechas de clase'!$B$5:$B$102,1,0),N20+14),N20+7)))</f>
        <v/>
      </c>
      <c r="P20" s="299" t="str">
        <f>IF($H20="(en blanco)","",IF($H20="","",IFERROR(IF(VLOOKUP(O20+7,'Fechas de clase'!$B$5:$B$102,1,0),O20+14),O20+7)))</f>
        <v/>
      </c>
      <c r="Q20" s="299" t="str">
        <f>IF($H20="(en blanco)","",IF($H20="","",IFERROR(IF(VLOOKUP(P20+7,'Fechas de clase'!$B$5:$B$102,1,0),P20+14),P20+7)))</f>
        <v/>
      </c>
      <c r="R20" s="299" t="str">
        <f>IF($H20="(en blanco)","",IF($H20="","",IFERROR(IF(VLOOKUP(Q20+7,'Fechas de clase'!$B$5:$B$102,1,0),Q20+14),Q20+7)))</f>
        <v/>
      </c>
      <c r="S20" s="299" t="str">
        <f>IF($H20="(en blanco)","",IF($H20="","",IFERROR(IF(VLOOKUP(R20+7,'Fechas de clase'!$B$5:$B$102,1,0),R20+14),R20+7)))</f>
        <v/>
      </c>
      <c r="T20" s="299" t="str">
        <f>IF($H20="(en blanco)","",IF($H20="","",IFERROR(IF(VLOOKUP(S20+7,'Fechas de clase'!$B$5:$B$102,1,0),S20+14),S20+7)))</f>
        <v/>
      </c>
      <c r="U20" s="299" t="str">
        <f>IF($H20="(en blanco)","",IF($H20="","",IFERROR(IF(VLOOKUP(T20+7,'Fechas de clase'!$B$5:$B$102,1,0),T20+14),T20+7)))</f>
        <v/>
      </c>
      <c r="V20" s="299" t="str">
        <f>IF($H20="(en blanco)","",IF($H20="","",IFERROR(IF(VLOOKUP(U20+7,'Fechas de clase'!$B$5:$B$102,1,0),U20+14),U20+7)))</f>
        <v/>
      </c>
      <c r="W20" s="299" t="str">
        <f>IF($H20="(en blanco)","",IF($H20="","",IFERROR(IF(VLOOKUP(V20+7,'Fechas de clase'!$B$5:$B$102,1,0),V20+14),V20+7)))</f>
        <v/>
      </c>
      <c r="X20" s="299" t="str">
        <f>IF($H20="(en blanco)","",IF($H20="","",IFERROR(IF(VLOOKUP(W20+7,'Fechas de clase'!$B$5:$B$102,1,0),W20+14),W20+7)))</f>
        <v/>
      </c>
      <c r="Y20" s="299" t="str">
        <f>IF($H20="(en blanco)","",IF($H20="","",IFERROR(IF(VLOOKUP(X20+7,'Fechas de clase'!$B$5:$B$102,1,0),X20+14),X20+7)))</f>
        <v/>
      </c>
    </row>
    <row r="21" spans="2:25">
      <c r="B21" s="295">
        <v>46016</v>
      </c>
      <c r="C21" s="296" t="s">
        <v>449</v>
      </c>
      <c r="J21" s="298" t="str">
        <f t="shared" si="0"/>
        <v/>
      </c>
      <c r="K21" s="299" t="str">
        <f>IF($H21="(en blanco)","",IF($H21="","",IFERROR(IF(VLOOKUP(H21+7,'Fechas de clase'!$B$5:$B$102,1,0),H21+14),H21+7)))</f>
        <v/>
      </c>
      <c r="L21" s="299" t="str">
        <f>IF($H21="(en blanco)","",IF($H21="","",IFERROR(IF(VLOOKUP(K21+7,'Fechas de clase'!$B$5:$B$102,1,0),K21+14),K21+7)))</f>
        <v/>
      </c>
      <c r="M21" s="299" t="str">
        <f>IF($H21="(en blanco)","",IF($H21="","",IFERROR(IF(VLOOKUP(L21+7,'Fechas de clase'!$B$5:$B$102,1,0),L21+14),L21+7)))</f>
        <v/>
      </c>
      <c r="N21" s="299" t="str">
        <f>IF($H21="(en blanco)","",IF($H21="","",IFERROR(IF(VLOOKUP(M21+7,'Fechas de clase'!$B$5:$B$102,1,0),M21+14),M21+7)))</f>
        <v/>
      </c>
      <c r="O21" s="299" t="str">
        <f>IF($H21="(en blanco)","",IF($H21="","",IFERROR(IF(VLOOKUP(N21+7,'Fechas de clase'!$B$5:$B$102,1,0),N21+14),N21+7)))</f>
        <v/>
      </c>
      <c r="P21" s="299" t="str">
        <f>IF($H21="(en blanco)","",IF($H21="","",IFERROR(IF(VLOOKUP(O21+7,'Fechas de clase'!$B$5:$B$102,1,0),O21+14),O21+7)))</f>
        <v/>
      </c>
      <c r="Q21" s="299" t="str">
        <f>IF($H21="(en blanco)","",IF($H21="","",IFERROR(IF(VLOOKUP(P21+7,'Fechas de clase'!$B$5:$B$102,1,0),P21+14),P21+7)))</f>
        <v/>
      </c>
      <c r="R21" s="299" t="str">
        <f>IF($H21="(en blanco)","",IF($H21="","",IFERROR(IF(VLOOKUP(Q21+7,'Fechas de clase'!$B$5:$B$102,1,0),Q21+14),Q21+7)))</f>
        <v/>
      </c>
      <c r="S21" s="299" t="str">
        <f>IF($H21="(en blanco)","",IF($H21="","",IFERROR(IF(VLOOKUP(R21+7,'Fechas de clase'!$B$5:$B$102,1,0),R21+14),R21+7)))</f>
        <v/>
      </c>
      <c r="T21" s="299" t="str">
        <f>IF($H21="(en blanco)","",IF($H21="","",IFERROR(IF(VLOOKUP(S21+7,'Fechas de clase'!$B$5:$B$102,1,0),S21+14),S21+7)))</f>
        <v/>
      </c>
      <c r="U21" s="299" t="str">
        <f>IF($H21="(en blanco)","",IF($H21="","",IFERROR(IF(VLOOKUP(T21+7,'Fechas de clase'!$B$5:$B$102,1,0),T21+14),T21+7)))</f>
        <v/>
      </c>
      <c r="V21" s="299" t="str">
        <f>IF($H21="(en blanco)","",IF($H21="","",IFERROR(IF(VLOOKUP(U21+7,'Fechas de clase'!$B$5:$B$102,1,0),U21+14),U21+7)))</f>
        <v/>
      </c>
      <c r="W21" s="299" t="str">
        <f>IF($H21="(en blanco)","",IF($H21="","",IFERROR(IF(VLOOKUP(V21+7,'Fechas de clase'!$B$5:$B$102,1,0),V21+14),V21+7)))</f>
        <v/>
      </c>
      <c r="X21" s="299" t="str">
        <f>IF($H21="(en blanco)","",IF($H21="","",IFERROR(IF(VLOOKUP(W21+7,'Fechas de clase'!$B$5:$B$102,1,0),W21+14),W21+7)))</f>
        <v/>
      </c>
      <c r="Y21" s="299" t="str">
        <f>IF($H21="(en blanco)","",IF($H21="","",IFERROR(IF(VLOOKUP(X21+7,'Fechas de clase'!$B$5:$B$102,1,0),X21+14),X21+7)))</f>
        <v/>
      </c>
    </row>
    <row r="22" spans="2:25">
      <c r="J22" s="298" t="str">
        <f t="shared" si="0"/>
        <v/>
      </c>
      <c r="K22" s="299" t="str">
        <f>IF($H22="(en blanco)","",IF($H22="","",IFERROR(IF(VLOOKUP(H22+7,'Fechas de clase'!$B$5:$B$102,1,0),H22+14),H22+7)))</f>
        <v/>
      </c>
      <c r="L22" s="299" t="str">
        <f>IF($H22="(en blanco)","",IF($H22="","",IFERROR(IF(VLOOKUP(K22+7,'Fechas de clase'!$B$5:$B$102,1,0),K22+14),K22+7)))</f>
        <v/>
      </c>
      <c r="M22" s="299" t="str">
        <f>IF($H22="(en blanco)","",IF($H22="","",IFERROR(IF(VLOOKUP(L22+7,'Fechas de clase'!$B$5:$B$102,1,0),L22+14),L22+7)))</f>
        <v/>
      </c>
      <c r="N22" s="299" t="str">
        <f>IF($H22="(en blanco)","",IF($H22="","",IFERROR(IF(VLOOKUP(M22+7,'Fechas de clase'!$B$5:$B$102,1,0),M22+14),M22+7)))</f>
        <v/>
      </c>
      <c r="O22" s="299" t="str">
        <f>IF($H22="(en blanco)","",IF($H22="","",IFERROR(IF(VLOOKUP(N22+7,'Fechas de clase'!$B$5:$B$102,1,0),N22+14),N22+7)))</f>
        <v/>
      </c>
      <c r="P22" s="299" t="str">
        <f>IF($H22="(en blanco)","",IF($H22="","",IFERROR(IF(VLOOKUP(O22+7,'Fechas de clase'!$B$5:$B$102,1,0),O22+14),O22+7)))</f>
        <v/>
      </c>
      <c r="Q22" s="299" t="str">
        <f>IF($H22="(en blanco)","",IF($H22="","",IFERROR(IF(VLOOKUP(P22+7,'Fechas de clase'!$B$5:$B$102,1,0),P22+14),P22+7)))</f>
        <v/>
      </c>
      <c r="R22" s="299" t="str">
        <f>IF($H22="(en blanco)","",IF($H22="","",IFERROR(IF(VLOOKUP(Q22+7,'Fechas de clase'!$B$5:$B$102,1,0),Q22+14),Q22+7)))</f>
        <v/>
      </c>
      <c r="S22" s="299" t="str">
        <f>IF($H22="(en blanco)","",IF($H22="","",IFERROR(IF(VLOOKUP(R22+7,'Fechas de clase'!$B$5:$B$102,1,0),R22+14),R22+7)))</f>
        <v/>
      </c>
      <c r="T22" s="299" t="str">
        <f>IF($H22="(en blanco)","",IF($H22="","",IFERROR(IF(VLOOKUP(S22+7,'Fechas de clase'!$B$5:$B$102,1,0),S22+14),S22+7)))</f>
        <v/>
      </c>
      <c r="U22" s="299" t="str">
        <f>IF($H22="(en blanco)","",IF($H22="","",IFERROR(IF(VLOOKUP(T22+7,'Fechas de clase'!$B$5:$B$102,1,0),T22+14),T22+7)))</f>
        <v/>
      </c>
      <c r="V22" s="299" t="str">
        <f>IF($H22="(en blanco)","",IF($H22="","",IFERROR(IF(VLOOKUP(U22+7,'Fechas de clase'!$B$5:$B$102,1,0),U22+14),U22+7)))</f>
        <v/>
      </c>
      <c r="W22" s="299" t="str">
        <f>IF($H22="(en blanco)","",IF($H22="","",IFERROR(IF(VLOOKUP(V22+7,'Fechas de clase'!$B$5:$B$102,1,0),V22+14),V22+7)))</f>
        <v/>
      </c>
      <c r="X22" s="299" t="str">
        <f>IF($H22="(en blanco)","",IF($H22="","",IFERROR(IF(VLOOKUP(W22+7,'Fechas de clase'!$B$5:$B$102,1,0),W22+14),W22+7)))</f>
        <v/>
      </c>
      <c r="Y22" s="299" t="str">
        <f>IF($H22="(en blanco)","",IF($H22="","",IFERROR(IF(VLOOKUP(X22+7,'Fechas de clase'!$B$5:$B$102,1,0),X22+14),X22+7)))</f>
        <v/>
      </c>
    </row>
    <row r="23" spans="2:25">
      <c r="J23" s="298" t="str">
        <f t="shared" si="0"/>
        <v/>
      </c>
      <c r="K23" s="299" t="str">
        <f>IF($H23="(en blanco)","",IF($H23="","",IFERROR(IF(VLOOKUP(H23+7,'Fechas de clase'!$B$5:$B$102,1,0),H23+14),H23+7)))</f>
        <v/>
      </c>
      <c r="L23" s="299" t="str">
        <f>IF($H23="(en blanco)","",IF($H23="","",IFERROR(IF(VLOOKUP(K23+7,'Fechas de clase'!$B$5:$B$102,1,0),K23+14),K23+7)))</f>
        <v/>
      </c>
      <c r="M23" s="299" t="str">
        <f>IF($H23="(en blanco)","",IF($H23="","",IFERROR(IF(VLOOKUP(L23+7,'Fechas de clase'!$B$5:$B$102,1,0),L23+14),L23+7)))</f>
        <v/>
      </c>
      <c r="N23" s="299" t="str">
        <f>IF($H23="(en blanco)","",IF($H23="","",IFERROR(IF(VLOOKUP(M23+7,'Fechas de clase'!$B$5:$B$102,1,0),M23+14),M23+7)))</f>
        <v/>
      </c>
      <c r="O23" s="299" t="str">
        <f>IF($H23="(en blanco)","",IF($H23="","",IFERROR(IF(VLOOKUP(N23+7,'Fechas de clase'!$B$5:$B$102,1,0),N23+14),N23+7)))</f>
        <v/>
      </c>
      <c r="P23" s="299" t="str">
        <f>IF($H23="(en blanco)","",IF($H23="","",IFERROR(IF(VLOOKUP(O23+7,'Fechas de clase'!$B$5:$B$102,1,0),O23+14),O23+7)))</f>
        <v/>
      </c>
      <c r="Q23" s="299" t="str">
        <f>IF($H23="(en blanco)","",IF($H23="","",IFERROR(IF(VLOOKUP(P23+7,'Fechas de clase'!$B$5:$B$102,1,0),P23+14),P23+7)))</f>
        <v/>
      </c>
      <c r="R23" s="299" t="str">
        <f>IF($H23="(en blanco)","",IF($H23="","",IFERROR(IF(VLOOKUP(Q23+7,'Fechas de clase'!$B$5:$B$102,1,0),Q23+14),Q23+7)))</f>
        <v/>
      </c>
      <c r="S23" s="299" t="str">
        <f>IF($H23="(en blanco)","",IF($H23="","",IFERROR(IF(VLOOKUP(R23+7,'Fechas de clase'!$B$5:$B$102,1,0),R23+14),R23+7)))</f>
        <v/>
      </c>
      <c r="T23" s="299" t="str">
        <f>IF($H23="(en blanco)","",IF($H23="","",IFERROR(IF(VLOOKUP(S23+7,'Fechas de clase'!$B$5:$B$102,1,0),S23+14),S23+7)))</f>
        <v/>
      </c>
      <c r="U23" s="299" t="str">
        <f>IF($H23="(en blanco)","",IF($H23="","",IFERROR(IF(VLOOKUP(T23+7,'Fechas de clase'!$B$5:$B$102,1,0),T23+14),T23+7)))</f>
        <v/>
      </c>
      <c r="V23" s="299" t="str">
        <f>IF($H23="(en blanco)","",IF($H23="","",IFERROR(IF(VLOOKUP(U23+7,'Fechas de clase'!$B$5:$B$102,1,0),U23+14),U23+7)))</f>
        <v/>
      </c>
      <c r="W23" s="299" t="str">
        <f>IF($H23="(en blanco)","",IF($H23="","",IFERROR(IF(VLOOKUP(V23+7,'Fechas de clase'!$B$5:$B$102,1,0),V23+14),V23+7)))</f>
        <v/>
      </c>
      <c r="X23" s="299" t="str">
        <f>IF($H23="(en blanco)","",IF($H23="","",IFERROR(IF(VLOOKUP(W23+7,'Fechas de clase'!$B$5:$B$102,1,0),W23+14),W23+7)))</f>
        <v/>
      </c>
      <c r="Y23" s="299" t="str">
        <f>IF($H23="(en blanco)","",IF($H23="","",IFERROR(IF(VLOOKUP(X23+7,'Fechas de clase'!$B$5:$B$102,1,0),X23+14),X23+7)))</f>
        <v/>
      </c>
    </row>
    <row r="24" spans="2:25">
      <c r="B24" s="300"/>
      <c r="J24" s="298" t="str">
        <f t="shared" si="0"/>
        <v/>
      </c>
      <c r="K24" s="299" t="str">
        <f>IF($H24="(en blanco)","",IF($H24="","",IFERROR(IF(VLOOKUP(H24+7,'Fechas de clase'!$B$5:$B$102,1,0),H24+14),H24+7)))</f>
        <v/>
      </c>
      <c r="L24" s="299" t="str">
        <f>IF($H24="(en blanco)","",IF($H24="","",IFERROR(IF(VLOOKUP(K24+7,'Fechas de clase'!$B$5:$B$102,1,0),K24+14),K24+7)))</f>
        <v/>
      </c>
      <c r="M24" s="299" t="str">
        <f>IF($H24="(en blanco)","",IF($H24="","",IFERROR(IF(VLOOKUP(L24+7,'Fechas de clase'!$B$5:$B$102,1,0),L24+14),L24+7)))</f>
        <v/>
      </c>
      <c r="N24" s="299" t="str">
        <f>IF($H24="(en blanco)","",IF($H24="","",IFERROR(IF(VLOOKUP(M24+7,'Fechas de clase'!$B$5:$B$102,1,0),M24+14),M24+7)))</f>
        <v/>
      </c>
      <c r="O24" s="299" t="str">
        <f>IF($H24="(en blanco)","",IF($H24="","",IFERROR(IF(VLOOKUP(N24+7,'Fechas de clase'!$B$5:$B$102,1,0),N24+14),N24+7)))</f>
        <v/>
      </c>
      <c r="P24" s="299" t="str">
        <f>IF($H24="(en blanco)","",IF($H24="","",IFERROR(IF(VLOOKUP(O24+7,'Fechas de clase'!$B$5:$B$102,1,0),O24+14),O24+7)))</f>
        <v/>
      </c>
      <c r="Q24" s="299" t="str">
        <f>IF($H24="(en blanco)","",IF($H24="","",IFERROR(IF(VLOOKUP(P24+7,'Fechas de clase'!$B$5:$B$102,1,0),P24+14),P24+7)))</f>
        <v/>
      </c>
      <c r="R24" s="299" t="str">
        <f>IF($H24="(en blanco)","",IF($H24="","",IFERROR(IF(VLOOKUP(Q24+7,'Fechas de clase'!$B$5:$B$102,1,0),Q24+14),Q24+7)))</f>
        <v/>
      </c>
      <c r="S24" s="299" t="str">
        <f>IF($H24="(en blanco)","",IF($H24="","",IFERROR(IF(VLOOKUP(R24+7,'Fechas de clase'!$B$5:$B$102,1,0),R24+14),R24+7)))</f>
        <v/>
      </c>
      <c r="T24" s="299" t="str">
        <f>IF($H24="(en blanco)","",IF($H24="","",IFERROR(IF(VLOOKUP(S24+7,'Fechas de clase'!$B$5:$B$102,1,0),S24+14),S24+7)))</f>
        <v/>
      </c>
      <c r="U24" s="299" t="str">
        <f>IF($H24="(en blanco)","",IF($H24="","",IFERROR(IF(VLOOKUP(T24+7,'Fechas de clase'!$B$5:$B$102,1,0),T24+14),T24+7)))</f>
        <v/>
      </c>
      <c r="V24" s="299" t="str">
        <f>IF($H24="(en blanco)","",IF($H24="","",IFERROR(IF(VLOOKUP(U24+7,'Fechas de clase'!$B$5:$B$102,1,0),U24+14),U24+7)))</f>
        <v/>
      </c>
      <c r="W24" s="299" t="str">
        <f>IF($H24="(en blanco)","",IF($H24="","",IFERROR(IF(VLOOKUP(V24+7,'Fechas de clase'!$B$5:$B$102,1,0),V24+14),V24+7)))</f>
        <v/>
      </c>
      <c r="X24" s="299" t="str">
        <f>IF($H24="(en blanco)","",IF($H24="","",IFERROR(IF(VLOOKUP(W24+7,'Fechas de clase'!$B$5:$B$102,1,0),W24+14),W24+7)))</f>
        <v/>
      </c>
      <c r="Y24" s="299" t="str">
        <f>IF($H24="(en blanco)","",IF($H24="","",IFERROR(IF(VLOOKUP(X24+7,'Fechas de clase'!$B$5:$B$102,1,0),X24+14),X24+7)))</f>
        <v/>
      </c>
    </row>
    <row r="25" spans="2:25">
      <c r="B25" s="300"/>
      <c r="J25" s="298" t="str">
        <f t="shared" si="0"/>
        <v/>
      </c>
      <c r="K25" s="299" t="str">
        <f>IF($H25="(en blanco)","",IF($H25="","",IFERROR(IF(VLOOKUP(H25+7,'Fechas de clase'!$B$5:$B$102,1,0),H25+14),H25+7)))</f>
        <v/>
      </c>
      <c r="L25" s="299" t="str">
        <f>IF($H25="(en blanco)","",IF($H25="","",IFERROR(IF(VLOOKUP(K25+7,'Fechas de clase'!$B$5:$B$102,1,0),K25+14),K25+7)))</f>
        <v/>
      </c>
      <c r="M25" s="299" t="str">
        <f>IF($H25="(en blanco)","",IF($H25="","",IFERROR(IF(VLOOKUP(L25+7,'Fechas de clase'!$B$5:$B$102,1,0),L25+14),L25+7)))</f>
        <v/>
      </c>
      <c r="N25" s="299" t="str">
        <f>IF($H25="(en blanco)","",IF($H25="","",IFERROR(IF(VLOOKUP(M25+7,'Fechas de clase'!$B$5:$B$102,1,0),M25+14),M25+7)))</f>
        <v/>
      </c>
      <c r="O25" s="299" t="str">
        <f>IF($H25="(en blanco)","",IF($H25="","",IFERROR(IF(VLOOKUP(N25+7,'Fechas de clase'!$B$5:$B$102,1,0),N25+14),N25+7)))</f>
        <v/>
      </c>
      <c r="P25" s="299" t="str">
        <f>IF($H25="(en blanco)","",IF($H25="","",IFERROR(IF(VLOOKUP(O25+7,'Fechas de clase'!$B$5:$B$102,1,0),O25+14),O25+7)))</f>
        <v/>
      </c>
      <c r="Q25" s="299" t="str">
        <f>IF($H25="(en blanco)","",IF($H25="","",IFERROR(IF(VLOOKUP(P25+7,'Fechas de clase'!$B$5:$B$102,1,0),P25+14),P25+7)))</f>
        <v/>
      </c>
      <c r="R25" s="299" t="str">
        <f>IF($H25="(en blanco)","",IF($H25="","",IFERROR(IF(VLOOKUP(Q25+7,'Fechas de clase'!$B$5:$B$102,1,0),Q25+14),Q25+7)))</f>
        <v/>
      </c>
      <c r="S25" s="299" t="str">
        <f>IF($H25="(en blanco)","",IF($H25="","",IFERROR(IF(VLOOKUP(R25+7,'Fechas de clase'!$B$5:$B$102,1,0),R25+14),R25+7)))</f>
        <v/>
      </c>
      <c r="T25" s="299" t="str">
        <f>IF($H25="(en blanco)","",IF($H25="","",IFERROR(IF(VLOOKUP(S25+7,'Fechas de clase'!$B$5:$B$102,1,0),S25+14),S25+7)))</f>
        <v/>
      </c>
      <c r="U25" s="299" t="str">
        <f>IF($H25="(en blanco)","",IF($H25="","",IFERROR(IF(VLOOKUP(T25+7,'Fechas de clase'!$B$5:$B$102,1,0),T25+14),T25+7)))</f>
        <v/>
      </c>
      <c r="V25" s="299" t="str">
        <f>IF($H25="(en blanco)","",IF($H25="","",IFERROR(IF(VLOOKUP(U25+7,'Fechas de clase'!$B$5:$B$102,1,0),U25+14),U25+7)))</f>
        <v/>
      </c>
      <c r="W25" s="299" t="str">
        <f>IF($H25="(en blanco)","",IF($H25="","",IFERROR(IF(VLOOKUP(V25+7,'Fechas de clase'!$B$5:$B$102,1,0),V25+14),V25+7)))</f>
        <v/>
      </c>
      <c r="X25" s="299" t="str">
        <f>IF($H25="(en blanco)","",IF($H25="","",IFERROR(IF(VLOOKUP(W25+7,'Fechas de clase'!$B$5:$B$102,1,0),W25+14),W25+7)))</f>
        <v/>
      </c>
      <c r="Y25" s="299" t="str">
        <f>IF($H25="(en blanco)","",IF($H25="","",IFERROR(IF(VLOOKUP(X25+7,'Fechas de clase'!$B$5:$B$102,1,0),X25+14),X25+7)))</f>
        <v/>
      </c>
    </row>
    <row r="26" spans="2:25">
      <c r="B26" s="300"/>
      <c r="J26" s="298" t="str">
        <f t="shared" si="0"/>
        <v/>
      </c>
      <c r="K26" s="299" t="str">
        <f>IF($H26="(en blanco)","",IF($H26="","",IFERROR(IF(VLOOKUP(H26+7,'Fechas de clase'!$B$5:$B$102,1,0),H26+14),H26+7)))</f>
        <v/>
      </c>
      <c r="L26" s="299" t="str">
        <f>IF($H26="(en blanco)","",IF($H26="","",IFERROR(IF(VLOOKUP(K26+7,'Fechas de clase'!$B$5:$B$102,1,0),K26+14),K26+7)))</f>
        <v/>
      </c>
      <c r="M26" s="299" t="str">
        <f>IF($H26="(en blanco)","",IF($H26="","",IFERROR(IF(VLOOKUP(L26+7,'Fechas de clase'!$B$5:$B$102,1,0),L26+14),L26+7)))</f>
        <v/>
      </c>
      <c r="N26" s="299" t="str">
        <f>IF($H26="(en blanco)","",IF($H26="","",IFERROR(IF(VLOOKUP(M26+7,'Fechas de clase'!$B$5:$B$102,1,0),M26+14),M26+7)))</f>
        <v/>
      </c>
      <c r="O26" s="299" t="str">
        <f>IF($H26="(en blanco)","",IF($H26="","",IFERROR(IF(VLOOKUP(N26+7,'Fechas de clase'!$B$5:$B$102,1,0),N26+14),N26+7)))</f>
        <v/>
      </c>
      <c r="P26" s="299" t="str">
        <f>IF($H26="(en blanco)","",IF($H26="","",IFERROR(IF(VLOOKUP(O26+7,'Fechas de clase'!$B$5:$B$102,1,0),O26+14),O26+7)))</f>
        <v/>
      </c>
      <c r="Q26" s="299" t="str">
        <f>IF($H26="(en blanco)","",IF($H26="","",IFERROR(IF(VLOOKUP(P26+7,'Fechas de clase'!$B$5:$B$102,1,0),P26+14),P26+7)))</f>
        <v/>
      </c>
      <c r="R26" s="299" t="str">
        <f>IF($H26="(en blanco)","",IF($H26="","",IFERROR(IF(VLOOKUP(Q26+7,'Fechas de clase'!$B$5:$B$102,1,0),Q26+14),Q26+7)))</f>
        <v/>
      </c>
      <c r="S26" s="299" t="str">
        <f>IF($H26="(en blanco)","",IF($H26="","",IFERROR(IF(VLOOKUP(R26+7,'Fechas de clase'!$B$5:$B$102,1,0),R26+14),R26+7)))</f>
        <v/>
      </c>
      <c r="T26" s="299" t="str">
        <f>IF($H26="(en blanco)","",IF($H26="","",IFERROR(IF(VLOOKUP(S26+7,'Fechas de clase'!$B$5:$B$102,1,0),S26+14),S26+7)))</f>
        <v/>
      </c>
      <c r="U26" s="299" t="str">
        <f>IF($H26="(en blanco)","",IF($H26="","",IFERROR(IF(VLOOKUP(T26+7,'Fechas de clase'!$B$5:$B$102,1,0),T26+14),T26+7)))</f>
        <v/>
      </c>
      <c r="V26" s="299" t="str">
        <f>IF($H26="(en blanco)","",IF($H26="","",IFERROR(IF(VLOOKUP(U26+7,'Fechas de clase'!$B$5:$B$102,1,0),U26+14),U26+7)))</f>
        <v/>
      </c>
      <c r="W26" s="299" t="str">
        <f>IF($H26="(en blanco)","",IF($H26="","",IFERROR(IF(VLOOKUP(V26+7,'Fechas de clase'!$B$5:$B$102,1,0),V26+14),V26+7)))</f>
        <v/>
      </c>
      <c r="X26" s="299" t="str">
        <f>IF($H26="(en blanco)","",IF($H26="","",IFERROR(IF(VLOOKUP(W26+7,'Fechas de clase'!$B$5:$B$102,1,0),W26+14),W26+7)))</f>
        <v/>
      </c>
      <c r="Y26" s="299" t="str">
        <f>IF($H26="(en blanco)","",IF($H26="","",IFERROR(IF(VLOOKUP(X26+7,'Fechas de clase'!$B$5:$B$102,1,0),X26+14),X26+7)))</f>
        <v/>
      </c>
    </row>
    <row r="27" spans="2:25">
      <c r="B27" s="300"/>
      <c r="J27" s="298" t="str">
        <f t="shared" si="0"/>
        <v/>
      </c>
      <c r="K27" s="299" t="str">
        <f>IF($H27="(en blanco)","",IF($H27="","",IFERROR(IF(VLOOKUP(H27+7,'Fechas de clase'!$B$5:$B$102,1,0),H27+14),H27+7)))</f>
        <v/>
      </c>
      <c r="L27" s="299" t="str">
        <f>IF($H27="(en blanco)","",IF($H27="","",IFERROR(IF(VLOOKUP(K27+7,'Fechas de clase'!$B$5:$B$102,1,0),K27+14),K27+7)))</f>
        <v/>
      </c>
      <c r="M27" s="299" t="str">
        <f>IF($H27="(en blanco)","",IF($H27="","",IFERROR(IF(VLOOKUP(L27+7,'Fechas de clase'!$B$5:$B$102,1,0),L27+14),L27+7)))</f>
        <v/>
      </c>
      <c r="N27" s="299" t="str">
        <f>IF($H27="(en blanco)","",IF($H27="","",IFERROR(IF(VLOOKUP(M27+7,'Fechas de clase'!$B$5:$B$102,1,0),M27+14),M27+7)))</f>
        <v/>
      </c>
      <c r="O27" s="299" t="str">
        <f>IF($H27="(en blanco)","",IF($H27="","",IFERROR(IF(VLOOKUP(N27+7,'Fechas de clase'!$B$5:$B$102,1,0),N27+14),N27+7)))</f>
        <v/>
      </c>
      <c r="P27" s="299" t="str">
        <f>IF($H27="(en blanco)","",IF($H27="","",IFERROR(IF(VLOOKUP(O27+7,'Fechas de clase'!$B$5:$B$102,1,0),O27+14),O27+7)))</f>
        <v/>
      </c>
      <c r="Q27" s="299" t="str">
        <f>IF($H27="(en blanco)","",IF($H27="","",IFERROR(IF(VLOOKUP(P27+7,'Fechas de clase'!$B$5:$B$102,1,0),P27+14),P27+7)))</f>
        <v/>
      </c>
      <c r="R27" s="299" t="str">
        <f>IF($H27="(en blanco)","",IF($H27="","",IFERROR(IF(VLOOKUP(Q27+7,'Fechas de clase'!$B$5:$B$102,1,0),Q27+14),Q27+7)))</f>
        <v/>
      </c>
      <c r="S27" s="299" t="str">
        <f>IF($H27="(en blanco)","",IF($H27="","",IFERROR(IF(VLOOKUP(R27+7,'Fechas de clase'!$B$5:$B$102,1,0),R27+14),R27+7)))</f>
        <v/>
      </c>
      <c r="T27" s="299" t="str">
        <f>IF($H27="(en blanco)","",IF($H27="","",IFERROR(IF(VLOOKUP(S27+7,'Fechas de clase'!$B$5:$B$102,1,0),S27+14),S27+7)))</f>
        <v/>
      </c>
      <c r="U27" s="299" t="str">
        <f>IF($H27="(en blanco)","",IF($H27="","",IFERROR(IF(VLOOKUP(T27+7,'Fechas de clase'!$B$5:$B$102,1,0),T27+14),T27+7)))</f>
        <v/>
      </c>
      <c r="V27" s="299" t="str">
        <f>IF($H27="(en blanco)","",IF($H27="","",IFERROR(IF(VLOOKUP(U27+7,'Fechas de clase'!$B$5:$B$102,1,0),U27+14),U27+7)))</f>
        <v/>
      </c>
      <c r="W27" s="299" t="str">
        <f>IF($H27="(en blanco)","",IF($H27="","",IFERROR(IF(VLOOKUP(V27+7,'Fechas de clase'!$B$5:$B$102,1,0),V27+14),V27+7)))</f>
        <v/>
      </c>
      <c r="X27" s="299" t="str">
        <f>IF($H27="(en blanco)","",IF($H27="","",IFERROR(IF(VLOOKUP(W27+7,'Fechas de clase'!$B$5:$B$102,1,0),W27+14),W27+7)))</f>
        <v/>
      </c>
      <c r="Y27" s="299" t="str">
        <f>IF($H27="(en blanco)","",IF($H27="","",IFERROR(IF(VLOOKUP(X27+7,'Fechas de clase'!$B$5:$B$102,1,0),X27+14),X27+7)))</f>
        <v/>
      </c>
    </row>
    <row r="28" spans="2:25">
      <c r="B28" s="300"/>
      <c r="J28" s="298" t="str">
        <f t="shared" si="0"/>
        <v/>
      </c>
      <c r="K28" s="299" t="str">
        <f>IF($H28="(en blanco)","",IF($H28="","",IFERROR(IF(VLOOKUP(H28+7,'Fechas de clase'!$B$5:$B$102,1,0),H28+14),H28+7)))</f>
        <v/>
      </c>
      <c r="L28" s="299" t="str">
        <f>IF($H28="(en blanco)","",IF($H28="","",IFERROR(IF(VLOOKUP(K28+7,'Fechas de clase'!$B$5:$B$102,1,0),K28+14),K28+7)))</f>
        <v/>
      </c>
      <c r="M28" s="299" t="str">
        <f>IF($H28="(en blanco)","",IF($H28="","",IFERROR(IF(VLOOKUP(L28+7,'Fechas de clase'!$B$5:$B$102,1,0),L28+14),L28+7)))</f>
        <v/>
      </c>
      <c r="N28" s="299" t="str">
        <f>IF($H28="(en blanco)","",IF($H28="","",IFERROR(IF(VLOOKUP(M28+7,'Fechas de clase'!$B$5:$B$102,1,0),M28+14),M28+7)))</f>
        <v/>
      </c>
      <c r="O28" s="299" t="str">
        <f>IF($H28="(en blanco)","",IF($H28="","",IFERROR(IF(VLOOKUP(N28+7,'Fechas de clase'!$B$5:$B$102,1,0),N28+14),N28+7)))</f>
        <v/>
      </c>
      <c r="P28" s="299" t="str">
        <f>IF($H28="(en blanco)","",IF($H28="","",IFERROR(IF(VLOOKUP(O28+7,'Fechas de clase'!$B$5:$B$102,1,0),O28+14),O28+7)))</f>
        <v/>
      </c>
      <c r="Q28" s="299" t="str">
        <f>IF($H28="(en blanco)","",IF($H28="","",IFERROR(IF(VLOOKUP(P28+7,'Fechas de clase'!$B$5:$B$102,1,0),P28+14),P28+7)))</f>
        <v/>
      </c>
      <c r="R28" s="299" t="str">
        <f>IF($H28="(en blanco)","",IF($H28="","",IFERROR(IF(VLOOKUP(Q28+7,'Fechas de clase'!$B$5:$B$102,1,0),Q28+14),Q28+7)))</f>
        <v/>
      </c>
      <c r="S28" s="299" t="str">
        <f>IF($H28="(en blanco)","",IF($H28="","",IFERROR(IF(VLOOKUP(R28+7,'Fechas de clase'!$B$5:$B$102,1,0),R28+14),R28+7)))</f>
        <v/>
      </c>
      <c r="T28" s="299" t="str">
        <f>IF($H28="(en blanco)","",IF($H28="","",IFERROR(IF(VLOOKUP(S28+7,'Fechas de clase'!$B$5:$B$102,1,0),S28+14),S28+7)))</f>
        <v/>
      </c>
      <c r="U28" s="299" t="str">
        <f>IF($H28="(en blanco)","",IF($H28="","",IFERROR(IF(VLOOKUP(T28+7,'Fechas de clase'!$B$5:$B$102,1,0),T28+14),T28+7)))</f>
        <v/>
      </c>
      <c r="V28" s="299" t="str">
        <f>IF($H28="(en blanco)","",IF($H28="","",IFERROR(IF(VLOOKUP(U28+7,'Fechas de clase'!$B$5:$B$102,1,0),U28+14),U28+7)))</f>
        <v/>
      </c>
      <c r="W28" s="299" t="str">
        <f>IF($H28="(en blanco)","",IF($H28="","",IFERROR(IF(VLOOKUP(V28+7,'Fechas de clase'!$B$5:$B$102,1,0),V28+14),V28+7)))</f>
        <v/>
      </c>
      <c r="X28" s="299" t="str">
        <f>IF($H28="(en blanco)","",IF($H28="","",IFERROR(IF(VLOOKUP(W28+7,'Fechas de clase'!$B$5:$B$102,1,0),W28+14),W28+7)))</f>
        <v/>
      </c>
      <c r="Y28" s="299" t="str">
        <f>IF($H28="(en blanco)","",IF($H28="","",IFERROR(IF(VLOOKUP(X28+7,'Fechas de clase'!$B$5:$B$102,1,0),X28+14),X28+7)))</f>
        <v/>
      </c>
    </row>
    <row r="29" spans="2:25">
      <c r="B29" s="300"/>
      <c r="J29" s="298" t="str">
        <f t="shared" si="0"/>
        <v/>
      </c>
      <c r="K29" s="299" t="str">
        <f>IF($H29="(en blanco)","",IF($H29="","",IFERROR(IF(VLOOKUP(H29+7,'Fechas de clase'!$B$5:$B$102,1,0),H29+14),H29+7)))</f>
        <v/>
      </c>
      <c r="L29" s="299" t="str">
        <f>IF($H29="(en blanco)","",IF($H29="","",IFERROR(IF(VLOOKUP(K29+7,'Fechas de clase'!$B$5:$B$102,1,0),K29+14),K29+7)))</f>
        <v/>
      </c>
      <c r="M29" s="299" t="str">
        <f>IF($H29="(en blanco)","",IF($H29="","",IFERROR(IF(VLOOKUP(L29+7,'Fechas de clase'!$B$5:$B$102,1,0),L29+14),L29+7)))</f>
        <v/>
      </c>
      <c r="N29" s="299" t="str">
        <f>IF($H29="(en blanco)","",IF($H29="","",IFERROR(IF(VLOOKUP(M29+7,'Fechas de clase'!$B$5:$B$102,1,0),M29+14),M29+7)))</f>
        <v/>
      </c>
      <c r="O29" s="299" t="str">
        <f>IF($H29="(en blanco)","",IF($H29="","",IFERROR(IF(VLOOKUP(N29+7,'Fechas de clase'!$B$5:$B$102,1,0),N29+14),N29+7)))</f>
        <v/>
      </c>
      <c r="P29" s="299" t="str">
        <f>IF($H29="(en blanco)","",IF($H29="","",IFERROR(IF(VLOOKUP(O29+7,'Fechas de clase'!$B$5:$B$102,1,0),O29+14),O29+7)))</f>
        <v/>
      </c>
      <c r="Q29" s="299" t="str">
        <f>IF($H29="(en blanco)","",IF($H29="","",IFERROR(IF(VLOOKUP(P29+7,'Fechas de clase'!$B$5:$B$102,1,0),P29+14),P29+7)))</f>
        <v/>
      </c>
      <c r="R29" s="299" t="str">
        <f>IF($H29="(en blanco)","",IF($H29="","",IFERROR(IF(VLOOKUP(Q29+7,'Fechas de clase'!$B$5:$B$102,1,0),Q29+14),Q29+7)))</f>
        <v/>
      </c>
      <c r="S29" s="299" t="str">
        <f>IF($H29="(en blanco)","",IF($H29="","",IFERROR(IF(VLOOKUP(R29+7,'Fechas de clase'!$B$5:$B$102,1,0),R29+14),R29+7)))</f>
        <v/>
      </c>
      <c r="T29" s="299" t="str">
        <f>IF($H29="(en blanco)","",IF($H29="","",IFERROR(IF(VLOOKUP(S29+7,'Fechas de clase'!$B$5:$B$102,1,0),S29+14),S29+7)))</f>
        <v/>
      </c>
      <c r="U29" s="299" t="str">
        <f>IF($H29="(en blanco)","",IF($H29="","",IFERROR(IF(VLOOKUP(T29+7,'Fechas de clase'!$B$5:$B$102,1,0),T29+14),T29+7)))</f>
        <v/>
      </c>
      <c r="V29" s="299" t="str">
        <f>IF($H29="(en blanco)","",IF($H29="","",IFERROR(IF(VLOOKUP(U29+7,'Fechas de clase'!$B$5:$B$102,1,0),U29+14),U29+7)))</f>
        <v/>
      </c>
      <c r="W29" s="299" t="str">
        <f>IF($H29="(en blanco)","",IF($H29="","",IFERROR(IF(VLOOKUP(V29+7,'Fechas de clase'!$B$5:$B$102,1,0),V29+14),V29+7)))</f>
        <v/>
      </c>
      <c r="X29" s="299" t="str">
        <f>IF($H29="(en blanco)","",IF($H29="","",IFERROR(IF(VLOOKUP(W29+7,'Fechas de clase'!$B$5:$B$102,1,0),W29+14),W29+7)))</f>
        <v/>
      </c>
      <c r="Y29" s="299" t="str">
        <f>IF($H29="(en blanco)","",IF($H29="","",IFERROR(IF(VLOOKUP(X29+7,'Fechas de clase'!$B$5:$B$102,1,0),X29+14),X29+7)))</f>
        <v/>
      </c>
    </row>
    <row r="30" spans="2:25">
      <c r="B30" s="300"/>
      <c r="J30" s="298" t="str">
        <f t="shared" si="0"/>
        <v/>
      </c>
      <c r="K30" s="299" t="str">
        <f>IF($H30="(en blanco)","",IF($H30="","",IFERROR(IF(VLOOKUP(H30+7,'Fechas de clase'!$B$5:$B$102,1,0),H30+14),H30+7)))</f>
        <v/>
      </c>
      <c r="L30" s="299" t="str">
        <f>IF($H30="(en blanco)","",IF($H30="","",IFERROR(IF(VLOOKUP(K30+7,'Fechas de clase'!$B$5:$B$102,1,0),K30+14),K30+7)))</f>
        <v/>
      </c>
      <c r="M30" s="299" t="str">
        <f>IF($H30="(en blanco)","",IF($H30="","",IFERROR(IF(VLOOKUP(L30+7,'Fechas de clase'!$B$5:$B$102,1,0),L30+14),L30+7)))</f>
        <v/>
      </c>
      <c r="N30" s="299" t="str">
        <f>IF($H30="(en blanco)","",IF($H30="","",IFERROR(IF(VLOOKUP(M30+7,'Fechas de clase'!$B$5:$B$102,1,0),M30+14),M30+7)))</f>
        <v/>
      </c>
      <c r="O30" s="299" t="str">
        <f>IF($H30="(en blanco)","",IF($H30="","",IFERROR(IF(VLOOKUP(N30+7,'Fechas de clase'!$B$5:$B$102,1,0),N30+14),N30+7)))</f>
        <v/>
      </c>
      <c r="P30" s="299" t="str">
        <f>IF($H30="(en blanco)","",IF($H30="","",IFERROR(IF(VLOOKUP(O30+7,'Fechas de clase'!$B$5:$B$102,1,0),O30+14),O30+7)))</f>
        <v/>
      </c>
      <c r="Q30" s="299" t="str">
        <f>IF($H30="(en blanco)","",IF($H30="","",IFERROR(IF(VLOOKUP(P30+7,'Fechas de clase'!$B$5:$B$102,1,0),P30+14),P30+7)))</f>
        <v/>
      </c>
      <c r="R30" s="299" t="str">
        <f>IF($H30="(en blanco)","",IF($H30="","",IFERROR(IF(VLOOKUP(Q30+7,'Fechas de clase'!$B$5:$B$102,1,0),Q30+14),Q30+7)))</f>
        <v/>
      </c>
      <c r="S30" s="299" t="str">
        <f>IF($H30="(en blanco)","",IF($H30="","",IFERROR(IF(VLOOKUP(R30+7,'Fechas de clase'!$B$5:$B$102,1,0),R30+14),R30+7)))</f>
        <v/>
      </c>
      <c r="T30" s="299" t="str">
        <f>IF($H30="(en blanco)","",IF($H30="","",IFERROR(IF(VLOOKUP(S30+7,'Fechas de clase'!$B$5:$B$102,1,0),S30+14),S30+7)))</f>
        <v/>
      </c>
      <c r="U30" s="299" t="str">
        <f>IF($H30="(en blanco)","",IF($H30="","",IFERROR(IF(VLOOKUP(T30+7,'Fechas de clase'!$B$5:$B$102,1,0),T30+14),T30+7)))</f>
        <v/>
      </c>
      <c r="V30" s="299" t="str">
        <f>IF($H30="(en blanco)","",IF($H30="","",IFERROR(IF(VLOOKUP(U30+7,'Fechas de clase'!$B$5:$B$102,1,0),U30+14),U30+7)))</f>
        <v/>
      </c>
      <c r="W30" s="299" t="str">
        <f>IF($H30="(en blanco)","",IF($H30="","",IFERROR(IF(VLOOKUP(V30+7,'Fechas de clase'!$B$5:$B$102,1,0),V30+14),V30+7)))</f>
        <v/>
      </c>
      <c r="X30" s="299" t="str">
        <f>IF($H30="(en blanco)","",IF($H30="","",IFERROR(IF(VLOOKUP(W30+7,'Fechas de clase'!$B$5:$B$102,1,0),W30+14),W30+7)))</f>
        <v/>
      </c>
      <c r="Y30" s="299" t="str">
        <f>IF($H30="(en blanco)","",IF($H30="","",IFERROR(IF(VLOOKUP(X30+7,'Fechas de clase'!$B$5:$B$102,1,0),X30+14),X30+7)))</f>
        <v/>
      </c>
    </row>
    <row r="31" spans="2:25">
      <c r="B31" s="300"/>
      <c r="J31" s="298" t="str">
        <f t="shared" si="0"/>
        <v/>
      </c>
      <c r="K31" s="299" t="str">
        <f>IF($H31="(en blanco)","",IF($H31="","",IFERROR(IF(VLOOKUP(H31+7,'Fechas de clase'!$B$5:$B$102,1,0),H31+14),H31+7)))</f>
        <v/>
      </c>
      <c r="L31" s="299" t="str">
        <f>IF($H31="(en blanco)","",IF($H31="","",IFERROR(IF(VLOOKUP(K31+7,'Fechas de clase'!$B$5:$B$102,1,0),K31+14),K31+7)))</f>
        <v/>
      </c>
      <c r="M31" s="299" t="str">
        <f>IF($H31="(en blanco)","",IF($H31="","",IFERROR(IF(VLOOKUP(L31+7,'Fechas de clase'!$B$5:$B$102,1,0),L31+14),L31+7)))</f>
        <v/>
      </c>
      <c r="N31" s="299" t="str">
        <f>IF($H31="(en blanco)","",IF($H31="","",IFERROR(IF(VLOOKUP(M31+7,'Fechas de clase'!$B$5:$B$102,1,0),M31+14),M31+7)))</f>
        <v/>
      </c>
      <c r="O31" s="299" t="str">
        <f>IF($H31="(en blanco)","",IF($H31="","",IFERROR(IF(VLOOKUP(N31+7,'Fechas de clase'!$B$5:$B$102,1,0),N31+14),N31+7)))</f>
        <v/>
      </c>
      <c r="P31" s="299" t="str">
        <f>IF($H31="(en blanco)","",IF($H31="","",IFERROR(IF(VLOOKUP(O31+7,'Fechas de clase'!$B$5:$B$102,1,0),O31+14),O31+7)))</f>
        <v/>
      </c>
      <c r="Q31" s="299" t="str">
        <f>IF($H31="(en blanco)","",IF($H31="","",IFERROR(IF(VLOOKUP(P31+7,'Fechas de clase'!$B$5:$B$102,1,0),P31+14),P31+7)))</f>
        <v/>
      </c>
      <c r="R31" s="299" t="str">
        <f>IF($H31="(en blanco)","",IF($H31="","",IFERROR(IF(VLOOKUP(Q31+7,'Fechas de clase'!$B$5:$B$102,1,0),Q31+14),Q31+7)))</f>
        <v/>
      </c>
      <c r="S31" s="299" t="str">
        <f>IF($H31="(en blanco)","",IF($H31="","",IFERROR(IF(VLOOKUP(R31+7,'Fechas de clase'!$B$5:$B$102,1,0),R31+14),R31+7)))</f>
        <v/>
      </c>
      <c r="T31" s="299" t="str">
        <f>IF($H31="(en blanco)","",IF($H31="","",IFERROR(IF(VLOOKUP(S31+7,'Fechas de clase'!$B$5:$B$102,1,0),S31+14),S31+7)))</f>
        <v/>
      </c>
      <c r="U31" s="299" t="str">
        <f>IF($H31="(en blanco)","",IF($H31="","",IFERROR(IF(VLOOKUP(T31+7,'Fechas de clase'!$B$5:$B$102,1,0),T31+14),T31+7)))</f>
        <v/>
      </c>
      <c r="V31" s="299" t="str">
        <f>IF($H31="(en blanco)","",IF($H31="","",IFERROR(IF(VLOOKUP(U31+7,'Fechas de clase'!$B$5:$B$102,1,0),U31+14),U31+7)))</f>
        <v/>
      </c>
      <c r="W31" s="299" t="str">
        <f>IF($H31="(en blanco)","",IF($H31="","",IFERROR(IF(VLOOKUP(V31+7,'Fechas de clase'!$B$5:$B$102,1,0),V31+14),V31+7)))</f>
        <v/>
      </c>
      <c r="X31" s="299" t="str">
        <f>IF($H31="(en blanco)","",IF($H31="","",IFERROR(IF(VLOOKUP(W31+7,'Fechas de clase'!$B$5:$B$102,1,0),W31+14),W31+7)))</f>
        <v/>
      </c>
      <c r="Y31" s="299" t="str">
        <f>IF($H31="(en blanco)","",IF($H31="","",IFERROR(IF(VLOOKUP(X31+7,'Fechas de clase'!$B$5:$B$102,1,0),X31+14),X31+7)))</f>
        <v/>
      </c>
    </row>
    <row r="32" spans="2:25">
      <c r="B32" s="300"/>
      <c r="J32" s="298" t="str">
        <f t="shared" si="0"/>
        <v/>
      </c>
      <c r="K32" s="299" t="str">
        <f>IF($H32="(en blanco)","",IF($H32="","",IFERROR(IF(VLOOKUP(H32+7,'Fechas de clase'!$B$5:$B$102,1,0),H32+14),H32+7)))</f>
        <v/>
      </c>
      <c r="L32" s="299" t="str">
        <f>IF($H32="(en blanco)","",IF($H32="","",IFERROR(IF(VLOOKUP(K32+7,'Fechas de clase'!$B$5:$B$102,1,0),K32+14),K32+7)))</f>
        <v/>
      </c>
      <c r="M32" s="299" t="str">
        <f>IF($H32="(en blanco)","",IF($H32="","",IFERROR(IF(VLOOKUP(L32+7,'Fechas de clase'!$B$5:$B$102,1,0),L32+14),L32+7)))</f>
        <v/>
      </c>
      <c r="N32" s="299" t="str">
        <f>IF($H32="(en blanco)","",IF($H32="","",IFERROR(IF(VLOOKUP(M32+7,'Fechas de clase'!$B$5:$B$102,1,0),M32+14),M32+7)))</f>
        <v/>
      </c>
      <c r="O32" s="299" t="str">
        <f>IF($H32="(en blanco)","",IF($H32="","",IFERROR(IF(VLOOKUP(N32+7,'Fechas de clase'!$B$5:$B$102,1,0),N32+14),N32+7)))</f>
        <v/>
      </c>
      <c r="P32" s="299" t="str">
        <f>IF($H32="(en blanco)","",IF($H32="","",IFERROR(IF(VLOOKUP(O32+7,'Fechas de clase'!$B$5:$B$102,1,0),O32+14),O32+7)))</f>
        <v/>
      </c>
      <c r="Q32" s="299" t="str">
        <f>IF($H32="(en blanco)","",IF($H32="","",IFERROR(IF(VLOOKUP(P32+7,'Fechas de clase'!$B$5:$B$102,1,0),P32+14),P32+7)))</f>
        <v/>
      </c>
      <c r="R32" s="299" t="str">
        <f>IF($H32="(en blanco)","",IF($H32="","",IFERROR(IF(VLOOKUP(Q32+7,'Fechas de clase'!$B$5:$B$102,1,0),Q32+14),Q32+7)))</f>
        <v/>
      </c>
      <c r="S32" s="299" t="str">
        <f>IF($H32="(en blanco)","",IF($H32="","",IFERROR(IF(VLOOKUP(R32+7,'Fechas de clase'!$B$5:$B$102,1,0),R32+14),R32+7)))</f>
        <v/>
      </c>
      <c r="T32" s="299" t="str">
        <f>IF($H32="(en blanco)","",IF($H32="","",IFERROR(IF(VLOOKUP(S32+7,'Fechas de clase'!$B$5:$B$102,1,0),S32+14),S32+7)))</f>
        <v/>
      </c>
      <c r="U32" s="299" t="str">
        <f>IF($H32="(en blanco)","",IF($H32="","",IFERROR(IF(VLOOKUP(T32+7,'Fechas de clase'!$B$5:$B$102,1,0),T32+14),T32+7)))</f>
        <v/>
      </c>
      <c r="V32" s="299" t="str">
        <f>IF($H32="(en blanco)","",IF($H32="","",IFERROR(IF(VLOOKUP(U32+7,'Fechas de clase'!$B$5:$B$102,1,0),U32+14),U32+7)))</f>
        <v/>
      </c>
      <c r="W32" s="299" t="str">
        <f>IF($H32="(en blanco)","",IF($H32="","",IFERROR(IF(VLOOKUP(V32+7,'Fechas de clase'!$B$5:$B$102,1,0),V32+14),V32+7)))</f>
        <v/>
      </c>
      <c r="X32" s="299" t="str">
        <f>IF($H32="(en blanco)","",IF($H32="","",IFERROR(IF(VLOOKUP(W32+7,'Fechas de clase'!$B$5:$B$102,1,0),W32+14),W32+7)))</f>
        <v/>
      </c>
      <c r="Y32" s="299" t="str">
        <f>IF($H32="(en blanco)","",IF($H32="","",IFERROR(IF(VLOOKUP(X32+7,'Fechas de clase'!$B$5:$B$102,1,0),X32+14),X32+7)))</f>
        <v/>
      </c>
    </row>
    <row r="33" spans="2:25">
      <c r="B33" s="300"/>
      <c r="J33" s="298" t="str">
        <f t="shared" si="0"/>
        <v/>
      </c>
      <c r="K33" s="299" t="str">
        <f>IF($H33="(en blanco)","",IF($H33="","",IFERROR(IF(VLOOKUP(H33+7,'Fechas de clase'!$B$5:$B$102,1,0),H33+14),H33+7)))</f>
        <v/>
      </c>
      <c r="L33" s="299" t="str">
        <f>IF($H33="(en blanco)","",IF($H33="","",IFERROR(IF(VLOOKUP(K33+7,'Fechas de clase'!$B$5:$B$102,1,0),K33+14),K33+7)))</f>
        <v/>
      </c>
      <c r="M33" s="299" t="str">
        <f>IF($H33="(en blanco)","",IF($H33="","",IFERROR(IF(VLOOKUP(L33+7,'Fechas de clase'!$B$5:$B$102,1,0),L33+14),L33+7)))</f>
        <v/>
      </c>
      <c r="N33" s="299" t="str">
        <f>IF($H33="(en blanco)","",IF($H33="","",IFERROR(IF(VLOOKUP(M33+7,'Fechas de clase'!$B$5:$B$102,1,0),M33+14),M33+7)))</f>
        <v/>
      </c>
      <c r="O33" s="299" t="str">
        <f>IF($H33="(en blanco)","",IF($H33="","",IFERROR(IF(VLOOKUP(N33+7,'Fechas de clase'!$B$5:$B$102,1,0),N33+14),N33+7)))</f>
        <v/>
      </c>
      <c r="P33" s="299" t="str">
        <f>IF($H33="(en blanco)","",IF($H33="","",IFERROR(IF(VLOOKUP(O33+7,'Fechas de clase'!$B$5:$B$102,1,0),O33+14),O33+7)))</f>
        <v/>
      </c>
      <c r="Q33" s="299" t="str">
        <f>IF($H33="(en blanco)","",IF($H33="","",IFERROR(IF(VLOOKUP(P33+7,'Fechas de clase'!$B$5:$B$102,1,0),P33+14),P33+7)))</f>
        <v/>
      </c>
      <c r="R33" s="299" t="str">
        <f>IF($H33="(en blanco)","",IF($H33="","",IFERROR(IF(VLOOKUP(Q33+7,'Fechas de clase'!$B$5:$B$102,1,0),Q33+14),Q33+7)))</f>
        <v/>
      </c>
      <c r="S33" s="299" t="str">
        <f>IF($H33="(en blanco)","",IF($H33="","",IFERROR(IF(VLOOKUP(R33+7,'Fechas de clase'!$B$5:$B$102,1,0),R33+14),R33+7)))</f>
        <v/>
      </c>
      <c r="T33" s="299" t="str">
        <f>IF($H33="(en blanco)","",IF($H33="","",IFERROR(IF(VLOOKUP(S33+7,'Fechas de clase'!$B$5:$B$102,1,0),S33+14),S33+7)))</f>
        <v/>
      </c>
      <c r="U33" s="299" t="str">
        <f>IF($H33="(en blanco)","",IF($H33="","",IFERROR(IF(VLOOKUP(T33+7,'Fechas de clase'!$B$5:$B$102,1,0),T33+14),T33+7)))</f>
        <v/>
      </c>
      <c r="V33" s="299" t="str">
        <f>IF($H33="(en blanco)","",IF($H33="","",IFERROR(IF(VLOOKUP(U33+7,'Fechas de clase'!$B$5:$B$102,1,0),U33+14),U33+7)))</f>
        <v/>
      </c>
      <c r="W33" s="299" t="str">
        <f>IF($H33="(en blanco)","",IF($H33="","",IFERROR(IF(VLOOKUP(V33+7,'Fechas de clase'!$B$5:$B$102,1,0),V33+14),V33+7)))</f>
        <v/>
      </c>
      <c r="X33" s="299" t="str">
        <f>IF($H33="(en blanco)","",IF($H33="","",IFERROR(IF(VLOOKUP(W33+7,'Fechas de clase'!$B$5:$B$102,1,0),W33+14),W33+7)))</f>
        <v/>
      </c>
      <c r="Y33" s="299" t="str">
        <f>IF($H33="(en blanco)","",IF($H33="","",IFERROR(IF(VLOOKUP(X33+7,'Fechas de clase'!$B$5:$B$102,1,0),X33+14),X33+7)))</f>
        <v/>
      </c>
    </row>
    <row r="34" spans="2:25">
      <c r="B34" s="300"/>
      <c r="J34" s="298" t="str">
        <f t="shared" si="0"/>
        <v/>
      </c>
      <c r="K34" s="299" t="str">
        <f>IF($H34="(en blanco)","",IF($H34="","",IFERROR(IF(VLOOKUP(H34+7,'Fechas de clase'!$B$5:$B$102,1,0),H34+14),H34+7)))</f>
        <v/>
      </c>
      <c r="L34" s="299" t="str">
        <f>IF($H34="(en blanco)","",IF($H34="","",IFERROR(IF(VLOOKUP(K34+7,'Fechas de clase'!$B$5:$B$102,1,0),K34+14),K34+7)))</f>
        <v/>
      </c>
      <c r="M34" s="299" t="str">
        <f>IF($H34="(en blanco)","",IF($H34="","",IFERROR(IF(VLOOKUP(L34+7,'Fechas de clase'!$B$5:$B$102,1,0),L34+14),L34+7)))</f>
        <v/>
      </c>
      <c r="N34" s="299" t="str">
        <f>IF($H34="(en blanco)","",IF($H34="","",IFERROR(IF(VLOOKUP(M34+7,'Fechas de clase'!$B$5:$B$102,1,0),M34+14),M34+7)))</f>
        <v/>
      </c>
      <c r="O34" s="299" t="str">
        <f>IF($H34="(en blanco)","",IF($H34="","",IFERROR(IF(VLOOKUP(N34+7,'Fechas de clase'!$B$5:$B$102,1,0),N34+14),N34+7)))</f>
        <v/>
      </c>
      <c r="P34" s="299" t="str">
        <f>IF($H34="(en blanco)","",IF($H34="","",IFERROR(IF(VLOOKUP(O34+7,'Fechas de clase'!$B$5:$B$102,1,0),O34+14),O34+7)))</f>
        <v/>
      </c>
      <c r="Q34" s="299" t="str">
        <f>IF($H34="(en blanco)","",IF($H34="","",IFERROR(IF(VLOOKUP(P34+7,'Fechas de clase'!$B$5:$B$102,1,0),P34+14),P34+7)))</f>
        <v/>
      </c>
      <c r="R34" s="299" t="str">
        <f>IF($H34="(en blanco)","",IF($H34="","",IFERROR(IF(VLOOKUP(Q34+7,'Fechas de clase'!$B$5:$B$102,1,0),Q34+14),Q34+7)))</f>
        <v/>
      </c>
      <c r="S34" s="299" t="str">
        <f>IF($H34="(en blanco)","",IF($H34="","",IFERROR(IF(VLOOKUP(R34+7,'Fechas de clase'!$B$5:$B$102,1,0),R34+14),R34+7)))</f>
        <v/>
      </c>
      <c r="T34" s="299" t="str">
        <f>IF($H34="(en blanco)","",IF($H34="","",IFERROR(IF(VLOOKUP(S34+7,'Fechas de clase'!$B$5:$B$102,1,0),S34+14),S34+7)))</f>
        <v/>
      </c>
      <c r="U34" s="299" t="str">
        <f>IF($H34="(en blanco)","",IF($H34="","",IFERROR(IF(VLOOKUP(T34+7,'Fechas de clase'!$B$5:$B$102,1,0),T34+14),T34+7)))</f>
        <v/>
      </c>
      <c r="V34" s="299" t="str">
        <f>IF($H34="(en blanco)","",IF($H34="","",IFERROR(IF(VLOOKUP(U34+7,'Fechas de clase'!$B$5:$B$102,1,0),U34+14),U34+7)))</f>
        <v/>
      </c>
      <c r="W34" s="299" t="str">
        <f>IF($H34="(en blanco)","",IF($H34="","",IFERROR(IF(VLOOKUP(V34+7,'Fechas de clase'!$B$5:$B$102,1,0),V34+14),V34+7)))</f>
        <v/>
      </c>
      <c r="X34" s="299" t="str">
        <f>IF($H34="(en blanco)","",IF($H34="","",IFERROR(IF(VLOOKUP(W34+7,'Fechas de clase'!$B$5:$B$102,1,0),W34+14),W34+7)))</f>
        <v/>
      </c>
      <c r="Y34" s="299" t="str">
        <f>IF($H34="(en blanco)","",IF($H34="","",IFERROR(IF(VLOOKUP(X34+7,'Fechas de clase'!$B$5:$B$102,1,0),X34+14),X34+7)))</f>
        <v/>
      </c>
    </row>
    <row r="35" spans="2:25">
      <c r="B35" s="300"/>
      <c r="J35" s="298" t="str">
        <f t="shared" si="0"/>
        <v/>
      </c>
      <c r="K35" s="299" t="str">
        <f>IF($H35="(en blanco)","",IF($H35="","",IFERROR(IF(VLOOKUP(H35+7,'Fechas de clase'!$B$5:$B$102,1,0),H35+14),H35+7)))</f>
        <v/>
      </c>
      <c r="L35" s="299" t="str">
        <f>IF($H35="(en blanco)","",IF($H35="","",IFERROR(IF(VLOOKUP(K35+7,'Fechas de clase'!$B$5:$B$102,1,0),K35+14),K35+7)))</f>
        <v/>
      </c>
      <c r="M35" s="299" t="str">
        <f>IF($H35="(en blanco)","",IF($H35="","",IFERROR(IF(VLOOKUP(L35+7,'Fechas de clase'!$B$5:$B$102,1,0),L35+14),L35+7)))</f>
        <v/>
      </c>
      <c r="N35" s="299" t="str">
        <f>IF($H35="(en blanco)","",IF($H35="","",IFERROR(IF(VLOOKUP(M35+7,'Fechas de clase'!$B$5:$B$102,1,0),M35+14),M35+7)))</f>
        <v/>
      </c>
      <c r="O35" s="299" t="str">
        <f>IF($H35="(en blanco)","",IF($H35="","",IFERROR(IF(VLOOKUP(N35+7,'Fechas de clase'!$B$5:$B$102,1,0),N35+14),N35+7)))</f>
        <v/>
      </c>
      <c r="P35" s="299" t="str">
        <f>IF($H35="(en blanco)","",IF($H35="","",IFERROR(IF(VLOOKUP(O35+7,'Fechas de clase'!$B$5:$B$102,1,0),O35+14),O35+7)))</f>
        <v/>
      </c>
      <c r="Q35" s="299" t="str">
        <f>IF($H35="(en blanco)","",IF($H35="","",IFERROR(IF(VLOOKUP(P35+7,'Fechas de clase'!$B$5:$B$102,1,0),P35+14),P35+7)))</f>
        <v/>
      </c>
      <c r="R35" s="299" t="str">
        <f>IF($H35="(en blanco)","",IF($H35="","",IFERROR(IF(VLOOKUP(Q35+7,'Fechas de clase'!$B$5:$B$102,1,0),Q35+14),Q35+7)))</f>
        <v/>
      </c>
      <c r="S35" s="299" t="str">
        <f>IF($H35="(en blanco)","",IF($H35="","",IFERROR(IF(VLOOKUP(R35+7,'Fechas de clase'!$B$5:$B$102,1,0),R35+14),R35+7)))</f>
        <v/>
      </c>
      <c r="T35" s="299" t="str">
        <f>IF($H35="(en blanco)","",IF($H35="","",IFERROR(IF(VLOOKUP(S35+7,'Fechas de clase'!$B$5:$B$102,1,0),S35+14),S35+7)))</f>
        <v/>
      </c>
      <c r="U35" s="299" t="str">
        <f>IF($H35="(en blanco)","",IF($H35="","",IFERROR(IF(VLOOKUP(T35+7,'Fechas de clase'!$B$5:$B$102,1,0),T35+14),T35+7)))</f>
        <v/>
      </c>
      <c r="V35" s="299" t="str">
        <f>IF($H35="(en blanco)","",IF($H35="","",IFERROR(IF(VLOOKUP(U35+7,'Fechas de clase'!$B$5:$B$102,1,0),U35+14),U35+7)))</f>
        <v/>
      </c>
      <c r="W35" s="299" t="str">
        <f>IF($H35="(en blanco)","",IF($H35="","",IFERROR(IF(VLOOKUP(V35+7,'Fechas de clase'!$B$5:$B$102,1,0),V35+14),V35+7)))</f>
        <v/>
      </c>
      <c r="X35" s="299" t="str">
        <f>IF($H35="(en blanco)","",IF($H35="","",IFERROR(IF(VLOOKUP(W35+7,'Fechas de clase'!$B$5:$B$102,1,0),W35+14),W35+7)))</f>
        <v/>
      </c>
      <c r="Y35" s="299" t="str">
        <f>IF($H35="(en blanco)","",IF($H35="","",IFERROR(IF(VLOOKUP(X35+7,'Fechas de clase'!$B$5:$B$102,1,0),X35+14),X35+7)))</f>
        <v/>
      </c>
    </row>
    <row r="36" spans="2:25">
      <c r="B36" s="300"/>
      <c r="J36" s="298" t="str">
        <f t="shared" si="0"/>
        <v/>
      </c>
      <c r="K36" s="299" t="str">
        <f>IF($H36="(en blanco)","",IF($H36="","",IFERROR(IF(VLOOKUP(H36+7,'Fechas de clase'!$B$5:$B$102,1,0),H36+14),H36+7)))</f>
        <v/>
      </c>
      <c r="L36" s="299" t="str">
        <f>IF($H36="(en blanco)","",IF($H36="","",IFERROR(IF(VLOOKUP(K36+7,'Fechas de clase'!$B$5:$B$102,1,0),K36+14),K36+7)))</f>
        <v/>
      </c>
      <c r="M36" s="299" t="str">
        <f>IF($H36="(en blanco)","",IF($H36="","",IFERROR(IF(VLOOKUP(L36+7,'Fechas de clase'!$B$5:$B$102,1,0),L36+14),L36+7)))</f>
        <v/>
      </c>
      <c r="N36" s="299" t="str">
        <f>IF($H36="(en blanco)","",IF($H36="","",IFERROR(IF(VLOOKUP(M36+7,'Fechas de clase'!$B$5:$B$102,1,0),M36+14),M36+7)))</f>
        <v/>
      </c>
      <c r="O36" s="299" t="str">
        <f>IF($H36="(en blanco)","",IF($H36="","",IFERROR(IF(VLOOKUP(N36+7,'Fechas de clase'!$B$5:$B$102,1,0),N36+14),N36+7)))</f>
        <v/>
      </c>
      <c r="P36" s="299" t="str">
        <f>IF($H36="(en blanco)","",IF($H36="","",IFERROR(IF(VLOOKUP(O36+7,'Fechas de clase'!$B$5:$B$102,1,0),O36+14),O36+7)))</f>
        <v/>
      </c>
      <c r="Q36" s="299" t="str">
        <f>IF($H36="(en blanco)","",IF($H36="","",IFERROR(IF(VLOOKUP(P36+7,'Fechas de clase'!$B$5:$B$102,1,0),P36+14),P36+7)))</f>
        <v/>
      </c>
      <c r="R36" s="299" t="str">
        <f>IF($H36="(en blanco)","",IF($H36="","",IFERROR(IF(VLOOKUP(Q36+7,'Fechas de clase'!$B$5:$B$102,1,0),Q36+14),Q36+7)))</f>
        <v/>
      </c>
      <c r="S36" s="299" t="str">
        <f>IF($H36="(en blanco)","",IF($H36="","",IFERROR(IF(VLOOKUP(R36+7,'Fechas de clase'!$B$5:$B$102,1,0),R36+14),R36+7)))</f>
        <v/>
      </c>
      <c r="T36" s="299" t="str">
        <f>IF($H36="(en blanco)","",IF($H36="","",IFERROR(IF(VLOOKUP(S36+7,'Fechas de clase'!$B$5:$B$102,1,0),S36+14),S36+7)))</f>
        <v/>
      </c>
      <c r="U36" s="299" t="str">
        <f>IF($H36="(en blanco)","",IF($H36="","",IFERROR(IF(VLOOKUP(T36+7,'Fechas de clase'!$B$5:$B$102,1,0),T36+14),T36+7)))</f>
        <v/>
      </c>
      <c r="V36" s="299" t="str">
        <f>IF($H36="(en blanco)","",IF($H36="","",IFERROR(IF(VLOOKUP(U36+7,'Fechas de clase'!$B$5:$B$102,1,0),U36+14),U36+7)))</f>
        <v/>
      </c>
      <c r="W36" s="299" t="str">
        <f>IF($H36="(en blanco)","",IF($H36="","",IFERROR(IF(VLOOKUP(V36+7,'Fechas de clase'!$B$5:$B$102,1,0),V36+14),V36+7)))</f>
        <v/>
      </c>
      <c r="X36" s="299" t="str">
        <f>IF($H36="(en blanco)","",IF($H36="","",IFERROR(IF(VLOOKUP(W36+7,'Fechas de clase'!$B$5:$B$102,1,0),W36+14),W36+7)))</f>
        <v/>
      </c>
      <c r="Y36" s="299" t="str">
        <f>IF($H36="(en blanco)","",IF($H36="","",IFERROR(IF(VLOOKUP(X36+7,'Fechas de clase'!$B$5:$B$102,1,0),X36+14),X36+7)))</f>
        <v/>
      </c>
    </row>
    <row r="37" spans="2:25">
      <c r="B37" s="300"/>
      <c r="J37" s="298" t="str">
        <f t="shared" si="0"/>
        <v/>
      </c>
      <c r="K37" s="299" t="str">
        <f>IF($H37="(en blanco)","",IF($H37="","",IFERROR(IF(VLOOKUP(H37+7,'Fechas de clase'!$B$5:$B$102,1,0),H37+14),H37+7)))</f>
        <v/>
      </c>
      <c r="L37" s="299" t="str">
        <f>IF($H37="(en blanco)","",IF($H37="","",IFERROR(IF(VLOOKUP(K37+7,'Fechas de clase'!$B$5:$B$102,1,0),K37+14),K37+7)))</f>
        <v/>
      </c>
      <c r="M37" s="299" t="str">
        <f>IF($H37="(en blanco)","",IF($H37="","",IFERROR(IF(VLOOKUP(L37+7,'Fechas de clase'!$B$5:$B$102,1,0),L37+14),L37+7)))</f>
        <v/>
      </c>
      <c r="N37" s="299" t="str">
        <f>IF($H37="(en blanco)","",IF($H37="","",IFERROR(IF(VLOOKUP(M37+7,'Fechas de clase'!$B$5:$B$102,1,0),M37+14),M37+7)))</f>
        <v/>
      </c>
      <c r="O37" s="299" t="str">
        <f>IF($H37="(en blanco)","",IF($H37="","",IFERROR(IF(VLOOKUP(N37+7,'Fechas de clase'!$B$5:$B$102,1,0),N37+14),N37+7)))</f>
        <v/>
      </c>
      <c r="P37" s="299" t="str">
        <f>IF($H37="(en blanco)","",IF($H37="","",IFERROR(IF(VLOOKUP(O37+7,'Fechas de clase'!$B$5:$B$102,1,0),O37+14),O37+7)))</f>
        <v/>
      </c>
      <c r="Q37" s="299" t="str">
        <f>IF($H37="(en blanco)","",IF($H37="","",IFERROR(IF(VLOOKUP(P37+7,'Fechas de clase'!$B$5:$B$102,1,0),P37+14),P37+7)))</f>
        <v/>
      </c>
      <c r="R37" s="299" t="str">
        <f>IF($H37="(en blanco)","",IF($H37="","",IFERROR(IF(VLOOKUP(Q37+7,'Fechas de clase'!$B$5:$B$102,1,0),Q37+14),Q37+7)))</f>
        <v/>
      </c>
      <c r="S37" s="299" t="str">
        <f>IF($H37="(en blanco)","",IF($H37="","",IFERROR(IF(VLOOKUP(R37+7,'Fechas de clase'!$B$5:$B$102,1,0),R37+14),R37+7)))</f>
        <v/>
      </c>
      <c r="T37" s="299" t="str">
        <f>IF($H37="(en blanco)","",IF($H37="","",IFERROR(IF(VLOOKUP(S37+7,'Fechas de clase'!$B$5:$B$102,1,0),S37+14),S37+7)))</f>
        <v/>
      </c>
      <c r="U37" s="299" t="str">
        <f>IF($H37="(en blanco)","",IF($H37="","",IFERROR(IF(VLOOKUP(T37+7,'Fechas de clase'!$B$5:$B$102,1,0),T37+14),T37+7)))</f>
        <v/>
      </c>
      <c r="V37" s="299" t="str">
        <f>IF($H37="(en blanco)","",IF($H37="","",IFERROR(IF(VLOOKUP(U37+7,'Fechas de clase'!$B$5:$B$102,1,0),U37+14),U37+7)))</f>
        <v/>
      </c>
      <c r="W37" s="299" t="str">
        <f>IF($H37="(en blanco)","",IF($H37="","",IFERROR(IF(VLOOKUP(V37+7,'Fechas de clase'!$B$5:$B$102,1,0),V37+14),V37+7)))</f>
        <v/>
      </c>
      <c r="X37" s="299" t="str">
        <f>IF($H37="(en blanco)","",IF($H37="","",IFERROR(IF(VLOOKUP(W37+7,'Fechas de clase'!$B$5:$B$102,1,0),W37+14),W37+7)))</f>
        <v/>
      </c>
      <c r="Y37" s="299" t="str">
        <f>IF($H37="(en blanco)","",IF($H37="","",IFERROR(IF(VLOOKUP(X37+7,'Fechas de clase'!$B$5:$B$102,1,0),X37+14),X37+7)))</f>
        <v/>
      </c>
    </row>
    <row r="38" spans="2:25">
      <c r="B38" s="300"/>
      <c r="J38" s="298" t="str">
        <f t="shared" si="0"/>
        <v/>
      </c>
      <c r="K38" s="299" t="str">
        <f>IF($H38="(en blanco)","",IF($H38="","",IFERROR(IF(VLOOKUP(H38+7,'Fechas de clase'!$B$5:$B$102,1,0),H38+14),H38+7)))</f>
        <v/>
      </c>
      <c r="L38" s="299" t="str">
        <f>IF($H38="(en blanco)","",IF($H38="","",IFERROR(IF(VLOOKUP(K38+7,'Fechas de clase'!$B$5:$B$102,1,0),K38+14),K38+7)))</f>
        <v/>
      </c>
      <c r="M38" s="299" t="str">
        <f>IF($H38="(en blanco)","",IF($H38="","",IFERROR(IF(VLOOKUP(L38+7,'Fechas de clase'!$B$5:$B$102,1,0),L38+14),L38+7)))</f>
        <v/>
      </c>
      <c r="N38" s="299" t="str">
        <f>IF($H38="(en blanco)","",IF($H38="","",IFERROR(IF(VLOOKUP(M38+7,'Fechas de clase'!$B$5:$B$102,1,0),M38+14),M38+7)))</f>
        <v/>
      </c>
      <c r="O38" s="299" t="str">
        <f>IF($H38="(en blanco)","",IF($H38="","",IFERROR(IF(VLOOKUP(N38+7,'Fechas de clase'!$B$5:$B$102,1,0),N38+14),N38+7)))</f>
        <v/>
      </c>
      <c r="P38" s="299" t="str">
        <f>IF($H38="(en blanco)","",IF($H38="","",IFERROR(IF(VLOOKUP(O38+7,'Fechas de clase'!$B$5:$B$102,1,0),O38+14),O38+7)))</f>
        <v/>
      </c>
      <c r="Q38" s="299" t="str">
        <f>IF($H38="(en blanco)","",IF($H38="","",IFERROR(IF(VLOOKUP(P38+7,'Fechas de clase'!$B$5:$B$102,1,0),P38+14),P38+7)))</f>
        <v/>
      </c>
      <c r="R38" s="299" t="str">
        <f>IF($H38="(en blanco)","",IF($H38="","",IFERROR(IF(VLOOKUP(Q38+7,'Fechas de clase'!$B$5:$B$102,1,0),Q38+14),Q38+7)))</f>
        <v/>
      </c>
      <c r="S38" s="299" t="str">
        <f>IF($H38="(en blanco)","",IF($H38="","",IFERROR(IF(VLOOKUP(R38+7,'Fechas de clase'!$B$5:$B$102,1,0),R38+14),R38+7)))</f>
        <v/>
      </c>
      <c r="T38" s="299" t="str">
        <f>IF($H38="(en blanco)","",IF($H38="","",IFERROR(IF(VLOOKUP(S38+7,'Fechas de clase'!$B$5:$B$102,1,0),S38+14),S38+7)))</f>
        <v/>
      </c>
      <c r="U38" s="299" t="str">
        <f>IF($H38="(en blanco)","",IF($H38="","",IFERROR(IF(VLOOKUP(T38+7,'Fechas de clase'!$B$5:$B$102,1,0),T38+14),T38+7)))</f>
        <v/>
      </c>
      <c r="V38" s="299" t="str">
        <f>IF($H38="(en blanco)","",IF($H38="","",IFERROR(IF(VLOOKUP(U38+7,'Fechas de clase'!$B$5:$B$102,1,0),U38+14),U38+7)))</f>
        <v/>
      </c>
      <c r="W38" s="299" t="str">
        <f>IF($H38="(en blanco)","",IF($H38="","",IFERROR(IF(VLOOKUP(V38+7,'Fechas de clase'!$B$5:$B$102,1,0),V38+14),V38+7)))</f>
        <v/>
      </c>
      <c r="X38" s="299" t="str">
        <f>IF($H38="(en blanco)","",IF($H38="","",IFERROR(IF(VLOOKUP(W38+7,'Fechas de clase'!$B$5:$B$102,1,0),W38+14),W38+7)))</f>
        <v/>
      </c>
      <c r="Y38" s="299" t="str">
        <f>IF($H38="(en blanco)","",IF($H38="","",IFERROR(IF(VLOOKUP(X38+7,'Fechas de clase'!$B$5:$B$102,1,0),X38+14),X38+7)))</f>
        <v/>
      </c>
    </row>
    <row r="39" spans="2:25">
      <c r="B39" s="300"/>
      <c r="J39" s="298" t="str">
        <f t="shared" si="0"/>
        <v/>
      </c>
      <c r="K39" s="299" t="str">
        <f>IF($H39="(en blanco)","",IF($H39="","",IFERROR(IF(VLOOKUP(H39+7,'Fechas de clase'!$B$5:$B$102,1,0),H39+14),H39+7)))</f>
        <v/>
      </c>
      <c r="L39" s="299" t="str">
        <f>IF($H39="(en blanco)","",IF($H39="","",IFERROR(IF(VLOOKUP(K39+7,'Fechas de clase'!$B$5:$B$102,1,0),K39+14),K39+7)))</f>
        <v/>
      </c>
      <c r="M39" s="299" t="str">
        <f>IF($H39="(en blanco)","",IF($H39="","",IFERROR(IF(VLOOKUP(L39+7,'Fechas de clase'!$B$5:$B$102,1,0),L39+14),L39+7)))</f>
        <v/>
      </c>
      <c r="N39" s="299" t="str">
        <f>IF($H39="(en blanco)","",IF($H39="","",IFERROR(IF(VLOOKUP(M39+7,'Fechas de clase'!$B$5:$B$102,1,0),M39+14),M39+7)))</f>
        <v/>
      </c>
      <c r="O39" s="299" t="str">
        <f>IF($H39="(en blanco)","",IF($H39="","",IFERROR(IF(VLOOKUP(N39+7,'Fechas de clase'!$B$5:$B$102,1,0),N39+14),N39+7)))</f>
        <v/>
      </c>
      <c r="P39" s="299" t="str">
        <f>IF($H39="(en blanco)","",IF($H39="","",IFERROR(IF(VLOOKUP(O39+7,'Fechas de clase'!$B$5:$B$102,1,0),O39+14),O39+7)))</f>
        <v/>
      </c>
      <c r="Q39" s="299" t="str">
        <f>IF($H39="(en blanco)","",IF($H39="","",IFERROR(IF(VLOOKUP(P39+7,'Fechas de clase'!$B$5:$B$102,1,0),P39+14),P39+7)))</f>
        <v/>
      </c>
      <c r="R39" s="299" t="str">
        <f>IF($H39="(en blanco)","",IF($H39="","",IFERROR(IF(VLOOKUP(Q39+7,'Fechas de clase'!$B$5:$B$102,1,0),Q39+14),Q39+7)))</f>
        <v/>
      </c>
      <c r="S39" s="299" t="str">
        <f>IF($H39="(en blanco)","",IF($H39="","",IFERROR(IF(VLOOKUP(R39+7,'Fechas de clase'!$B$5:$B$102,1,0),R39+14),R39+7)))</f>
        <v/>
      </c>
      <c r="T39" s="299" t="str">
        <f>IF($H39="(en blanco)","",IF($H39="","",IFERROR(IF(VLOOKUP(S39+7,'Fechas de clase'!$B$5:$B$102,1,0),S39+14),S39+7)))</f>
        <v/>
      </c>
      <c r="U39" s="299" t="str">
        <f>IF($H39="(en blanco)","",IF($H39="","",IFERROR(IF(VLOOKUP(T39+7,'Fechas de clase'!$B$5:$B$102,1,0),T39+14),T39+7)))</f>
        <v/>
      </c>
      <c r="V39" s="299" t="str">
        <f>IF($H39="(en blanco)","",IF($H39="","",IFERROR(IF(VLOOKUP(U39+7,'Fechas de clase'!$B$5:$B$102,1,0),U39+14),U39+7)))</f>
        <v/>
      </c>
      <c r="W39" s="299" t="str">
        <f>IF($H39="(en blanco)","",IF($H39="","",IFERROR(IF(VLOOKUP(V39+7,'Fechas de clase'!$B$5:$B$102,1,0),V39+14),V39+7)))</f>
        <v/>
      </c>
      <c r="X39" s="299" t="str">
        <f>IF($H39="(en blanco)","",IF($H39="","",IFERROR(IF(VLOOKUP(W39+7,'Fechas de clase'!$B$5:$B$102,1,0),W39+14),W39+7)))</f>
        <v/>
      </c>
      <c r="Y39" s="299" t="str">
        <f>IF($H39="(en blanco)","",IF($H39="","",IFERROR(IF(VLOOKUP(X39+7,'Fechas de clase'!$B$5:$B$102,1,0),X39+14),X39+7)))</f>
        <v/>
      </c>
    </row>
    <row r="40" spans="2:25">
      <c r="B40" s="300"/>
      <c r="J40" s="298" t="str">
        <f t="shared" si="0"/>
        <v/>
      </c>
      <c r="K40" s="299" t="str">
        <f>IF($H40="(en blanco)","",IF($H40="","",IFERROR(IF(VLOOKUP(H40+7,'Fechas de clase'!$B$5:$B$102,1,0),H40+14),H40+7)))</f>
        <v/>
      </c>
      <c r="L40" s="299" t="str">
        <f>IF($H40="(en blanco)","",IF($H40="","",IFERROR(IF(VLOOKUP(K40+7,'Fechas de clase'!$B$5:$B$102,1,0),K40+14),K40+7)))</f>
        <v/>
      </c>
      <c r="M40" s="299" t="str">
        <f>IF($H40="(en blanco)","",IF($H40="","",IFERROR(IF(VLOOKUP(L40+7,'Fechas de clase'!$B$5:$B$102,1,0),L40+14),L40+7)))</f>
        <v/>
      </c>
      <c r="N40" s="299" t="str">
        <f>IF($H40="(en blanco)","",IF($H40="","",IFERROR(IF(VLOOKUP(M40+7,'Fechas de clase'!$B$5:$B$102,1,0),M40+14),M40+7)))</f>
        <v/>
      </c>
      <c r="O40" s="299" t="str">
        <f>IF($H40="(en blanco)","",IF($H40="","",IFERROR(IF(VLOOKUP(N40+7,'Fechas de clase'!$B$5:$B$102,1,0),N40+14),N40+7)))</f>
        <v/>
      </c>
      <c r="P40" s="299" t="str">
        <f>IF($H40="(en blanco)","",IF($H40="","",IFERROR(IF(VLOOKUP(O40+7,'Fechas de clase'!$B$5:$B$102,1,0),O40+14),O40+7)))</f>
        <v/>
      </c>
      <c r="Q40" s="299" t="str">
        <f>IF($H40="(en blanco)","",IF($H40="","",IFERROR(IF(VLOOKUP(P40+7,'Fechas de clase'!$B$5:$B$102,1,0),P40+14),P40+7)))</f>
        <v/>
      </c>
      <c r="R40" s="299" t="str">
        <f>IF($H40="(en blanco)","",IF($H40="","",IFERROR(IF(VLOOKUP(Q40+7,'Fechas de clase'!$B$5:$B$102,1,0),Q40+14),Q40+7)))</f>
        <v/>
      </c>
      <c r="S40" s="299" t="str">
        <f>IF($H40="(en blanco)","",IF($H40="","",IFERROR(IF(VLOOKUP(R40+7,'Fechas de clase'!$B$5:$B$102,1,0),R40+14),R40+7)))</f>
        <v/>
      </c>
      <c r="T40" s="299" t="str">
        <f>IF($H40="(en blanco)","",IF($H40="","",IFERROR(IF(VLOOKUP(S40+7,'Fechas de clase'!$B$5:$B$102,1,0),S40+14),S40+7)))</f>
        <v/>
      </c>
      <c r="U40" s="299" t="str">
        <f>IF($H40="(en blanco)","",IF($H40="","",IFERROR(IF(VLOOKUP(T40+7,'Fechas de clase'!$B$5:$B$102,1,0),T40+14),T40+7)))</f>
        <v/>
      </c>
      <c r="V40" s="299" t="str">
        <f>IF($H40="(en blanco)","",IF($H40="","",IFERROR(IF(VLOOKUP(U40+7,'Fechas de clase'!$B$5:$B$102,1,0),U40+14),U40+7)))</f>
        <v/>
      </c>
      <c r="W40" s="299" t="str">
        <f>IF($H40="(en blanco)","",IF($H40="","",IFERROR(IF(VLOOKUP(V40+7,'Fechas de clase'!$B$5:$B$102,1,0),V40+14),V40+7)))</f>
        <v/>
      </c>
      <c r="X40" s="299" t="str">
        <f>IF($H40="(en blanco)","",IF($H40="","",IFERROR(IF(VLOOKUP(W40+7,'Fechas de clase'!$B$5:$B$102,1,0),W40+14),W40+7)))</f>
        <v/>
      </c>
      <c r="Y40" s="299" t="str">
        <f>IF($H40="(en blanco)","",IF($H40="","",IFERROR(IF(VLOOKUP(X40+7,'Fechas de clase'!$B$5:$B$102,1,0),X40+14),X40+7)))</f>
        <v/>
      </c>
    </row>
    <row r="41" spans="2:25">
      <c r="B41" s="300"/>
      <c r="J41" s="298" t="str">
        <f t="shared" si="0"/>
        <v/>
      </c>
      <c r="K41" s="299" t="str">
        <f>IF($H41="(en blanco)","",IF($H41="","",IFERROR(IF(VLOOKUP(H41+7,'Fechas de clase'!$B$5:$B$102,1,0),H41+14),H41+7)))</f>
        <v/>
      </c>
      <c r="L41" s="299" t="str">
        <f>IF($H41="(en blanco)","",IF($H41="","",IFERROR(IF(VLOOKUP(K41+7,'Fechas de clase'!$B$5:$B$102,1,0),K41+14),K41+7)))</f>
        <v/>
      </c>
      <c r="M41" s="299" t="str">
        <f>IF($H41="(en blanco)","",IF($H41="","",IFERROR(IF(VLOOKUP(L41+7,'Fechas de clase'!$B$5:$B$102,1,0),L41+14),L41+7)))</f>
        <v/>
      </c>
      <c r="N41" s="299" t="str">
        <f>IF($H41="(en blanco)","",IF($H41="","",IFERROR(IF(VLOOKUP(M41+7,'Fechas de clase'!$B$5:$B$102,1,0),M41+14),M41+7)))</f>
        <v/>
      </c>
      <c r="O41" s="299" t="str">
        <f>IF($H41="(en blanco)","",IF($H41="","",IFERROR(IF(VLOOKUP(N41+7,'Fechas de clase'!$B$5:$B$102,1,0),N41+14),N41+7)))</f>
        <v/>
      </c>
      <c r="P41" s="299" t="str">
        <f>IF($H41="(en blanco)","",IF($H41="","",IFERROR(IF(VLOOKUP(O41+7,'Fechas de clase'!$B$5:$B$102,1,0),O41+14),O41+7)))</f>
        <v/>
      </c>
      <c r="Q41" s="299" t="str">
        <f>IF($H41="(en blanco)","",IF($H41="","",IFERROR(IF(VLOOKUP(P41+7,'Fechas de clase'!$B$5:$B$102,1,0),P41+14),P41+7)))</f>
        <v/>
      </c>
      <c r="R41" s="299" t="str">
        <f>IF($H41="(en blanco)","",IF($H41="","",IFERROR(IF(VLOOKUP(Q41+7,'Fechas de clase'!$B$5:$B$102,1,0),Q41+14),Q41+7)))</f>
        <v/>
      </c>
      <c r="S41" s="299" t="str">
        <f>IF($H41="(en blanco)","",IF($H41="","",IFERROR(IF(VLOOKUP(R41+7,'Fechas de clase'!$B$5:$B$102,1,0),R41+14),R41+7)))</f>
        <v/>
      </c>
      <c r="T41" s="299" t="str">
        <f>IF($H41="(en blanco)","",IF($H41="","",IFERROR(IF(VLOOKUP(S41+7,'Fechas de clase'!$B$5:$B$102,1,0),S41+14),S41+7)))</f>
        <v/>
      </c>
      <c r="U41" s="299" t="str">
        <f>IF($H41="(en blanco)","",IF($H41="","",IFERROR(IF(VLOOKUP(T41+7,'Fechas de clase'!$B$5:$B$102,1,0),T41+14),T41+7)))</f>
        <v/>
      </c>
      <c r="V41" s="299" t="str">
        <f>IF($H41="(en blanco)","",IF($H41="","",IFERROR(IF(VLOOKUP(U41+7,'Fechas de clase'!$B$5:$B$102,1,0),U41+14),U41+7)))</f>
        <v/>
      </c>
      <c r="W41" s="299" t="str">
        <f>IF($H41="(en blanco)","",IF($H41="","",IFERROR(IF(VLOOKUP(V41+7,'Fechas de clase'!$B$5:$B$102,1,0),V41+14),V41+7)))</f>
        <v/>
      </c>
      <c r="X41" s="299" t="str">
        <f>IF($H41="(en blanco)","",IF($H41="","",IFERROR(IF(VLOOKUP(W41+7,'Fechas de clase'!$B$5:$B$102,1,0),W41+14),W41+7)))</f>
        <v/>
      </c>
      <c r="Y41" s="299" t="str">
        <f>IF($H41="(en blanco)","",IF($H41="","",IFERROR(IF(VLOOKUP(X41+7,'Fechas de clase'!$B$5:$B$102,1,0),X41+14),X41+7)))</f>
        <v/>
      </c>
    </row>
    <row r="42" spans="2:25">
      <c r="B42" s="300"/>
      <c r="J42" s="298" t="str">
        <f t="shared" si="0"/>
        <v/>
      </c>
      <c r="K42" s="299" t="str">
        <f>IF($H42="(en blanco)","",IF($H42="","",IFERROR(IF(VLOOKUP(H42+7,'Fechas de clase'!$B$5:$B$102,1,0),H42+14),H42+7)))</f>
        <v/>
      </c>
      <c r="L42" s="299" t="str">
        <f>IF($H42="(en blanco)","",IF($H42="","",IFERROR(IF(VLOOKUP(K42+7,'Fechas de clase'!$B$5:$B$102,1,0),K42+14),K42+7)))</f>
        <v/>
      </c>
      <c r="M42" s="299" t="str">
        <f>IF($H42="(en blanco)","",IF($H42="","",IFERROR(IF(VLOOKUP(L42+7,'Fechas de clase'!$B$5:$B$102,1,0),L42+14),L42+7)))</f>
        <v/>
      </c>
      <c r="N42" s="299" t="str">
        <f>IF($H42="(en blanco)","",IF($H42="","",IFERROR(IF(VLOOKUP(M42+7,'Fechas de clase'!$B$5:$B$102,1,0),M42+14),M42+7)))</f>
        <v/>
      </c>
      <c r="O42" s="299" t="str">
        <f>IF($H42="(en blanco)","",IF($H42="","",IFERROR(IF(VLOOKUP(N42+7,'Fechas de clase'!$B$5:$B$102,1,0),N42+14),N42+7)))</f>
        <v/>
      </c>
      <c r="P42" s="299" t="str">
        <f>IF($H42="(en blanco)","",IF($H42="","",IFERROR(IF(VLOOKUP(O42+7,'Fechas de clase'!$B$5:$B$102,1,0),O42+14),O42+7)))</f>
        <v/>
      </c>
      <c r="Q42" s="299" t="str">
        <f>IF($H42="(en blanco)","",IF($H42="","",IFERROR(IF(VLOOKUP(P42+7,'Fechas de clase'!$B$5:$B$102,1,0),P42+14),P42+7)))</f>
        <v/>
      </c>
      <c r="R42" s="299" t="str">
        <f>IF($H42="(en blanco)","",IF($H42="","",IFERROR(IF(VLOOKUP(Q42+7,'Fechas de clase'!$B$5:$B$102,1,0),Q42+14),Q42+7)))</f>
        <v/>
      </c>
      <c r="S42" s="299" t="str">
        <f>IF($H42="(en blanco)","",IF($H42="","",IFERROR(IF(VLOOKUP(R42+7,'Fechas de clase'!$B$5:$B$102,1,0),R42+14),R42+7)))</f>
        <v/>
      </c>
      <c r="T42" s="299" t="str">
        <f>IF($H42="(en blanco)","",IF($H42="","",IFERROR(IF(VLOOKUP(S42+7,'Fechas de clase'!$B$5:$B$102,1,0),S42+14),S42+7)))</f>
        <v/>
      </c>
      <c r="U42" s="299" t="str">
        <f>IF($H42="(en blanco)","",IF($H42="","",IFERROR(IF(VLOOKUP(T42+7,'Fechas de clase'!$B$5:$B$102,1,0),T42+14),T42+7)))</f>
        <v/>
      </c>
      <c r="V42" s="299" t="str">
        <f>IF($H42="(en blanco)","",IF($H42="","",IFERROR(IF(VLOOKUP(U42+7,'Fechas de clase'!$B$5:$B$102,1,0),U42+14),U42+7)))</f>
        <v/>
      </c>
      <c r="W42" s="299" t="str">
        <f>IF($H42="(en blanco)","",IF($H42="","",IFERROR(IF(VLOOKUP(V42+7,'Fechas de clase'!$B$5:$B$102,1,0),V42+14),V42+7)))</f>
        <v/>
      </c>
      <c r="X42" s="299" t="str">
        <f>IF($H42="(en blanco)","",IF($H42="","",IFERROR(IF(VLOOKUP(W42+7,'Fechas de clase'!$B$5:$B$102,1,0),W42+14),W42+7)))</f>
        <v/>
      </c>
      <c r="Y42" s="299" t="str">
        <f>IF($H42="(en blanco)","",IF($H42="","",IFERROR(IF(VLOOKUP(X42+7,'Fechas de clase'!$B$5:$B$102,1,0),X42+14),X42+7)))</f>
        <v/>
      </c>
    </row>
    <row r="43" spans="2:25">
      <c r="B43" s="300"/>
      <c r="J43" s="298" t="str">
        <f t="shared" si="0"/>
        <v/>
      </c>
      <c r="K43" s="299" t="str">
        <f>IF($H43="(en blanco)","",IF($H43="","",IFERROR(IF(VLOOKUP(H43+7,'Fechas de clase'!$B$5:$B$102,1,0),H43+14),H43+7)))</f>
        <v/>
      </c>
      <c r="L43" s="299" t="str">
        <f>IF($H43="(en blanco)","",IF($H43="","",IFERROR(IF(VLOOKUP(K43+7,'Fechas de clase'!$B$5:$B$102,1,0),K43+14),K43+7)))</f>
        <v/>
      </c>
      <c r="M43" s="299" t="str">
        <f>IF($H43="(en blanco)","",IF($H43="","",IFERROR(IF(VLOOKUP(L43+7,'Fechas de clase'!$B$5:$B$102,1,0),L43+14),L43+7)))</f>
        <v/>
      </c>
      <c r="N43" s="299" t="str">
        <f>IF($H43="(en blanco)","",IF($H43="","",IFERROR(IF(VLOOKUP(M43+7,'Fechas de clase'!$B$5:$B$102,1,0),M43+14),M43+7)))</f>
        <v/>
      </c>
      <c r="O43" s="299" t="str">
        <f>IF($H43="(en blanco)","",IF($H43="","",IFERROR(IF(VLOOKUP(N43+7,'Fechas de clase'!$B$5:$B$102,1,0),N43+14),N43+7)))</f>
        <v/>
      </c>
      <c r="P43" s="299" t="str">
        <f>IF($H43="(en blanco)","",IF($H43="","",IFERROR(IF(VLOOKUP(O43+7,'Fechas de clase'!$B$5:$B$102,1,0),O43+14),O43+7)))</f>
        <v/>
      </c>
      <c r="Q43" s="299" t="str">
        <f>IF($H43="(en blanco)","",IF($H43="","",IFERROR(IF(VLOOKUP(P43+7,'Fechas de clase'!$B$5:$B$102,1,0),P43+14),P43+7)))</f>
        <v/>
      </c>
      <c r="R43" s="299" t="str">
        <f>IF($H43="(en blanco)","",IF($H43="","",IFERROR(IF(VLOOKUP(Q43+7,'Fechas de clase'!$B$5:$B$102,1,0),Q43+14),Q43+7)))</f>
        <v/>
      </c>
      <c r="S43" s="299" t="str">
        <f>IF($H43="(en blanco)","",IF($H43="","",IFERROR(IF(VLOOKUP(R43+7,'Fechas de clase'!$B$5:$B$102,1,0),R43+14),R43+7)))</f>
        <v/>
      </c>
      <c r="T43" s="299" t="str">
        <f>IF($H43="(en blanco)","",IF($H43="","",IFERROR(IF(VLOOKUP(S43+7,'Fechas de clase'!$B$5:$B$102,1,0),S43+14),S43+7)))</f>
        <v/>
      </c>
      <c r="U43" s="299" t="str">
        <f>IF($H43="(en blanco)","",IF($H43="","",IFERROR(IF(VLOOKUP(T43+7,'Fechas de clase'!$B$5:$B$102,1,0),T43+14),T43+7)))</f>
        <v/>
      </c>
      <c r="V43" s="299" t="str">
        <f>IF($H43="(en blanco)","",IF($H43="","",IFERROR(IF(VLOOKUP(U43+7,'Fechas de clase'!$B$5:$B$102,1,0),U43+14),U43+7)))</f>
        <v/>
      </c>
      <c r="W43" s="299" t="str">
        <f>IF($H43="(en blanco)","",IF($H43="","",IFERROR(IF(VLOOKUP(V43+7,'Fechas de clase'!$B$5:$B$102,1,0),V43+14),V43+7)))</f>
        <v/>
      </c>
      <c r="X43" s="299" t="str">
        <f>IF($H43="(en blanco)","",IF($H43="","",IFERROR(IF(VLOOKUP(W43+7,'Fechas de clase'!$B$5:$B$102,1,0),W43+14),W43+7)))</f>
        <v/>
      </c>
      <c r="Y43" s="299" t="str">
        <f>IF($H43="(en blanco)","",IF($H43="","",IFERROR(IF(VLOOKUP(X43+7,'Fechas de clase'!$B$5:$B$102,1,0),X43+14),X43+7)))</f>
        <v/>
      </c>
    </row>
    <row r="44" spans="2:25">
      <c r="B44" s="300"/>
      <c r="J44" s="298" t="str">
        <f t="shared" si="0"/>
        <v/>
      </c>
      <c r="K44" s="299" t="str">
        <f>IF($H44="(en blanco)","",IF($H44="","",IFERROR(IF(VLOOKUP(H44+7,'Fechas de clase'!$B$5:$B$102,1,0),H44+14),H44+7)))</f>
        <v/>
      </c>
      <c r="L44" s="299" t="str">
        <f>IF($H44="(en blanco)","",IF($H44="","",IFERROR(IF(VLOOKUP(K44+7,'Fechas de clase'!$B$5:$B$102,1,0),K44+14),K44+7)))</f>
        <v/>
      </c>
      <c r="M44" s="299" t="str">
        <f>IF($H44="(en blanco)","",IF($H44="","",IFERROR(IF(VLOOKUP(L44+7,'Fechas de clase'!$B$5:$B$102,1,0),L44+14),L44+7)))</f>
        <v/>
      </c>
      <c r="N44" s="299" t="str">
        <f>IF($H44="(en blanco)","",IF($H44="","",IFERROR(IF(VLOOKUP(M44+7,'Fechas de clase'!$B$5:$B$102,1,0),M44+14),M44+7)))</f>
        <v/>
      </c>
      <c r="O44" s="299" t="str">
        <f>IF($H44="(en blanco)","",IF($H44="","",IFERROR(IF(VLOOKUP(N44+7,'Fechas de clase'!$B$5:$B$102,1,0),N44+14),N44+7)))</f>
        <v/>
      </c>
      <c r="P44" s="299" t="str">
        <f>IF($H44="(en blanco)","",IF($H44="","",IFERROR(IF(VLOOKUP(O44+7,'Fechas de clase'!$B$5:$B$102,1,0),O44+14),O44+7)))</f>
        <v/>
      </c>
      <c r="Q44" s="299" t="str">
        <f>IF($H44="(en blanco)","",IF($H44="","",IFERROR(IF(VLOOKUP(P44+7,'Fechas de clase'!$B$5:$B$102,1,0),P44+14),P44+7)))</f>
        <v/>
      </c>
      <c r="R44" s="299" t="str">
        <f>IF($H44="(en blanco)","",IF($H44="","",IFERROR(IF(VLOOKUP(Q44+7,'Fechas de clase'!$B$5:$B$102,1,0),Q44+14),Q44+7)))</f>
        <v/>
      </c>
      <c r="S44" s="299" t="str">
        <f>IF($H44="(en blanco)","",IF($H44="","",IFERROR(IF(VLOOKUP(R44+7,'Fechas de clase'!$B$5:$B$102,1,0),R44+14),R44+7)))</f>
        <v/>
      </c>
      <c r="T44" s="299" t="str">
        <f>IF($H44="(en blanco)","",IF($H44="","",IFERROR(IF(VLOOKUP(S44+7,'Fechas de clase'!$B$5:$B$102,1,0),S44+14),S44+7)))</f>
        <v/>
      </c>
      <c r="U44" s="299" t="str">
        <f>IF($H44="(en blanco)","",IF($H44="","",IFERROR(IF(VLOOKUP(T44+7,'Fechas de clase'!$B$5:$B$102,1,0),T44+14),T44+7)))</f>
        <v/>
      </c>
      <c r="V44" s="299" t="str">
        <f>IF($H44="(en blanco)","",IF($H44="","",IFERROR(IF(VLOOKUP(U44+7,'Fechas de clase'!$B$5:$B$102,1,0),U44+14),U44+7)))</f>
        <v/>
      </c>
      <c r="W44" s="299" t="str">
        <f>IF($H44="(en blanco)","",IF($H44="","",IFERROR(IF(VLOOKUP(V44+7,'Fechas de clase'!$B$5:$B$102,1,0),V44+14),V44+7)))</f>
        <v/>
      </c>
      <c r="X44" s="299" t="str">
        <f>IF($H44="(en blanco)","",IF($H44="","",IFERROR(IF(VLOOKUP(W44+7,'Fechas de clase'!$B$5:$B$102,1,0),W44+14),W44+7)))</f>
        <v/>
      </c>
      <c r="Y44" s="299" t="str">
        <f>IF($H44="(en blanco)","",IF($H44="","",IFERROR(IF(VLOOKUP(X44+7,'Fechas de clase'!$B$5:$B$102,1,0),X44+14),X44+7)))</f>
        <v/>
      </c>
    </row>
    <row r="45" spans="2:25">
      <c r="B45" s="300"/>
      <c r="J45" s="298" t="str">
        <f t="shared" si="0"/>
        <v/>
      </c>
      <c r="K45" s="299" t="str">
        <f>IF($H45="(en blanco)","",IF($H45="","",IFERROR(IF(VLOOKUP(H45+7,'Fechas de clase'!$B$5:$B$102,1,0),H45+14),H45+7)))</f>
        <v/>
      </c>
      <c r="L45" s="299" t="str">
        <f>IF($H45="(en blanco)","",IF($H45="","",IFERROR(IF(VLOOKUP(K45+7,'Fechas de clase'!$B$5:$B$102,1,0),K45+14),K45+7)))</f>
        <v/>
      </c>
      <c r="M45" s="299" t="str">
        <f>IF($H45="(en blanco)","",IF($H45="","",IFERROR(IF(VLOOKUP(L45+7,'Fechas de clase'!$B$5:$B$102,1,0),L45+14),L45+7)))</f>
        <v/>
      </c>
      <c r="N45" s="299" t="str">
        <f>IF($H45="(en blanco)","",IF($H45="","",IFERROR(IF(VLOOKUP(M45+7,'Fechas de clase'!$B$5:$B$102,1,0),M45+14),M45+7)))</f>
        <v/>
      </c>
      <c r="O45" s="299" t="str">
        <f>IF($H45="(en blanco)","",IF($H45="","",IFERROR(IF(VLOOKUP(N45+7,'Fechas de clase'!$B$5:$B$102,1,0),N45+14),N45+7)))</f>
        <v/>
      </c>
      <c r="P45" s="299" t="str">
        <f>IF($H45="(en blanco)","",IF($H45="","",IFERROR(IF(VLOOKUP(O45+7,'Fechas de clase'!$B$5:$B$102,1,0),O45+14),O45+7)))</f>
        <v/>
      </c>
      <c r="Q45" s="299" t="str">
        <f>IF($H45="(en blanco)","",IF($H45="","",IFERROR(IF(VLOOKUP(P45+7,'Fechas de clase'!$B$5:$B$102,1,0),P45+14),P45+7)))</f>
        <v/>
      </c>
      <c r="R45" s="299" t="str">
        <f>IF($H45="(en blanco)","",IF($H45="","",IFERROR(IF(VLOOKUP(Q45+7,'Fechas de clase'!$B$5:$B$102,1,0),Q45+14),Q45+7)))</f>
        <v/>
      </c>
      <c r="S45" s="299" t="str">
        <f>IF($H45="(en blanco)","",IF($H45="","",IFERROR(IF(VLOOKUP(R45+7,'Fechas de clase'!$B$5:$B$102,1,0),R45+14),R45+7)))</f>
        <v/>
      </c>
      <c r="T45" s="299" t="str">
        <f>IF($H45="(en blanco)","",IF($H45="","",IFERROR(IF(VLOOKUP(S45+7,'Fechas de clase'!$B$5:$B$102,1,0),S45+14),S45+7)))</f>
        <v/>
      </c>
      <c r="U45" s="299" t="str">
        <f>IF($H45="(en blanco)","",IF($H45="","",IFERROR(IF(VLOOKUP(T45+7,'Fechas de clase'!$B$5:$B$102,1,0),T45+14),T45+7)))</f>
        <v/>
      </c>
      <c r="V45" s="299" t="str">
        <f>IF($H45="(en blanco)","",IF($H45="","",IFERROR(IF(VLOOKUP(U45+7,'Fechas de clase'!$B$5:$B$102,1,0),U45+14),U45+7)))</f>
        <v/>
      </c>
      <c r="W45" s="299" t="str">
        <f>IF($H45="(en blanco)","",IF($H45="","",IFERROR(IF(VLOOKUP(V45+7,'Fechas de clase'!$B$5:$B$102,1,0),V45+14),V45+7)))</f>
        <v/>
      </c>
      <c r="X45" s="299" t="str">
        <f>IF($H45="(en blanco)","",IF($H45="","",IFERROR(IF(VLOOKUP(W45+7,'Fechas de clase'!$B$5:$B$102,1,0),W45+14),W45+7)))</f>
        <v/>
      </c>
      <c r="Y45" s="299" t="str">
        <f>IF($H45="(en blanco)","",IF($H45="","",IFERROR(IF(VLOOKUP(X45+7,'Fechas de clase'!$B$5:$B$102,1,0),X45+14),X45+7)))</f>
        <v/>
      </c>
    </row>
    <row r="46" spans="2:25">
      <c r="B46" s="300"/>
      <c r="J46" s="298" t="str">
        <f t="shared" si="0"/>
        <v/>
      </c>
      <c r="K46" s="299" t="str">
        <f>IF($H46="(en blanco)","",IF($H46="","",IFERROR(IF(VLOOKUP(H46+7,'Fechas de clase'!$B$5:$B$102,1,0),H46+14),H46+7)))</f>
        <v/>
      </c>
      <c r="L46" s="299" t="str">
        <f>IF($H46="(en blanco)","",IF($H46="","",IFERROR(IF(VLOOKUP(K46+7,'Fechas de clase'!$B$5:$B$102,1,0),K46+14),K46+7)))</f>
        <v/>
      </c>
      <c r="M46" s="299" t="str">
        <f>IF($H46="(en blanco)","",IF($H46="","",IFERROR(IF(VLOOKUP(L46+7,'Fechas de clase'!$B$5:$B$102,1,0),L46+14),L46+7)))</f>
        <v/>
      </c>
      <c r="N46" s="299" t="str">
        <f>IF($H46="(en blanco)","",IF($H46="","",IFERROR(IF(VLOOKUP(M46+7,'Fechas de clase'!$B$5:$B$102,1,0),M46+14),M46+7)))</f>
        <v/>
      </c>
      <c r="O46" s="299" t="str">
        <f>IF($H46="(en blanco)","",IF($H46="","",IFERROR(IF(VLOOKUP(N46+7,'Fechas de clase'!$B$5:$B$102,1,0),N46+14),N46+7)))</f>
        <v/>
      </c>
      <c r="P46" s="299" t="str">
        <f>IF($H46="(en blanco)","",IF($H46="","",IFERROR(IF(VLOOKUP(O46+7,'Fechas de clase'!$B$5:$B$102,1,0),O46+14),O46+7)))</f>
        <v/>
      </c>
      <c r="Q46" s="299" t="str">
        <f>IF($H46="(en blanco)","",IF($H46="","",IFERROR(IF(VLOOKUP(P46+7,'Fechas de clase'!$B$5:$B$102,1,0),P46+14),P46+7)))</f>
        <v/>
      </c>
      <c r="R46" s="299" t="str">
        <f>IF($H46="(en blanco)","",IF($H46="","",IFERROR(IF(VLOOKUP(Q46+7,'Fechas de clase'!$B$5:$B$102,1,0),Q46+14),Q46+7)))</f>
        <v/>
      </c>
      <c r="S46" s="299" t="str">
        <f>IF($H46="(en blanco)","",IF($H46="","",IFERROR(IF(VLOOKUP(R46+7,'Fechas de clase'!$B$5:$B$102,1,0),R46+14),R46+7)))</f>
        <v/>
      </c>
      <c r="T46" s="299" t="str">
        <f>IF($H46="(en blanco)","",IF($H46="","",IFERROR(IF(VLOOKUP(S46+7,'Fechas de clase'!$B$5:$B$102,1,0),S46+14),S46+7)))</f>
        <v/>
      </c>
      <c r="U46" s="299" t="str">
        <f>IF($H46="(en blanco)","",IF($H46="","",IFERROR(IF(VLOOKUP(T46+7,'Fechas de clase'!$B$5:$B$102,1,0),T46+14),T46+7)))</f>
        <v/>
      </c>
      <c r="V46" s="299" t="str">
        <f>IF($H46="(en blanco)","",IF($H46="","",IFERROR(IF(VLOOKUP(U46+7,'Fechas de clase'!$B$5:$B$102,1,0),U46+14),U46+7)))</f>
        <v/>
      </c>
      <c r="W46" s="299" t="str">
        <f>IF($H46="(en blanco)","",IF($H46="","",IFERROR(IF(VLOOKUP(V46+7,'Fechas de clase'!$B$5:$B$102,1,0),V46+14),V46+7)))</f>
        <v/>
      </c>
      <c r="X46" s="299" t="str">
        <f>IF($H46="(en blanco)","",IF($H46="","",IFERROR(IF(VLOOKUP(W46+7,'Fechas de clase'!$B$5:$B$102,1,0),W46+14),W46+7)))</f>
        <v/>
      </c>
      <c r="Y46" s="299" t="str">
        <f>IF($H46="(en blanco)","",IF($H46="","",IFERROR(IF(VLOOKUP(X46+7,'Fechas de clase'!$B$5:$B$102,1,0),X46+14),X46+7)))</f>
        <v/>
      </c>
    </row>
    <row r="47" spans="2:25">
      <c r="B47" s="300"/>
      <c r="J47" s="298" t="str">
        <f t="shared" si="0"/>
        <v/>
      </c>
      <c r="K47" s="299" t="str">
        <f>IF($H47="(en blanco)","",IF($H47="","",IFERROR(IF(VLOOKUP(H47+7,'Fechas de clase'!$B$5:$B$102,1,0),H47+14),H47+7)))</f>
        <v/>
      </c>
      <c r="L47" s="299" t="str">
        <f>IF($H47="(en blanco)","",IF($H47="","",IFERROR(IF(VLOOKUP(K47+7,'Fechas de clase'!$B$5:$B$102,1,0),K47+14),K47+7)))</f>
        <v/>
      </c>
      <c r="M47" s="299" t="str">
        <f>IF($H47="(en blanco)","",IF($H47="","",IFERROR(IF(VLOOKUP(L47+7,'Fechas de clase'!$B$5:$B$102,1,0),L47+14),L47+7)))</f>
        <v/>
      </c>
      <c r="N47" s="299" t="str">
        <f>IF($H47="(en blanco)","",IF($H47="","",IFERROR(IF(VLOOKUP(M47+7,'Fechas de clase'!$B$5:$B$102,1,0),M47+14),M47+7)))</f>
        <v/>
      </c>
      <c r="O47" s="299" t="str">
        <f>IF($H47="(en blanco)","",IF($H47="","",IFERROR(IF(VLOOKUP(N47+7,'Fechas de clase'!$B$5:$B$102,1,0),N47+14),N47+7)))</f>
        <v/>
      </c>
      <c r="P47" s="299" t="str">
        <f>IF($H47="(en blanco)","",IF($H47="","",IFERROR(IF(VLOOKUP(O47+7,'Fechas de clase'!$B$5:$B$102,1,0),O47+14),O47+7)))</f>
        <v/>
      </c>
      <c r="Q47" s="299" t="str">
        <f>IF($H47="(en blanco)","",IF($H47="","",IFERROR(IF(VLOOKUP(P47+7,'Fechas de clase'!$B$5:$B$102,1,0),P47+14),P47+7)))</f>
        <v/>
      </c>
      <c r="R47" s="299" t="str">
        <f>IF($H47="(en blanco)","",IF($H47="","",IFERROR(IF(VLOOKUP(Q47+7,'Fechas de clase'!$B$5:$B$102,1,0),Q47+14),Q47+7)))</f>
        <v/>
      </c>
      <c r="S47" s="299" t="str">
        <f>IF($H47="(en blanco)","",IF($H47="","",IFERROR(IF(VLOOKUP(R47+7,'Fechas de clase'!$B$5:$B$102,1,0),R47+14),R47+7)))</f>
        <v/>
      </c>
      <c r="T47" s="299" t="str">
        <f>IF($H47="(en blanco)","",IF($H47="","",IFERROR(IF(VLOOKUP(S47+7,'Fechas de clase'!$B$5:$B$102,1,0),S47+14),S47+7)))</f>
        <v/>
      </c>
      <c r="U47" s="299" t="str">
        <f>IF($H47="(en blanco)","",IF($H47="","",IFERROR(IF(VLOOKUP(T47+7,'Fechas de clase'!$B$5:$B$102,1,0),T47+14),T47+7)))</f>
        <v/>
      </c>
      <c r="V47" s="299" t="str">
        <f>IF($H47="(en blanco)","",IF($H47="","",IFERROR(IF(VLOOKUP(U47+7,'Fechas de clase'!$B$5:$B$102,1,0),U47+14),U47+7)))</f>
        <v/>
      </c>
      <c r="W47" s="299" t="str">
        <f>IF($H47="(en blanco)","",IF($H47="","",IFERROR(IF(VLOOKUP(V47+7,'Fechas de clase'!$B$5:$B$102,1,0),V47+14),V47+7)))</f>
        <v/>
      </c>
      <c r="X47" s="299" t="str">
        <f>IF($H47="(en blanco)","",IF($H47="","",IFERROR(IF(VLOOKUP(W47+7,'Fechas de clase'!$B$5:$B$102,1,0),W47+14),W47+7)))</f>
        <v/>
      </c>
      <c r="Y47" s="299" t="str">
        <f>IF($H47="(en blanco)","",IF($H47="","",IFERROR(IF(VLOOKUP(X47+7,'Fechas de clase'!$B$5:$B$102,1,0),X47+14),X47+7)))</f>
        <v/>
      </c>
    </row>
    <row r="48" spans="2:25">
      <c r="B48" s="300"/>
      <c r="J48" s="298" t="str">
        <f t="shared" si="0"/>
        <v/>
      </c>
      <c r="K48" s="299" t="str">
        <f>IF($H48="(en blanco)","",IF($H48="","",IFERROR(IF(VLOOKUP(H48+7,'Fechas de clase'!$B$5:$B$102,1,0),H48+14),H48+7)))</f>
        <v/>
      </c>
      <c r="L48" s="299" t="str">
        <f>IF($H48="(en blanco)","",IF($H48="","",IFERROR(IF(VLOOKUP(K48+7,'Fechas de clase'!$B$5:$B$102,1,0),K48+14),K48+7)))</f>
        <v/>
      </c>
      <c r="M48" s="299" t="str">
        <f>IF($H48="(en blanco)","",IF($H48="","",IFERROR(IF(VLOOKUP(L48+7,'Fechas de clase'!$B$5:$B$102,1,0),L48+14),L48+7)))</f>
        <v/>
      </c>
      <c r="N48" s="299" t="str">
        <f>IF($H48="(en blanco)","",IF($H48="","",IFERROR(IF(VLOOKUP(M48+7,'Fechas de clase'!$B$5:$B$102,1,0),M48+14),M48+7)))</f>
        <v/>
      </c>
      <c r="O48" s="299" t="str">
        <f>IF($H48="(en blanco)","",IF($H48="","",IFERROR(IF(VLOOKUP(N48+7,'Fechas de clase'!$B$5:$B$102,1,0),N48+14),N48+7)))</f>
        <v/>
      </c>
      <c r="P48" s="299" t="str">
        <f>IF($H48="(en blanco)","",IF($H48="","",IFERROR(IF(VLOOKUP(O48+7,'Fechas de clase'!$B$5:$B$102,1,0),O48+14),O48+7)))</f>
        <v/>
      </c>
      <c r="Q48" s="299" t="str">
        <f>IF($H48="(en blanco)","",IF($H48="","",IFERROR(IF(VLOOKUP(P48+7,'Fechas de clase'!$B$5:$B$102,1,0),P48+14),P48+7)))</f>
        <v/>
      </c>
      <c r="R48" s="299" t="str">
        <f>IF($H48="(en blanco)","",IF($H48="","",IFERROR(IF(VLOOKUP(Q48+7,'Fechas de clase'!$B$5:$B$102,1,0),Q48+14),Q48+7)))</f>
        <v/>
      </c>
      <c r="S48" s="299" t="str">
        <f>IF($H48="(en blanco)","",IF($H48="","",IFERROR(IF(VLOOKUP(R48+7,'Fechas de clase'!$B$5:$B$102,1,0),R48+14),R48+7)))</f>
        <v/>
      </c>
      <c r="T48" s="299" t="str">
        <f>IF($H48="(en blanco)","",IF($H48="","",IFERROR(IF(VLOOKUP(S48+7,'Fechas de clase'!$B$5:$B$102,1,0),S48+14),S48+7)))</f>
        <v/>
      </c>
      <c r="U48" s="299" t="str">
        <f>IF($H48="(en blanco)","",IF($H48="","",IFERROR(IF(VLOOKUP(T48+7,'Fechas de clase'!$B$5:$B$102,1,0),T48+14),T48+7)))</f>
        <v/>
      </c>
      <c r="V48" s="299" t="str">
        <f>IF($H48="(en blanco)","",IF($H48="","",IFERROR(IF(VLOOKUP(U48+7,'Fechas de clase'!$B$5:$B$102,1,0),U48+14),U48+7)))</f>
        <v/>
      </c>
      <c r="W48" s="299" t="str">
        <f>IF($H48="(en blanco)","",IF($H48="","",IFERROR(IF(VLOOKUP(V48+7,'Fechas de clase'!$B$5:$B$102,1,0),V48+14),V48+7)))</f>
        <v/>
      </c>
      <c r="X48" s="299" t="str">
        <f>IF($H48="(en blanco)","",IF($H48="","",IFERROR(IF(VLOOKUP(W48+7,'Fechas de clase'!$B$5:$B$102,1,0),W48+14),W48+7)))</f>
        <v/>
      </c>
      <c r="Y48" s="299" t="str">
        <f>IF($H48="(en blanco)","",IF($H48="","",IFERROR(IF(VLOOKUP(X48+7,'Fechas de clase'!$B$5:$B$102,1,0),X48+14),X48+7)))</f>
        <v/>
      </c>
    </row>
    <row r="49" spans="2:25">
      <c r="B49" s="300"/>
      <c r="J49" s="298" t="str">
        <f t="shared" si="0"/>
        <v/>
      </c>
      <c r="K49" s="299" t="str">
        <f>IF($H49="(en blanco)","",IF($H49="","",IFERROR(IF(VLOOKUP(H49+7,'Fechas de clase'!$B$5:$B$102,1,0),H49+14),H49+7)))</f>
        <v/>
      </c>
      <c r="L49" s="299" t="str">
        <f>IF($H49="(en blanco)","",IF($H49="","",IFERROR(IF(VLOOKUP(K49+7,'Fechas de clase'!$B$5:$B$102,1,0),K49+14),K49+7)))</f>
        <v/>
      </c>
      <c r="M49" s="299" t="str">
        <f>IF($H49="(en blanco)","",IF($H49="","",IFERROR(IF(VLOOKUP(L49+7,'Fechas de clase'!$B$5:$B$102,1,0),L49+14),L49+7)))</f>
        <v/>
      </c>
      <c r="N49" s="299" t="str">
        <f>IF($H49="(en blanco)","",IF($H49="","",IFERROR(IF(VLOOKUP(M49+7,'Fechas de clase'!$B$5:$B$102,1,0),M49+14),M49+7)))</f>
        <v/>
      </c>
      <c r="O49" s="299" t="str">
        <f>IF($H49="(en blanco)","",IF($H49="","",IFERROR(IF(VLOOKUP(N49+7,'Fechas de clase'!$B$5:$B$102,1,0),N49+14),N49+7)))</f>
        <v/>
      </c>
      <c r="P49" s="299" t="str">
        <f>IF($H49="(en blanco)","",IF($H49="","",IFERROR(IF(VLOOKUP(O49+7,'Fechas de clase'!$B$5:$B$102,1,0),O49+14),O49+7)))</f>
        <v/>
      </c>
      <c r="Q49" s="299" t="str">
        <f>IF($H49="(en blanco)","",IF($H49="","",IFERROR(IF(VLOOKUP(P49+7,'Fechas de clase'!$B$5:$B$102,1,0),P49+14),P49+7)))</f>
        <v/>
      </c>
      <c r="R49" s="299" t="str">
        <f>IF($H49="(en blanco)","",IF($H49="","",IFERROR(IF(VLOOKUP(Q49+7,'Fechas de clase'!$B$5:$B$102,1,0),Q49+14),Q49+7)))</f>
        <v/>
      </c>
      <c r="S49" s="299" t="str">
        <f>IF($H49="(en blanco)","",IF($H49="","",IFERROR(IF(VLOOKUP(R49+7,'Fechas de clase'!$B$5:$B$102,1,0),R49+14),R49+7)))</f>
        <v/>
      </c>
      <c r="T49" s="299" t="str">
        <f>IF($H49="(en blanco)","",IF($H49="","",IFERROR(IF(VLOOKUP(S49+7,'Fechas de clase'!$B$5:$B$102,1,0),S49+14),S49+7)))</f>
        <v/>
      </c>
      <c r="U49" s="299" t="str">
        <f>IF($H49="(en blanco)","",IF($H49="","",IFERROR(IF(VLOOKUP(T49+7,'Fechas de clase'!$B$5:$B$102,1,0),T49+14),T49+7)))</f>
        <v/>
      </c>
      <c r="V49" s="299" t="str">
        <f>IF($H49="(en blanco)","",IF($H49="","",IFERROR(IF(VLOOKUP(U49+7,'Fechas de clase'!$B$5:$B$102,1,0),U49+14),U49+7)))</f>
        <v/>
      </c>
      <c r="W49" s="299" t="str">
        <f>IF($H49="(en blanco)","",IF($H49="","",IFERROR(IF(VLOOKUP(V49+7,'Fechas de clase'!$B$5:$B$102,1,0),V49+14),V49+7)))</f>
        <v/>
      </c>
      <c r="X49" s="299" t="str">
        <f>IF($H49="(en blanco)","",IF($H49="","",IFERROR(IF(VLOOKUP(W49+7,'Fechas de clase'!$B$5:$B$102,1,0),W49+14),W49+7)))</f>
        <v/>
      </c>
      <c r="Y49" s="299" t="str">
        <f>IF($H49="(en blanco)","",IF($H49="","",IFERROR(IF(VLOOKUP(X49+7,'Fechas de clase'!$B$5:$B$102,1,0),X49+14),X49+7)))</f>
        <v/>
      </c>
    </row>
    <row r="50" spans="2:25">
      <c r="B50" s="300"/>
      <c r="J50" s="298" t="str">
        <f t="shared" si="0"/>
        <v/>
      </c>
      <c r="K50" s="299" t="str">
        <f>IF($H50="(en blanco)","",IF($H50="","",IFERROR(IF(VLOOKUP(H50+7,'Fechas de clase'!$B$5:$B$102,1,0),H50+14),H50+7)))</f>
        <v/>
      </c>
      <c r="L50" s="299" t="str">
        <f>IF($H50="(en blanco)","",IF($H50="","",IFERROR(IF(VLOOKUP(K50+7,'Fechas de clase'!$B$5:$B$102,1,0),K50+14),K50+7)))</f>
        <v/>
      </c>
      <c r="M50" s="299" t="str">
        <f>IF($H50="(en blanco)","",IF($H50="","",IFERROR(IF(VLOOKUP(L50+7,'Fechas de clase'!$B$5:$B$102,1,0),L50+14),L50+7)))</f>
        <v/>
      </c>
      <c r="N50" s="299" t="str">
        <f>IF($H50="(en blanco)","",IF($H50="","",IFERROR(IF(VLOOKUP(M50+7,'Fechas de clase'!$B$5:$B$102,1,0),M50+14),M50+7)))</f>
        <v/>
      </c>
      <c r="O50" s="299" t="str">
        <f>IF($H50="(en blanco)","",IF($H50="","",IFERROR(IF(VLOOKUP(N50+7,'Fechas de clase'!$B$5:$B$102,1,0),N50+14),N50+7)))</f>
        <v/>
      </c>
      <c r="P50" s="299" t="str">
        <f>IF($H50="(en blanco)","",IF($H50="","",IFERROR(IF(VLOOKUP(O50+7,'Fechas de clase'!$B$5:$B$102,1,0),O50+14),O50+7)))</f>
        <v/>
      </c>
      <c r="Q50" s="299" t="str">
        <f>IF($H50="(en blanco)","",IF($H50="","",IFERROR(IF(VLOOKUP(P50+7,'Fechas de clase'!$B$5:$B$102,1,0),P50+14),P50+7)))</f>
        <v/>
      </c>
      <c r="R50" s="299" t="str">
        <f>IF($H50="(en blanco)","",IF($H50="","",IFERROR(IF(VLOOKUP(Q50+7,'Fechas de clase'!$B$5:$B$102,1,0),Q50+14),Q50+7)))</f>
        <v/>
      </c>
      <c r="S50" s="299" t="str">
        <f>IF($H50="(en blanco)","",IF($H50="","",IFERROR(IF(VLOOKUP(R50+7,'Fechas de clase'!$B$5:$B$102,1,0),R50+14),R50+7)))</f>
        <v/>
      </c>
      <c r="T50" s="299" t="str">
        <f>IF($H50="(en blanco)","",IF($H50="","",IFERROR(IF(VLOOKUP(S50+7,'Fechas de clase'!$B$5:$B$102,1,0),S50+14),S50+7)))</f>
        <v/>
      </c>
      <c r="U50" s="299" t="str">
        <f>IF($H50="(en blanco)","",IF($H50="","",IFERROR(IF(VLOOKUP(T50+7,'Fechas de clase'!$B$5:$B$102,1,0),T50+14),T50+7)))</f>
        <v/>
      </c>
      <c r="V50" s="299" t="str">
        <f>IF($H50="(en blanco)","",IF($H50="","",IFERROR(IF(VLOOKUP(U50+7,'Fechas de clase'!$B$5:$B$102,1,0),U50+14),U50+7)))</f>
        <v/>
      </c>
      <c r="W50" s="299" t="str">
        <f>IF($H50="(en blanco)","",IF($H50="","",IFERROR(IF(VLOOKUP(V50+7,'Fechas de clase'!$B$5:$B$102,1,0),V50+14),V50+7)))</f>
        <v/>
      </c>
      <c r="X50" s="299" t="str">
        <f>IF($H50="(en blanco)","",IF($H50="","",IFERROR(IF(VLOOKUP(W50+7,'Fechas de clase'!$B$5:$B$102,1,0),W50+14),W50+7)))</f>
        <v/>
      </c>
      <c r="Y50" s="299" t="str">
        <f>IF($H50="(en blanco)","",IF($H50="","",IFERROR(IF(VLOOKUP(X50+7,'Fechas de clase'!$B$5:$B$102,1,0),X50+14),X50+7)))</f>
        <v/>
      </c>
    </row>
    <row r="51" spans="2:25">
      <c r="B51" s="300"/>
      <c r="J51" s="298" t="str">
        <f t="shared" si="0"/>
        <v/>
      </c>
      <c r="K51" s="299" t="str">
        <f>IF($H51="(en blanco)","",IF($H51="","",IFERROR(IF(VLOOKUP(H51+7,'Fechas de clase'!$B$5:$B$102,1,0),H51+14),H51+7)))</f>
        <v/>
      </c>
      <c r="L51" s="299" t="str">
        <f>IF($H51="(en blanco)","",IF($H51="","",IFERROR(IF(VLOOKUP(K51+7,'Fechas de clase'!$B$5:$B$102,1,0),K51+14),K51+7)))</f>
        <v/>
      </c>
      <c r="M51" s="299" t="str">
        <f>IF($H51="(en blanco)","",IF($H51="","",IFERROR(IF(VLOOKUP(L51+7,'Fechas de clase'!$B$5:$B$102,1,0),L51+14),L51+7)))</f>
        <v/>
      </c>
      <c r="N51" s="299" t="str">
        <f>IF($H51="(en blanco)","",IF($H51="","",IFERROR(IF(VLOOKUP(M51+7,'Fechas de clase'!$B$5:$B$102,1,0),M51+14),M51+7)))</f>
        <v/>
      </c>
      <c r="O51" s="299" t="str">
        <f>IF($H51="(en blanco)","",IF($H51="","",IFERROR(IF(VLOOKUP(N51+7,'Fechas de clase'!$B$5:$B$102,1,0),N51+14),N51+7)))</f>
        <v/>
      </c>
      <c r="P51" s="299" t="str">
        <f>IF($H51="(en blanco)","",IF($H51="","",IFERROR(IF(VLOOKUP(O51+7,'Fechas de clase'!$B$5:$B$102,1,0),O51+14),O51+7)))</f>
        <v/>
      </c>
      <c r="Q51" s="299" t="str">
        <f>IF($H51="(en blanco)","",IF($H51="","",IFERROR(IF(VLOOKUP(P51+7,'Fechas de clase'!$B$5:$B$102,1,0),P51+14),P51+7)))</f>
        <v/>
      </c>
      <c r="R51" s="299" t="str">
        <f>IF($H51="(en blanco)","",IF($H51="","",IFERROR(IF(VLOOKUP(Q51+7,'Fechas de clase'!$B$5:$B$102,1,0),Q51+14),Q51+7)))</f>
        <v/>
      </c>
      <c r="S51" s="299" t="str">
        <f>IF($H51="(en blanco)","",IF($H51="","",IFERROR(IF(VLOOKUP(R51+7,'Fechas de clase'!$B$5:$B$102,1,0),R51+14),R51+7)))</f>
        <v/>
      </c>
      <c r="T51" s="299" t="str">
        <f>IF($H51="(en blanco)","",IF($H51="","",IFERROR(IF(VLOOKUP(S51+7,'Fechas de clase'!$B$5:$B$102,1,0),S51+14),S51+7)))</f>
        <v/>
      </c>
      <c r="U51" s="299" t="str">
        <f>IF($H51="(en blanco)","",IF($H51="","",IFERROR(IF(VLOOKUP(T51+7,'Fechas de clase'!$B$5:$B$102,1,0),T51+14),T51+7)))</f>
        <v/>
      </c>
      <c r="V51" s="299" t="str">
        <f>IF($H51="(en blanco)","",IF($H51="","",IFERROR(IF(VLOOKUP(U51+7,'Fechas de clase'!$B$5:$B$102,1,0),U51+14),U51+7)))</f>
        <v/>
      </c>
      <c r="W51" s="299" t="str">
        <f>IF($H51="(en blanco)","",IF($H51="","",IFERROR(IF(VLOOKUP(V51+7,'Fechas de clase'!$B$5:$B$102,1,0),V51+14),V51+7)))</f>
        <v/>
      </c>
      <c r="X51" s="299" t="str">
        <f>IF($H51="(en blanco)","",IF($H51="","",IFERROR(IF(VLOOKUP(W51+7,'Fechas de clase'!$B$5:$B$102,1,0),W51+14),W51+7)))</f>
        <v/>
      </c>
      <c r="Y51" s="299" t="str">
        <f>IF($H51="(en blanco)","",IF($H51="","",IFERROR(IF(VLOOKUP(X51+7,'Fechas de clase'!$B$5:$B$102,1,0),X51+14),X51+7)))</f>
        <v/>
      </c>
    </row>
    <row r="52" spans="2:25">
      <c r="B52" s="300"/>
      <c r="J52" s="298" t="str">
        <f t="shared" si="0"/>
        <v/>
      </c>
      <c r="K52" s="299" t="str">
        <f>IF($H52="(en blanco)","",IF($H52="","",IFERROR(IF(VLOOKUP(H52+7,'Fechas de clase'!$B$5:$B$102,1,0),H52+14),H52+7)))</f>
        <v/>
      </c>
      <c r="L52" s="299" t="str">
        <f>IF($H52="(en blanco)","",IF($H52="","",IFERROR(IF(VLOOKUP(K52+7,'Fechas de clase'!$B$5:$B$102,1,0),K52+14),K52+7)))</f>
        <v/>
      </c>
      <c r="M52" s="299" t="str">
        <f>IF($H52="(en blanco)","",IF($H52="","",IFERROR(IF(VLOOKUP(L52+7,'Fechas de clase'!$B$5:$B$102,1,0),L52+14),L52+7)))</f>
        <v/>
      </c>
      <c r="N52" s="299" t="str">
        <f>IF($H52="(en blanco)","",IF($H52="","",IFERROR(IF(VLOOKUP(M52+7,'Fechas de clase'!$B$5:$B$102,1,0),M52+14),M52+7)))</f>
        <v/>
      </c>
      <c r="O52" s="299" t="str">
        <f>IF($H52="(en blanco)","",IF($H52="","",IFERROR(IF(VLOOKUP(N52+7,'Fechas de clase'!$B$5:$B$102,1,0),N52+14),N52+7)))</f>
        <v/>
      </c>
      <c r="P52" s="299" t="str">
        <f>IF($H52="(en blanco)","",IF($H52="","",IFERROR(IF(VLOOKUP(O52+7,'Fechas de clase'!$B$5:$B$102,1,0),O52+14),O52+7)))</f>
        <v/>
      </c>
      <c r="Q52" s="299" t="str">
        <f>IF($H52="(en blanco)","",IF($H52="","",IFERROR(IF(VLOOKUP(P52+7,'Fechas de clase'!$B$5:$B$102,1,0),P52+14),P52+7)))</f>
        <v/>
      </c>
      <c r="R52" s="299" t="str">
        <f>IF($H52="(en blanco)","",IF($H52="","",IFERROR(IF(VLOOKUP(Q52+7,'Fechas de clase'!$B$5:$B$102,1,0),Q52+14),Q52+7)))</f>
        <v/>
      </c>
      <c r="S52" s="299" t="str">
        <f>IF($H52="(en blanco)","",IF($H52="","",IFERROR(IF(VLOOKUP(R52+7,'Fechas de clase'!$B$5:$B$102,1,0),R52+14),R52+7)))</f>
        <v/>
      </c>
      <c r="T52" s="299" t="str">
        <f>IF($H52="(en blanco)","",IF($H52="","",IFERROR(IF(VLOOKUP(S52+7,'Fechas de clase'!$B$5:$B$102,1,0),S52+14),S52+7)))</f>
        <v/>
      </c>
      <c r="U52" s="299" t="str">
        <f>IF($H52="(en blanco)","",IF($H52="","",IFERROR(IF(VLOOKUP(T52+7,'Fechas de clase'!$B$5:$B$102,1,0),T52+14),T52+7)))</f>
        <v/>
      </c>
      <c r="V52" s="299" t="str">
        <f>IF($H52="(en blanco)","",IF($H52="","",IFERROR(IF(VLOOKUP(U52+7,'Fechas de clase'!$B$5:$B$102,1,0),U52+14),U52+7)))</f>
        <v/>
      </c>
      <c r="W52" s="299" t="str">
        <f>IF($H52="(en blanco)","",IF($H52="","",IFERROR(IF(VLOOKUP(V52+7,'Fechas de clase'!$B$5:$B$102,1,0),V52+14),V52+7)))</f>
        <v/>
      </c>
      <c r="X52" s="299" t="str">
        <f>IF($H52="(en blanco)","",IF($H52="","",IFERROR(IF(VLOOKUP(W52+7,'Fechas de clase'!$B$5:$B$102,1,0),W52+14),W52+7)))</f>
        <v/>
      </c>
      <c r="Y52" s="299" t="str">
        <f>IF($H52="(en blanco)","",IF($H52="","",IFERROR(IF(VLOOKUP(X52+7,'Fechas de clase'!$B$5:$B$102,1,0),X52+14),X52+7)))</f>
        <v/>
      </c>
    </row>
    <row r="53" spans="2:25">
      <c r="B53" s="300"/>
      <c r="J53" s="298" t="str">
        <f t="shared" si="0"/>
        <v/>
      </c>
      <c r="K53" s="299" t="str">
        <f>IF($H53="(en blanco)","",IF($H53="","",IFERROR(IF(VLOOKUP(H53+7,'Fechas de clase'!$B$5:$B$102,1,0),H53+14),H53+7)))</f>
        <v/>
      </c>
      <c r="L53" s="299" t="str">
        <f>IF($H53="(en blanco)","",IF($H53="","",IFERROR(IF(VLOOKUP(K53+7,'Fechas de clase'!$B$5:$B$102,1,0),K53+14),K53+7)))</f>
        <v/>
      </c>
      <c r="M53" s="299" t="str">
        <f>IF($H53="(en blanco)","",IF($H53="","",IFERROR(IF(VLOOKUP(L53+7,'Fechas de clase'!$B$5:$B$102,1,0),L53+14),L53+7)))</f>
        <v/>
      </c>
      <c r="N53" s="299" t="str">
        <f>IF($H53="(en blanco)","",IF($H53="","",IFERROR(IF(VLOOKUP(M53+7,'Fechas de clase'!$B$5:$B$102,1,0),M53+14),M53+7)))</f>
        <v/>
      </c>
      <c r="O53" s="299" t="str">
        <f>IF($H53="(en blanco)","",IF($H53="","",IFERROR(IF(VLOOKUP(N53+7,'Fechas de clase'!$B$5:$B$102,1,0),N53+14),N53+7)))</f>
        <v/>
      </c>
      <c r="P53" s="299" t="str">
        <f>IF($H53="(en blanco)","",IF($H53="","",IFERROR(IF(VLOOKUP(O53+7,'Fechas de clase'!$B$5:$B$102,1,0),O53+14),O53+7)))</f>
        <v/>
      </c>
      <c r="Q53" s="299" t="str">
        <f>IF($H53="(en blanco)","",IF($H53="","",IFERROR(IF(VLOOKUP(P53+7,'Fechas de clase'!$B$5:$B$102,1,0),P53+14),P53+7)))</f>
        <v/>
      </c>
      <c r="R53" s="299" t="str">
        <f>IF($H53="(en blanco)","",IF($H53="","",IFERROR(IF(VLOOKUP(Q53+7,'Fechas de clase'!$B$5:$B$102,1,0),Q53+14),Q53+7)))</f>
        <v/>
      </c>
      <c r="S53" s="299" t="str">
        <f>IF($H53="(en blanco)","",IF($H53="","",IFERROR(IF(VLOOKUP(R53+7,'Fechas de clase'!$B$5:$B$102,1,0),R53+14),R53+7)))</f>
        <v/>
      </c>
      <c r="T53" s="299" t="str">
        <f>IF($H53="(en blanco)","",IF($H53="","",IFERROR(IF(VLOOKUP(S53+7,'Fechas de clase'!$B$5:$B$102,1,0),S53+14),S53+7)))</f>
        <v/>
      </c>
      <c r="U53" s="299" t="str">
        <f>IF($H53="(en blanco)","",IF($H53="","",IFERROR(IF(VLOOKUP(T53+7,'Fechas de clase'!$B$5:$B$102,1,0),T53+14),T53+7)))</f>
        <v/>
      </c>
      <c r="V53" s="299" t="str">
        <f>IF($H53="(en blanco)","",IF($H53="","",IFERROR(IF(VLOOKUP(U53+7,'Fechas de clase'!$B$5:$B$102,1,0),U53+14),U53+7)))</f>
        <v/>
      </c>
      <c r="W53" s="299" t="str">
        <f>IF($H53="(en blanco)","",IF($H53="","",IFERROR(IF(VLOOKUP(V53+7,'Fechas de clase'!$B$5:$B$102,1,0),V53+14),V53+7)))</f>
        <v/>
      </c>
      <c r="X53" s="299" t="str">
        <f>IF($H53="(en blanco)","",IF($H53="","",IFERROR(IF(VLOOKUP(W53+7,'Fechas de clase'!$B$5:$B$102,1,0),W53+14),W53+7)))</f>
        <v/>
      </c>
      <c r="Y53" s="299" t="str">
        <f>IF($H53="(en blanco)","",IF($H53="","",IFERROR(IF(VLOOKUP(X53+7,'Fechas de clase'!$B$5:$B$102,1,0),X53+14),X53+7)))</f>
        <v/>
      </c>
    </row>
    <row r="54" spans="2:25">
      <c r="B54" s="300"/>
      <c r="J54" s="298" t="str">
        <f t="shared" si="0"/>
        <v/>
      </c>
      <c r="K54" s="299" t="str">
        <f>IF($H54="(en blanco)","",IF($H54="","",IFERROR(IF(VLOOKUP(H54+7,'Fechas de clase'!$B$5:$B$102,1,0),H54+14),H54+7)))</f>
        <v/>
      </c>
      <c r="L54" s="299" t="str">
        <f>IF($H54="(en blanco)","",IF($H54="","",IFERROR(IF(VLOOKUP(K54+7,'Fechas de clase'!$B$5:$B$102,1,0),K54+14),K54+7)))</f>
        <v/>
      </c>
      <c r="M54" s="299" t="str">
        <f>IF($H54="(en blanco)","",IF($H54="","",IFERROR(IF(VLOOKUP(L54+7,'Fechas de clase'!$B$5:$B$102,1,0),L54+14),L54+7)))</f>
        <v/>
      </c>
      <c r="N54" s="299" t="str">
        <f>IF($H54="(en blanco)","",IF($H54="","",IFERROR(IF(VLOOKUP(M54+7,'Fechas de clase'!$B$5:$B$102,1,0),M54+14),M54+7)))</f>
        <v/>
      </c>
      <c r="O54" s="299" t="str">
        <f>IF($H54="(en blanco)","",IF($H54="","",IFERROR(IF(VLOOKUP(N54+7,'Fechas de clase'!$B$5:$B$102,1,0),N54+14),N54+7)))</f>
        <v/>
      </c>
      <c r="P54" s="299" t="str">
        <f>IF($H54="(en blanco)","",IF($H54="","",IFERROR(IF(VLOOKUP(O54+7,'Fechas de clase'!$B$5:$B$102,1,0),O54+14),O54+7)))</f>
        <v/>
      </c>
      <c r="Q54" s="299" t="str">
        <f>IF($H54="(en blanco)","",IF($H54="","",IFERROR(IF(VLOOKUP(P54+7,'Fechas de clase'!$B$5:$B$102,1,0),P54+14),P54+7)))</f>
        <v/>
      </c>
      <c r="R54" s="299" t="str">
        <f>IF($H54="(en blanco)","",IF($H54="","",IFERROR(IF(VLOOKUP(Q54+7,'Fechas de clase'!$B$5:$B$102,1,0),Q54+14),Q54+7)))</f>
        <v/>
      </c>
      <c r="S54" s="299" t="str">
        <f>IF($H54="(en blanco)","",IF($H54="","",IFERROR(IF(VLOOKUP(R54+7,'Fechas de clase'!$B$5:$B$102,1,0),R54+14),R54+7)))</f>
        <v/>
      </c>
      <c r="T54" s="299" t="str">
        <f>IF($H54="(en blanco)","",IF($H54="","",IFERROR(IF(VLOOKUP(S54+7,'Fechas de clase'!$B$5:$B$102,1,0),S54+14),S54+7)))</f>
        <v/>
      </c>
      <c r="U54" s="299" t="str">
        <f>IF($H54="(en blanco)","",IF($H54="","",IFERROR(IF(VLOOKUP(T54+7,'Fechas de clase'!$B$5:$B$102,1,0),T54+14),T54+7)))</f>
        <v/>
      </c>
      <c r="V54" s="299" t="str">
        <f>IF($H54="(en blanco)","",IF($H54="","",IFERROR(IF(VLOOKUP(U54+7,'Fechas de clase'!$B$5:$B$102,1,0),U54+14),U54+7)))</f>
        <v/>
      </c>
      <c r="W54" s="299" t="str">
        <f>IF($H54="(en blanco)","",IF($H54="","",IFERROR(IF(VLOOKUP(V54+7,'Fechas de clase'!$B$5:$B$102,1,0),V54+14),V54+7)))</f>
        <v/>
      </c>
      <c r="X54" s="299" t="str">
        <f>IF($H54="(en blanco)","",IF($H54="","",IFERROR(IF(VLOOKUP(W54+7,'Fechas de clase'!$B$5:$B$102,1,0),W54+14),W54+7)))</f>
        <v/>
      </c>
      <c r="Y54" s="299" t="str">
        <f>IF($H54="(en blanco)","",IF($H54="","",IFERROR(IF(VLOOKUP(X54+7,'Fechas de clase'!$B$5:$B$102,1,0),X54+14),X54+7)))</f>
        <v/>
      </c>
    </row>
    <row r="55" spans="2:25">
      <c r="B55" s="300"/>
      <c r="J55" s="298" t="str">
        <f t="shared" si="0"/>
        <v/>
      </c>
      <c r="K55" s="299" t="str">
        <f>IF($H55="(en blanco)","",IF($H55="","",IFERROR(IF(VLOOKUP(H55+7,'Fechas de clase'!$B$5:$B$102,1,0),H55+14),H55+7)))</f>
        <v/>
      </c>
      <c r="L55" s="299" t="str">
        <f>IF($H55="(en blanco)","",IF($H55="","",IFERROR(IF(VLOOKUP(K55+7,'Fechas de clase'!$B$5:$B$102,1,0),K55+14),K55+7)))</f>
        <v/>
      </c>
      <c r="M55" s="299" t="str">
        <f>IF($H55="(en blanco)","",IF($H55="","",IFERROR(IF(VLOOKUP(L55+7,'Fechas de clase'!$B$5:$B$102,1,0),L55+14),L55+7)))</f>
        <v/>
      </c>
      <c r="N55" s="299" t="str">
        <f>IF($H55="(en blanco)","",IF($H55="","",IFERROR(IF(VLOOKUP(M55+7,'Fechas de clase'!$B$5:$B$102,1,0),M55+14),M55+7)))</f>
        <v/>
      </c>
      <c r="O55" s="299" t="str">
        <f>IF($H55="(en blanco)","",IF($H55="","",IFERROR(IF(VLOOKUP(N55+7,'Fechas de clase'!$B$5:$B$102,1,0),N55+14),N55+7)))</f>
        <v/>
      </c>
      <c r="P55" s="299" t="str">
        <f>IF($H55="(en blanco)","",IF($H55="","",IFERROR(IF(VLOOKUP(O55+7,'Fechas de clase'!$B$5:$B$102,1,0),O55+14),O55+7)))</f>
        <v/>
      </c>
      <c r="Q55" s="299" t="str">
        <f>IF($H55="(en blanco)","",IF($H55="","",IFERROR(IF(VLOOKUP(P55+7,'Fechas de clase'!$B$5:$B$102,1,0),P55+14),P55+7)))</f>
        <v/>
      </c>
      <c r="R55" s="299" t="str">
        <f>IF($H55="(en blanco)","",IF($H55="","",IFERROR(IF(VLOOKUP(Q55+7,'Fechas de clase'!$B$5:$B$102,1,0),Q55+14),Q55+7)))</f>
        <v/>
      </c>
      <c r="S55" s="299" t="str">
        <f>IF($H55="(en blanco)","",IF($H55="","",IFERROR(IF(VLOOKUP(R55+7,'Fechas de clase'!$B$5:$B$102,1,0),R55+14),R55+7)))</f>
        <v/>
      </c>
      <c r="T55" s="299" t="str">
        <f>IF($H55="(en blanco)","",IF($H55="","",IFERROR(IF(VLOOKUP(S55+7,'Fechas de clase'!$B$5:$B$102,1,0),S55+14),S55+7)))</f>
        <v/>
      </c>
      <c r="U55" s="299" t="str">
        <f>IF($H55="(en blanco)","",IF($H55="","",IFERROR(IF(VLOOKUP(T55+7,'Fechas de clase'!$B$5:$B$102,1,0),T55+14),T55+7)))</f>
        <v/>
      </c>
      <c r="V55" s="299" t="str">
        <f>IF($H55="(en blanco)","",IF($H55="","",IFERROR(IF(VLOOKUP(U55+7,'Fechas de clase'!$B$5:$B$102,1,0),U55+14),U55+7)))</f>
        <v/>
      </c>
      <c r="W55" s="299" t="str">
        <f>IF($H55="(en blanco)","",IF($H55="","",IFERROR(IF(VLOOKUP(V55+7,'Fechas de clase'!$B$5:$B$102,1,0),V55+14),V55+7)))</f>
        <v/>
      </c>
      <c r="X55" s="299" t="str">
        <f>IF($H55="(en blanco)","",IF($H55="","",IFERROR(IF(VLOOKUP(W55+7,'Fechas de clase'!$B$5:$B$102,1,0),W55+14),W55+7)))</f>
        <v/>
      </c>
      <c r="Y55" s="299" t="str">
        <f>IF($H55="(en blanco)","",IF($H55="","",IFERROR(IF(VLOOKUP(X55+7,'Fechas de clase'!$B$5:$B$102,1,0),X55+14),X55+7)))</f>
        <v/>
      </c>
    </row>
    <row r="56" spans="2:25">
      <c r="B56" s="300"/>
      <c r="J56" s="298" t="str">
        <f t="shared" si="0"/>
        <v/>
      </c>
      <c r="K56" s="299" t="str">
        <f>IF($H56="(en blanco)","",IF($H56="","",IFERROR(IF(VLOOKUP(H56+7,'Fechas de clase'!$B$5:$B$102,1,0),H56+14),H56+7)))</f>
        <v/>
      </c>
      <c r="L56" s="299" t="str">
        <f>IF($H56="(en blanco)","",IF($H56="","",IFERROR(IF(VLOOKUP(K56+7,'Fechas de clase'!$B$5:$B$102,1,0),K56+14),K56+7)))</f>
        <v/>
      </c>
      <c r="M56" s="299" t="str">
        <f>IF($H56="(en blanco)","",IF($H56="","",IFERROR(IF(VLOOKUP(L56+7,'Fechas de clase'!$B$5:$B$102,1,0),L56+14),L56+7)))</f>
        <v/>
      </c>
      <c r="N56" s="299" t="str">
        <f>IF($H56="(en blanco)","",IF($H56="","",IFERROR(IF(VLOOKUP(M56+7,'Fechas de clase'!$B$5:$B$102,1,0),M56+14),M56+7)))</f>
        <v/>
      </c>
      <c r="O56" s="299" t="str">
        <f>IF($H56="(en blanco)","",IF($H56="","",IFERROR(IF(VLOOKUP(N56+7,'Fechas de clase'!$B$5:$B$102,1,0),N56+14),N56+7)))</f>
        <v/>
      </c>
      <c r="P56" s="299" t="str">
        <f>IF($H56="(en blanco)","",IF($H56="","",IFERROR(IF(VLOOKUP(O56+7,'Fechas de clase'!$B$5:$B$102,1,0),O56+14),O56+7)))</f>
        <v/>
      </c>
      <c r="Q56" s="299" t="str">
        <f>IF($H56="(en blanco)","",IF($H56="","",IFERROR(IF(VLOOKUP(P56+7,'Fechas de clase'!$B$5:$B$102,1,0),P56+14),P56+7)))</f>
        <v/>
      </c>
      <c r="R56" s="299" t="str">
        <f>IF($H56="(en blanco)","",IF($H56="","",IFERROR(IF(VLOOKUP(Q56+7,'Fechas de clase'!$B$5:$B$102,1,0),Q56+14),Q56+7)))</f>
        <v/>
      </c>
      <c r="S56" s="299" t="str">
        <f>IF($H56="(en blanco)","",IF($H56="","",IFERROR(IF(VLOOKUP(R56+7,'Fechas de clase'!$B$5:$B$102,1,0),R56+14),R56+7)))</f>
        <v/>
      </c>
      <c r="T56" s="299" t="str">
        <f>IF($H56="(en blanco)","",IF($H56="","",IFERROR(IF(VLOOKUP(S56+7,'Fechas de clase'!$B$5:$B$102,1,0),S56+14),S56+7)))</f>
        <v/>
      </c>
      <c r="U56" s="299" t="str">
        <f>IF($H56="(en blanco)","",IF($H56="","",IFERROR(IF(VLOOKUP(T56+7,'Fechas de clase'!$B$5:$B$102,1,0),T56+14),T56+7)))</f>
        <v/>
      </c>
      <c r="V56" s="299" t="str">
        <f>IF($H56="(en blanco)","",IF($H56="","",IFERROR(IF(VLOOKUP(U56+7,'Fechas de clase'!$B$5:$B$102,1,0),U56+14),U56+7)))</f>
        <v/>
      </c>
      <c r="W56" s="299" t="str">
        <f>IF($H56="(en blanco)","",IF($H56="","",IFERROR(IF(VLOOKUP(V56+7,'Fechas de clase'!$B$5:$B$102,1,0),V56+14),V56+7)))</f>
        <v/>
      </c>
      <c r="X56" s="299" t="str">
        <f>IF($H56="(en blanco)","",IF($H56="","",IFERROR(IF(VLOOKUP(W56+7,'Fechas de clase'!$B$5:$B$102,1,0),W56+14),W56+7)))</f>
        <v/>
      </c>
      <c r="Y56" s="299" t="str">
        <f>IF($H56="(en blanco)","",IF($H56="","",IFERROR(IF(VLOOKUP(X56+7,'Fechas de clase'!$B$5:$B$102,1,0),X56+14),X56+7)))</f>
        <v/>
      </c>
    </row>
    <row r="57" spans="2:25">
      <c r="B57" s="300"/>
      <c r="J57" s="298" t="str">
        <f t="shared" si="0"/>
        <v/>
      </c>
      <c r="K57" s="299" t="str">
        <f>IF($H57="(en blanco)","",IF($H57="","",IFERROR(IF(VLOOKUP(H57+7,'Fechas de clase'!$B$5:$B$102,1,0),H57+14),H57+7)))</f>
        <v/>
      </c>
      <c r="L57" s="299" t="str">
        <f>IF($H57="(en blanco)","",IF($H57="","",IFERROR(IF(VLOOKUP(K57+7,'Fechas de clase'!$B$5:$B$102,1,0),K57+14),K57+7)))</f>
        <v/>
      </c>
      <c r="M57" s="299" t="str">
        <f>IF($H57="(en blanco)","",IF($H57="","",IFERROR(IF(VLOOKUP(L57+7,'Fechas de clase'!$B$5:$B$102,1,0),L57+14),L57+7)))</f>
        <v/>
      </c>
      <c r="N57" s="299" t="str">
        <f>IF($H57="(en blanco)","",IF($H57="","",IFERROR(IF(VLOOKUP(M57+7,'Fechas de clase'!$B$5:$B$102,1,0),M57+14),M57+7)))</f>
        <v/>
      </c>
      <c r="O57" s="299" t="str">
        <f>IF($H57="(en blanco)","",IF($H57="","",IFERROR(IF(VLOOKUP(N57+7,'Fechas de clase'!$B$5:$B$102,1,0),N57+14),N57+7)))</f>
        <v/>
      </c>
      <c r="P57" s="299" t="str">
        <f>IF($H57="(en blanco)","",IF($H57="","",IFERROR(IF(VLOOKUP(O57+7,'Fechas de clase'!$B$5:$B$102,1,0),O57+14),O57+7)))</f>
        <v/>
      </c>
      <c r="Q57" s="299" t="str">
        <f>IF($H57="(en blanco)","",IF($H57="","",IFERROR(IF(VLOOKUP(P57+7,'Fechas de clase'!$B$5:$B$102,1,0),P57+14),P57+7)))</f>
        <v/>
      </c>
      <c r="R57" s="299" t="str">
        <f>IF($H57="(en blanco)","",IF($H57="","",IFERROR(IF(VLOOKUP(Q57+7,'Fechas de clase'!$B$5:$B$102,1,0),Q57+14),Q57+7)))</f>
        <v/>
      </c>
      <c r="S57" s="299" t="str">
        <f>IF($H57="(en blanco)","",IF($H57="","",IFERROR(IF(VLOOKUP(R57+7,'Fechas de clase'!$B$5:$B$102,1,0),R57+14),R57+7)))</f>
        <v/>
      </c>
      <c r="T57" s="299" t="str">
        <f>IF($H57="(en blanco)","",IF($H57="","",IFERROR(IF(VLOOKUP(S57+7,'Fechas de clase'!$B$5:$B$102,1,0),S57+14),S57+7)))</f>
        <v/>
      </c>
      <c r="U57" s="299" t="str">
        <f>IF($H57="(en blanco)","",IF($H57="","",IFERROR(IF(VLOOKUP(T57+7,'Fechas de clase'!$B$5:$B$102,1,0),T57+14),T57+7)))</f>
        <v/>
      </c>
      <c r="V57" s="299" t="str">
        <f>IF($H57="(en blanco)","",IF($H57="","",IFERROR(IF(VLOOKUP(U57+7,'Fechas de clase'!$B$5:$B$102,1,0),U57+14),U57+7)))</f>
        <v/>
      </c>
      <c r="W57" s="299" t="str">
        <f>IF($H57="(en blanco)","",IF($H57="","",IFERROR(IF(VLOOKUP(V57+7,'Fechas de clase'!$B$5:$B$102,1,0),V57+14),V57+7)))</f>
        <v/>
      </c>
      <c r="X57" s="299" t="str">
        <f>IF($H57="(en blanco)","",IF($H57="","",IFERROR(IF(VLOOKUP(W57+7,'Fechas de clase'!$B$5:$B$102,1,0),W57+14),W57+7)))</f>
        <v/>
      </c>
      <c r="Y57" s="299" t="str">
        <f>IF($H57="(en blanco)","",IF($H57="","",IFERROR(IF(VLOOKUP(X57+7,'Fechas de clase'!$B$5:$B$102,1,0),X57+14),X57+7)))</f>
        <v/>
      </c>
    </row>
    <row r="58" spans="2:25">
      <c r="B58" s="300"/>
      <c r="J58" s="298" t="str">
        <f t="shared" si="0"/>
        <v/>
      </c>
      <c r="K58" s="299" t="str">
        <f>IF($H58="(en blanco)","",IF($H58="","",IFERROR(IF(VLOOKUP(H58+7,'Fechas de clase'!$B$5:$B$102,1,0),H58+14),H58+7)))</f>
        <v/>
      </c>
      <c r="L58" s="299" t="str">
        <f>IF($H58="(en blanco)","",IF($H58="","",IFERROR(IF(VLOOKUP(K58+7,'Fechas de clase'!$B$5:$B$102,1,0),K58+14),K58+7)))</f>
        <v/>
      </c>
      <c r="M58" s="299" t="str">
        <f>IF($H58="(en blanco)","",IF($H58="","",IFERROR(IF(VLOOKUP(L58+7,'Fechas de clase'!$B$5:$B$102,1,0),L58+14),L58+7)))</f>
        <v/>
      </c>
      <c r="N58" s="299" t="str">
        <f>IF($H58="(en blanco)","",IF($H58="","",IFERROR(IF(VLOOKUP(M58+7,'Fechas de clase'!$B$5:$B$102,1,0),M58+14),M58+7)))</f>
        <v/>
      </c>
      <c r="O58" s="299" t="str">
        <f>IF($H58="(en blanco)","",IF($H58="","",IFERROR(IF(VLOOKUP(N58+7,'Fechas de clase'!$B$5:$B$102,1,0),N58+14),N58+7)))</f>
        <v/>
      </c>
      <c r="P58" s="299" t="str">
        <f>IF($H58="(en blanco)","",IF($H58="","",IFERROR(IF(VLOOKUP(O58+7,'Fechas de clase'!$B$5:$B$102,1,0),O58+14),O58+7)))</f>
        <v/>
      </c>
      <c r="Q58" s="299" t="str">
        <f>IF($H58="(en blanco)","",IF($H58="","",IFERROR(IF(VLOOKUP(P58+7,'Fechas de clase'!$B$5:$B$102,1,0),P58+14),P58+7)))</f>
        <v/>
      </c>
      <c r="R58" s="299" t="str">
        <f>IF($H58="(en blanco)","",IF($H58="","",IFERROR(IF(VLOOKUP(Q58+7,'Fechas de clase'!$B$5:$B$102,1,0),Q58+14),Q58+7)))</f>
        <v/>
      </c>
      <c r="S58" s="299" t="str">
        <f>IF($H58="(en blanco)","",IF($H58="","",IFERROR(IF(VLOOKUP(R58+7,'Fechas de clase'!$B$5:$B$102,1,0),R58+14),R58+7)))</f>
        <v/>
      </c>
      <c r="T58" s="299" t="str">
        <f>IF($H58="(en blanco)","",IF($H58="","",IFERROR(IF(VLOOKUP(S58+7,'Fechas de clase'!$B$5:$B$102,1,0),S58+14),S58+7)))</f>
        <v/>
      </c>
      <c r="U58" s="299" t="str">
        <f>IF($H58="(en blanco)","",IF($H58="","",IFERROR(IF(VLOOKUP(T58+7,'Fechas de clase'!$B$5:$B$102,1,0),T58+14),T58+7)))</f>
        <v/>
      </c>
      <c r="V58" s="299" t="str">
        <f>IF($H58="(en blanco)","",IF($H58="","",IFERROR(IF(VLOOKUP(U58+7,'Fechas de clase'!$B$5:$B$102,1,0),U58+14),U58+7)))</f>
        <v/>
      </c>
      <c r="W58" s="299" t="str">
        <f>IF($H58="(en blanco)","",IF($H58="","",IFERROR(IF(VLOOKUP(V58+7,'Fechas de clase'!$B$5:$B$102,1,0),V58+14),V58+7)))</f>
        <v/>
      </c>
      <c r="X58" s="299" t="str">
        <f>IF($H58="(en blanco)","",IF($H58="","",IFERROR(IF(VLOOKUP(W58+7,'Fechas de clase'!$B$5:$B$102,1,0),W58+14),W58+7)))</f>
        <v/>
      </c>
      <c r="Y58" s="299" t="str">
        <f>IF($H58="(en blanco)","",IF($H58="","",IFERROR(IF(VLOOKUP(X58+7,'Fechas de clase'!$B$5:$B$102,1,0),X58+14),X58+7)))</f>
        <v/>
      </c>
    </row>
    <row r="59" spans="2:25">
      <c r="B59" s="300"/>
      <c r="J59" s="298" t="str">
        <f t="shared" si="0"/>
        <v/>
      </c>
      <c r="K59" s="299" t="str">
        <f>IF($H59="(en blanco)","",IF($H59="","",IFERROR(IF(VLOOKUP(H59+7,'Fechas de clase'!$B$5:$B$102,1,0),H59+14),H59+7)))</f>
        <v/>
      </c>
      <c r="L59" s="299" t="str">
        <f>IF($H59="(en blanco)","",IF($H59="","",IFERROR(IF(VLOOKUP(K59+7,'Fechas de clase'!$B$5:$B$102,1,0),K59+14),K59+7)))</f>
        <v/>
      </c>
      <c r="M59" s="299" t="str">
        <f>IF($H59="(en blanco)","",IF($H59="","",IFERROR(IF(VLOOKUP(L59+7,'Fechas de clase'!$B$5:$B$102,1,0),L59+14),L59+7)))</f>
        <v/>
      </c>
      <c r="N59" s="299" t="str">
        <f>IF($H59="(en blanco)","",IF($H59="","",IFERROR(IF(VLOOKUP(M59+7,'Fechas de clase'!$B$5:$B$102,1,0),M59+14),M59+7)))</f>
        <v/>
      </c>
      <c r="O59" s="299" t="str">
        <f>IF($H59="(en blanco)","",IF($H59="","",IFERROR(IF(VLOOKUP(N59+7,'Fechas de clase'!$B$5:$B$102,1,0),N59+14),N59+7)))</f>
        <v/>
      </c>
      <c r="P59" s="299" t="str">
        <f>IF($H59="(en blanco)","",IF($H59="","",IFERROR(IF(VLOOKUP(O59+7,'Fechas de clase'!$B$5:$B$102,1,0),O59+14),O59+7)))</f>
        <v/>
      </c>
      <c r="Q59" s="299" t="str">
        <f>IF($H59="(en blanco)","",IF($H59="","",IFERROR(IF(VLOOKUP(P59+7,'Fechas de clase'!$B$5:$B$102,1,0),P59+14),P59+7)))</f>
        <v/>
      </c>
      <c r="R59" s="299" t="str">
        <f>IF($H59="(en blanco)","",IF($H59="","",IFERROR(IF(VLOOKUP(Q59+7,'Fechas de clase'!$B$5:$B$102,1,0),Q59+14),Q59+7)))</f>
        <v/>
      </c>
      <c r="S59" s="299" t="str">
        <f>IF($H59="(en blanco)","",IF($H59="","",IFERROR(IF(VLOOKUP(R59+7,'Fechas de clase'!$B$5:$B$102,1,0),R59+14),R59+7)))</f>
        <v/>
      </c>
      <c r="T59" s="299" t="str">
        <f>IF($H59="(en blanco)","",IF($H59="","",IFERROR(IF(VLOOKUP(S59+7,'Fechas de clase'!$B$5:$B$102,1,0),S59+14),S59+7)))</f>
        <v/>
      </c>
      <c r="U59" s="299" t="str">
        <f>IF($H59="(en blanco)","",IF($H59="","",IFERROR(IF(VLOOKUP(T59+7,'Fechas de clase'!$B$5:$B$102,1,0),T59+14),T59+7)))</f>
        <v/>
      </c>
      <c r="V59" s="299" t="str">
        <f>IF($H59="(en blanco)","",IF($H59="","",IFERROR(IF(VLOOKUP(U59+7,'Fechas de clase'!$B$5:$B$102,1,0),U59+14),U59+7)))</f>
        <v/>
      </c>
      <c r="W59" s="299" t="str">
        <f>IF($H59="(en blanco)","",IF($H59="","",IFERROR(IF(VLOOKUP(V59+7,'Fechas de clase'!$B$5:$B$102,1,0),V59+14),V59+7)))</f>
        <v/>
      </c>
      <c r="X59" s="299" t="str">
        <f>IF($H59="(en blanco)","",IF($H59="","",IFERROR(IF(VLOOKUP(W59+7,'Fechas de clase'!$B$5:$B$102,1,0),W59+14),W59+7)))</f>
        <v/>
      </c>
      <c r="Y59" s="299" t="str">
        <f>IF($H59="(en blanco)","",IF($H59="","",IFERROR(IF(VLOOKUP(X59+7,'Fechas de clase'!$B$5:$B$102,1,0),X59+14),X59+7)))</f>
        <v/>
      </c>
    </row>
    <row r="60" spans="2:25">
      <c r="B60" s="300"/>
      <c r="J60" s="298" t="str">
        <f t="shared" si="0"/>
        <v/>
      </c>
      <c r="K60" s="299" t="str">
        <f>IF($H60="(en blanco)","",IF($H60="","",IFERROR(IF(VLOOKUP(H60+7,'Fechas de clase'!$B$5:$B$102,1,0),H60+14),H60+7)))</f>
        <v/>
      </c>
      <c r="L60" s="299" t="str">
        <f>IF($H60="(en blanco)","",IF($H60="","",IFERROR(IF(VLOOKUP(K60+7,'Fechas de clase'!$B$5:$B$102,1,0),K60+14),K60+7)))</f>
        <v/>
      </c>
      <c r="M60" s="299" t="str">
        <f>IF($H60="(en blanco)","",IF($H60="","",IFERROR(IF(VLOOKUP(L60+7,'Fechas de clase'!$B$5:$B$102,1,0),L60+14),L60+7)))</f>
        <v/>
      </c>
      <c r="N60" s="299" t="str">
        <f>IF($H60="(en blanco)","",IF($H60="","",IFERROR(IF(VLOOKUP(M60+7,'Fechas de clase'!$B$5:$B$102,1,0),M60+14),M60+7)))</f>
        <v/>
      </c>
      <c r="O60" s="299" t="str">
        <f>IF($H60="(en blanco)","",IF($H60="","",IFERROR(IF(VLOOKUP(N60+7,'Fechas de clase'!$B$5:$B$102,1,0),N60+14),N60+7)))</f>
        <v/>
      </c>
      <c r="P60" s="299" t="str">
        <f>IF($H60="(en blanco)","",IF($H60="","",IFERROR(IF(VLOOKUP(O60+7,'Fechas de clase'!$B$5:$B$102,1,0),O60+14),O60+7)))</f>
        <v/>
      </c>
      <c r="Q60" s="299" t="str">
        <f>IF($H60="(en blanco)","",IF($H60="","",IFERROR(IF(VLOOKUP(P60+7,'Fechas de clase'!$B$5:$B$102,1,0),P60+14),P60+7)))</f>
        <v/>
      </c>
      <c r="R60" s="299" t="str">
        <f>IF($H60="(en blanco)","",IF($H60="","",IFERROR(IF(VLOOKUP(Q60+7,'Fechas de clase'!$B$5:$B$102,1,0),Q60+14),Q60+7)))</f>
        <v/>
      </c>
      <c r="S60" s="299" t="str">
        <f>IF($H60="(en blanco)","",IF($H60="","",IFERROR(IF(VLOOKUP(R60+7,'Fechas de clase'!$B$5:$B$102,1,0),R60+14),R60+7)))</f>
        <v/>
      </c>
      <c r="T60" s="299" t="str">
        <f>IF($H60="(en blanco)","",IF($H60="","",IFERROR(IF(VLOOKUP(S60+7,'Fechas de clase'!$B$5:$B$102,1,0),S60+14),S60+7)))</f>
        <v/>
      </c>
      <c r="U60" s="299" t="str">
        <f>IF($H60="(en blanco)","",IF($H60="","",IFERROR(IF(VLOOKUP(T60+7,'Fechas de clase'!$B$5:$B$102,1,0),T60+14),T60+7)))</f>
        <v/>
      </c>
      <c r="V60" s="299" t="str">
        <f>IF($H60="(en blanco)","",IF($H60="","",IFERROR(IF(VLOOKUP(U60+7,'Fechas de clase'!$B$5:$B$102,1,0),U60+14),U60+7)))</f>
        <v/>
      </c>
      <c r="W60" s="299" t="str">
        <f>IF($H60="(en blanco)","",IF($H60="","",IFERROR(IF(VLOOKUP(V60+7,'Fechas de clase'!$B$5:$B$102,1,0),V60+14),V60+7)))</f>
        <v/>
      </c>
      <c r="X60" s="299" t="str">
        <f>IF($H60="(en blanco)","",IF($H60="","",IFERROR(IF(VLOOKUP(W60+7,'Fechas de clase'!$B$5:$B$102,1,0),W60+14),W60+7)))</f>
        <v/>
      </c>
      <c r="Y60" s="299" t="str">
        <f>IF($H60="(en blanco)","",IF($H60="","",IFERROR(IF(VLOOKUP(X60+7,'Fechas de clase'!$B$5:$B$102,1,0),X60+14),X60+7)))</f>
        <v/>
      </c>
    </row>
    <row r="61" spans="2:25">
      <c r="B61" s="300"/>
      <c r="J61" s="298" t="str">
        <f t="shared" si="0"/>
        <v/>
      </c>
      <c r="K61" s="299" t="str">
        <f>IF($H61="(en blanco)","",IF($H61="","",IFERROR(IF(VLOOKUP(H61+7,'Fechas de clase'!$B$5:$B$102,1,0),H61+14),H61+7)))</f>
        <v/>
      </c>
      <c r="L61" s="299" t="str">
        <f>IF($H61="(en blanco)","",IF($H61="","",IFERROR(IF(VLOOKUP(K61+7,'Fechas de clase'!$B$5:$B$102,1,0),K61+14),K61+7)))</f>
        <v/>
      </c>
      <c r="M61" s="299" t="str">
        <f>IF($H61="(en blanco)","",IF($H61="","",IFERROR(IF(VLOOKUP(L61+7,'Fechas de clase'!$B$5:$B$102,1,0),L61+14),L61+7)))</f>
        <v/>
      </c>
      <c r="N61" s="299" t="str">
        <f>IF($H61="(en blanco)","",IF($H61="","",IFERROR(IF(VLOOKUP(M61+7,'Fechas de clase'!$B$5:$B$102,1,0),M61+14),M61+7)))</f>
        <v/>
      </c>
      <c r="O61" s="299" t="str">
        <f>IF($H61="(en blanco)","",IF($H61="","",IFERROR(IF(VLOOKUP(N61+7,'Fechas de clase'!$B$5:$B$102,1,0),N61+14),N61+7)))</f>
        <v/>
      </c>
      <c r="P61" s="299" t="str">
        <f>IF($H61="(en blanco)","",IF($H61="","",IFERROR(IF(VLOOKUP(O61+7,'Fechas de clase'!$B$5:$B$102,1,0),O61+14),O61+7)))</f>
        <v/>
      </c>
      <c r="Q61" s="299" t="str">
        <f>IF($H61="(en blanco)","",IF($H61="","",IFERROR(IF(VLOOKUP(P61+7,'Fechas de clase'!$B$5:$B$102,1,0),P61+14),P61+7)))</f>
        <v/>
      </c>
      <c r="R61" s="299" t="str">
        <f>IF($H61="(en blanco)","",IF($H61="","",IFERROR(IF(VLOOKUP(Q61+7,'Fechas de clase'!$B$5:$B$102,1,0),Q61+14),Q61+7)))</f>
        <v/>
      </c>
      <c r="S61" s="299" t="str">
        <f>IF($H61="(en blanco)","",IF($H61="","",IFERROR(IF(VLOOKUP(R61+7,'Fechas de clase'!$B$5:$B$102,1,0),R61+14),R61+7)))</f>
        <v/>
      </c>
      <c r="T61" s="299" t="str">
        <f>IF($H61="(en blanco)","",IF($H61="","",IFERROR(IF(VLOOKUP(S61+7,'Fechas de clase'!$B$5:$B$102,1,0),S61+14),S61+7)))</f>
        <v/>
      </c>
      <c r="U61" s="299" t="str">
        <f>IF($H61="(en blanco)","",IF($H61="","",IFERROR(IF(VLOOKUP(T61+7,'Fechas de clase'!$B$5:$B$102,1,0),T61+14),T61+7)))</f>
        <v/>
      </c>
      <c r="V61" s="299" t="str">
        <f>IF($H61="(en blanco)","",IF($H61="","",IFERROR(IF(VLOOKUP(U61+7,'Fechas de clase'!$B$5:$B$102,1,0),U61+14),U61+7)))</f>
        <v/>
      </c>
      <c r="W61" s="299" t="str">
        <f>IF($H61="(en blanco)","",IF($H61="","",IFERROR(IF(VLOOKUP(V61+7,'Fechas de clase'!$B$5:$B$102,1,0),V61+14),V61+7)))</f>
        <v/>
      </c>
      <c r="X61" s="299" t="str">
        <f>IF($H61="(en blanco)","",IF($H61="","",IFERROR(IF(VLOOKUP(W61+7,'Fechas de clase'!$B$5:$B$102,1,0),W61+14),W61+7)))</f>
        <v/>
      </c>
      <c r="Y61" s="299" t="str">
        <f>IF($H61="(en blanco)","",IF($H61="","",IFERROR(IF(VLOOKUP(X61+7,'Fechas de clase'!$B$5:$B$102,1,0),X61+14),X61+7)))</f>
        <v/>
      </c>
    </row>
    <row r="62" spans="2:25">
      <c r="B62" s="300"/>
      <c r="J62" s="298" t="str">
        <f t="shared" si="0"/>
        <v/>
      </c>
      <c r="K62" s="299" t="str">
        <f>IF($H62="(en blanco)","",IF($H62="","",IFERROR(IF(VLOOKUP(H62+7,'Fechas de clase'!$B$5:$B$102,1,0),H62+14),H62+7)))</f>
        <v/>
      </c>
      <c r="L62" s="299" t="str">
        <f>IF($H62="(en blanco)","",IF($H62="","",IFERROR(IF(VLOOKUP(K62+7,'Fechas de clase'!$B$5:$B$102,1,0),K62+14),K62+7)))</f>
        <v/>
      </c>
      <c r="M62" s="299" t="str">
        <f>IF($H62="(en blanco)","",IF($H62="","",IFERROR(IF(VLOOKUP(L62+7,'Fechas de clase'!$B$5:$B$102,1,0),L62+14),L62+7)))</f>
        <v/>
      </c>
      <c r="N62" s="299" t="str">
        <f>IF($H62="(en blanco)","",IF($H62="","",IFERROR(IF(VLOOKUP(M62+7,'Fechas de clase'!$B$5:$B$102,1,0),M62+14),M62+7)))</f>
        <v/>
      </c>
      <c r="O62" s="299" t="str">
        <f>IF($H62="(en blanco)","",IF($H62="","",IFERROR(IF(VLOOKUP(N62+7,'Fechas de clase'!$B$5:$B$102,1,0),N62+14),N62+7)))</f>
        <v/>
      </c>
      <c r="P62" s="299" t="str">
        <f>IF($H62="(en blanco)","",IF($H62="","",IFERROR(IF(VLOOKUP(O62+7,'Fechas de clase'!$B$5:$B$102,1,0),O62+14),O62+7)))</f>
        <v/>
      </c>
      <c r="Q62" s="299" t="str">
        <f>IF($H62="(en blanco)","",IF($H62="","",IFERROR(IF(VLOOKUP(P62+7,'Fechas de clase'!$B$5:$B$102,1,0),P62+14),P62+7)))</f>
        <v/>
      </c>
      <c r="R62" s="299" t="str">
        <f>IF($H62="(en blanco)","",IF($H62="","",IFERROR(IF(VLOOKUP(Q62+7,'Fechas de clase'!$B$5:$B$102,1,0),Q62+14),Q62+7)))</f>
        <v/>
      </c>
      <c r="S62" s="299" t="str">
        <f>IF($H62="(en blanco)","",IF($H62="","",IFERROR(IF(VLOOKUP(R62+7,'Fechas de clase'!$B$5:$B$102,1,0),R62+14),R62+7)))</f>
        <v/>
      </c>
      <c r="T62" s="299" t="str">
        <f>IF($H62="(en blanco)","",IF($H62="","",IFERROR(IF(VLOOKUP(S62+7,'Fechas de clase'!$B$5:$B$102,1,0),S62+14),S62+7)))</f>
        <v/>
      </c>
      <c r="U62" s="299" t="str">
        <f>IF($H62="(en blanco)","",IF($H62="","",IFERROR(IF(VLOOKUP(T62+7,'Fechas de clase'!$B$5:$B$102,1,0),T62+14),T62+7)))</f>
        <v/>
      </c>
      <c r="V62" s="299" t="str">
        <f>IF($H62="(en blanco)","",IF($H62="","",IFERROR(IF(VLOOKUP(U62+7,'Fechas de clase'!$B$5:$B$102,1,0),U62+14),U62+7)))</f>
        <v/>
      </c>
      <c r="W62" s="299" t="str">
        <f>IF($H62="(en blanco)","",IF($H62="","",IFERROR(IF(VLOOKUP(V62+7,'Fechas de clase'!$B$5:$B$102,1,0),V62+14),V62+7)))</f>
        <v/>
      </c>
      <c r="X62" s="299" t="str">
        <f>IF($H62="(en blanco)","",IF($H62="","",IFERROR(IF(VLOOKUP(W62+7,'Fechas de clase'!$B$5:$B$102,1,0),W62+14),W62+7)))</f>
        <v/>
      </c>
      <c r="Y62" s="299" t="str">
        <f>IF($H62="(en blanco)","",IF($H62="","",IFERROR(IF(VLOOKUP(X62+7,'Fechas de clase'!$B$5:$B$102,1,0),X62+14),X62+7)))</f>
        <v/>
      </c>
    </row>
    <row r="63" spans="2:25">
      <c r="B63" s="300"/>
      <c r="J63" s="298" t="str">
        <f t="shared" si="0"/>
        <v/>
      </c>
      <c r="K63" s="299" t="str">
        <f>IF($H63="(en blanco)","",IF($H63="","",IFERROR(IF(VLOOKUP(H63+7,'Fechas de clase'!$B$5:$B$102,1,0),H63+14),H63+7)))</f>
        <v/>
      </c>
      <c r="L63" s="299" t="str">
        <f>IF($H63="(en blanco)","",IF($H63="","",IFERROR(IF(VLOOKUP(K63+7,'Fechas de clase'!$B$5:$B$102,1,0),K63+14),K63+7)))</f>
        <v/>
      </c>
      <c r="M63" s="299" t="str">
        <f>IF($H63="(en blanco)","",IF($H63="","",IFERROR(IF(VLOOKUP(L63+7,'Fechas de clase'!$B$5:$B$102,1,0),L63+14),L63+7)))</f>
        <v/>
      </c>
      <c r="N63" s="299" t="str">
        <f>IF($H63="(en blanco)","",IF($H63="","",IFERROR(IF(VLOOKUP(M63+7,'Fechas de clase'!$B$5:$B$102,1,0),M63+14),M63+7)))</f>
        <v/>
      </c>
      <c r="O63" s="299" t="str">
        <f>IF($H63="(en blanco)","",IF($H63="","",IFERROR(IF(VLOOKUP(N63+7,'Fechas de clase'!$B$5:$B$102,1,0),N63+14),N63+7)))</f>
        <v/>
      </c>
      <c r="P63" s="299" t="str">
        <f>IF($H63="(en blanco)","",IF($H63="","",IFERROR(IF(VLOOKUP(O63+7,'Fechas de clase'!$B$5:$B$102,1,0),O63+14),O63+7)))</f>
        <v/>
      </c>
      <c r="Q63" s="299" t="str">
        <f>IF($H63="(en blanco)","",IF($H63="","",IFERROR(IF(VLOOKUP(P63+7,'Fechas de clase'!$B$5:$B$102,1,0),P63+14),P63+7)))</f>
        <v/>
      </c>
      <c r="R63" s="299" t="str">
        <f>IF($H63="(en blanco)","",IF($H63="","",IFERROR(IF(VLOOKUP(Q63+7,'Fechas de clase'!$B$5:$B$102,1,0),Q63+14),Q63+7)))</f>
        <v/>
      </c>
      <c r="S63" s="299" t="str">
        <f>IF($H63="(en blanco)","",IF($H63="","",IFERROR(IF(VLOOKUP(R63+7,'Fechas de clase'!$B$5:$B$102,1,0),R63+14),R63+7)))</f>
        <v/>
      </c>
      <c r="T63" s="299" t="str">
        <f>IF($H63="(en blanco)","",IF($H63="","",IFERROR(IF(VLOOKUP(S63+7,'Fechas de clase'!$B$5:$B$102,1,0),S63+14),S63+7)))</f>
        <v/>
      </c>
      <c r="U63" s="299" t="str">
        <f>IF($H63="(en blanco)","",IF($H63="","",IFERROR(IF(VLOOKUP(T63+7,'Fechas de clase'!$B$5:$B$102,1,0),T63+14),T63+7)))</f>
        <v/>
      </c>
      <c r="V63" s="299" t="str">
        <f>IF($H63="(en blanco)","",IF($H63="","",IFERROR(IF(VLOOKUP(U63+7,'Fechas de clase'!$B$5:$B$102,1,0),U63+14),U63+7)))</f>
        <v/>
      </c>
      <c r="W63" s="299" t="str">
        <f>IF($H63="(en blanco)","",IF($H63="","",IFERROR(IF(VLOOKUP(V63+7,'Fechas de clase'!$B$5:$B$102,1,0),V63+14),V63+7)))</f>
        <v/>
      </c>
      <c r="X63" s="299" t="str">
        <f>IF($H63="(en blanco)","",IF($H63="","",IFERROR(IF(VLOOKUP(W63+7,'Fechas de clase'!$B$5:$B$102,1,0),W63+14),W63+7)))</f>
        <v/>
      </c>
      <c r="Y63" s="299" t="str">
        <f>IF($H63="(en blanco)","",IF($H63="","",IFERROR(IF(VLOOKUP(X63+7,'Fechas de clase'!$B$5:$B$102,1,0),X63+14),X63+7)))</f>
        <v/>
      </c>
    </row>
    <row r="64" spans="2:25">
      <c r="B64" s="300"/>
      <c r="J64" s="298" t="str">
        <f t="shared" si="0"/>
        <v/>
      </c>
      <c r="K64" s="299" t="str">
        <f>IF($H64="(en blanco)","",IF($H64="","",IFERROR(IF(VLOOKUP(H64+7,'Fechas de clase'!$B$5:$B$102,1,0),H64+14),H64+7)))</f>
        <v/>
      </c>
      <c r="L64" s="299" t="str">
        <f>IF($H64="(en blanco)","",IF($H64="","",IFERROR(IF(VLOOKUP(K64+7,'Fechas de clase'!$B$5:$B$102,1,0),K64+14),K64+7)))</f>
        <v/>
      </c>
      <c r="M64" s="299" t="str">
        <f>IF($H64="(en blanco)","",IF($H64="","",IFERROR(IF(VLOOKUP(L64+7,'Fechas de clase'!$B$5:$B$102,1,0),L64+14),L64+7)))</f>
        <v/>
      </c>
      <c r="N64" s="299" t="str">
        <f>IF($H64="(en blanco)","",IF($H64="","",IFERROR(IF(VLOOKUP(M64+7,'Fechas de clase'!$B$5:$B$102,1,0),M64+14),M64+7)))</f>
        <v/>
      </c>
      <c r="O64" s="299" t="str">
        <f>IF($H64="(en blanco)","",IF($H64="","",IFERROR(IF(VLOOKUP(N64+7,'Fechas de clase'!$B$5:$B$102,1,0),N64+14),N64+7)))</f>
        <v/>
      </c>
      <c r="P64" s="299" t="str">
        <f>IF($H64="(en blanco)","",IF($H64="","",IFERROR(IF(VLOOKUP(O64+7,'Fechas de clase'!$B$5:$B$102,1,0),O64+14),O64+7)))</f>
        <v/>
      </c>
      <c r="Q64" s="299" t="str">
        <f>IF($H64="(en blanco)","",IF($H64="","",IFERROR(IF(VLOOKUP(P64+7,'Fechas de clase'!$B$5:$B$102,1,0),P64+14),P64+7)))</f>
        <v/>
      </c>
      <c r="R64" s="299" t="str">
        <f>IF($H64="(en blanco)","",IF($H64="","",IFERROR(IF(VLOOKUP(Q64+7,'Fechas de clase'!$B$5:$B$102,1,0),Q64+14),Q64+7)))</f>
        <v/>
      </c>
      <c r="S64" s="299" t="str">
        <f>IF($H64="(en blanco)","",IF($H64="","",IFERROR(IF(VLOOKUP(R64+7,'Fechas de clase'!$B$5:$B$102,1,0),R64+14),R64+7)))</f>
        <v/>
      </c>
      <c r="T64" s="299" t="str">
        <f>IF($H64="(en blanco)","",IF($H64="","",IFERROR(IF(VLOOKUP(S64+7,'Fechas de clase'!$B$5:$B$102,1,0),S64+14),S64+7)))</f>
        <v/>
      </c>
      <c r="U64" s="299" t="str">
        <f>IF($H64="(en blanco)","",IF($H64="","",IFERROR(IF(VLOOKUP(T64+7,'Fechas de clase'!$B$5:$B$102,1,0),T64+14),T64+7)))</f>
        <v/>
      </c>
      <c r="V64" s="299" t="str">
        <f>IF($H64="(en blanco)","",IF($H64="","",IFERROR(IF(VLOOKUP(U64+7,'Fechas de clase'!$B$5:$B$102,1,0),U64+14),U64+7)))</f>
        <v/>
      </c>
      <c r="W64" s="299" t="str">
        <f>IF($H64="(en blanco)","",IF($H64="","",IFERROR(IF(VLOOKUP(V64+7,'Fechas de clase'!$B$5:$B$102,1,0),V64+14),V64+7)))</f>
        <v/>
      </c>
      <c r="X64" s="299" t="str">
        <f>IF($H64="(en blanco)","",IF($H64="","",IFERROR(IF(VLOOKUP(W64+7,'Fechas de clase'!$B$5:$B$102,1,0),W64+14),W64+7)))</f>
        <v/>
      </c>
      <c r="Y64" s="299" t="str">
        <f>IF($H64="(en blanco)","",IF($H64="","",IFERROR(IF(VLOOKUP(X64+7,'Fechas de clase'!$B$5:$B$102,1,0),X64+14),X64+7)))</f>
        <v/>
      </c>
    </row>
    <row r="65" spans="2:25">
      <c r="B65" s="300"/>
      <c r="J65" s="298" t="str">
        <f t="shared" si="0"/>
        <v/>
      </c>
      <c r="K65" s="299" t="str">
        <f>IF($H65="(en blanco)","",IF($H65="","",IFERROR(IF(VLOOKUP(H65+7,'Fechas de clase'!$B$5:$B$102,1,0),H65+14),H65+7)))</f>
        <v/>
      </c>
      <c r="L65" s="299" t="str">
        <f>IF($H65="(en blanco)","",IF($H65="","",IFERROR(IF(VLOOKUP(K65+7,'Fechas de clase'!$B$5:$B$102,1,0),K65+14),K65+7)))</f>
        <v/>
      </c>
      <c r="M65" s="299" t="str">
        <f>IF($H65="(en blanco)","",IF($H65="","",IFERROR(IF(VLOOKUP(L65+7,'Fechas de clase'!$B$5:$B$102,1,0),L65+14),L65+7)))</f>
        <v/>
      </c>
      <c r="N65" s="299" t="str">
        <f>IF($H65="(en blanco)","",IF($H65="","",IFERROR(IF(VLOOKUP(M65+7,'Fechas de clase'!$B$5:$B$102,1,0),M65+14),M65+7)))</f>
        <v/>
      </c>
      <c r="O65" s="299" t="str">
        <f>IF($H65="(en blanco)","",IF($H65="","",IFERROR(IF(VLOOKUP(N65+7,'Fechas de clase'!$B$5:$B$102,1,0),N65+14),N65+7)))</f>
        <v/>
      </c>
      <c r="P65" s="299" t="str">
        <f>IF($H65="(en blanco)","",IF($H65="","",IFERROR(IF(VLOOKUP(O65+7,'Fechas de clase'!$B$5:$B$102,1,0),O65+14),O65+7)))</f>
        <v/>
      </c>
      <c r="Q65" s="299" t="str">
        <f>IF($H65="(en blanco)","",IF($H65="","",IFERROR(IF(VLOOKUP(P65+7,'Fechas de clase'!$B$5:$B$102,1,0),P65+14),P65+7)))</f>
        <v/>
      </c>
      <c r="R65" s="299" t="str">
        <f>IF($H65="(en blanco)","",IF($H65="","",IFERROR(IF(VLOOKUP(Q65+7,'Fechas de clase'!$B$5:$B$102,1,0),Q65+14),Q65+7)))</f>
        <v/>
      </c>
      <c r="S65" s="299" t="str">
        <f>IF($H65="(en blanco)","",IF($H65="","",IFERROR(IF(VLOOKUP(R65+7,'Fechas de clase'!$B$5:$B$102,1,0),R65+14),R65+7)))</f>
        <v/>
      </c>
      <c r="T65" s="299" t="str">
        <f>IF($H65="(en blanco)","",IF($H65="","",IFERROR(IF(VLOOKUP(S65+7,'Fechas de clase'!$B$5:$B$102,1,0),S65+14),S65+7)))</f>
        <v/>
      </c>
      <c r="U65" s="299" t="str">
        <f>IF($H65="(en blanco)","",IF($H65="","",IFERROR(IF(VLOOKUP(T65+7,'Fechas de clase'!$B$5:$B$102,1,0),T65+14),T65+7)))</f>
        <v/>
      </c>
      <c r="V65" s="299" t="str">
        <f>IF($H65="(en blanco)","",IF($H65="","",IFERROR(IF(VLOOKUP(U65+7,'Fechas de clase'!$B$5:$B$102,1,0),U65+14),U65+7)))</f>
        <v/>
      </c>
      <c r="W65" s="299" t="str">
        <f>IF($H65="(en blanco)","",IF($H65="","",IFERROR(IF(VLOOKUP(V65+7,'Fechas de clase'!$B$5:$B$102,1,0),V65+14),V65+7)))</f>
        <v/>
      </c>
      <c r="X65" s="299" t="str">
        <f>IF($H65="(en blanco)","",IF($H65="","",IFERROR(IF(VLOOKUP(W65+7,'Fechas de clase'!$B$5:$B$102,1,0),W65+14),W65+7)))</f>
        <v/>
      </c>
      <c r="Y65" s="299" t="str">
        <f>IF($H65="(en blanco)","",IF($H65="","",IFERROR(IF(VLOOKUP(X65+7,'Fechas de clase'!$B$5:$B$102,1,0),X65+14),X65+7)))</f>
        <v/>
      </c>
    </row>
    <row r="66" spans="2:25">
      <c r="B66" s="300"/>
      <c r="J66" s="298" t="str">
        <f t="shared" si="0"/>
        <v/>
      </c>
      <c r="K66" s="299" t="str">
        <f>IF($H66="(en blanco)","",IF($H66="","",IFERROR(IF(VLOOKUP(H66+7,'Fechas de clase'!$B$5:$B$102,1,0),H66+14),H66+7)))</f>
        <v/>
      </c>
      <c r="L66" s="299" t="str">
        <f>IF($H66="(en blanco)","",IF($H66="","",IFERROR(IF(VLOOKUP(K66+7,'Fechas de clase'!$B$5:$B$102,1,0),K66+14),K66+7)))</f>
        <v/>
      </c>
      <c r="M66" s="299" t="str">
        <f>IF($H66="(en blanco)","",IF($H66="","",IFERROR(IF(VLOOKUP(L66+7,'Fechas de clase'!$B$5:$B$102,1,0),L66+14),L66+7)))</f>
        <v/>
      </c>
      <c r="N66" s="299" t="str">
        <f>IF($H66="(en blanco)","",IF($H66="","",IFERROR(IF(VLOOKUP(M66+7,'Fechas de clase'!$B$5:$B$102,1,0),M66+14),M66+7)))</f>
        <v/>
      </c>
      <c r="O66" s="299" t="str">
        <f>IF($H66="(en blanco)","",IF($H66="","",IFERROR(IF(VLOOKUP(N66+7,'Fechas de clase'!$B$5:$B$102,1,0),N66+14),N66+7)))</f>
        <v/>
      </c>
      <c r="P66" s="299" t="str">
        <f>IF($H66="(en blanco)","",IF($H66="","",IFERROR(IF(VLOOKUP(O66+7,'Fechas de clase'!$B$5:$B$102,1,0),O66+14),O66+7)))</f>
        <v/>
      </c>
      <c r="Q66" s="299" t="str">
        <f>IF($H66="(en blanco)","",IF($H66="","",IFERROR(IF(VLOOKUP(P66+7,'Fechas de clase'!$B$5:$B$102,1,0),P66+14),P66+7)))</f>
        <v/>
      </c>
      <c r="R66" s="299" t="str">
        <f>IF($H66="(en blanco)","",IF($H66="","",IFERROR(IF(VLOOKUP(Q66+7,'Fechas de clase'!$B$5:$B$102,1,0),Q66+14),Q66+7)))</f>
        <v/>
      </c>
      <c r="S66" s="299" t="str">
        <f>IF($H66="(en blanco)","",IF($H66="","",IFERROR(IF(VLOOKUP(R66+7,'Fechas de clase'!$B$5:$B$102,1,0),R66+14),R66+7)))</f>
        <v/>
      </c>
      <c r="T66" s="299" t="str">
        <f>IF($H66="(en blanco)","",IF($H66="","",IFERROR(IF(VLOOKUP(S66+7,'Fechas de clase'!$B$5:$B$102,1,0),S66+14),S66+7)))</f>
        <v/>
      </c>
      <c r="U66" s="299" t="str">
        <f>IF($H66="(en blanco)","",IF($H66="","",IFERROR(IF(VLOOKUP(T66+7,'Fechas de clase'!$B$5:$B$102,1,0),T66+14),T66+7)))</f>
        <v/>
      </c>
      <c r="V66" s="299" t="str">
        <f>IF($H66="(en blanco)","",IF($H66="","",IFERROR(IF(VLOOKUP(U66+7,'Fechas de clase'!$B$5:$B$102,1,0),U66+14),U66+7)))</f>
        <v/>
      </c>
      <c r="W66" s="299" t="str">
        <f>IF($H66="(en blanco)","",IF($H66="","",IFERROR(IF(VLOOKUP(V66+7,'Fechas de clase'!$B$5:$B$102,1,0),V66+14),V66+7)))</f>
        <v/>
      </c>
      <c r="X66" s="299" t="str">
        <f>IF($H66="(en blanco)","",IF($H66="","",IFERROR(IF(VLOOKUP(W66+7,'Fechas de clase'!$B$5:$B$102,1,0),W66+14),W66+7)))</f>
        <v/>
      </c>
      <c r="Y66" s="299" t="str">
        <f>IF($H66="(en blanco)","",IF($H66="","",IFERROR(IF(VLOOKUP(X66+7,'Fechas de clase'!$B$5:$B$102,1,0),X66+14),X66+7)))</f>
        <v/>
      </c>
    </row>
    <row r="67" spans="2:25">
      <c r="B67" s="300"/>
      <c r="J67" s="298" t="str">
        <f t="shared" si="0"/>
        <v/>
      </c>
      <c r="K67" s="299" t="str">
        <f>IF($H67="(en blanco)","",IF($H67="","",IFERROR(IF(VLOOKUP(H67+7,'Fechas de clase'!$B$5:$B$102,1,0),H67+14),H67+7)))</f>
        <v/>
      </c>
      <c r="L67" s="299" t="str">
        <f>IF($H67="(en blanco)","",IF($H67="","",IFERROR(IF(VLOOKUP(K67+7,'Fechas de clase'!$B$5:$B$102,1,0),K67+14),K67+7)))</f>
        <v/>
      </c>
      <c r="M67" s="299" t="str">
        <f>IF($H67="(en blanco)","",IF($H67="","",IFERROR(IF(VLOOKUP(L67+7,'Fechas de clase'!$B$5:$B$102,1,0),L67+14),L67+7)))</f>
        <v/>
      </c>
      <c r="N67" s="299" t="str">
        <f>IF($H67="(en blanco)","",IF($H67="","",IFERROR(IF(VLOOKUP(M67+7,'Fechas de clase'!$B$5:$B$102,1,0),M67+14),M67+7)))</f>
        <v/>
      </c>
      <c r="O67" s="299" t="str">
        <f>IF($H67="(en blanco)","",IF($H67="","",IFERROR(IF(VLOOKUP(N67+7,'Fechas de clase'!$B$5:$B$102,1,0),N67+14),N67+7)))</f>
        <v/>
      </c>
      <c r="P67" s="299" t="str">
        <f>IF($H67="(en blanco)","",IF($H67="","",IFERROR(IF(VLOOKUP(O67+7,'Fechas de clase'!$B$5:$B$102,1,0),O67+14),O67+7)))</f>
        <v/>
      </c>
      <c r="Q67" s="299" t="str">
        <f>IF($H67="(en blanco)","",IF($H67="","",IFERROR(IF(VLOOKUP(P67+7,'Fechas de clase'!$B$5:$B$102,1,0),P67+14),P67+7)))</f>
        <v/>
      </c>
      <c r="R67" s="299" t="str">
        <f>IF($H67="(en blanco)","",IF($H67="","",IFERROR(IF(VLOOKUP(Q67+7,'Fechas de clase'!$B$5:$B$102,1,0),Q67+14),Q67+7)))</f>
        <v/>
      </c>
      <c r="S67" s="299" t="str">
        <f>IF($H67="(en blanco)","",IF($H67="","",IFERROR(IF(VLOOKUP(R67+7,'Fechas de clase'!$B$5:$B$102,1,0),R67+14),R67+7)))</f>
        <v/>
      </c>
      <c r="T67" s="299" t="str">
        <f>IF($H67="(en blanco)","",IF($H67="","",IFERROR(IF(VLOOKUP(S67+7,'Fechas de clase'!$B$5:$B$102,1,0),S67+14),S67+7)))</f>
        <v/>
      </c>
      <c r="U67" s="299" t="str">
        <f>IF($H67="(en blanco)","",IF($H67="","",IFERROR(IF(VLOOKUP(T67+7,'Fechas de clase'!$B$5:$B$102,1,0),T67+14),T67+7)))</f>
        <v/>
      </c>
      <c r="V67" s="299" t="str">
        <f>IF($H67="(en blanco)","",IF($H67="","",IFERROR(IF(VLOOKUP(U67+7,'Fechas de clase'!$B$5:$B$102,1,0),U67+14),U67+7)))</f>
        <v/>
      </c>
      <c r="W67" s="299" t="str">
        <f>IF($H67="(en blanco)","",IF($H67="","",IFERROR(IF(VLOOKUP(V67+7,'Fechas de clase'!$B$5:$B$102,1,0),V67+14),V67+7)))</f>
        <v/>
      </c>
      <c r="X67" s="299" t="str">
        <f>IF($H67="(en blanco)","",IF($H67="","",IFERROR(IF(VLOOKUP(W67+7,'Fechas de clase'!$B$5:$B$102,1,0),W67+14),W67+7)))</f>
        <v/>
      </c>
      <c r="Y67" s="299" t="str">
        <f>IF($H67="(en blanco)","",IF($H67="","",IFERROR(IF(VLOOKUP(X67+7,'Fechas de clase'!$B$5:$B$102,1,0),X67+14),X67+7)))</f>
        <v/>
      </c>
    </row>
    <row r="68" spans="2:25">
      <c r="B68" s="300"/>
      <c r="J68" s="298" t="str">
        <f t="shared" si="0"/>
        <v/>
      </c>
      <c r="K68" s="299" t="str">
        <f>IF($H68="(en blanco)","",IF($H68="","",IFERROR(IF(VLOOKUP(H68+7,'Fechas de clase'!$B$5:$B$102,1,0),H68+14),H68+7)))</f>
        <v/>
      </c>
      <c r="L68" s="299" t="str">
        <f>IF($H68="(en blanco)","",IF($H68="","",IFERROR(IF(VLOOKUP(K68+7,'Fechas de clase'!$B$5:$B$102,1,0),K68+14),K68+7)))</f>
        <v/>
      </c>
      <c r="M68" s="299" t="str">
        <f>IF($H68="(en blanco)","",IF($H68="","",IFERROR(IF(VLOOKUP(L68+7,'Fechas de clase'!$B$5:$B$102,1,0),L68+14),L68+7)))</f>
        <v/>
      </c>
      <c r="N68" s="299" t="str">
        <f>IF($H68="(en blanco)","",IF($H68="","",IFERROR(IF(VLOOKUP(M68+7,'Fechas de clase'!$B$5:$B$102,1,0),M68+14),M68+7)))</f>
        <v/>
      </c>
      <c r="O68" s="299" t="str">
        <f>IF($H68="(en blanco)","",IF($H68="","",IFERROR(IF(VLOOKUP(N68+7,'Fechas de clase'!$B$5:$B$102,1,0),N68+14),N68+7)))</f>
        <v/>
      </c>
      <c r="P68" s="299" t="str">
        <f>IF($H68="(en blanco)","",IF($H68="","",IFERROR(IF(VLOOKUP(O68+7,'Fechas de clase'!$B$5:$B$102,1,0),O68+14),O68+7)))</f>
        <v/>
      </c>
      <c r="Q68" s="299" t="str">
        <f>IF($H68="(en blanco)","",IF($H68="","",IFERROR(IF(VLOOKUP(P68+7,'Fechas de clase'!$B$5:$B$102,1,0),P68+14),P68+7)))</f>
        <v/>
      </c>
      <c r="R68" s="299" t="str">
        <f>IF($H68="(en blanco)","",IF($H68="","",IFERROR(IF(VLOOKUP(Q68+7,'Fechas de clase'!$B$5:$B$102,1,0),Q68+14),Q68+7)))</f>
        <v/>
      </c>
      <c r="S68" s="299" t="str">
        <f>IF($H68="(en blanco)","",IF($H68="","",IFERROR(IF(VLOOKUP(R68+7,'Fechas de clase'!$B$5:$B$102,1,0),R68+14),R68+7)))</f>
        <v/>
      </c>
      <c r="T68" s="299" t="str">
        <f>IF($H68="(en blanco)","",IF($H68="","",IFERROR(IF(VLOOKUP(S68+7,'Fechas de clase'!$B$5:$B$102,1,0),S68+14),S68+7)))</f>
        <v/>
      </c>
      <c r="U68" s="299" t="str">
        <f>IF($H68="(en blanco)","",IF($H68="","",IFERROR(IF(VLOOKUP(T68+7,'Fechas de clase'!$B$5:$B$102,1,0),T68+14),T68+7)))</f>
        <v/>
      </c>
      <c r="V68" s="299" t="str">
        <f>IF($H68="(en blanco)","",IF($H68="","",IFERROR(IF(VLOOKUP(U68+7,'Fechas de clase'!$B$5:$B$102,1,0),U68+14),U68+7)))</f>
        <v/>
      </c>
      <c r="W68" s="299" t="str">
        <f>IF($H68="(en blanco)","",IF($H68="","",IFERROR(IF(VLOOKUP(V68+7,'Fechas de clase'!$B$5:$B$102,1,0),V68+14),V68+7)))</f>
        <v/>
      </c>
      <c r="X68" s="299" t="str">
        <f>IF($H68="(en blanco)","",IF($H68="","",IFERROR(IF(VLOOKUP(W68+7,'Fechas de clase'!$B$5:$B$102,1,0),W68+14),W68+7)))</f>
        <v/>
      </c>
      <c r="Y68" s="299" t="str">
        <f>IF($H68="(en blanco)","",IF($H68="","",IFERROR(IF(VLOOKUP(X68+7,'Fechas de clase'!$B$5:$B$102,1,0),X68+14),X68+7)))</f>
        <v/>
      </c>
    </row>
    <row r="69" spans="2:25">
      <c r="B69" s="300"/>
      <c r="J69" s="298" t="str">
        <f t="shared" si="0"/>
        <v/>
      </c>
      <c r="K69" s="299" t="str">
        <f>IF($H69="(en blanco)","",IF($H69="","",IFERROR(IF(VLOOKUP(H69+7,'Fechas de clase'!$B$5:$B$102,1,0),H69+14),H69+7)))</f>
        <v/>
      </c>
      <c r="L69" s="299" t="str">
        <f>IF($H69="(en blanco)","",IF($H69="","",IFERROR(IF(VLOOKUP(K69+7,'Fechas de clase'!$B$5:$B$102,1,0),K69+14),K69+7)))</f>
        <v/>
      </c>
      <c r="M69" s="299" t="str">
        <f>IF($H69="(en blanco)","",IF($H69="","",IFERROR(IF(VLOOKUP(L69+7,'Fechas de clase'!$B$5:$B$102,1,0),L69+14),L69+7)))</f>
        <v/>
      </c>
      <c r="N69" s="299" t="str">
        <f>IF($H69="(en blanco)","",IF($H69="","",IFERROR(IF(VLOOKUP(M69+7,'Fechas de clase'!$B$5:$B$102,1,0),M69+14),M69+7)))</f>
        <v/>
      </c>
      <c r="O69" s="299" t="str">
        <f>IF($H69="(en blanco)","",IF($H69="","",IFERROR(IF(VLOOKUP(N69+7,'Fechas de clase'!$B$5:$B$102,1,0),N69+14),N69+7)))</f>
        <v/>
      </c>
      <c r="P69" s="299" t="str">
        <f>IF($H69="(en blanco)","",IF($H69="","",IFERROR(IF(VLOOKUP(O69+7,'Fechas de clase'!$B$5:$B$102,1,0),O69+14),O69+7)))</f>
        <v/>
      </c>
      <c r="Q69" s="299" t="str">
        <f>IF($H69="(en blanco)","",IF($H69="","",IFERROR(IF(VLOOKUP(P69+7,'Fechas de clase'!$B$5:$B$102,1,0),P69+14),P69+7)))</f>
        <v/>
      </c>
      <c r="R69" s="299" t="str">
        <f>IF($H69="(en blanco)","",IF($H69="","",IFERROR(IF(VLOOKUP(Q69+7,'Fechas de clase'!$B$5:$B$102,1,0),Q69+14),Q69+7)))</f>
        <v/>
      </c>
      <c r="S69" s="299" t="str">
        <f>IF($H69="(en blanco)","",IF($H69="","",IFERROR(IF(VLOOKUP(R69+7,'Fechas de clase'!$B$5:$B$102,1,0),R69+14),R69+7)))</f>
        <v/>
      </c>
      <c r="T69" s="299" t="str">
        <f>IF($H69="(en blanco)","",IF($H69="","",IFERROR(IF(VLOOKUP(S69+7,'Fechas de clase'!$B$5:$B$102,1,0),S69+14),S69+7)))</f>
        <v/>
      </c>
      <c r="U69" s="299" t="str">
        <f>IF($H69="(en blanco)","",IF($H69="","",IFERROR(IF(VLOOKUP(T69+7,'Fechas de clase'!$B$5:$B$102,1,0),T69+14),T69+7)))</f>
        <v/>
      </c>
      <c r="V69" s="299" t="str">
        <f>IF($H69="(en blanco)","",IF($H69="","",IFERROR(IF(VLOOKUP(U69+7,'Fechas de clase'!$B$5:$B$102,1,0),U69+14),U69+7)))</f>
        <v/>
      </c>
      <c r="W69" s="299" t="str">
        <f>IF($H69="(en blanco)","",IF($H69="","",IFERROR(IF(VLOOKUP(V69+7,'Fechas de clase'!$B$5:$B$102,1,0),V69+14),V69+7)))</f>
        <v/>
      </c>
      <c r="X69" s="299" t="str">
        <f>IF($H69="(en blanco)","",IF($H69="","",IFERROR(IF(VLOOKUP(W69+7,'Fechas de clase'!$B$5:$B$102,1,0),W69+14),W69+7)))</f>
        <v/>
      </c>
      <c r="Y69" s="299" t="str">
        <f>IF($H69="(en blanco)","",IF($H69="","",IFERROR(IF(VLOOKUP(X69+7,'Fechas de clase'!$B$5:$B$102,1,0),X69+14),X69+7)))</f>
        <v/>
      </c>
    </row>
    <row r="70" spans="2:25">
      <c r="B70" s="300"/>
      <c r="J70" s="298" t="str">
        <f t="shared" si="0"/>
        <v/>
      </c>
      <c r="K70" s="299" t="str">
        <f>IF($H70="(en blanco)","",IF($H70="","",IFERROR(IF(VLOOKUP(H70+7,'Fechas de clase'!$B$5:$B$102,1,0),H70+14),H70+7)))</f>
        <v/>
      </c>
      <c r="L70" s="299" t="str">
        <f>IF($H70="(en blanco)","",IF($H70="","",IFERROR(IF(VLOOKUP(K70+7,'Fechas de clase'!$B$5:$B$102,1,0),K70+14),K70+7)))</f>
        <v/>
      </c>
      <c r="M70" s="299" t="str">
        <f>IF($H70="(en blanco)","",IF($H70="","",IFERROR(IF(VLOOKUP(L70+7,'Fechas de clase'!$B$5:$B$102,1,0),L70+14),L70+7)))</f>
        <v/>
      </c>
      <c r="N70" s="299" t="str">
        <f>IF($H70="(en blanco)","",IF($H70="","",IFERROR(IF(VLOOKUP(M70+7,'Fechas de clase'!$B$5:$B$102,1,0),M70+14),M70+7)))</f>
        <v/>
      </c>
      <c r="O70" s="299" t="str">
        <f>IF($H70="(en blanco)","",IF($H70="","",IFERROR(IF(VLOOKUP(N70+7,'Fechas de clase'!$B$5:$B$102,1,0),N70+14),N70+7)))</f>
        <v/>
      </c>
      <c r="P70" s="299" t="str">
        <f>IF($H70="(en blanco)","",IF($H70="","",IFERROR(IF(VLOOKUP(O70+7,'Fechas de clase'!$B$5:$B$102,1,0),O70+14),O70+7)))</f>
        <v/>
      </c>
      <c r="Q70" s="299" t="str">
        <f>IF($H70="(en blanco)","",IF($H70="","",IFERROR(IF(VLOOKUP(P70+7,'Fechas de clase'!$B$5:$B$102,1,0),P70+14),P70+7)))</f>
        <v/>
      </c>
      <c r="R70" s="299" t="str">
        <f>IF($H70="(en blanco)","",IF($H70="","",IFERROR(IF(VLOOKUP(Q70+7,'Fechas de clase'!$B$5:$B$102,1,0),Q70+14),Q70+7)))</f>
        <v/>
      </c>
      <c r="S70" s="299" t="str">
        <f>IF($H70="(en blanco)","",IF($H70="","",IFERROR(IF(VLOOKUP(R70+7,'Fechas de clase'!$B$5:$B$102,1,0),R70+14),R70+7)))</f>
        <v/>
      </c>
      <c r="T70" s="299" t="str">
        <f>IF($H70="(en blanco)","",IF($H70="","",IFERROR(IF(VLOOKUP(S70+7,'Fechas de clase'!$B$5:$B$102,1,0),S70+14),S70+7)))</f>
        <v/>
      </c>
      <c r="U70" s="299" t="str">
        <f>IF($H70="(en blanco)","",IF($H70="","",IFERROR(IF(VLOOKUP(T70+7,'Fechas de clase'!$B$5:$B$102,1,0),T70+14),T70+7)))</f>
        <v/>
      </c>
      <c r="V70" s="299" t="str">
        <f>IF($H70="(en blanco)","",IF($H70="","",IFERROR(IF(VLOOKUP(U70+7,'Fechas de clase'!$B$5:$B$102,1,0),U70+14),U70+7)))</f>
        <v/>
      </c>
      <c r="W70" s="299" t="str">
        <f>IF($H70="(en blanco)","",IF($H70="","",IFERROR(IF(VLOOKUP(V70+7,'Fechas de clase'!$B$5:$B$102,1,0),V70+14),V70+7)))</f>
        <v/>
      </c>
      <c r="X70" s="299" t="str">
        <f>IF($H70="(en blanco)","",IF($H70="","",IFERROR(IF(VLOOKUP(W70+7,'Fechas de clase'!$B$5:$B$102,1,0),W70+14),W70+7)))</f>
        <v/>
      </c>
      <c r="Y70" s="299" t="str">
        <f>IF($H70="(en blanco)","",IF($H70="","",IFERROR(IF(VLOOKUP(X70+7,'Fechas de clase'!$B$5:$B$102,1,0),X70+14),X70+7)))</f>
        <v/>
      </c>
    </row>
    <row r="71" spans="2:25">
      <c r="B71" s="300"/>
      <c r="J71" s="298" t="str">
        <f t="shared" ref="J71:J102" si="1">IF(H71="","",H71&amp;"-"&amp;I71)</f>
        <v/>
      </c>
      <c r="K71" s="299" t="str">
        <f>IF($H71="(en blanco)","",IF($H71="","",IFERROR(IF(VLOOKUP(H71+7,'Fechas de clase'!$B$5:$B$102,1,0),H71+14),H71+7)))</f>
        <v/>
      </c>
      <c r="L71" s="299" t="str">
        <f>IF($H71="(en blanco)","",IF($H71="","",IFERROR(IF(VLOOKUP(K71+7,'Fechas de clase'!$B$5:$B$102,1,0),K71+14),K71+7)))</f>
        <v/>
      </c>
      <c r="M71" s="299" t="str">
        <f>IF($H71="(en blanco)","",IF($H71="","",IFERROR(IF(VLOOKUP(L71+7,'Fechas de clase'!$B$5:$B$102,1,0),L71+14),L71+7)))</f>
        <v/>
      </c>
      <c r="N71" s="299" t="str">
        <f>IF($H71="(en blanco)","",IF($H71="","",IFERROR(IF(VLOOKUP(M71+7,'Fechas de clase'!$B$5:$B$102,1,0),M71+14),M71+7)))</f>
        <v/>
      </c>
      <c r="O71" s="299" t="str">
        <f>IF($H71="(en blanco)","",IF($H71="","",IFERROR(IF(VLOOKUP(N71+7,'Fechas de clase'!$B$5:$B$102,1,0),N71+14),N71+7)))</f>
        <v/>
      </c>
      <c r="P71" s="299" t="str">
        <f>IF($H71="(en blanco)","",IF($H71="","",IFERROR(IF(VLOOKUP(O71+7,'Fechas de clase'!$B$5:$B$102,1,0),O71+14),O71+7)))</f>
        <v/>
      </c>
      <c r="Q71" s="299" t="str">
        <f>IF($H71="(en blanco)","",IF($H71="","",IFERROR(IF(VLOOKUP(P71+7,'Fechas de clase'!$B$5:$B$102,1,0),P71+14),P71+7)))</f>
        <v/>
      </c>
      <c r="R71" s="299" t="str">
        <f>IF($H71="(en blanco)","",IF($H71="","",IFERROR(IF(VLOOKUP(Q71+7,'Fechas de clase'!$B$5:$B$102,1,0),Q71+14),Q71+7)))</f>
        <v/>
      </c>
      <c r="S71" s="299" t="str">
        <f>IF($H71="(en blanco)","",IF($H71="","",IFERROR(IF(VLOOKUP(R71+7,'Fechas de clase'!$B$5:$B$102,1,0),R71+14),R71+7)))</f>
        <v/>
      </c>
      <c r="T71" s="299" t="str">
        <f>IF($H71="(en blanco)","",IF($H71="","",IFERROR(IF(VLOOKUP(S71+7,'Fechas de clase'!$B$5:$B$102,1,0),S71+14),S71+7)))</f>
        <v/>
      </c>
      <c r="U71" s="299" t="str">
        <f>IF($H71="(en blanco)","",IF($H71="","",IFERROR(IF(VLOOKUP(T71+7,'Fechas de clase'!$B$5:$B$102,1,0),T71+14),T71+7)))</f>
        <v/>
      </c>
      <c r="V71" s="299" t="str">
        <f>IF($H71="(en blanco)","",IF($H71="","",IFERROR(IF(VLOOKUP(U71+7,'Fechas de clase'!$B$5:$B$102,1,0),U71+14),U71+7)))</f>
        <v/>
      </c>
      <c r="W71" s="299" t="str">
        <f>IF($H71="(en blanco)","",IF($H71="","",IFERROR(IF(VLOOKUP(V71+7,'Fechas de clase'!$B$5:$B$102,1,0),V71+14),V71+7)))</f>
        <v/>
      </c>
      <c r="X71" s="299" t="str">
        <f>IF($H71="(en blanco)","",IF($H71="","",IFERROR(IF(VLOOKUP(W71+7,'Fechas de clase'!$B$5:$B$102,1,0),W71+14),W71+7)))</f>
        <v/>
      </c>
      <c r="Y71" s="299" t="str">
        <f>IF($H71="(en blanco)","",IF($H71="","",IFERROR(IF(VLOOKUP(X71+7,'Fechas de clase'!$B$5:$B$102,1,0),X71+14),X71+7)))</f>
        <v/>
      </c>
    </row>
    <row r="72" spans="2:25">
      <c r="B72" s="300"/>
      <c r="J72" s="298" t="str">
        <f t="shared" si="1"/>
        <v/>
      </c>
      <c r="K72" s="299" t="str">
        <f>IF($H72="(en blanco)","",IF($H72="","",IFERROR(IF(VLOOKUP(H72+7,'Fechas de clase'!$B$5:$B$102,1,0),H72+14),H72+7)))</f>
        <v/>
      </c>
      <c r="L72" s="299" t="str">
        <f>IF($H72="(en blanco)","",IF($H72="","",IFERROR(IF(VLOOKUP(K72+7,'Fechas de clase'!$B$5:$B$102,1,0),K72+14),K72+7)))</f>
        <v/>
      </c>
      <c r="M72" s="299" t="str">
        <f>IF($H72="(en blanco)","",IF($H72="","",IFERROR(IF(VLOOKUP(L72+7,'Fechas de clase'!$B$5:$B$102,1,0),L72+14),L72+7)))</f>
        <v/>
      </c>
      <c r="N72" s="299" t="str">
        <f>IF($H72="(en blanco)","",IF($H72="","",IFERROR(IF(VLOOKUP(M72+7,'Fechas de clase'!$B$5:$B$102,1,0),M72+14),M72+7)))</f>
        <v/>
      </c>
      <c r="O72" s="299" t="str">
        <f>IF($H72="(en blanco)","",IF($H72="","",IFERROR(IF(VLOOKUP(N72+7,'Fechas de clase'!$B$5:$B$102,1,0),N72+14),N72+7)))</f>
        <v/>
      </c>
      <c r="P72" s="299" t="str">
        <f>IF($H72="(en blanco)","",IF($H72="","",IFERROR(IF(VLOOKUP(O72+7,'Fechas de clase'!$B$5:$B$102,1,0),O72+14),O72+7)))</f>
        <v/>
      </c>
      <c r="Q72" s="299" t="str">
        <f>IF($H72="(en blanco)","",IF($H72="","",IFERROR(IF(VLOOKUP(P72+7,'Fechas de clase'!$B$5:$B$102,1,0),P72+14),P72+7)))</f>
        <v/>
      </c>
      <c r="R72" s="299" t="str">
        <f>IF($H72="(en blanco)","",IF($H72="","",IFERROR(IF(VLOOKUP(Q72+7,'Fechas de clase'!$B$5:$B$102,1,0),Q72+14),Q72+7)))</f>
        <v/>
      </c>
      <c r="S72" s="299" t="str">
        <f>IF($H72="(en blanco)","",IF($H72="","",IFERROR(IF(VLOOKUP(R72+7,'Fechas de clase'!$B$5:$B$102,1,0),R72+14),R72+7)))</f>
        <v/>
      </c>
      <c r="T72" s="299" t="str">
        <f>IF($H72="(en blanco)","",IF($H72="","",IFERROR(IF(VLOOKUP(S72+7,'Fechas de clase'!$B$5:$B$102,1,0),S72+14),S72+7)))</f>
        <v/>
      </c>
      <c r="U72" s="299" t="str">
        <f>IF($H72="(en blanco)","",IF($H72="","",IFERROR(IF(VLOOKUP(T72+7,'Fechas de clase'!$B$5:$B$102,1,0),T72+14),T72+7)))</f>
        <v/>
      </c>
      <c r="V72" s="299" t="str">
        <f>IF($H72="(en blanco)","",IF($H72="","",IFERROR(IF(VLOOKUP(U72+7,'Fechas de clase'!$B$5:$B$102,1,0),U72+14),U72+7)))</f>
        <v/>
      </c>
      <c r="W72" s="299" t="str">
        <f>IF($H72="(en blanco)","",IF($H72="","",IFERROR(IF(VLOOKUP(V72+7,'Fechas de clase'!$B$5:$B$102,1,0),V72+14),V72+7)))</f>
        <v/>
      </c>
      <c r="X72" s="299" t="str">
        <f>IF($H72="(en blanco)","",IF($H72="","",IFERROR(IF(VLOOKUP(W72+7,'Fechas de clase'!$B$5:$B$102,1,0),W72+14),W72+7)))</f>
        <v/>
      </c>
      <c r="Y72" s="299" t="str">
        <f>IF($H72="(en blanco)","",IF($H72="","",IFERROR(IF(VLOOKUP(X72+7,'Fechas de clase'!$B$5:$B$102,1,0),X72+14),X72+7)))</f>
        <v/>
      </c>
    </row>
    <row r="73" spans="2:25">
      <c r="B73" s="300"/>
      <c r="J73" s="298" t="str">
        <f t="shared" si="1"/>
        <v/>
      </c>
      <c r="K73" s="299" t="str">
        <f>IF($H73="(en blanco)","",IF($H73="","",IFERROR(IF(VLOOKUP(H73+7,'Fechas de clase'!$B$5:$B$102,1,0),H73+14),H73+7)))</f>
        <v/>
      </c>
      <c r="L73" s="299" t="str">
        <f>IF($H73="(en blanco)","",IF($H73="","",IFERROR(IF(VLOOKUP(K73+7,'Fechas de clase'!$B$5:$B$102,1,0),K73+14),K73+7)))</f>
        <v/>
      </c>
      <c r="M73" s="299" t="str">
        <f>IF($H73="(en blanco)","",IF($H73="","",IFERROR(IF(VLOOKUP(L73+7,'Fechas de clase'!$B$5:$B$102,1,0),L73+14),L73+7)))</f>
        <v/>
      </c>
      <c r="N73" s="299" t="str">
        <f>IF($H73="(en blanco)","",IF($H73="","",IFERROR(IF(VLOOKUP(M73+7,'Fechas de clase'!$B$5:$B$102,1,0),M73+14),M73+7)))</f>
        <v/>
      </c>
      <c r="O73" s="299" t="str">
        <f>IF($H73="(en blanco)","",IF($H73="","",IFERROR(IF(VLOOKUP(N73+7,'Fechas de clase'!$B$5:$B$102,1,0),N73+14),N73+7)))</f>
        <v/>
      </c>
      <c r="P73" s="299" t="str">
        <f>IF($H73="(en blanco)","",IF($H73="","",IFERROR(IF(VLOOKUP(O73+7,'Fechas de clase'!$B$5:$B$102,1,0),O73+14),O73+7)))</f>
        <v/>
      </c>
      <c r="Q73" s="299" t="str">
        <f>IF($H73="(en blanco)","",IF($H73="","",IFERROR(IF(VLOOKUP(P73+7,'Fechas de clase'!$B$5:$B$102,1,0),P73+14),P73+7)))</f>
        <v/>
      </c>
      <c r="R73" s="299" t="str">
        <f>IF($H73="(en blanco)","",IF($H73="","",IFERROR(IF(VLOOKUP(Q73+7,'Fechas de clase'!$B$5:$B$102,1,0),Q73+14),Q73+7)))</f>
        <v/>
      </c>
      <c r="S73" s="299" t="str">
        <f>IF($H73="(en blanco)","",IF($H73="","",IFERROR(IF(VLOOKUP(R73+7,'Fechas de clase'!$B$5:$B$102,1,0),R73+14),R73+7)))</f>
        <v/>
      </c>
      <c r="T73" s="299" t="str">
        <f>IF($H73="(en blanco)","",IF($H73="","",IFERROR(IF(VLOOKUP(S73+7,'Fechas de clase'!$B$5:$B$102,1,0),S73+14),S73+7)))</f>
        <v/>
      </c>
      <c r="U73" s="299" t="str">
        <f>IF($H73="(en blanco)","",IF($H73="","",IFERROR(IF(VLOOKUP(T73+7,'Fechas de clase'!$B$5:$B$102,1,0),T73+14),T73+7)))</f>
        <v/>
      </c>
      <c r="V73" s="299" t="str">
        <f>IF($H73="(en blanco)","",IF($H73="","",IFERROR(IF(VLOOKUP(U73+7,'Fechas de clase'!$B$5:$B$102,1,0),U73+14),U73+7)))</f>
        <v/>
      </c>
      <c r="W73" s="299" t="str">
        <f>IF($H73="(en blanco)","",IF($H73="","",IFERROR(IF(VLOOKUP(V73+7,'Fechas de clase'!$B$5:$B$102,1,0),V73+14),V73+7)))</f>
        <v/>
      </c>
      <c r="X73" s="299" t="str">
        <f>IF($H73="(en blanco)","",IF($H73="","",IFERROR(IF(VLOOKUP(W73+7,'Fechas de clase'!$B$5:$B$102,1,0),W73+14),W73+7)))</f>
        <v/>
      </c>
      <c r="Y73" s="299" t="str">
        <f>IF($H73="(en blanco)","",IF($H73="","",IFERROR(IF(VLOOKUP(X73+7,'Fechas de clase'!$B$5:$B$102,1,0),X73+14),X73+7)))</f>
        <v/>
      </c>
    </row>
    <row r="74" spans="2:25">
      <c r="B74" s="300"/>
      <c r="J74" s="298" t="str">
        <f t="shared" si="1"/>
        <v/>
      </c>
      <c r="K74" s="299" t="str">
        <f>IF($H74="(en blanco)","",IF($H74="","",IFERROR(IF(VLOOKUP(H74+7,'Fechas de clase'!$B$5:$B$102,1,0),H74+14),H74+7)))</f>
        <v/>
      </c>
      <c r="L74" s="299" t="str">
        <f>IF($H74="(en blanco)","",IF($H74="","",IFERROR(IF(VLOOKUP(K74+7,'Fechas de clase'!$B$5:$B$102,1,0),K74+14),K74+7)))</f>
        <v/>
      </c>
      <c r="M74" s="299" t="str">
        <f>IF($H74="(en blanco)","",IF($H74="","",IFERROR(IF(VLOOKUP(L74+7,'Fechas de clase'!$B$5:$B$102,1,0),L74+14),L74+7)))</f>
        <v/>
      </c>
      <c r="N74" s="299" t="str">
        <f>IF($H74="(en blanco)","",IF($H74="","",IFERROR(IF(VLOOKUP(M74+7,'Fechas de clase'!$B$5:$B$102,1,0),M74+14),M74+7)))</f>
        <v/>
      </c>
      <c r="O74" s="299" t="str">
        <f>IF($H74="(en blanco)","",IF($H74="","",IFERROR(IF(VLOOKUP(N74+7,'Fechas de clase'!$B$5:$B$102,1,0),N74+14),N74+7)))</f>
        <v/>
      </c>
      <c r="P74" s="299" t="str">
        <f>IF($H74="(en blanco)","",IF($H74="","",IFERROR(IF(VLOOKUP(O74+7,'Fechas de clase'!$B$5:$B$102,1,0),O74+14),O74+7)))</f>
        <v/>
      </c>
      <c r="Q74" s="299" t="str">
        <f>IF($H74="(en blanco)","",IF($H74="","",IFERROR(IF(VLOOKUP(P74+7,'Fechas de clase'!$B$5:$B$102,1,0),P74+14),P74+7)))</f>
        <v/>
      </c>
      <c r="R74" s="299" t="str">
        <f>IF($H74="(en blanco)","",IF($H74="","",IFERROR(IF(VLOOKUP(Q74+7,'Fechas de clase'!$B$5:$B$102,1,0),Q74+14),Q74+7)))</f>
        <v/>
      </c>
      <c r="S74" s="299" t="str">
        <f>IF($H74="(en blanco)","",IF($H74="","",IFERROR(IF(VLOOKUP(R74+7,'Fechas de clase'!$B$5:$B$102,1,0),R74+14),R74+7)))</f>
        <v/>
      </c>
      <c r="T74" s="299" t="str">
        <f>IF($H74="(en blanco)","",IF($H74="","",IFERROR(IF(VLOOKUP(S74+7,'Fechas de clase'!$B$5:$B$102,1,0),S74+14),S74+7)))</f>
        <v/>
      </c>
      <c r="U74" s="299" t="str">
        <f>IF($H74="(en blanco)","",IF($H74="","",IFERROR(IF(VLOOKUP(T74+7,'Fechas de clase'!$B$5:$B$102,1,0),T74+14),T74+7)))</f>
        <v/>
      </c>
      <c r="V74" s="299" t="str">
        <f>IF($H74="(en blanco)","",IF($H74="","",IFERROR(IF(VLOOKUP(U74+7,'Fechas de clase'!$B$5:$B$102,1,0),U74+14),U74+7)))</f>
        <v/>
      </c>
      <c r="W74" s="299" t="str">
        <f>IF($H74="(en blanco)","",IF($H74="","",IFERROR(IF(VLOOKUP(V74+7,'Fechas de clase'!$B$5:$B$102,1,0),V74+14),V74+7)))</f>
        <v/>
      </c>
      <c r="X74" s="299" t="str">
        <f>IF($H74="(en blanco)","",IF($H74="","",IFERROR(IF(VLOOKUP(W74+7,'Fechas de clase'!$B$5:$B$102,1,0),W74+14),W74+7)))</f>
        <v/>
      </c>
      <c r="Y74" s="299" t="str">
        <f>IF($H74="(en blanco)","",IF($H74="","",IFERROR(IF(VLOOKUP(X74+7,'Fechas de clase'!$B$5:$B$102,1,0),X74+14),X74+7)))</f>
        <v/>
      </c>
    </row>
    <row r="75" spans="2:25">
      <c r="B75" s="300"/>
      <c r="J75" s="298" t="str">
        <f t="shared" si="1"/>
        <v/>
      </c>
      <c r="K75" s="299" t="str">
        <f>IF($H75="(en blanco)","",IF($H75="","",IFERROR(IF(VLOOKUP(H75+7,'Fechas de clase'!$B$5:$B$102,1,0),H75+14),H75+7)))</f>
        <v/>
      </c>
      <c r="L75" s="299" t="str">
        <f>IF($H75="(en blanco)","",IF($H75="","",IFERROR(IF(VLOOKUP(K75+7,'Fechas de clase'!$B$5:$B$102,1,0),K75+14),K75+7)))</f>
        <v/>
      </c>
      <c r="M75" s="299" t="str">
        <f>IF($H75="(en blanco)","",IF($H75="","",IFERROR(IF(VLOOKUP(L75+7,'Fechas de clase'!$B$5:$B$102,1,0),L75+14),L75+7)))</f>
        <v/>
      </c>
      <c r="N75" s="299" t="str">
        <f>IF($H75="(en blanco)","",IF($H75="","",IFERROR(IF(VLOOKUP(M75+7,'Fechas de clase'!$B$5:$B$102,1,0),M75+14),M75+7)))</f>
        <v/>
      </c>
      <c r="O75" s="299" t="str">
        <f>IF($H75="(en blanco)","",IF($H75="","",IFERROR(IF(VLOOKUP(N75+7,'Fechas de clase'!$B$5:$B$102,1,0),N75+14),N75+7)))</f>
        <v/>
      </c>
      <c r="P75" s="299" t="str">
        <f>IF($H75="(en blanco)","",IF($H75="","",IFERROR(IF(VLOOKUP(O75+7,'Fechas de clase'!$B$5:$B$102,1,0),O75+14),O75+7)))</f>
        <v/>
      </c>
      <c r="Q75" s="299" t="str">
        <f>IF($H75="(en blanco)","",IF($H75="","",IFERROR(IF(VLOOKUP(P75+7,'Fechas de clase'!$B$5:$B$102,1,0),P75+14),P75+7)))</f>
        <v/>
      </c>
      <c r="R75" s="299" t="str">
        <f>IF($H75="(en blanco)","",IF($H75="","",IFERROR(IF(VLOOKUP(Q75+7,'Fechas de clase'!$B$5:$B$102,1,0),Q75+14),Q75+7)))</f>
        <v/>
      </c>
      <c r="S75" s="299" t="str">
        <f>IF($H75="(en blanco)","",IF($H75="","",IFERROR(IF(VLOOKUP(R75+7,'Fechas de clase'!$B$5:$B$102,1,0),R75+14),R75+7)))</f>
        <v/>
      </c>
      <c r="T75" s="299" t="str">
        <f>IF($H75="(en blanco)","",IF($H75="","",IFERROR(IF(VLOOKUP(S75+7,'Fechas de clase'!$B$5:$B$102,1,0),S75+14),S75+7)))</f>
        <v/>
      </c>
      <c r="U75" s="299" t="str">
        <f>IF($H75="(en blanco)","",IF($H75="","",IFERROR(IF(VLOOKUP(T75+7,'Fechas de clase'!$B$5:$B$102,1,0),T75+14),T75+7)))</f>
        <v/>
      </c>
      <c r="V75" s="299" t="str">
        <f>IF($H75="(en blanco)","",IF($H75="","",IFERROR(IF(VLOOKUP(U75+7,'Fechas de clase'!$B$5:$B$102,1,0),U75+14),U75+7)))</f>
        <v/>
      </c>
      <c r="W75" s="299" t="str">
        <f>IF($H75="(en blanco)","",IF($H75="","",IFERROR(IF(VLOOKUP(V75+7,'Fechas de clase'!$B$5:$B$102,1,0),V75+14),V75+7)))</f>
        <v/>
      </c>
      <c r="X75" s="299" t="str">
        <f>IF($H75="(en blanco)","",IF($H75="","",IFERROR(IF(VLOOKUP(W75+7,'Fechas de clase'!$B$5:$B$102,1,0),W75+14),W75+7)))</f>
        <v/>
      </c>
      <c r="Y75" s="299" t="str">
        <f>IF($H75="(en blanco)","",IF($H75="","",IFERROR(IF(VLOOKUP(X75+7,'Fechas de clase'!$B$5:$B$102,1,0),X75+14),X75+7)))</f>
        <v/>
      </c>
    </row>
    <row r="76" spans="2:25">
      <c r="B76" s="300"/>
      <c r="J76" s="298" t="str">
        <f t="shared" si="1"/>
        <v/>
      </c>
      <c r="K76" s="299" t="str">
        <f>IF($H76="(en blanco)","",IF($H76="","",IFERROR(IF(VLOOKUP(H76+7,'Fechas de clase'!$B$5:$B$102,1,0),H76+14),H76+7)))</f>
        <v/>
      </c>
      <c r="L76" s="299" t="str">
        <f>IF($H76="(en blanco)","",IF($H76="","",IFERROR(IF(VLOOKUP(K76+7,'Fechas de clase'!$B$5:$B$102,1,0),K76+14),K76+7)))</f>
        <v/>
      </c>
      <c r="M76" s="299" t="str">
        <f>IF($H76="(en blanco)","",IF($H76="","",IFERROR(IF(VLOOKUP(L76+7,'Fechas de clase'!$B$5:$B$102,1,0),L76+14),L76+7)))</f>
        <v/>
      </c>
      <c r="N76" s="299" t="str">
        <f>IF($H76="(en blanco)","",IF($H76="","",IFERROR(IF(VLOOKUP(M76+7,'Fechas de clase'!$B$5:$B$102,1,0),M76+14),M76+7)))</f>
        <v/>
      </c>
      <c r="O76" s="299" t="str">
        <f>IF($H76="(en blanco)","",IF($H76="","",IFERROR(IF(VLOOKUP(N76+7,'Fechas de clase'!$B$5:$B$102,1,0),N76+14),N76+7)))</f>
        <v/>
      </c>
      <c r="P76" s="299" t="str">
        <f>IF($H76="(en blanco)","",IF($H76="","",IFERROR(IF(VLOOKUP(O76+7,'Fechas de clase'!$B$5:$B$102,1,0),O76+14),O76+7)))</f>
        <v/>
      </c>
      <c r="Q76" s="299" t="str">
        <f>IF($H76="(en blanco)","",IF($H76="","",IFERROR(IF(VLOOKUP(P76+7,'Fechas de clase'!$B$5:$B$102,1,0),P76+14),P76+7)))</f>
        <v/>
      </c>
      <c r="R76" s="299" t="str">
        <f>IF($H76="(en blanco)","",IF($H76="","",IFERROR(IF(VLOOKUP(Q76+7,'Fechas de clase'!$B$5:$B$102,1,0),Q76+14),Q76+7)))</f>
        <v/>
      </c>
      <c r="S76" s="299" t="str">
        <f>IF($H76="(en blanco)","",IF($H76="","",IFERROR(IF(VLOOKUP(R76+7,'Fechas de clase'!$B$5:$B$102,1,0),R76+14),R76+7)))</f>
        <v/>
      </c>
      <c r="T76" s="299" t="str">
        <f>IF($H76="(en blanco)","",IF($H76="","",IFERROR(IF(VLOOKUP(S76+7,'Fechas de clase'!$B$5:$B$102,1,0),S76+14),S76+7)))</f>
        <v/>
      </c>
      <c r="U76" s="299" t="str">
        <f>IF($H76="(en blanco)","",IF($H76="","",IFERROR(IF(VLOOKUP(T76+7,'Fechas de clase'!$B$5:$B$102,1,0),T76+14),T76+7)))</f>
        <v/>
      </c>
      <c r="V76" s="299" t="str">
        <f>IF($H76="(en blanco)","",IF($H76="","",IFERROR(IF(VLOOKUP(U76+7,'Fechas de clase'!$B$5:$B$102,1,0),U76+14),U76+7)))</f>
        <v/>
      </c>
      <c r="W76" s="299" t="str">
        <f>IF($H76="(en blanco)","",IF($H76="","",IFERROR(IF(VLOOKUP(V76+7,'Fechas de clase'!$B$5:$B$102,1,0),V76+14),V76+7)))</f>
        <v/>
      </c>
      <c r="X76" s="299" t="str">
        <f>IF($H76="(en blanco)","",IF($H76="","",IFERROR(IF(VLOOKUP(W76+7,'Fechas de clase'!$B$5:$B$102,1,0),W76+14),W76+7)))</f>
        <v/>
      </c>
      <c r="Y76" s="299" t="str">
        <f>IF($H76="(en blanco)","",IF($H76="","",IFERROR(IF(VLOOKUP(X76+7,'Fechas de clase'!$B$5:$B$102,1,0),X76+14),X76+7)))</f>
        <v/>
      </c>
    </row>
    <row r="77" spans="2:25">
      <c r="B77" s="300"/>
      <c r="J77" s="298" t="str">
        <f t="shared" si="1"/>
        <v/>
      </c>
      <c r="K77" s="299" t="str">
        <f>IF($H77="(en blanco)","",IF($H77="","",IFERROR(IF(VLOOKUP(H77+7,'Fechas de clase'!$B$5:$B$102,1,0),H77+14),H77+7)))</f>
        <v/>
      </c>
      <c r="L77" s="299" t="str">
        <f>IF($H77="(en blanco)","",IF($H77="","",IFERROR(IF(VLOOKUP(K77+7,'Fechas de clase'!$B$5:$B$102,1,0),K77+14),K77+7)))</f>
        <v/>
      </c>
      <c r="M77" s="299" t="str">
        <f>IF($H77="(en blanco)","",IF($H77="","",IFERROR(IF(VLOOKUP(L77+7,'Fechas de clase'!$B$5:$B$102,1,0),L77+14),L77+7)))</f>
        <v/>
      </c>
      <c r="N77" s="299" t="str">
        <f>IF($H77="(en blanco)","",IF($H77="","",IFERROR(IF(VLOOKUP(M77+7,'Fechas de clase'!$B$5:$B$102,1,0),M77+14),M77+7)))</f>
        <v/>
      </c>
      <c r="O77" s="299" t="str">
        <f>IF($H77="(en blanco)","",IF($H77="","",IFERROR(IF(VLOOKUP(N77+7,'Fechas de clase'!$B$5:$B$102,1,0),N77+14),N77+7)))</f>
        <v/>
      </c>
      <c r="P77" s="299" t="str">
        <f>IF($H77="(en blanco)","",IF($H77="","",IFERROR(IF(VLOOKUP(O77+7,'Fechas de clase'!$B$5:$B$102,1,0),O77+14),O77+7)))</f>
        <v/>
      </c>
      <c r="Q77" s="299" t="str">
        <f>IF($H77="(en blanco)","",IF($H77="","",IFERROR(IF(VLOOKUP(P77+7,'Fechas de clase'!$B$5:$B$102,1,0),P77+14),P77+7)))</f>
        <v/>
      </c>
      <c r="R77" s="299" t="str">
        <f>IF($H77="(en blanco)","",IF($H77="","",IFERROR(IF(VLOOKUP(Q77+7,'Fechas de clase'!$B$5:$B$102,1,0),Q77+14),Q77+7)))</f>
        <v/>
      </c>
      <c r="S77" s="299" t="str">
        <f>IF($H77="(en blanco)","",IF($H77="","",IFERROR(IF(VLOOKUP(R77+7,'Fechas de clase'!$B$5:$B$102,1,0),R77+14),R77+7)))</f>
        <v/>
      </c>
      <c r="T77" s="299" t="str">
        <f>IF($H77="(en blanco)","",IF($H77="","",IFERROR(IF(VLOOKUP(S77+7,'Fechas de clase'!$B$5:$B$102,1,0),S77+14),S77+7)))</f>
        <v/>
      </c>
      <c r="U77" s="299" t="str">
        <f>IF($H77="(en blanco)","",IF($H77="","",IFERROR(IF(VLOOKUP(T77+7,'Fechas de clase'!$B$5:$B$102,1,0),T77+14),T77+7)))</f>
        <v/>
      </c>
      <c r="V77" s="299" t="str">
        <f>IF($H77="(en blanco)","",IF($H77="","",IFERROR(IF(VLOOKUP(U77+7,'Fechas de clase'!$B$5:$B$102,1,0),U77+14),U77+7)))</f>
        <v/>
      </c>
      <c r="W77" s="299" t="str">
        <f>IF($H77="(en blanco)","",IF($H77="","",IFERROR(IF(VLOOKUP(V77+7,'Fechas de clase'!$B$5:$B$102,1,0),V77+14),V77+7)))</f>
        <v/>
      </c>
      <c r="X77" s="299" t="str">
        <f>IF($H77="(en blanco)","",IF($H77="","",IFERROR(IF(VLOOKUP(W77+7,'Fechas de clase'!$B$5:$B$102,1,0),W77+14),W77+7)))</f>
        <v/>
      </c>
      <c r="Y77" s="299" t="str">
        <f>IF($H77="(en blanco)","",IF($H77="","",IFERROR(IF(VLOOKUP(X77+7,'Fechas de clase'!$B$5:$B$102,1,0),X77+14),X77+7)))</f>
        <v/>
      </c>
    </row>
    <row r="78" spans="2:25">
      <c r="B78" s="300"/>
      <c r="J78" s="298" t="str">
        <f t="shared" si="1"/>
        <v/>
      </c>
      <c r="K78" s="299" t="str">
        <f>IF($H78="(en blanco)","",IF($H78="","",IFERROR(IF(VLOOKUP(H78+7,'Fechas de clase'!$B$5:$B$102,1,0),H78+14),H78+7)))</f>
        <v/>
      </c>
      <c r="L78" s="299" t="str">
        <f>IF($H78="(en blanco)","",IF($H78="","",IFERROR(IF(VLOOKUP(K78+7,'Fechas de clase'!$B$5:$B$102,1,0),K78+14),K78+7)))</f>
        <v/>
      </c>
      <c r="M78" s="299" t="str">
        <f>IF($H78="(en blanco)","",IF($H78="","",IFERROR(IF(VLOOKUP(L78+7,'Fechas de clase'!$B$5:$B$102,1,0),L78+14),L78+7)))</f>
        <v/>
      </c>
      <c r="N78" s="299" t="str">
        <f>IF($H78="(en blanco)","",IF($H78="","",IFERROR(IF(VLOOKUP(M78+7,'Fechas de clase'!$B$5:$B$102,1,0),M78+14),M78+7)))</f>
        <v/>
      </c>
      <c r="O78" s="299" t="str">
        <f>IF($H78="(en blanco)","",IF($H78="","",IFERROR(IF(VLOOKUP(N78+7,'Fechas de clase'!$B$5:$B$102,1,0),N78+14),N78+7)))</f>
        <v/>
      </c>
      <c r="P78" s="299" t="str">
        <f>IF($H78="(en blanco)","",IF($H78="","",IFERROR(IF(VLOOKUP(O78+7,'Fechas de clase'!$B$5:$B$102,1,0),O78+14),O78+7)))</f>
        <v/>
      </c>
      <c r="Q78" s="299" t="str">
        <f>IF($H78="(en blanco)","",IF($H78="","",IFERROR(IF(VLOOKUP(P78+7,'Fechas de clase'!$B$5:$B$102,1,0),P78+14),P78+7)))</f>
        <v/>
      </c>
      <c r="R78" s="299" t="str">
        <f>IF($H78="(en blanco)","",IF($H78="","",IFERROR(IF(VLOOKUP(Q78+7,'Fechas de clase'!$B$5:$B$102,1,0),Q78+14),Q78+7)))</f>
        <v/>
      </c>
      <c r="S78" s="299" t="str">
        <f>IF($H78="(en blanco)","",IF($H78="","",IFERROR(IF(VLOOKUP(R78+7,'Fechas de clase'!$B$5:$B$102,1,0),R78+14),R78+7)))</f>
        <v/>
      </c>
      <c r="T78" s="299" t="str">
        <f>IF($H78="(en blanco)","",IF($H78="","",IFERROR(IF(VLOOKUP(S78+7,'Fechas de clase'!$B$5:$B$102,1,0),S78+14),S78+7)))</f>
        <v/>
      </c>
      <c r="U78" s="299" t="str">
        <f>IF($H78="(en blanco)","",IF($H78="","",IFERROR(IF(VLOOKUP(T78+7,'Fechas de clase'!$B$5:$B$102,1,0),T78+14),T78+7)))</f>
        <v/>
      </c>
      <c r="V78" s="299" t="str">
        <f>IF($H78="(en blanco)","",IF($H78="","",IFERROR(IF(VLOOKUP(U78+7,'Fechas de clase'!$B$5:$B$102,1,0),U78+14),U78+7)))</f>
        <v/>
      </c>
      <c r="W78" s="299" t="str">
        <f>IF($H78="(en blanco)","",IF($H78="","",IFERROR(IF(VLOOKUP(V78+7,'Fechas de clase'!$B$5:$B$102,1,0),V78+14),V78+7)))</f>
        <v/>
      </c>
      <c r="X78" s="299" t="str">
        <f>IF($H78="(en blanco)","",IF($H78="","",IFERROR(IF(VLOOKUP(W78+7,'Fechas de clase'!$B$5:$B$102,1,0),W78+14),W78+7)))</f>
        <v/>
      </c>
      <c r="Y78" s="299" t="str">
        <f>IF($H78="(en blanco)","",IF($H78="","",IFERROR(IF(VLOOKUP(X78+7,'Fechas de clase'!$B$5:$B$102,1,0),X78+14),X78+7)))</f>
        <v/>
      </c>
    </row>
    <row r="79" spans="2:25">
      <c r="B79" s="300"/>
      <c r="J79" s="298" t="str">
        <f t="shared" si="1"/>
        <v/>
      </c>
      <c r="K79" s="299" t="str">
        <f>IF($H79="(en blanco)","",IF($H79="","",IFERROR(IF(VLOOKUP(H79+7,'Fechas de clase'!$B$5:$B$102,1,0),H79+14),H79+7)))</f>
        <v/>
      </c>
      <c r="L79" s="299" t="str">
        <f>IF($H79="(en blanco)","",IF($H79="","",IFERROR(IF(VLOOKUP(K79+7,'Fechas de clase'!$B$5:$B$102,1,0),K79+14),K79+7)))</f>
        <v/>
      </c>
      <c r="M79" s="299" t="str">
        <f>IF($H79="(en blanco)","",IF($H79="","",IFERROR(IF(VLOOKUP(L79+7,'Fechas de clase'!$B$5:$B$102,1,0),L79+14),L79+7)))</f>
        <v/>
      </c>
      <c r="N79" s="299" t="str">
        <f>IF($H79="(en blanco)","",IF($H79="","",IFERROR(IF(VLOOKUP(M79+7,'Fechas de clase'!$B$5:$B$102,1,0),M79+14),M79+7)))</f>
        <v/>
      </c>
      <c r="O79" s="299" t="str">
        <f>IF($H79="(en blanco)","",IF($H79="","",IFERROR(IF(VLOOKUP(N79+7,'Fechas de clase'!$B$5:$B$102,1,0),N79+14),N79+7)))</f>
        <v/>
      </c>
      <c r="P79" s="299" t="str">
        <f>IF($H79="(en blanco)","",IF($H79="","",IFERROR(IF(VLOOKUP(O79+7,'Fechas de clase'!$B$5:$B$102,1,0),O79+14),O79+7)))</f>
        <v/>
      </c>
      <c r="Q79" s="299" t="str">
        <f>IF($H79="(en blanco)","",IF($H79="","",IFERROR(IF(VLOOKUP(P79+7,'Fechas de clase'!$B$5:$B$102,1,0),P79+14),P79+7)))</f>
        <v/>
      </c>
      <c r="R79" s="299" t="str">
        <f>IF($H79="(en blanco)","",IF($H79="","",IFERROR(IF(VLOOKUP(Q79+7,'Fechas de clase'!$B$5:$B$102,1,0),Q79+14),Q79+7)))</f>
        <v/>
      </c>
      <c r="S79" s="299" t="str">
        <f>IF($H79="(en blanco)","",IF($H79="","",IFERROR(IF(VLOOKUP(R79+7,'Fechas de clase'!$B$5:$B$102,1,0),R79+14),R79+7)))</f>
        <v/>
      </c>
      <c r="T79" s="299" t="str">
        <f>IF($H79="(en blanco)","",IF($H79="","",IFERROR(IF(VLOOKUP(S79+7,'Fechas de clase'!$B$5:$B$102,1,0),S79+14),S79+7)))</f>
        <v/>
      </c>
      <c r="U79" s="299" t="str">
        <f>IF($H79="(en blanco)","",IF($H79="","",IFERROR(IF(VLOOKUP(T79+7,'Fechas de clase'!$B$5:$B$102,1,0),T79+14),T79+7)))</f>
        <v/>
      </c>
      <c r="V79" s="299" t="str">
        <f>IF($H79="(en blanco)","",IF($H79="","",IFERROR(IF(VLOOKUP(U79+7,'Fechas de clase'!$B$5:$B$102,1,0),U79+14),U79+7)))</f>
        <v/>
      </c>
      <c r="W79" s="299" t="str">
        <f>IF($H79="(en blanco)","",IF($H79="","",IFERROR(IF(VLOOKUP(V79+7,'Fechas de clase'!$B$5:$B$102,1,0),V79+14),V79+7)))</f>
        <v/>
      </c>
      <c r="X79" s="299" t="str">
        <f>IF($H79="(en blanco)","",IF($H79="","",IFERROR(IF(VLOOKUP(W79+7,'Fechas de clase'!$B$5:$B$102,1,0),W79+14),W79+7)))</f>
        <v/>
      </c>
      <c r="Y79" s="299" t="str">
        <f>IF($H79="(en blanco)","",IF($H79="","",IFERROR(IF(VLOOKUP(X79+7,'Fechas de clase'!$B$5:$B$102,1,0),X79+14),X79+7)))</f>
        <v/>
      </c>
    </row>
    <row r="80" spans="2:25">
      <c r="B80" s="300"/>
      <c r="J80" s="298" t="str">
        <f t="shared" si="1"/>
        <v/>
      </c>
      <c r="K80" s="299" t="str">
        <f>IF($H80="(en blanco)","",IF($H80="","",IFERROR(IF(VLOOKUP(H80+7,'Fechas de clase'!$B$5:$B$102,1,0),H80+14),H80+7)))</f>
        <v/>
      </c>
      <c r="L80" s="299" t="str">
        <f>IF($H80="(en blanco)","",IF($H80="","",IFERROR(IF(VLOOKUP(K80+7,'Fechas de clase'!$B$5:$B$102,1,0),K80+14),K80+7)))</f>
        <v/>
      </c>
      <c r="M80" s="299" t="str">
        <f>IF($H80="(en blanco)","",IF($H80="","",IFERROR(IF(VLOOKUP(L80+7,'Fechas de clase'!$B$5:$B$102,1,0),L80+14),L80+7)))</f>
        <v/>
      </c>
      <c r="N80" s="299" t="str">
        <f>IF($H80="(en blanco)","",IF($H80="","",IFERROR(IF(VLOOKUP(M80+7,'Fechas de clase'!$B$5:$B$102,1,0),M80+14),M80+7)))</f>
        <v/>
      </c>
      <c r="O80" s="299" t="str">
        <f>IF($H80="(en blanco)","",IF($H80="","",IFERROR(IF(VLOOKUP(N80+7,'Fechas de clase'!$B$5:$B$102,1,0),N80+14),N80+7)))</f>
        <v/>
      </c>
      <c r="P80" s="299" t="str">
        <f>IF($H80="(en blanco)","",IF($H80="","",IFERROR(IF(VLOOKUP(O80+7,'Fechas de clase'!$B$5:$B$102,1,0),O80+14),O80+7)))</f>
        <v/>
      </c>
      <c r="Q80" s="299" t="str">
        <f>IF($H80="(en blanco)","",IF($H80="","",IFERROR(IF(VLOOKUP(P80+7,'Fechas de clase'!$B$5:$B$102,1,0),P80+14),P80+7)))</f>
        <v/>
      </c>
      <c r="R80" s="299" t="str">
        <f>IF($H80="(en blanco)","",IF($H80="","",IFERROR(IF(VLOOKUP(Q80+7,'Fechas de clase'!$B$5:$B$102,1,0),Q80+14),Q80+7)))</f>
        <v/>
      </c>
      <c r="S80" s="299" t="str">
        <f>IF($H80="(en blanco)","",IF($H80="","",IFERROR(IF(VLOOKUP(R80+7,'Fechas de clase'!$B$5:$B$102,1,0),R80+14),R80+7)))</f>
        <v/>
      </c>
      <c r="T80" s="299" t="str">
        <f>IF($H80="(en blanco)","",IF($H80="","",IFERROR(IF(VLOOKUP(S80+7,'Fechas de clase'!$B$5:$B$102,1,0),S80+14),S80+7)))</f>
        <v/>
      </c>
      <c r="U80" s="299" t="str">
        <f>IF($H80="(en blanco)","",IF($H80="","",IFERROR(IF(VLOOKUP(T80+7,'Fechas de clase'!$B$5:$B$102,1,0),T80+14),T80+7)))</f>
        <v/>
      </c>
      <c r="V80" s="299" t="str">
        <f>IF($H80="(en blanco)","",IF($H80="","",IFERROR(IF(VLOOKUP(U80+7,'Fechas de clase'!$B$5:$B$102,1,0),U80+14),U80+7)))</f>
        <v/>
      </c>
      <c r="W80" s="299" t="str">
        <f>IF($H80="(en blanco)","",IF($H80="","",IFERROR(IF(VLOOKUP(V80+7,'Fechas de clase'!$B$5:$B$102,1,0),V80+14),V80+7)))</f>
        <v/>
      </c>
      <c r="X80" s="299" t="str">
        <f>IF($H80="(en blanco)","",IF($H80="","",IFERROR(IF(VLOOKUP(W80+7,'Fechas de clase'!$B$5:$B$102,1,0),W80+14),W80+7)))</f>
        <v/>
      </c>
      <c r="Y80" s="299" t="str">
        <f>IF($H80="(en blanco)","",IF($H80="","",IFERROR(IF(VLOOKUP(X80+7,'Fechas de clase'!$B$5:$B$102,1,0),X80+14),X80+7)))</f>
        <v/>
      </c>
    </row>
    <row r="81" spans="2:25">
      <c r="B81" s="300"/>
      <c r="J81" s="298" t="str">
        <f t="shared" si="1"/>
        <v/>
      </c>
      <c r="K81" s="299" t="str">
        <f>IF($H81="(en blanco)","",IF($H81="","",IFERROR(IF(VLOOKUP(H81+7,'Fechas de clase'!$B$5:$B$102,1,0),H81+14),H81+7)))</f>
        <v/>
      </c>
      <c r="L81" s="299" t="str">
        <f>IF($H81="(en blanco)","",IF($H81="","",IFERROR(IF(VLOOKUP(K81+7,'Fechas de clase'!$B$5:$B$102,1,0),K81+14),K81+7)))</f>
        <v/>
      </c>
      <c r="M81" s="299" t="str">
        <f>IF($H81="(en blanco)","",IF($H81="","",IFERROR(IF(VLOOKUP(L81+7,'Fechas de clase'!$B$5:$B$102,1,0),L81+14),L81+7)))</f>
        <v/>
      </c>
      <c r="N81" s="299" t="str">
        <f>IF($H81="(en blanco)","",IF($H81="","",IFERROR(IF(VLOOKUP(M81+7,'Fechas de clase'!$B$5:$B$102,1,0),M81+14),M81+7)))</f>
        <v/>
      </c>
      <c r="O81" s="299" t="str">
        <f>IF($H81="(en blanco)","",IF($H81="","",IFERROR(IF(VLOOKUP(N81+7,'Fechas de clase'!$B$5:$B$102,1,0),N81+14),N81+7)))</f>
        <v/>
      </c>
      <c r="P81" s="299" t="str">
        <f>IF($H81="(en blanco)","",IF($H81="","",IFERROR(IF(VLOOKUP(O81+7,'Fechas de clase'!$B$5:$B$102,1,0),O81+14),O81+7)))</f>
        <v/>
      </c>
      <c r="Q81" s="299" t="str">
        <f>IF($H81="(en blanco)","",IF($H81="","",IFERROR(IF(VLOOKUP(P81+7,'Fechas de clase'!$B$5:$B$102,1,0),P81+14),P81+7)))</f>
        <v/>
      </c>
      <c r="R81" s="299" t="str">
        <f>IF($H81="(en blanco)","",IF($H81="","",IFERROR(IF(VLOOKUP(Q81+7,'Fechas de clase'!$B$5:$B$102,1,0),Q81+14),Q81+7)))</f>
        <v/>
      </c>
      <c r="S81" s="299" t="str">
        <f>IF($H81="(en blanco)","",IF($H81="","",IFERROR(IF(VLOOKUP(R81+7,'Fechas de clase'!$B$5:$B$102,1,0),R81+14),R81+7)))</f>
        <v/>
      </c>
      <c r="T81" s="299" t="str">
        <f>IF($H81="(en blanco)","",IF($H81="","",IFERROR(IF(VLOOKUP(S81+7,'Fechas de clase'!$B$5:$B$102,1,0),S81+14),S81+7)))</f>
        <v/>
      </c>
      <c r="U81" s="299" t="str">
        <f>IF($H81="(en blanco)","",IF($H81="","",IFERROR(IF(VLOOKUP(T81+7,'Fechas de clase'!$B$5:$B$102,1,0),T81+14),T81+7)))</f>
        <v/>
      </c>
      <c r="V81" s="299" t="str">
        <f>IF($H81="(en blanco)","",IF($H81="","",IFERROR(IF(VLOOKUP(U81+7,'Fechas de clase'!$B$5:$B$102,1,0),U81+14),U81+7)))</f>
        <v/>
      </c>
      <c r="W81" s="299" t="str">
        <f>IF($H81="(en blanco)","",IF($H81="","",IFERROR(IF(VLOOKUP(V81+7,'Fechas de clase'!$B$5:$B$102,1,0),V81+14),V81+7)))</f>
        <v/>
      </c>
      <c r="X81" s="299" t="str">
        <f>IF($H81="(en blanco)","",IF($H81="","",IFERROR(IF(VLOOKUP(W81+7,'Fechas de clase'!$B$5:$B$102,1,0),W81+14),W81+7)))</f>
        <v/>
      </c>
      <c r="Y81" s="299" t="str">
        <f>IF($H81="(en blanco)","",IF($H81="","",IFERROR(IF(VLOOKUP(X81+7,'Fechas de clase'!$B$5:$B$102,1,0),X81+14),X81+7)))</f>
        <v/>
      </c>
    </row>
    <row r="82" spans="2:25">
      <c r="B82" s="300"/>
      <c r="J82" s="298" t="str">
        <f t="shared" si="1"/>
        <v/>
      </c>
      <c r="K82" s="299" t="str">
        <f>IF($H82="(en blanco)","",IF($H82="","",IFERROR(IF(VLOOKUP(H82+7,'Fechas de clase'!$B$5:$B$102,1,0),H82+14),H82+7)))</f>
        <v/>
      </c>
      <c r="L82" s="299" t="str">
        <f>IF($H82="(en blanco)","",IF($H82="","",IFERROR(IF(VLOOKUP(K82+7,'Fechas de clase'!$B$5:$B$102,1,0),K82+14),K82+7)))</f>
        <v/>
      </c>
      <c r="M82" s="299" t="str">
        <f>IF($H82="(en blanco)","",IF($H82="","",IFERROR(IF(VLOOKUP(L82+7,'Fechas de clase'!$B$5:$B$102,1,0),L82+14),L82+7)))</f>
        <v/>
      </c>
      <c r="N82" s="299" t="str">
        <f>IF($H82="(en blanco)","",IF($H82="","",IFERROR(IF(VLOOKUP(M82+7,'Fechas de clase'!$B$5:$B$102,1,0),M82+14),M82+7)))</f>
        <v/>
      </c>
      <c r="O82" s="299" t="str">
        <f>IF($H82="(en blanco)","",IF($H82="","",IFERROR(IF(VLOOKUP(N82+7,'Fechas de clase'!$B$5:$B$102,1,0),N82+14),N82+7)))</f>
        <v/>
      </c>
      <c r="P82" s="299" t="str">
        <f>IF($H82="(en blanco)","",IF($H82="","",IFERROR(IF(VLOOKUP(O82+7,'Fechas de clase'!$B$5:$B$102,1,0),O82+14),O82+7)))</f>
        <v/>
      </c>
      <c r="Q82" s="299" t="str">
        <f>IF($H82="(en blanco)","",IF($H82="","",IFERROR(IF(VLOOKUP(P82+7,'Fechas de clase'!$B$5:$B$102,1,0),P82+14),P82+7)))</f>
        <v/>
      </c>
      <c r="R82" s="299" t="str">
        <f>IF($H82="(en blanco)","",IF($H82="","",IFERROR(IF(VLOOKUP(Q82+7,'Fechas de clase'!$B$5:$B$102,1,0),Q82+14),Q82+7)))</f>
        <v/>
      </c>
      <c r="S82" s="299" t="str">
        <f>IF($H82="(en blanco)","",IF($H82="","",IFERROR(IF(VLOOKUP(R82+7,'Fechas de clase'!$B$5:$B$102,1,0),R82+14),R82+7)))</f>
        <v/>
      </c>
      <c r="T82" s="299" t="str">
        <f>IF($H82="(en blanco)","",IF($H82="","",IFERROR(IF(VLOOKUP(S82+7,'Fechas de clase'!$B$5:$B$102,1,0),S82+14),S82+7)))</f>
        <v/>
      </c>
      <c r="U82" s="299" t="str">
        <f>IF($H82="(en blanco)","",IF($H82="","",IFERROR(IF(VLOOKUP(T82+7,'Fechas de clase'!$B$5:$B$102,1,0),T82+14),T82+7)))</f>
        <v/>
      </c>
      <c r="V82" s="299" t="str">
        <f>IF($H82="(en blanco)","",IF($H82="","",IFERROR(IF(VLOOKUP(U82+7,'Fechas de clase'!$B$5:$B$102,1,0),U82+14),U82+7)))</f>
        <v/>
      </c>
      <c r="W82" s="299" t="str">
        <f>IF($H82="(en blanco)","",IF($H82="","",IFERROR(IF(VLOOKUP(V82+7,'Fechas de clase'!$B$5:$B$102,1,0),V82+14),V82+7)))</f>
        <v/>
      </c>
      <c r="X82" s="299" t="str">
        <f>IF($H82="(en blanco)","",IF($H82="","",IFERROR(IF(VLOOKUP(W82+7,'Fechas de clase'!$B$5:$B$102,1,0),W82+14),W82+7)))</f>
        <v/>
      </c>
      <c r="Y82" s="299" t="str">
        <f>IF($H82="(en blanco)","",IF($H82="","",IFERROR(IF(VLOOKUP(X82+7,'Fechas de clase'!$B$5:$B$102,1,0),X82+14),X82+7)))</f>
        <v/>
      </c>
    </row>
    <row r="83" spans="2:25">
      <c r="B83" s="300"/>
      <c r="J83" s="298" t="str">
        <f t="shared" si="1"/>
        <v/>
      </c>
      <c r="K83" s="299" t="str">
        <f>IF($H83="(en blanco)","",IF($H83="","",IFERROR(IF(VLOOKUP(H83+7,'Fechas de clase'!$B$5:$B$102,1,0),H83+14),H83+7)))</f>
        <v/>
      </c>
      <c r="L83" s="299" t="str">
        <f>IF($H83="(en blanco)","",IF($H83="","",IFERROR(IF(VLOOKUP(K83+7,'Fechas de clase'!$B$5:$B$102,1,0),K83+14),K83+7)))</f>
        <v/>
      </c>
      <c r="M83" s="299" t="str">
        <f>IF($H83="(en blanco)","",IF($H83="","",IFERROR(IF(VLOOKUP(L83+7,'Fechas de clase'!$B$5:$B$102,1,0),L83+14),L83+7)))</f>
        <v/>
      </c>
      <c r="N83" s="299" t="str">
        <f>IF($H83="(en blanco)","",IF($H83="","",IFERROR(IF(VLOOKUP(M83+7,'Fechas de clase'!$B$5:$B$102,1,0),M83+14),M83+7)))</f>
        <v/>
      </c>
      <c r="O83" s="299" t="str">
        <f>IF($H83="(en blanco)","",IF($H83="","",IFERROR(IF(VLOOKUP(N83+7,'Fechas de clase'!$B$5:$B$102,1,0),N83+14),N83+7)))</f>
        <v/>
      </c>
      <c r="P83" s="299" t="str">
        <f>IF($H83="(en blanco)","",IF($H83="","",IFERROR(IF(VLOOKUP(O83+7,'Fechas de clase'!$B$5:$B$102,1,0),O83+14),O83+7)))</f>
        <v/>
      </c>
      <c r="Q83" s="299" t="str">
        <f>IF($H83="(en blanco)","",IF($H83="","",IFERROR(IF(VLOOKUP(P83+7,'Fechas de clase'!$B$5:$B$102,1,0),P83+14),P83+7)))</f>
        <v/>
      </c>
      <c r="R83" s="299" t="str">
        <f>IF($H83="(en blanco)","",IF($H83="","",IFERROR(IF(VLOOKUP(Q83+7,'Fechas de clase'!$B$5:$B$102,1,0),Q83+14),Q83+7)))</f>
        <v/>
      </c>
      <c r="S83" s="299" t="str">
        <f>IF($H83="(en blanco)","",IF($H83="","",IFERROR(IF(VLOOKUP(R83+7,'Fechas de clase'!$B$5:$B$102,1,0),R83+14),R83+7)))</f>
        <v/>
      </c>
      <c r="T83" s="299" t="str">
        <f>IF($H83="(en blanco)","",IF($H83="","",IFERROR(IF(VLOOKUP(S83+7,'Fechas de clase'!$B$5:$B$102,1,0),S83+14),S83+7)))</f>
        <v/>
      </c>
      <c r="U83" s="299" t="str">
        <f>IF($H83="(en blanco)","",IF($H83="","",IFERROR(IF(VLOOKUP(T83+7,'Fechas de clase'!$B$5:$B$102,1,0),T83+14),T83+7)))</f>
        <v/>
      </c>
      <c r="V83" s="299" t="str">
        <f>IF($H83="(en blanco)","",IF($H83="","",IFERROR(IF(VLOOKUP(U83+7,'Fechas de clase'!$B$5:$B$102,1,0),U83+14),U83+7)))</f>
        <v/>
      </c>
      <c r="W83" s="299" t="str">
        <f>IF($H83="(en blanco)","",IF($H83="","",IFERROR(IF(VLOOKUP(V83+7,'Fechas de clase'!$B$5:$B$102,1,0),V83+14),V83+7)))</f>
        <v/>
      </c>
      <c r="X83" s="299" t="str">
        <f>IF($H83="(en blanco)","",IF($H83="","",IFERROR(IF(VLOOKUP(W83+7,'Fechas de clase'!$B$5:$B$102,1,0),W83+14),W83+7)))</f>
        <v/>
      </c>
      <c r="Y83" s="299" t="str">
        <f>IF($H83="(en blanco)","",IF($H83="","",IFERROR(IF(VLOOKUP(X83+7,'Fechas de clase'!$B$5:$B$102,1,0),X83+14),X83+7)))</f>
        <v/>
      </c>
    </row>
    <row r="84" spans="2:25">
      <c r="B84" s="300"/>
      <c r="J84" s="298" t="str">
        <f t="shared" si="1"/>
        <v/>
      </c>
      <c r="K84" s="299" t="str">
        <f>IF($H84="(en blanco)","",IF($H84="","",IFERROR(IF(VLOOKUP(H84+7,'Fechas de clase'!$B$5:$B$102,1,0),H84+14),H84+7)))</f>
        <v/>
      </c>
      <c r="L84" s="299" t="str">
        <f>IF($H84="(en blanco)","",IF($H84="","",IFERROR(IF(VLOOKUP(K84+7,'Fechas de clase'!$B$5:$B$102,1,0),K84+14),K84+7)))</f>
        <v/>
      </c>
      <c r="M84" s="299" t="str">
        <f>IF($H84="(en blanco)","",IF($H84="","",IFERROR(IF(VLOOKUP(L84+7,'Fechas de clase'!$B$5:$B$102,1,0),L84+14),L84+7)))</f>
        <v/>
      </c>
      <c r="N84" s="299" t="str">
        <f>IF($H84="(en blanco)","",IF($H84="","",IFERROR(IF(VLOOKUP(M84+7,'Fechas de clase'!$B$5:$B$102,1,0),M84+14),M84+7)))</f>
        <v/>
      </c>
      <c r="O84" s="299" t="str">
        <f>IF($H84="(en blanco)","",IF($H84="","",IFERROR(IF(VLOOKUP(N84+7,'Fechas de clase'!$B$5:$B$102,1,0),N84+14),N84+7)))</f>
        <v/>
      </c>
      <c r="P84" s="299" t="str">
        <f>IF($H84="(en blanco)","",IF($H84="","",IFERROR(IF(VLOOKUP(O84+7,'Fechas de clase'!$B$5:$B$102,1,0),O84+14),O84+7)))</f>
        <v/>
      </c>
      <c r="Q84" s="299" t="str">
        <f>IF($H84="(en blanco)","",IF($H84="","",IFERROR(IF(VLOOKUP(P84+7,'Fechas de clase'!$B$5:$B$102,1,0),P84+14),P84+7)))</f>
        <v/>
      </c>
      <c r="R84" s="299" t="str">
        <f>IF($H84="(en blanco)","",IF($H84="","",IFERROR(IF(VLOOKUP(Q84+7,'Fechas de clase'!$B$5:$B$102,1,0),Q84+14),Q84+7)))</f>
        <v/>
      </c>
      <c r="S84" s="299" t="str">
        <f>IF($H84="(en blanco)","",IF($H84="","",IFERROR(IF(VLOOKUP(R84+7,'Fechas de clase'!$B$5:$B$102,1,0),R84+14),R84+7)))</f>
        <v/>
      </c>
      <c r="T84" s="299" t="str">
        <f>IF($H84="(en blanco)","",IF($H84="","",IFERROR(IF(VLOOKUP(S84+7,'Fechas de clase'!$B$5:$B$102,1,0),S84+14),S84+7)))</f>
        <v/>
      </c>
      <c r="U84" s="299" t="str">
        <f>IF($H84="(en blanco)","",IF($H84="","",IFERROR(IF(VLOOKUP(T84+7,'Fechas de clase'!$B$5:$B$102,1,0),T84+14),T84+7)))</f>
        <v/>
      </c>
      <c r="V84" s="299" t="str">
        <f>IF($H84="(en blanco)","",IF($H84="","",IFERROR(IF(VLOOKUP(U84+7,'Fechas de clase'!$B$5:$B$102,1,0),U84+14),U84+7)))</f>
        <v/>
      </c>
      <c r="W84" s="299" t="str">
        <f>IF($H84="(en blanco)","",IF($H84="","",IFERROR(IF(VLOOKUP(V84+7,'Fechas de clase'!$B$5:$B$102,1,0),V84+14),V84+7)))</f>
        <v/>
      </c>
      <c r="X84" s="299" t="str">
        <f>IF($H84="(en blanco)","",IF($H84="","",IFERROR(IF(VLOOKUP(W84+7,'Fechas de clase'!$B$5:$B$102,1,0),W84+14),W84+7)))</f>
        <v/>
      </c>
      <c r="Y84" s="299" t="str">
        <f>IF($H84="(en blanco)","",IF($H84="","",IFERROR(IF(VLOOKUP(X84+7,'Fechas de clase'!$B$5:$B$102,1,0),X84+14),X84+7)))</f>
        <v/>
      </c>
    </row>
    <row r="85" spans="2:25">
      <c r="B85" s="300"/>
      <c r="J85" s="298" t="str">
        <f t="shared" si="1"/>
        <v/>
      </c>
      <c r="K85" s="299" t="str">
        <f>IF($H85="(en blanco)","",IF($H85="","",IFERROR(IF(VLOOKUP(H85+7,'Fechas de clase'!$B$5:$B$102,1,0),H85+14),H85+7)))</f>
        <v/>
      </c>
      <c r="L85" s="299" t="str">
        <f>IF($H85="(en blanco)","",IF($H85="","",IFERROR(IF(VLOOKUP(K85+7,'Fechas de clase'!$B$5:$B$102,1,0),K85+14),K85+7)))</f>
        <v/>
      </c>
      <c r="M85" s="299" t="str">
        <f>IF($H85="(en blanco)","",IF($H85="","",IFERROR(IF(VLOOKUP(L85+7,'Fechas de clase'!$B$5:$B$102,1,0),L85+14),L85+7)))</f>
        <v/>
      </c>
      <c r="N85" s="299" t="str">
        <f>IF($H85="(en blanco)","",IF($H85="","",IFERROR(IF(VLOOKUP(M85+7,'Fechas de clase'!$B$5:$B$102,1,0),M85+14),M85+7)))</f>
        <v/>
      </c>
      <c r="O85" s="299" t="str">
        <f>IF($H85="(en blanco)","",IF($H85="","",IFERROR(IF(VLOOKUP(N85+7,'Fechas de clase'!$B$5:$B$102,1,0),N85+14),N85+7)))</f>
        <v/>
      </c>
      <c r="P85" s="299" t="str">
        <f>IF($H85="(en blanco)","",IF($H85="","",IFERROR(IF(VLOOKUP(O85+7,'Fechas de clase'!$B$5:$B$102,1,0),O85+14),O85+7)))</f>
        <v/>
      </c>
      <c r="Q85" s="299" t="str">
        <f>IF($H85="(en blanco)","",IF($H85="","",IFERROR(IF(VLOOKUP(P85+7,'Fechas de clase'!$B$5:$B$102,1,0),P85+14),P85+7)))</f>
        <v/>
      </c>
      <c r="R85" s="299" t="str">
        <f>IF($H85="(en blanco)","",IF($H85="","",IFERROR(IF(VLOOKUP(Q85+7,'Fechas de clase'!$B$5:$B$102,1,0),Q85+14),Q85+7)))</f>
        <v/>
      </c>
      <c r="S85" s="299" t="str">
        <f>IF($H85="(en blanco)","",IF($H85="","",IFERROR(IF(VLOOKUP(R85+7,'Fechas de clase'!$B$5:$B$102,1,0),R85+14),R85+7)))</f>
        <v/>
      </c>
      <c r="T85" s="299" t="str">
        <f>IF($H85="(en blanco)","",IF($H85="","",IFERROR(IF(VLOOKUP(S85+7,'Fechas de clase'!$B$5:$B$102,1,0),S85+14),S85+7)))</f>
        <v/>
      </c>
      <c r="U85" s="299" t="str">
        <f>IF($H85="(en blanco)","",IF($H85="","",IFERROR(IF(VLOOKUP(T85+7,'Fechas de clase'!$B$5:$B$102,1,0),T85+14),T85+7)))</f>
        <v/>
      </c>
      <c r="V85" s="299" t="str">
        <f>IF($H85="(en blanco)","",IF($H85="","",IFERROR(IF(VLOOKUP(U85+7,'Fechas de clase'!$B$5:$B$102,1,0),U85+14),U85+7)))</f>
        <v/>
      </c>
      <c r="W85" s="299" t="str">
        <f>IF($H85="(en blanco)","",IF($H85="","",IFERROR(IF(VLOOKUP(V85+7,'Fechas de clase'!$B$5:$B$102,1,0),V85+14),V85+7)))</f>
        <v/>
      </c>
      <c r="X85" s="299" t="str">
        <f>IF($H85="(en blanco)","",IF($H85="","",IFERROR(IF(VLOOKUP(W85+7,'Fechas de clase'!$B$5:$B$102,1,0),W85+14),W85+7)))</f>
        <v/>
      </c>
      <c r="Y85" s="299" t="str">
        <f>IF($H85="(en blanco)","",IF($H85="","",IFERROR(IF(VLOOKUP(X85+7,'Fechas de clase'!$B$5:$B$102,1,0),X85+14),X85+7)))</f>
        <v/>
      </c>
    </row>
    <row r="86" spans="2:25">
      <c r="B86" s="300"/>
      <c r="J86" s="298" t="str">
        <f t="shared" si="1"/>
        <v/>
      </c>
      <c r="K86" s="299" t="str">
        <f>IF($H86="(en blanco)","",IF($H86="","",IFERROR(IF(VLOOKUP(H86+7,'Fechas de clase'!$B$5:$B$102,1,0),H86+14),H86+7)))</f>
        <v/>
      </c>
      <c r="L86" s="299" t="str">
        <f>IF($H86="(en blanco)","",IF($H86="","",IFERROR(IF(VLOOKUP(K86+7,'Fechas de clase'!$B$5:$B$102,1,0),K86+14),K86+7)))</f>
        <v/>
      </c>
      <c r="M86" s="299" t="str">
        <f>IF($H86="(en blanco)","",IF($H86="","",IFERROR(IF(VLOOKUP(L86+7,'Fechas de clase'!$B$5:$B$102,1,0),L86+14),L86+7)))</f>
        <v/>
      </c>
      <c r="N86" s="299" t="str">
        <f>IF($H86="(en blanco)","",IF($H86="","",IFERROR(IF(VLOOKUP(M86+7,'Fechas de clase'!$B$5:$B$102,1,0),M86+14),M86+7)))</f>
        <v/>
      </c>
      <c r="O86" s="299" t="str">
        <f>IF($H86="(en blanco)","",IF($H86="","",IFERROR(IF(VLOOKUP(N86+7,'Fechas de clase'!$B$5:$B$102,1,0),N86+14),N86+7)))</f>
        <v/>
      </c>
      <c r="P86" s="299" t="str">
        <f>IF($H86="(en blanco)","",IF($H86="","",IFERROR(IF(VLOOKUP(O86+7,'Fechas de clase'!$B$5:$B$102,1,0),O86+14),O86+7)))</f>
        <v/>
      </c>
      <c r="Q86" s="299" t="str">
        <f>IF($H86="(en blanco)","",IF($H86="","",IFERROR(IF(VLOOKUP(P86+7,'Fechas de clase'!$B$5:$B$102,1,0),P86+14),P86+7)))</f>
        <v/>
      </c>
      <c r="R86" s="299" t="str">
        <f>IF($H86="(en blanco)","",IF($H86="","",IFERROR(IF(VLOOKUP(Q86+7,'Fechas de clase'!$B$5:$B$102,1,0),Q86+14),Q86+7)))</f>
        <v/>
      </c>
      <c r="S86" s="299" t="str">
        <f>IF($H86="(en blanco)","",IF($H86="","",IFERROR(IF(VLOOKUP(R86+7,'Fechas de clase'!$B$5:$B$102,1,0),R86+14),R86+7)))</f>
        <v/>
      </c>
      <c r="T86" s="299" t="str">
        <f>IF($H86="(en blanco)","",IF($H86="","",IFERROR(IF(VLOOKUP(S86+7,'Fechas de clase'!$B$5:$B$102,1,0),S86+14),S86+7)))</f>
        <v/>
      </c>
      <c r="U86" s="299" t="str">
        <f>IF($H86="(en blanco)","",IF($H86="","",IFERROR(IF(VLOOKUP(T86+7,'Fechas de clase'!$B$5:$B$102,1,0),T86+14),T86+7)))</f>
        <v/>
      </c>
      <c r="V86" s="299" t="str">
        <f>IF($H86="(en blanco)","",IF($H86="","",IFERROR(IF(VLOOKUP(U86+7,'Fechas de clase'!$B$5:$B$102,1,0),U86+14),U86+7)))</f>
        <v/>
      </c>
      <c r="W86" s="299" t="str">
        <f>IF($H86="(en blanco)","",IF($H86="","",IFERROR(IF(VLOOKUP(V86+7,'Fechas de clase'!$B$5:$B$102,1,0),V86+14),V86+7)))</f>
        <v/>
      </c>
      <c r="X86" s="299" t="str">
        <f>IF($H86="(en blanco)","",IF($H86="","",IFERROR(IF(VLOOKUP(W86+7,'Fechas de clase'!$B$5:$B$102,1,0),W86+14),W86+7)))</f>
        <v/>
      </c>
      <c r="Y86" s="299" t="str">
        <f>IF($H86="(en blanco)","",IF($H86="","",IFERROR(IF(VLOOKUP(X86+7,'Fechas de clase'!$B$5:$B$102,1,0),X86+14),X86+7)))</f>
        <v/>
      </c>
    </row>
    <row r="87" spans="2:25">
      <c r="B87" s="300"/>
      <c r="J87" s="298" t="str">
        <f t="shared" si="1"/>
        <v/>
      </c>
      <c r="K87" s="299" t="str">
        <f>IF($H87="(en blanco)","",IF($H87="","",IFERROR(IF(VLOOKUP(H87+7,'Fechas de clase'!$B$5:$B$102,1,0),H87+14),H87+7)))</f>
        <v/>
      </c>
      <c r="L87" s="299" t="str">
        <f>IF($H87="(en blanco)","",IF($H87="","",IFERROR(IF(VLOOKUP(K87+7,'Fechas de clase'!$B$5:$B$102,1,0),K87+14),K87+7)))</f>
        <v/>
      </c>
      <c r="M87" s="299" t="str">
        <f>IF($H87="(en blanco)","",IF($H87="","",IFERROR(IF(VLOOKUP(L87+7,'Fechas de clase'!$B$5:$B$102,1,0),L87+14),L87+7)))</f>
        <v/>
      </c>
      <c r="N87" s="299" t="str">
        <f>IF($H87="(en blanco)","",IF($H87="","",IFERROR(IF(VLOOKUP(M87+7,'Fechas de clase'!$B$5:$B$102,1,0),M87+14),M87+7)))</f>
        <v/>
      </c>
      <c r="O87" s="299" t="str">
        <f>IF($H87="(en blanco)","",IF($H87="","",IFERROR(IF(VLOOKUP(N87+7,'Fechas de clase'!$B$5:$B$102,1,0),N87+14),N87+7)))</f>
        <v/>
      </c>
      <c r="P87" s="299" t="str">
        <f>IF($H87="(en blanco)","",IF($H87="","",IFERROR(IF(VLOOKUP(O87+7,'Fechas de clase'!$B$5:$B$102,1,0),O87+14),O87+7)))</f>
        <v/>
      </c>
      <c r="Q87" s="299" t="str">
        <f>IF($H87="(en blanco)","",IF($H87="","",IFERROR(IF(VLOOKUP(P87+7,'Fechas de clase'!$B$5:$B$102,1,0),P87+14),P87+7)))</f>
        <v/>
      </c>
      <c r="R87" s="299" t="str">
        <f>IF($H87="(en blanco)","",IF($H87="","",IFERROR(IF(VLOOKUP(Q87+7,'Fechas de clase'!$B$5:$B$102,1,0),Q87+14),Q87+7)))</f>
        <v/>
      </c>
      <c r="S87" s="299" t="str">
        <f>IF($H87="(en blanco)","",IF($H87="","",IFERROR(IF(VLOOKUP(R87+7,'Fechas de clase'!$B$5:$B$102,1,0),R87+14),R87+7)))</f>
        <v/>
      </c>
      <c r="T87" s="299" t="str">
        <f>IF($H87="(en blanco)","",IF($H87="","",IFERROR(IF(VLOOKUP(S87+7,'Fechas de clase'!$B$5:$B$102,1,0),S87+14),S87+7)))</f>
        <v/>
      </c>
      <c r="U87" s="299" t="str">
        <f>IF($H87="(en blanco)","",IF($H87="","",IFERROR(IF(VLOOKUP(T87+7,'Fechas de clase'!$B$5:$B$102,1,0),T87+14),T87+7)))</f>
        <v/>
      </c>
      <c r="V87" s="299" t="str">
        <f>IF($H87="(en blanco)","",IF($H87="","",IFERROR(IF(VLOOKUP(U87+7,'Fechas de clase'!$B$5:$B$102,1,0),U87+14),U87+7)))</f>
        <v/>
      </c>
      <c r="W87" s="299" t="str">
        <f>IF($H87="(en blanco)","",IF($H87="","",IFERROR(IF(VLOOKUP(V87+7,'Fechas de clase'!$B$5:$B$102,1,0),V87+14),V87+7)))</f>
        <v/>
      </c>
      <c r="X87" s="299" t="str">
        <f>IF($H87="(en blanco)","",IF($H87="","",IFERROR(IF(VLOOKUP(W87+7,'Fechas de clase'!$B$5:$B$102,1,0),W87+14),W87+7)))</f>
        <v/>
      </c>
      <c r="Y87" s="299" t="str">
        <f>IF($H87="(en blanco)","",IF($H87="","",IFERROR(IF(VLOOKUP(X87+7,'Fechas de clase'!$B$5:$B$102,1,0),X87+14),X87+7)))</f>
        <v/>
      </c>
    </row>
    <row r="88" spans="2:25">
      <c r="B88" s="300"/>
      <c r="J88" s="298" t="str">
        <f t="shared" si="1"/>
        <v/>
      </c>
      <c r="K88" s="299" t="str">
        <f>IF($H88="(en blanco)","",IF($H88="","",IFERROR(IF(VLOOKUP(H88+7,'Fechas de clase'!$B$5:$B$102,1,0),H88+14),H88+7)))</f>
        <v/>
      </c>
      <c r="L88" s="299" t="str">
        <f>IF($H88="(en blanco)","",IF($H88="","",IFERROR(IF(VLOOKUP(K88+7,'Fechas de clase'!$B$5:$B$102,1,0),K88+14),K88+7)))</f>
        <v/>
      </c>
      <c r="M88" s="299" t="str">
        <f>IF($H88="(en blanco)","",IF($H88="","",IFERROR(IF(VLOOKUP(L88+7,'Fechas de clase'!$B$5:$B$102,1,0),L88+14),L88+7)))</f>
        <v/>
      </c>
      <c r="N88" s="299" t="str">
        <f>IF($H88="(en blanco)","",IF($H88="","",IFERROR(IF(VLOOKUP(M88+7,'Fechas de clase'!$B$5:$B$102,1,0),M88+14),M88+7)))</f>
        <v/>
      </c>
      <c r="O88" s="299" t="str">
        <f>IF($H88="(en blanco)","",IF($H88="","",IFERROR(IF(VLOOKUP(N88+7,'Fechas de clase'!$B$5:$B$102,1,0),N88+14),N88+7)))</f>
        <v/>
      </c>
      <c r="P88" s="299" t="str">
        <f>IF($H88="(en blanco)","",IF($H88="","",IFERROR(IF(VLOOKUP(O88+7,'Fechas de clase'!$B$5:$B$102,1,0),O88+14),O88+7)))</f>
        <v/>
      </c>
      <c r="Q88" s="299" t="str">
        <f>IF($H88="(en blanco)","",IF($H88="","",IFERROR(IF(VLOOKUP(P88+7,'Fechas de clase'!$B$5:$B$102,1,0),P88+14),P88+7)))</f>
        <v/>
      </c>
      <c r="R88" s="299" t="str">
        <f>IF($H88="(en blanco)","",IF($H88="","",IFERROR(IF(VLOOKUP(Q88+7,'Fechas de clase'!$B$5:$B$102,1,0),Q88+14),Q88+7)))</f>
        <v/>
      </c>
      <c r="S88" s="299" t="str">
        <f>IF($H88="(en blanco)","",IF($H88="","",IFERROR(IF(VLOOKUP(R88+7,'Fechas de clase'!$B$5:$B$102,1,0),R88+14),R88+7)))</f>
        <v/>
      </c>
      <c r="T88" s="299" t="str">
        <f>IF($H88="(en blanco)","",IF($H88="","",IFERROR(IF(VLOOKUP(S88+7,'Fechas de clase'!$B$5:$B$102,1,0),S88+14),S88+7)))</f>
        <v/>
      </c>
      <c r="U88" s="299" t="str">
        <f>IF($H88="(en blanco)","",IF($H88="","",IFERROR(IF(VLOOKUP(T88+7,'Fechas de clase'!$B$5:$B$102,1,0),T88+14),T88+7)))</f>
        <v/>
      </c>
      <c r="V88" s="299" t="str">
        <f>IF($H88="(en blanco)","",IF($H88="","",IFERROR(IF(VLOOKUP(U88+7,'Fechas de clase'!$B$5:$B$102,1,0),U88+14),U88+7)))</f>
        <v/>
      </c>
      <c r="W88" s="299" t="str">
        <f>IF($H88="(en blanco)","",IF($H88="","",IFERROR(IF(VLOOKUP(V88+7,'Fechas de clase'!$B$5:$B$102,1,0),V88+14),V88+7)))</f>
        <v/>
      </c>
      <c r="X88" s="299" t="str">
        <f>IF($H88="(en blanco)","",IF($H88="","",IFERROR(IF(VLOOKUP(W88+7,'Fechas de clase'!$B$5:$B$102,1,0),W88+14),W88+7)))</f>
        <v/>
      </c>
      <c r="Y88" s="299" t="str">
        <f>IF($H88="(en blanco)","",IF($H88="","",IFERROR(IF(VLOOKUP(X88+7,'Fechas de clase'!$B$5:$B$102,1,0),X88+14),X88+7)))</f>
        <v/>
      </c>
    </row>
    <row r="89" spans="2:25">
      <c r="B89" s="300"/>
      <c r="J89" s="298" t="str">
        <f t="shared" si="1"/>
        <v/>
      </c>
      <c r="K89" s="299" t="str">
        <f>IF($H89="(en blanco)","",IF($H89="","",IFERROR(IF(VLOOKUP(H89+7,'Fechas de clase'!$B$5:$B$102,1,0),H89+14),H89+7)))</f>
        <v/>
      </c>
      <c r="L89" s="299" t="str">
        <f>IF($H89="(en blanco)","",IF($H89="","",IFERROR(IF(VLOOKUP(K89+7,'Fechas de clase'!$B$5:$B$102,1,0),K89+14),K89+7)))</f>
        <v/>
      </c>
      <c r="M89" s="299" t="str">
        <f>IF($H89="(en blanco)","",IF($H89="","",IFERROR(IF(VLOOKUP(L89+7,'Fechas de clase'!$B$5:$B$102,1,0),L89+14),L89+7)))</f>
        <v/>
      </c>
      <c r="N89" s="299" t="str">
        <f>IF($H89="(en blanco)","",IF($H89="","",IFERROR(IF(VLOOKUP(M89+7,'Fechas de clase'!$B$5:$B$102,1,0),M89+14),M89+7)))</f>
        <v/>
      </c>
      <c r="O89" s="299" t="str">
        <f>IF($H89="(en blanco)","",IF($H89="","",IFERROR(IF(VLOOKUP(N89+7,'Fechas de clase'!$B$5:$B$102,1,0),N89+14),N89+7)))</f>
        <v/>
      </c>
      <c r="P89" s="299" t="str">
        <f>IF($H89="(en blanco)","",IF($H89="","",IFERROR(IF(VLOOKUP(O89+7,'Fechas de clase'!$B$5:$B$102,1,0),O89+14),O89+7)))</f>
        <v/>
      </c>
      <c r="Q89" s="299" t="str">
        <f>IF($H89="(en blanco)","",IF($H89="","",IFERROR(IF(VLOOKUP(P89+7,'Fechas de clase'!$B$5:$B$102,1,0),P89+14),P89+7)))</f>
        <v/>
      </c>
      <c r="R89" s="299" t="str">
        <f>IF($H89="(en blanco)","",IF($H89="","",IFERROR(IF(VLOOKUP(Q89+7,'Fechas de clase'!$B$5:$B$102,1,0),Q89+14),Q89+7)))</f>
        <v/>
      </c>
      <c r="S89" s="299" t="str">
        <f>IF($H89="(en blanco)","",IF($H89="","",IFERROR(IF(VLOOKUP(R89+7,'Fechas de clase'!$B$5:$B$102,1,0),R89+14),R89+7)))</f>
        <v/>
      </c>
      <c r="T89" s="299" t="str">
        <f>IF($H89="(en blanco)","",IF($H89="","",IFERROR(IF(VLOOKUP(S89+7,'Fechas de clase'!$B$5:$B$102,1,0),S89+14),S89+7)))</f>
        <v/>
      </c>
      <c r="U89" s="299" t="str">
        <f>IF($H89="(en blanco)","",IF($H89="","",IFERROR(IF(VLOOKUP(T89+7,'Fechas de clase'!$B$5:$B$102,1,0),T89+14),T89+7)))</f>
        <v/>
      </c>
      <c r="V89" s="299" t="str">
        <f>IF($H89="(en blanco)","",IF($H89="","",IFERROR(IF(VLOOKUP(U89+7,'Fechas de clase'!$B$5:$B$102,1,0),U89+14),U89+7)))</f>
        <v/>
      </c>
      <c r="W89" s="299" t="str">
        <f>IF($H89="(en blanco)","",IF($H89="","",IFERROR(IF(VLOOKUP(V89+7,'Fechas de clase'!$B$5:$B$102,1,0),V89+14),V89+7)))</f>
        <v/>
      </c>
      <c r="X89" s="299" t="str">
        <f>IF($H89="(en blanco)","",IF($H89="","",IFERROR(IF(VLOOKUP(W89+7,'Fechas de clase'!$B$5:$B$102,1,0),W89+14),W89+7)))</f>
        <v/>
      </c>
      <c r="Y89" s="299" t="str">
        <f>IF($H89="(en blanco)","",IF($H89="","",IFERROR(IF(VLOOKUP(X89+7,'Fechas de clase'!$B$5:$B$102,1,0),X89+14),X89+7)))</f>
        <v/>
      </c>
    </row>
    <row r="90" spans="2:25">
      <c r="B90" s="300"/>
      <c r="J90" s="298" t="str">
        <f t="shared" si="1"/>
        <v/>
      </c>
      <c r="K90" s="299" t="str">
        <f>IF($H90="(en blanco)","",IF($H90="","",IFERROR(IF(VLOOKUP(H90+7,'Fechas de clase'!$B$5:$B$102,1,0),H90+14),H90+7)))</f>
        <v/>
      </c>
      <c r="L90" s="299" t="str">
        <f>IF($H90="(en blanco)","",IF($H90="","",IFERROR(IF(VLOOKUP(K90+7,'Fechas de clase'!$B$5:$B$102,1,0),K90+14),K90+7)))</f>
        <v/>
      </c>
      <c r="M90" s="299" t="str">
        <f>IF($H90="(en blanco)","",IF($H90="","",IFERROR(IF(VLOOKUP(L90+7,'Fechas de clase'!$B$5:$B$102,1,0),L90+14),L90+7)))</f>
        <v/>
      </c>
      <c r="N90" s="299" t="str">
        <f>IF($H90="(en blanco)","",IF($H90="","",IFERROR(IF(VLOOKUP(M90+7,'Fechas de clase'!$B$5:$B$102,1,0),M90+14),M90+7)))</f>
        <v/>
      </c>
      <c r="O90" s="299" t="str">
        <f>IF($H90="(en blanco)","",IF($H90="","",IFERROR(IF(VLOOKUP(N90+7,'Fechas de clase'!$B$5:$B$102,1,0),N90+14),N90+7)))</f>
        <v/>
      </c>
      <c r="P90" s="299" t="str">
        <f>IF($H90="(en blanco)","",IF($H90="","",IFERROR(IF(VLOOKUP(O90+7,'Fechas de clase'!$B$5:$B$102,1,0),O90+14),O90+7)))</f>
        <v/>
      </c>
      <c r="Q90" s="299" t="str">
        <f>IF($H90="(en blanco)","",IF($H90="","",IFERROR(IF(VLOOKUP(P90+7,'Fechas de clase'!$B$5:$B$102,1,0),P90+14),P90+7)))</f>
        <v/>
      </c>
      <c r="R90" s="299" t="str">
        <f>IF($H90="(en blanco)","",IF($H90="","",IFERROR(IF(VLOOKUP(Q90+7,'Fechas de clase'!$B$5:$B$102,1,0),Q90+14),Q90+7)))</f>
        <v/>
      </c>
      <c r="S90" s="299" t="str">
        <f>IF($H90="(en blanco)","",IF($H90="","",IFERROR(IF(VLOOKUP(R90+7,'Fechas de clase'!$B$5:$B$102,1,0),R90+14),R90+7)))</f>
        <v/>
      </c>
      <c r="T90" s="299" t="str">
        <f>IF($H90="(en blanco)","",IF($H90="","",IFERROR(IF(VLOOKUP(S90+7,'Fechas de clase'!$B$5:$B$102,1,0),S90+14),S90+7)))</f>
        <v/>
      </c>
      <c r="U90" s="299" t="str">
        <f>IF($H90="(en blanco)","",IF($H90="","",IFERROR(IF(VLOOKUP(T90+7,'Fechas de clase'!$B$5:$B$102,1,0),T90+14),T90+7)))</f>
        <v/>
      </c>
      <c r="V90" s="299" t="str">
        <f>IF($H90="(en blanco)","",IF($H90="","",IFERROR(IF(VLOOKUP(U90+7,'Fechas de clase'!$B$5:$B$102,1,0),U90+14),U90+7)))</f>
        <v/>
      </c>
      <c r="W90" s="299" t="str">
        <f>IF($H90="(en blanco)","",IF($H90="","",IFERROR(IF(VLOOKUP(V90+7,'Fechas de clase'!$B$5:$B$102,1,0),V90+14),V90+7)))</f>
        <v/>
      </c>
      <c r="X90" s="299" t="str">
        <f>IF($H90="(en blanco)","",IF($H90="","",IFERROR(IF(VLOOKUP(W90+7,'Fechas de clase'!$B$5:$B$102,1,0),W90+14),W90+7)))</f>
        <v/>
      </c>
      <c r="Y90" s="299" t="str">
        <f>IF($H90="(en blanco)","",IF($H90="","",IFERROR(IF(VLOOKUP(X90+7,'Fechas de clase'!$B$5:$B$102,1,0),X90+14),X90+7)))</f>
        <v/>
      </c>
    </row>
    <row r="91" spans="2:25">
      <c r="B91" s="300"/>
      <c r="J91" s="298" t="str">
        <f t="shared" si="1"/>
        <v/>
      </c>
      <c r="K91" s="299" t="str">
        <f>IF($H91="(en blanco)","",IF($H91="","",IFERROR(IF(VLOOKUP(H91+7,'Fechas de clase'!$B$5:$B$102,1,0),H91+14),H91+7)))</f>
        <v/>
      </c>
      <c r="L91" s="299" t="str">
        <f>IF($H91="(en blanco)","",IF($H91="","",IFERROR(IF(VLOOKUP(K91+7,'Fechas de clase'!$B$5:$B$102,1,0),K91+14),K91+7)))</f>
        <v/>
      </c>
      <c r="M91" s="299" t="str">
        <f>IF($H91="(en blanco)","",IF($H91="","",IFERROR(IF(VLOOKUP(L91+7,'Fechas de clase'!$B$5:$B$102,1,0),L91+14),L91+7)))</f>
        <v/>
      </c>
      <c r="N91" s="299" t="str">
        <f>IF($H91="(en blanco)","",IF($H91="","",IFERROR(IF(VLOOKUP(M91+7,'Fechas de clase'!$B$5:$B$102,1,0),M91+14),M91+7)))</f>
        <v/>
      </c>
      <c r="O91" s="299" t="str">
        <f>IF($H91="(en blanco)","",IF($H91="","",IFERROR(IF(VLOOKUP(N91+7,'Fechas de clase'!$B$5:$B$102,1,0),N91+14),N91+7)))</f>
        <v/>
      </c>
      <c r="P91" s="299" t="str">
        <f>IF($H91="(en blanco)","",IF($H91="","",IFERROR(IF(VLOOKUP(O91+7,'Fechas de clase'!$B$5:$B$102,1,0),O91+14),O91+7)))</f>
        <v/>
      </c>
      <c r="Q91" s="299" t="str">
        <f>IF($H91="(en blanco)","",IF($H91="","",IFERROR(IF(VLOOKUP(P91+7,'Fechas de clase'!$B$5:$B$102,1,0),P91+14),P91+7)))</f>
        <v/>
      </c>
      <c r="R91" s="299" t="str">
        <f>IF($H91="(en blanco)","",IF($H91="","",IFERROR(IF(VLOOKUP(Q91+7,'Fechas de clase'!$B$5:$B$102,1,0),Q91+14),Q91+7)))</f>
        <v/>
      </c>
      <c r="S91" s="299" t="str">
        <f>IF($H91="(en blanco)","",IF($H91="","",IFERROR(IF(VLOOKUP(R91+7,'Fechas de clase'!$B$5:$B$102,1,0),R91+14),R91+7)))</f>
        <v/>
      </c>
      <c r="T91" s="299" t="str">
        <f>IF($H91="(en blanco)","",IF($H91="","",IFERROR(IF(VLOOKUP(S91+7,'Fechas de clase'!$B$5:$B$102,1,0),S91+14),S91+7)))</f>
        <v/>
      </c>
      <c r="U91" s="299" t="str">
        <f>IF($H91="(en blanco)","",IF($H91="","",IFERROR(IF(VLOOKUP(T91+7,'Fechas de clase'!$B$5:$B$102,1,0),T91+14),T91+7)))</f>
        <v/>
      </c>
      <c r="V91" s="299" t="str">
        <f>IF($H91="(en blanco)","",IF($H91="","",IFERROR(IF(VLOOKUP(U91+7,'Fechas de clase'!$B$5:$B$102,1,0),U91+14),U91+7)))</f>
        <v/>
      </c>
      <c r="W91" s="299" t="str">
        <f>IF($H91="(en blanco)","",IF($H91="","",IFERROR(IF(VLOOKUP(V91+7,'Fechas de clase'!$B$5:$B$102,1,0),V91+14),V91+7)))</f>
        <v/>
      </c>
      <c r="X91" s="299" t="str">
        <f>IF($H91="(en blanco)","",IF($H91="","",IFERROR(IF(VLOOKUP(W91+7,'Fechas de clase'!$B$5:$B$102,1,0),W91+14),W91+7)))</f>
        <v/>
      </c>
      <c r="Y91" s="299" t="str">
        <f>IF($H91="(en blanco)","",IF($H91="","",IFERROR(IF(VLOOKUP(X91+7,'Fechas de clase'!$B$5:$B$102,1,0),X91+14),X91+7)))</f>
        <v/>
      </c>
    </row>
    <row r="92" spans="2:25">
      <c r="B92" s="300"/>
      <c r="J92" s="298" t="str">
        <f t="shared" si="1"/>
        <v/>
      </c>
      <c r="K92" s="299" t="str">
        <f>IF($H92="(en blanco)","",IF($H92="","",IFERROR(IF(VLOOKUP(H92+7,'Fechas de clase'!$B$5:$B$102,1,0),H92+14),H92+7)))</f>
        <v/>
      </c>
      <c r="L92" s="299" t="str">
        <f>IF($H92="(en blanco)","",IF($H92="","",IFERROR(IF(VLOOKUP(K92+7,'Fechas de clase'!$B$5:$B$102,1,0),K92+14),K92+7)))</f>
        <v/>
      </c>
      <c r="M92" s="299" t="str">
        <f>IF($H92="(en blanco)","",IF($H92="","",IFERROR(IF(VLOOKUP(L92+7,'Fechas de clase'!$B$5:$B$102,1,0),L92+14),L92+7)))</f>
        <v/>
      </c>
      <c r="N92" s="299" t="str">
        <f>IF($H92="(en blanco)","",IF($H92="","",IFERROR(IF(VLOOKUP(M92+7,'Fechas de clase'!$B$5:$B$102,1,0),M92+14),M92+7)))</f>
        <v/>
      </c>
      <c r="O92" s="299" t="str">
        <f>IF($H92="(en blanco)","",IF($H92="","",IFERROR(IF(VLOOKUP(N92+7,'Fechas de clase'!$B$5:$B$102,1,0),N92+14),N92+7)))</f>
        <v/>
      </c>
      <c r="P92" s="299" t="str">
        <f>IF($H92="(en blanco)","",IF($H92="","",IFERROR(IF(VLOOKUP(O92+7,'Fechas de clase'!$B$5:$B$102,1,0),O92+14),O92+7)))</f>
        <v/>
      </c>
      <c r="Q92" s="299" t="str">
        <f>IF($H92="(en blanco)","",IF($H92="","",IFERROR(IF(VLOOKUP(P92+7,'Fechas de clase'!$B$5:$B$102,1,0),P92+14),P92+7)))</f>
        <v/>
      </c>
      <c r="R92" s="299" t="str">
        <f>IF($H92="(en blanco)","",IF($H92="","",IFERROR(IF(VLOOKUP(Q92+7,'Fechas de clase'!$B$5:$B$102,1,0),Q92+14),Q92+7)))</f>
        <v/>
      </c>
      <c r="S92" s="299" t="str">
        <f>IF($H92="(en blanco)","",IF($H92="","",IFERROR(IF(VLOOKUP(R92+7,'Fechas de clase'!$B$5:$B$102,1,0),R92+14),R92+7)))</f>
        <v/>
      </c>
      <c r="T92" s="299" t="str">
        <f>IF($H92="(en blanco)","",IF($H92="","",IFERROR(IF(VLOOKUP(S92+7,'Fechas de clase'!$B$5:$B$102,1,0),S92+14),S92+7)))</f>
        <v/>
      </c>
      <c r="U92" s="299" t="str">
        <f>IF($H92="(en blanco)","",IF($H92="","",IFERROR(IF(VLOOKUP(T92+7,'Fechas de clase'!$B$5:$B$102,1,0),T92+14),T92+7)))</f>
        <v/>
      </c>
      <c r="V92" s="299" t="str">
        <f>IF($H92="(en blanco)","",IF($H92="","",IFERROR(IF(VLOOKUP(U92+7,'Fechas de clase'!$B$5:$B$102,1,0),U92+14),U92+7)))</f>
        <v/>
      </c>
      <c r="W92" s="299" t="str">
        <f>IF($H92="(en blanco)","",IF($H92="","",IFERROR(IF(VLOOKUP(V92+7,'Fechas de clase'!$B$5:$B$102,1,0),V92+14),V92+7)))</f>
        <v/>
      </c>
      <c r="X92" s="299" t="str">
        <f>IF($H92="(en blanco)","",IF($H92="","",IFERROR(IF(VLOOKUP(W92+7,'Fechas de clase'!$B$5:$B$102,1,0),W92+14),W92+7)))</f>
        <v/>
      </c>
      <c r="Y92" s="299" t="str">
        <f>IF($H92="(en blanco)","",IF($H92="","",IFERROR(IF(VLOOKUP(X92+7,'Fechas de clase'!$B$5:$B$102,1,0),X92+14),X92+7)))</f>
        <v/>
      </c>
    </row>
    <row r="93" spans="2:25">
      <c r="B93" s="300"/>
      <c r="J93" s="298" t="str">
        <f t="shared" si="1"/>
        <v/>
      </c>
      <c r="K93" s="299" t="str">
        <f>IF($H93="(en blanco)","",IF($H93="","",IFERROR(IF(VLOOKUP(H93+7,'Fechas de clase'!$B$5:$B$102,1,0),H93+14),H93+7)))</f>
        <v/>
      </c>
      <c r="L93" s="299" t="str">
        <f>IF($H93="(en blanco)","",IF($H93="","",IFERROR(IF(VLOOKUP(K93+7,'Fechas de clase'!$B$5:$B$102,1,0),K93+14),K93+7)))</f>
        <v/>
      </c>
      <c r="M93" s="299" t="str">
        <f>IF($H93="(en blanco)","",IF($H93="","",IFERROR(IF(VLOOKUP(L93+7,'Fechas de clase'!$B$5:$B$102,1,0),L93+14),L93+7)))</f>
        <v/>
      </c>
      <c r="N93" s="299" t="str">
        <f>IF($H93="(en blanco)","",IF($H93="","",IFERROR(IF(VLOOKUP(M93+7,'Fechas de clase'!$B$5:$B$102,1,0),M93+14),M93+7)))</f>
        <v/>
      </c>
      <c r="O93" s="299" t="str">
        <f>IF($H93="(en blanco)","",IF($H93="","",IFERROR(IF(VLOOKUP(N93+7,'Fechas de clase'!$B$5:$B$102,1,0),N93+14),N93+7)))</f>
        <v/>
      </c>
      <c r="P93" s="299" t="str">
        <f>IF($H93="(en blanco)","",IF($H93="","",IFERROR(IF(VLOOKUP(O93+7,'Fechas de clase'!$B$5:$B$102,1,0),O93+14),O93+7)))</f>
        <v/>
      </c>
      <c r="Q93" s="299" t="str">
        <f>IF($H93="(en blanco)","",IF($H93="","",IFERROR(IF(VLOOKUP(P93+7,'Fechas de clase'!$B$5:$B$102,1,0),P93+14),P93+7)))</f>
        <v/>
      </c>
      <c r="R93" s="299" t="str">
        <f>IF($H93="(en blanco)","",IF($H93="","",IFERROR(IF(VLOOKUP(Q93+7,'Fechas de clase'!$B$5:$B$102,1,0),Q93+14),Q93+7)))</f>
        <v/>
      </c>
      <c r="S93" s="299" t="str">
        <f>IF($H93="(en blanco)","",IF($H93="","",IFERROR(IF(VLOOKUP(R93+7,'Fechas de clase'!$B$5:$B$102,1,0),R93+14),R93+7)))</f>
        <v/>
      </c>
      <c r="T93" s="299" t="str">
        <f>IF($H93="(en blanco)","",IF($H93="","",IFERROR(IF(VLOOKUP(S93+7,'Fechas de clase'!$B$5:$B$102,1,0),S93+14),S93+7)))</f>
        <v/>
      </c>
      <c r="U93" s="299" t="str">
        <f>IF($H93="(en blanco)","",IF($H93="","",IFERROR(IF(VLOOKUP(T93+7,'Fechas de clase'!$B$5:$B$102,1,0),T93+14),T93+7)))</f>
        <v/>
      </c>
      <c r="V93" s="299" t="str">
        <f>IF($H93="(en blanco)","",IF($H93="","",IFERROR(IF(VLOOKUP(U93+7,'Fechas de clase'!$B$5:$B$102,1,0),U93+14),U93+7)))</f>
        <v/>
      </c>
      <c r="W93" s="299" t="str">
        <f>IF($H93="(en blanco)","",IF($H93="","",IFERROR(IF(VLOOKUP(V93+7,'Fechas de clase'!$B$5:$B$102,1,0),V93+14),V93+7)))</f>
        <v/>
      </c>
      <c r="X93" s="299" t="str">
        <f>IF($H93="(en blanco)","",IF($H93="","",IFERROR(IF(VLOOKUP(W93+7,'Fechas de clase'!$B$5:$B$102,1,0),W93+14),W93+7)))</f>
        <v/>
      </c>
      <c r="Y93" s="299" t="str">
        <f>IF($H93="(en blanco)","",IF($H93="","",IFERROR(IF(VLOOKUP(X93+7,'Fechas de clase'!$B$5:$B$102,1,0),X93+14),X93+7)))</f>
        <v/>
      </c>
    </row>
    <row r="94" spans="2:25">
      <c r="B94" s="300"/>
      <c r="J94" s="298" t="str">
        <f t="shared" si="1"/>
        <v/>
      </c>
      <c r="K94" s="299" t="str">
        <f>IF($H94="(en blanco)","",IF($H94="","",IFERROR(IF(VLOOKUP(H94+7,'Fechas de clase'!$B$5:$B$102,1,0),H94+14),H94+7)))</f>
        <v/>
      </c>
      <c r="L94" s="299" t="str">
        <f>IF($H94="(en blanco)","",IF($H94="","",IFERROR(IF(VLOOKUP(K94+7,'Fechas de clase'!$B$5:$B$102,1,0),K94+14),K94+7)))</f>
        <v/>
      </c>
      <c r="M94" s="299" t="str">
        <f>IF($H94="(en blanco)","",IF($H94="","",IFERROR(IF(VLOOKUP(L94+7,'Fechas de clase'!$B$5:$B$102,1,0),L94+14),L94+7)))</f>
        <v/>
      </c>
      <c r="N94" s="299" t="str">
        <f>IF($H94="(en blanco)","",IF($H94="","",IFERROR(IF(VLOOKUP(M94+7,'Fechas de clase'!$B$5:$B$102,1,0),M94+14),M94+7)))</f>
        <v/>
      </c>
      <c r="O94" s="299" t="str">
        <f>IF($H94="(en blanco)","",IF($H94="","",IFERROR(IF(VLOOKUP(N94+7,'Fechas de clase'!$B$5:$B$102,1,0),N94+14),N94+7)))</f>
        <v/>
      </c>
      <c r="P94" s="299" t="str">
        <f>IF($H94="(en blanco)","",IF($H94="","",IFERROR(IF(VLOOKUP(O94+7,'Fechas de clase'!$B$5:$B$102,1,0),O94+14),O94+7)))</f>
        <v/>
      </c>
      <c r="Q94" s="299" t="str">
        <f>IF($H94="(en blanco)","",IF($H94="","",IFERROR(IF(VLOOKUP(P94+7,'Fechas de clase'!$B$5:$B$102,1,0),P94+14),P94+7)))</f>
        <v/>
      </c>
      <c r="R94" s="299" t="str">
        <f>IF($H94="(en blanco)","",IF($H94="","",IFERROR(IF(VLOOKUP(Q94+7,'Fechas de clase'!$B$5:$B$102,1,0),Q94+14),Q94+7)))</f>
        <v/>
      </c>
      <c r="S94" s="299" t="str">
        <f>IF($H94="(en blanco)","",IF($H94="","",IFERROR(IF(VLOOKUP(R94+7,'Fechas de clase'!$B$5:$B$102,1,0),R94+14),R94+7)))</f>
        <v/>
      </c>
      <c r="T94" s="299" t="str">
        <f>IF($H94="(en blanco)","",IF($H94="","",IFERROR(IF(VLOOKUP(S94+7,'Fechas de clase'!$B$5:$B$102,1,0),S94+14),S94+7)))</f>
        <v/>
      </c>
      <c r="U94" s="299" t="str">
        <f>IF($H94="(en blanco)","",IF($H94="","",IFERROR(IF(VLOOKUP(T94+7,'Fechas de clase'!$B$5:$B$102,1,0),T94+14),T94+7)))</f>
        <v/>
      </c>
      <c r="V94" s="299" t="str">
        <f>IF($H94="(en blanco)","",IF($H94="","",IFERROR(IF(VLOOKUP(U94+7,'Fechas de clase'!$B$5:$B$102,1,0),U94+14),U94+7)))</f>
        <v/>
      </c>
      <c r="W94" s="299" t="str">
        <f>IF($H94="(en blanco)","",IF($H94="","",IFERROR(IF(VLOOKUP(V94+7,'Fechas de clase'!$B$5:$B$102,1,0),V94+14),V94+7)))</f>
        <v/>
      </c>
      <c r="X94" s="299" t="str">
        <f>IF($H94="(en blanco)","",IF($H94="","",IFERROR(IF(VLOOKUP(W94+7,'Fechas de clase'!$B$5:$B$102,1,0),W94+14),W94+7)))</f>
        <v/>
      </c>
      <c r="Y94" s="299" t="str">
        <f>IF($H94="(en blanco)","",IF($H94="","",IFERROR(IF(VLOOKUP(X94+7,'Fechas de clase'!$B$5:$B$102,1,0),X94+14),X94+7)))</f>
        <v/>
      </c>
    </row>
    <row r="95" spans="2:25">
      <c r="B95" s="300"/>
      <c r="J95" s="298" t="str">
        <f t="shared" si="1"/>
        <v/>
      </c>
      <c r="K95" s="299" t="str">
        <f>IF($H95="(en blanco)","",IF($H95="","",IFERROR(IF(VLOOKUP(H95+7,'Fechas de clase'!$B$5:$B$102,1,0),H95+14),H95+7)))</f>
        <v/>
      </c>
      <c r="L95" s="299" t="str">
        <f>IF($H95="(en blanco)","",IF($H95="","",IFERROR(IF(VLOOKUP(K95+7,'Fechas de clase'!$B$5:$B$102,1,0),K95+14),K95+7)))</f>
        <v/>
      </c>
      <c r="M95" s="299" t="str">
        <f>IF($H95="(en blanco)","",IF($H95="","",IFERROR(IF(VLOOKUP(L95+7,'Fechas de clase'!$B$5:$B$102,1,0),L95+14),L95+7)))</f>
        <v/>
      </c>
      <c r="N95" s="299" t="str">
        <f>IF($H95="(en blanco)","",IF($H95="","",IFERROR(IF(VLOOKUP(M95+7,'Fechas de clase'!$B$5:$B$102,1,0),M95+14),M95+7)))</f>
        <v/>
      </c>
      <c r="O95" s="299" t="str">
        <f>IF($H95="(en blanco)","",IF($H95="","",IFERROR(IF(VLOOKUP(N95+7,'Fechas de clase'!$B$5:$B$102,1,0),N95+14),N95+7)))</f>
        <v/>
      </c>
      <c r="P95" s="299" t="str">
        <f>IF($H95="(en blanco)","",IF($H95="","",IFERROR(IF(VLOOKUP(O95+7,'Fechas de clase'!$B$5:$B$102,1,0),O95+14),O95+7)))</f>
        <v/>
      </c>
      <c r="Q95" s="299" t="str">
        <f>IF($H95="(en blanco)","",IF($H95="","",IFERROR(IF(VLOOKUP(P95+7,'Fechas de clase'!$B$5:$B$102,1,0),P95+14),P95+7)))</f>
        <v/>
      </c>
      <c r="R95" s="299" t="str">
        <f>IF($H95="(en blanco)","",IF($H95="","",IFERROR(IF(VLOOKUP(Q95+7,'Fechas de clase'!$B$5:$B$102,1,0),Q95+14),Q95+7)))</f>
        <v/>
      </c>
      <c r="S95" s="299" t="str">
        <f>IF($H95="(en blanco)","",IF($H95="","",IFERROR(IF(VLOOKUP(R95+7,'Fechas de clase'!$B$5:$B$102,1,0),R95+14),R95+7)))</f>
        <v/>
      </c>
      <c r="T95" s="299" t="str">
        <f>IF($H95="(en blanco)","",IF($H95="","",IFERROR(IF(VLOOKUP(S95+7,'Fechas de clase'!$B$5:$B$102,1,0),S95+14),S95+7)))</f>
        <v/>
      </c>
      <c r="U95" s="299" t="str">
        <f>IF($H95="(en blanco)","",IF($H95="","",IFERROR(IF(VLOOKUP(T95+7,'Fechas de clase'!$B$5:$B$102,1,0),T95+14),T95+7)))</f>
        <v/>
      </c>
      <c r="V95" s="299" t="str">
        <f>IF($H95="(en blanco)","",IF($H95="","",IFERROR(IF(VLOOKUP(U95+7,'Fechas de clase'!$B$5:$B$102,1,0),U95+14),U95+7)))</f>
        <v/>
      </c>
      <c r="W95" s="299" t="str">
        <f>IF($H95="(en blanco)","",IF($H95="","",IFERROR(IF(VLOOKUP(V95+7,'Fechas de clase'!$B$5:$B$102,1,0),V95+14),V95+7)))</f>
        <v/>
      </c>
      <c r="X95" s="299" t="str">
        <f>IF($H95="(en blanco)","",IF($H95="","",IFERROR(IF(VLOOKUP(W95+7,'Fechas de clase'!$B$5:$B$102,1,0),W95+14),W95+7)))</f>
        <v/>
      </c>
      <c r="Y95" s="299" t="str">
        <f>IF($H95="(en blanco)","",IF($H95="","",IFERROR(IF(VLOOKUP(X95+7,'Fechas de clase'!$B$5:$B$102,1,0),X95+14),X95+7)))</f>
        <v/>
      </c>
    </row>
    <row r="96" spans="2:25">
      <c r="B96" s="300"/>
      <c r="J96" s="298" t="str">
        <f t="shared" si="1"/>
        <v/>
      </c>
      <c r="K96" s="299" t="str">
        <f>IF($H96="(en blanco)","",IF($H96="","",IFERROR(IF(VLOOKUP(H96+7,'Fechas de clase'!$B$5:$B$102,1,0),H96+14),H96+7)))</f>
        <v/>
      </c>
      <c r="L96" s="299" t="str">
        <f>IF($H96="(en blanco)","",IF($H96="","",IFERROR(IF(VLOOKUP(K96+7,'Fechas de clase'!$B$5:$B$102,1,0),K96+14),K96+7)))</f>
        <v/>
      </c>
      <c r="M96" s="299" t="str">
        <f>IF($H96="(en blanco)","",IF($H96="","",IFERROR(IF(VLOOKUP(L96+7,'Fechas de clase'!$B$5:$B$102,1,0),L96+14),L96+7)))</f>
        <v/>
      </c>
      <c r="N96" s="299" t="str">
        <f>IF($H96="(en blanco)","",IF($H96="","",IFERROR(IF(VLOOKUP(M96+7,'Fechas de clase'!$B$5:$B$102,1,0),M96+14),M96+7)))</f>
        <v/>
      </c>
      <c r="O96" s="299" t="str">
        <f>IF($H96="(en blanco)","",IF($H96="","",IFERROR(IF(VLOOKUP(N96+7,'Fechas de clase'!$B$5:$B$102,1,0),N96+14),N96+7)))</f>
        <v/>
      </c>
      <c r="P96" s="299" t="str">
        <f>IF($H96="(en blanco)","",IF($H96="","",IFERROR(IF(VLOOKUP(O96+7,'Fechas de clase'!$B$5:$B$102,1,0),O96+14),O96+7)))</f>
        <v/>
      </c>
      <c r="Q96" s="299" t="str">
        <f>IF($H96="(en blanco)","",IF($H96="","",IFERROR(IF(VLOOKUP(P96+7,'Fechas de clase'!$B$5:$B$102,1,0),P96+14),P96+7)))</f>
        <v/>
      </c>
      <c r="R96" s="299" t="str">
        <f>IF($H96="(en blanco)","",IF($H96="","",IFERROR(IF(VLOOKUP(Q96+7,'Fechas de clase'!$B$5:$B$102,1,0),Q96+14),Q96+7)))</f>
        <v/>
      </c>
      <c r="S96" s="299" t="str">
        <f>IF($H96="(en blanco)","",IF($H96="","",IFERROR(IF(VLOOKUP(R96+7,'Fechas de clase'!$B$5:$B$102,1,0),R96+14),R96+7)))</f>
        <v/>
      </c>
      <c r="T96" s="299" t="str">
        <f>IF($H96="(en blanco)","",IF($H96="","",IFERROR(IF(VLOOKUP(S96+7,'Fechas de clase'!$B$5:$B$102,1,0),S96+14),S96+7)))</f>
        <v/>
      </c>
      <c r="U96" s="299" t="str">
        <f>IF($H96="(en blanco)","",IF($H96="","",IFERROR(IF(VLOOKUP(T96+7,'Fechas de clase'!$B$5:$B$102,1,0),T96+14),T96+7)))</f>
        <v/>
      </c>
      <c r="V96" s="299" t="str">
        <f>IF($H96="(en blanco)","",IF($H96="","",IFERROR(IF(VLOOKUP(U96+7,'Fechas de clase'!$B$5:$B$102,1,0),U96+14),U96+7)))</f>
        <v/>
      </c>
      <c r="W96" s="299" t="str">
        <f>IF($H96="(en blanco)","",IF($H96="","",IFERROR(IF(VLOOKUP(V96+7,'Fechas de clase'!$B$5:$B$102,1,0),V96+14),V96+7)))</f>
        <v/>
      </c>
      <c r="X96" s="299" t="str">
        <f>IF($H96="(en blanco)","",IF($H96="","",IFERROR(IF(VLOOKUP(W96+7,'Fechas de clase'!$B$5:$B$102,1,0),W96+14),W96+7)))</f>
        <v/>
      </c>
      <c r="Y96" s="299" t="str">
        <f>IF($H96="(en blanco)","",IF($H96="","",IFERROR(IF(VLOOKUP(X96+7,'Fechas de clase'!$B$5:$B$102,1,0),X96+14),X96+7)))</f>
        <v/>
      </c>
    </row>
    <row r="97" spans="2:25">
      <c r="B97" s="300"/>
      <c r="J97" s="298" t="str">
        <f t="shared" si="1"/>
        <v/>
      </c>
      <c r="K97" s="299" t="str">
        <f>IF($H97="(en blanco)","",IF($H97="","",IFERROR(IF(VLOOKUP(H97+7,'Fechas de clase'!$B$5:$B$102,1,0),H97+14),H97+7)))</f>
        <v/>
      </c>
      <c r="L97" s="299" t="str">
        <f>IF($H97="(en blanco)","",IF($H97="","",IFERROR(IF(VLOOKUP(K97+7,'Fechas de clase'!$B$5:$B$102,1,0),K97+14),K97+7)))</f>
        <v/>
      </c>
      <c r="M97" s="299" t="str">
        <f>IF($H97="(en blanco)","",IF($H97="","",IFERROR(IF(VLOOKUP(L97+7,'Fechas de clase'!$B$5:$B$102,1,0),L97+14),L97+7)))</f>
        <v/>
      </c>
      <c r="N97" s="299" t="str">
        <f>IF($H97="(en blanco)","",IF($H97="","",IFERROR(IF(VLOOKUP(M97+7,'Fechas de clase'!$B$5:$B$102,1,0),M97+14),M97+7)))</f>
        <v/>
      </c>
      <c r="O97" s="299" t="str">
        <f>IF($H97="(en blanco)","",IF($H97="","",IFERROR(IF(VLOOKUP(N97+7,'Fechas de clase'!$B$5:$B$102,1,0),N97+14),N97+7)))</f>
        <v/>
      </c>
      <c r="P97" s="299" t="str">
        <f>IF($H97="(en blanco)","",IF($H97="","",IFERROR(IF(VLOOKUP(O97+7,'Fechas de clase'!$B$5:$B$102,1,0),O97+14),O97+7)))</f>
        <v/>
      </c>
      <c r="Q97" s="299" t="str">
        <f>IF($H97="(en blanco)","",IF($H97="","",IFERROR(IF(VLOOKUP(P97+7,'Fechas de clase'!$B$5:$B$102,1,0),P97+14),P97+7)))</f>
        <v/>
      </c>
      <c r="R97" s="299" t="str">
        <f>IF($H97="(en blanco)","",IF($H97="","",IFERROR(IF(VLOOKUP(Q97+7,'Fechas de clase'!$B$5:$B$102,1,0),Q97+14),Q97+7)))</f>
        <v/>
      </c>
      <c r="S97" s="299" t="str">
        <f>IF($H97="(en blanco)","",IF($H97="","",IFERROR(IF(VLOOKUP(R97+7,'Fechas de clase'!$B$5:$B$102,1,0),R97+14),R97+7)))</f>
        <v/>
      </c>
      <c r="T97" s="299" t="str">
        <f>IF($H97="(en blanco)","",IF($H97="","",IFERROR(IF(VLOOKUP(S97+7,'Fechas de clase'!$B$5:$B$102,1,0),S97+14),S97+7)))</f>
        <v/>
      </c>
      <c r="U97" s="299" t="str">
        <f>IF($H97="(en blanco)","",IF($H97="","",IFERROR(IF(VLOOKUP(T97+7,'Fechas de clase'!$B$5:$B$102,1,0),T97+14),T97+7)))</f>
        <v/>
      </c>
      <c r="V97" s="299" t="str">
        <f>IF($H97="(en blanco)","",IF($H97="","",IFERROR(IF(VLOOKUP(U97+7,'Fechas de clase'!$B$5:$B$102,1,0),U97+14),U97+7)))</f>
        <v/>
      </c>
      <c r="W97" s="299" t="str">
        <f>IF($H97="(en blanco)","",IF($H97="","",IFERROR(IF(VLOOKUP(V97+7,'Fechas de clase'!$B$5:$B$102,1,0),V97+14),V97+7)))</f>
        <v/>
      </c>
      <c r="X97" s="299" t="str">
        <f>IF($H97="(en blanco)","",IF($H97="","",IFERROR(IF(VLOOKUP(W97+7,'Fechas de clase'!$B$5:$B$102,1,0),W97+14),W97+7)))</f>
        <v/>
      </c>
      <c r="Y97" s="299" t="str">
        <f>IF($H97="(en blanco)","",IF($H97="","",IFERROR(IF(VLOOKUP(X97+7,'Fechas de clase'!$B$5:$B$102,1,0),X97+14),X97+7)))</f>
        <v/>
      </c>
    </row>
    <row r="98" spans="2:25">
      <c r="B98" s="300"/>
      <c r="J98" s="298" t="str">
        <f t="shared" si="1"/>
        <v/>
      </c>
      <c r="K98" s="299" t="str">
        <f>IF($H98="(en blanco)","",IF($H98="","",IFERROR(IF(VLOOKUP(H98+7,'Fechas de clase'!$B$5:$B$102,1,0),H98+14),H98+7)))</f>
        <v/>
      </c>
      <c r="L98" s="299" t="str">
        <f>IF($H98="(en blanco)","",IF($H98="","",IFERROR(IF(VLOOKUP(K98+7,'Fechas de clase'!$B$5:$B$102,1,0),K98+14),K98+7)))</f>
        <v/>
      </c>
      <c r="M98" s="299" t="str">
        <f>IF($H98="(en blanco)","",IF($H98="","",IFERROR(IF(VLOOKUP(L98+7,'Fechas de clase'!$B$5:$B$102,1,0),L98+14),L98+7)))</f>
        <v/>
      </c>
      <c r="N98" s="299" t="str">
        <f>IF($H98="(en blanco)","",IF($H98="","",IFERROR(IF(VLOOKUP(M98+7,'Fechas de clase'!$B$5:$B$102,1,0),M98+14),M98+7)))</f>
        <v/>
      </c>
      <c r="O98" s="299" t="str">
        <f>IF($H98="(en blanco)","",IF($H98="","",IFERROR(IF(VLOOKUP(N98+7,'Fechas de clase'!$B$5:$B$102,1,0),N98+14),N98+7)))</f>
        <v/>
      </c>
      <c r="P98" s="299" t="str">
        <f>IF($H98="(en blanco)","",IF($H98="","",IFERROR(IF(VLOOKUP(O98+7,'Fechas de clase'!$B$5:$B$102,1,0),O98+14),O98+7)))</f>
        <v/>
      </c>
      <c r="Q98" s="299" t="str">
        <f>IF($H98="(en blanco)","",IF($H98="","",IFERROR(IF(VLOOKUP(P98+7,'Fechas de clase'!$B$5:$B$102,1,0),P98+14),P98+7)))</f>
        <v/>
      </c>
      <c r="R98" s="299" t="str">
        <f>IF($H98="(en blanco)","",IF($H98="","",IFERROR(IF(VLOOKUP(Q98+7,'Fechas de clase'!$B$5:$B$102,1,0),Q98+14),Q98+7)))</f>
        <v/>
      </c>
      <c r="S98" s="299" t="str">
        <f>IF($H98="(en blanco)","",IF($H98="","",IFERROR(IF(VLOOKUP(R98+7,'Fechas de clase'!$B$5:$B$102,1,0),R98+14),R98+7)))</f>
        <v/>
      </c>
      <c r="T98" s="299" t="str">
        <f>IF($H98="(en blanco)","",IF($H98="","",IFERROR(IF(VLOOKUP(S98+7,'Fechas de clase'!$B$5:$B$102,1,0),S98+14),S98+7)))</f>
        <v/>
      </c>
      <c r="U98" s="299" t="str">
        <f>IF($H98="(en blanco)","",IF($H98="","",IFERROR(IF(VLOOKUP(T98+7,'Fechas de clase'!$B$5:$B$102,1,0),T98+14),T98+7)))</f>
        <v/>
      </c>
      <c r="V98" s="299" t="str">
        <f>IF($H98="(en blanco)","",IF($H98="","",IFERROR(IF(VLOOKUP(U98+7,'Fechas de clase'!$B$5:$B$102,1,0),U98+14),U98+7)))</f>
        <v/>
      </c>
      <c r="W98" s="299" t="str">
        <f>IF($H98="(en blanco)","",IF($H98="","",IFERROR(IF(VLOOKUP(V98+7,'Fechas de clase'!$B$5:$B$102,1,0),V98+14),V98+7)))</f>
        <v/>
      </c>
      <c r="X98" s="299" t="str">
        <f>IF($H98="(en blanco)","",IF($H98="","",IFERROR(IF(VLOOKUP(W98+7,'Fechas de clase'!$B$5:$B$102,1,0),W98+14),W98+7)))</f>
        <v/>
      </c>
      <c r="Y98" s="299" t="str">
        <f>IF($H98="(en blanco)","",IF($H98="","",IFERROR(IF(VLOOKUP(X98+7,'Fechas de clase'!$B$5:$B$102,1,0),X98+14),X98+7)))</f>
        <v/>
      </c>
    </row>
    <row r="99" spans="2:25">
      <c r="B99" s="300"/>
      <c r="J99" s="298" t="str">
        <f t="shared" si="1"/>
        <v/>
      </c>
      <c r="K99" s="299" t="str">
        <f>IF($H99="(en blanco)","",IF($H99="","",IFERROR(IF(VLOOKUP(H99+7,'Fechas de clase'!$B$5:$B$102,1,0),H99+14),H99+7)))</f>
        <v/>
      </c>
      <c r="L99" s="299" t="str">
        <f>IF($H99="(en blanco)","",IF($H99="","",IFERROR(IF(VLOOKUP(K99+7,'Fechas de clase'!$B$5:$B$102,1,0),K99+14),K99+7)))</f>
        <v/>
      </c>
      <c r="M99" s="299" t="str">
        <f>IF($H99="(en blanco)","",IF($H99="","",IFERROR(IF(VLOOKUP(L99+7,'Fechas de clase'!$B$5:$B$102,1,0),L99+14),L99+7)))</f>
        <v/>
      </c>
      <c r="N99" s="299" t="str">
        <f>IF($H99="(en blanco)","",IF($H99="","",IFERROR(IF(VLOOKUP(M99+7,'Fechas de clase'!$B$5:$B$102,1,0),M99+14),M99+7)))</f>
        <v/>
      </c>
      <c r="O99" s="299" t="str">
        <f>IF($H99="(en blanco)","",IF($H99="","",IFERROR(IF(VLOOKUP(N99+7,'Fechas de clase'!$B$5:$B$102,1,0),N99+14),N99+7)))</f>
        <v/>
      </c>
      <c r="P99" s="299" t="str">
        <f>IF($H99="(en blanco)","",IF($H99="","",IFERROR(IF(VLOOKUP(O99+7,'Fechas de clase'!$B$5:$B$102,1,0),O99+14),O99+7)))</f>
        <v/>
      </c>
      <c r="Q99" s="299" t="str">
        <f>IF($H99="(en blanco)","",IF($H99="","",IFERROR(IF(VLOOKUP(P99+7,'Fechas de clase'!$B$5:$B$102,1,0),P99+14),P99+7)))</f>
        <v/>
      </c>
      <c r="R99" s="299" t="str">
        <f>IF($H99="(en blanco)","",IF($H99="","",IFERROR(IF(VLOOKUP(Q99+7,'Fechas de clase'!$B$5:$B$102,1,0),Q99+14),Q99+7)))</f>
        <v/>
      </c>
      <c r="S99" s="299" t="str">
        <f>IF($H99="(en blanco)","",IF($H99="","",IFERROR(IF(VLOOKUP(R99+7,'Fechas de clase'!$B$5:$B$102,1,0),R99+14),R99+7)))</f>
        <v/>
      </c>
      <c r="T99" s="299" t="str">
        <f>IF($H99="(en blanco)","",IF($H99="","",IFERROR(IF(VLOOKUP(S99+7,'Fechas de clase'!$B$5:$B$102,1,0),S99+14),S99+7)))</f>
        <v/>
      </c>
      <c r="U99" s="299" t="str">
        <f>IF($H99="(en blanco)","",IF($H99="","",IFERROR(IF(VLOOKUP(T99+7,'Fechas de clase'!$B$5:$B$102,1,0),T99+14),T99+7)))</f>
        <v/>
      </c>
      <c r="V99" s="299" t="str">
        <f>IF($H99="(en blanco)","",IF($H99="","",IFERROR(IF(VLOOKUP(U99+7,'Fechas de clase'!$B$5:$B$102,1,0),U99+14),U99+7)))</f>
        <v/>
      </c>
      <c r="W99" s="299" t="str">
        <f>IF($H99="(en blanco)","",IF($H99="","",IFERROR(IF(VLOOKUP(V99+7,'Fechas de clase'!$B$5:$B$102,1,0),V99+14),V99+7)))</f>
        <v/>
      </c>
      <c r="X99" s="299" t="str">
        <f>IF($H99="(en blanco)","",IF($H99="","",IFERROR(IF(VLOOKUP(W99+7,'Fechas de clase'!$B$5:$B$102,1,0),W99+14),W99+7)))</f>
        <v/>
      </c>
      <c r="Y99" s="299" t="str">
        <f>IF($H99="(en blanco)","",IF($H99="","",IFERROR(IF(VLOOKUP(X99+7,'Fechas de clase'!$B$5:$B$102,1,0),X99+14),X99+7)))</f>
        <v/>
      </c>
    </row>
    <row r="100" spans="2:25">
      <c r="B100" s="300"/>
      <c r="J100" s="298" t="str">
        <f t="shared" si="1"/>
        <v/>
      </c>
      <c r="K100" s="299" t="str">
        <f>IF($H100="(en blanco)","",IF($H100="","",IFERROR(IF(VLOOKUP(H100+7,'Fechas de clase'!$B$5:$B$102,1,0),H100+14),H100+7)))</f>
        <v/>
      </c>
      <c r="L100" s="299" t="str">
        <f>IF($H100="(en blanco)","",IF($H100="","",IFERROR(IF(VLOOKUP(K100+7,'Fechas de clase'!$B$5:$B$102,1,0),K100+14),K100+7)))</f>
        <v/>
      </c>
      <c r="M100" s="299" t="str">
        <f>IF($H100="(en blanco)","",IF($H100="","",IFERROR(IF(VLOOKUP(L100+7,'Fechas de clase'!$B$5:$B$102,1,0),L100+14),L100+7)))</f>
        <v/>
      </c>
      <c r="N100" s="299" t="str">
        <f>IF($H100="(en blanco)","",IF($H100="","",IFERROR(IF(VLOOKUP(M100+7,'Fechas de clase'!$B$5:$B$102,1,0),M100+14),M100+7)))</f>
        <v/>
      </c>
      <c r="O100" s="299" t="str">
        <f>IF($H100="(en blanco)","",IF($H100="","",IFERROR(IF(VLOOKUP(N100+7,'Fechas de clase'!$B$5:$B$102,1,0),N100+14),N100+7)))</f>
        <v/>
      </c>
      <c r="P100" s="299" t="str">
        <f>IF($H100="(en blanco)","",IF($H100="","",IFERROR(IF(VLOOKUP(O100+7,'Fechas de clase'!$B$5:$B$102,1,0),O100+14),O100+7)))</f>
        <v/>
      </c>
      <c r="Q100" s="299" t="str">
        <f>IF($H100="(en blanco)","",IF($H100="","",IFERROR(IF(VLOOKUP(P100+7,'Fechas de clase'!$B$5:$B$102,1,0),P100+14),P100+7)))</f>
        <v/>
      </c>
      <c r="R100" s="299" t="str">
        <f>IF($H100="(en blanco)","",IF($H100="","",IFERROR(IF(VLOOKUP(Q100+7,'Fechas de clase'!$B$5:$B$102,1,0),Q100+14),Q100+7)))</f>
        <v/>
      </c>
      <c r="S100" s="299" t="str">
        <f>IF($H100="(en blanco)","",IF($H100="","",IFERROR(IF(VLOOKUP(R100+7,'Fechas de clase'!$B$5:$B$102,1,0),R100+14),R100+7)))</f>
        <v/>
      </c>
      <c r="T100" s="299" t="str">
        <f>IF($H100="(en blanco)","",IF($H100="","",IFERROR(IF(VLOOKUP(S100+7,'Fechas de clase'!$B$5:$B$102,1,0),S100+14),S100+7)))</f>
        <v/>
      </c>
      <c r="U100" s="299" t="str">
        <f>IF($H100="(en blanco)","",IF($H100="","",IFERROR(IF(VLOOKUP(T100+7,'Fechas de clase'!$B$5:$B$102,1,0),T100+14),T100+7)))</f>
        <v/>
      </c>
      <c r="V100" s="299" t="str">
        <f>IF($H100="(en blanco)","",IF($H100="","",IFERROR(IF(VLOOKUP(U100+7,'Fechas de clase'!$B$5:$B$102,1,0),U100+14),U100+7)))</f>
        <v/>
      </c>
      <c r="W100" s="299" t="str">
        <f>IF($H100="(en blanco)","",IF($H100="","",IFERROR(IF(VLOOKUP(V100+7,'Fechas de clase'!$B$5:$B$102,1,0),V100+14),V100+7)))</f>
        <v/>
      </c>
      <c r="X100" s="299" t="str">
        <f>IF($H100="(en blanco)","",IF($H100="","",IFERROR(IF(VLOOKUP(W100+7,'Fechas de clase'!$B$5:$B$102,1,0),W100+14),W100+7)))</f>
        <v/>
      </c>
      <c r="Y100" s="299" t="str">
        <f>IF($H100="(en blanco)","",IF($H100="","",IFERROR(IF(VLOOKUP(X100+7,'Fechas de clase'!$B$5:$B$102,1,0),X100+14),X100+7)))</f>
        <v/>
      </c>
    </row>
    <row r="101" spans="2:25">
      <c r="B101" s="300"/>
      <c r="J101" s="298" t="str">
        <f t="shared" si="1"/>
        <v/>
      </c>
      <c r="K101" s="299" t="str">
        <f>IF($H101="(en blanco)","",IF($H101="","",IFERROR(IF(VLOOKUP(H101+7,'Fechas de clase'!$B$5:$B$102,1,0),H101+14),H101+7)))</f>
        <v/>
      </c>
      <c r="L101" s="299" t="str">
        <f>IF($H101="(en blanco)","",IF($H101="","",IFERROR(IF(VLOOKUP(K101+7,'Fechas de clase'!$B$5:$B$102,1,0),K101+14),K101+7)))</f>
        <v/>
      </c>
      <c r="M101" s="299" t="str">
        <f>IF($H101="(en blanco)","",IF($H101="","",IFERROR(IF(VLOOKUP(L101+7,'Fechas de clase'!$B$5:$B$102,1,0),L101+14),L101+7)))</f>
        <v/>
      </c>
      <c r="N101" s="299" t="str">
        <f>IF($H101="(en blanco)","",IF($H101="","",IFERROR(IF(VLOOKUP(M101+7,'Fechas de clase'!$B$5:$B$102,1,0),M101+14),M101+7)))</f>
        <v/>
      </c>
      <c r="O101" s="299" t="str">
        <f>IF($H101="(en blanco)","",IF($H101="","",IFERROR(IF(VLOOKUP(N101+7,'Fechas de clase'!$B$5:$B$102,1,0),N101+14),N101+7)))</f>
        <v/>
      </c>
      <c r="P101" s="299" t="str">
        <f>IF($H101="(en blanco)","",IF($H101="","",IFERROR(IF(VLOOKUP(O101+7,'Fechas de clase'!$B$5:$B$102,1,0),O101+14),O101+7)))</f>
        <v/>
      </c>
      <c r="Q101" s="299" t="str">
        <f>IF($H101="(en blanco)","",IF($H101="","",IFERROR(IF(VLOOKUP(P101+7,'Fechas de clase'!$B$5:$B$102,1,0),P101+14),P101+7)))</f>
        <v/>
      </c>
      <c r="R101" s="299" t="str">
        <f>IF($H101="(en blanco)","",IF($H101="","",IFERROR(IF(VLOOKUP(Q101+7,'Fechas de clase'!$B$5:$B$102,1,0),Q101+14),Q101+7)))</f>
        <v/>
      </c>
      <c r="S101" s="299" t="str">
        <f>IF($H101="(en blanco)","",IF($H101="","",IFERROR(IF(VLOOKUP(R101+7,'Fechas de clase'!$B$5:$B$102,1,0),R101+14),R101+7)))</f>
        <v/>
      </c>
      <c r="T101" s="299" t="str">
        <f>IF($H101="(en blanco)","",IF($H101="","",IFERROR(IF(VLOOKUP(S101+7,'Fechas de clase'!$B$5:$B$102,1,0),S101+14),S101+7)))</f>
        <v/>
      </c>
      <c r="U101" s="299" t="str">
        <f>IF($H101="(en blanco)","",IF($H101="","",IFERROR(IF(VLOOKUP(T101+7,'Fechas de clase'!$B$5:$B$102,1,0),T101+14),T101+7)))</f>
        <v/>
      </c>
      <c r="V101" s="299" t="str">
        <f>IF($H101="(en blanco)","",IF($H101="","",IFERROR(IF(VLOOKUP(U101+7,'Fechas de clase'!$B$5:$B$102,1,0),U101+14),U101+7)))</f>
        <v/>
      </c>
      <c r="W101" s="299" t="str">
        <f>IF($H101="(en blanco)","",IF($H101="","",IFERROR(IF(VLOOKUP(V101+7,'Fechas de clase'!$B$5:$B$102,1,0),V101+14),V101+7)))</f>
        <v/>
      </c>
      <c r="X101" s="299" t="str">
        <f>IF($H101="(en blanco)","",IF($H101="","",IFERROR(IF(VLOOKUP(W101+7,'Fechas de clase'!$B$5:$B$102,1,0),W101+14),W101+7)))</f>
        <v/>
      </c>
      <c r="Y101" s="299" t="str">
        <f>IF($H101="(en blanco)","",IF($H101="","",IFERROR(IF(VLOOKUP(X101+7,'Fechas de clase'!$B$5:$B$102,1,0),X101+14),X101+7)))</f>
        <v/>
      </c>
    </row>
    <row r="102" spans="2:25">
      <c r="B102" s="300"/>
      <c r="J102" s="298" t="str">
        <f t="shared" si="1"/>
        <v/>
      </c>
      <c r="K102" s="299" t="str">
        <f>IF($H102="(en blanco)","",IF($H102="","",IFERROR(IF(VLOOKUP(H102+7,'Fechas de clase'!$B$5:$B$102,1,0),H102+14),H102+7)))</f>
        <v/>
      </c>
      <c r="L102" s="299" t="str">
        <f>IF($H102="(en blanco)","",IF($H102="","",IFERROR(IF(VLOOKUP(K102+7,'Fechas de clase'!$B$5:$B$102,1,0),K102+14),K102+7)))</f>
        <v/>
      </c>
      <c r="M102" s="299" t="str">
        <f>IF($H102="(en blanco)","",IF($H102="","",IFERROR(IF(VLOOKUP(L102+7,'Fechas de clase'!$B$5:$B$102,1,0),L102+14),L102+7)))</f>
        <v/>
      </c>
      <c r="N102" s="299" t="str">
        <f>IF($H102="(en blanco)","",IF($H102="","",IFERROR(IF(VLOOKUP(M102+7,'Fechas de clase'!$B$5:$B$102,1,0),M102+14),M102+7)))</f>
        <v/>
      </c>
      <c r="O102" s="299" t="str">
        <f>IF($H102="(en blanco)","",IF($H102="","",IFERROR(IF(VLOOKUP(N102+7,'Fechas de clase'!$B$5:$B$102,1,0),N102+14),N102+7)))</f>
        <v/>
      </c>
      <c r="P102" s="299" t="str">
        <f>IF($H102="(en blanco)","",IF($H102="","",IFERROR(IF(VLOOKUP(O102+7,'Fechas de clase'!$B$5:$B$102,1,0),O102+14),O102+7)))</f>
        <v/>
      </c>
      <c r="Q102" s="299" t="str">
        <f>IF($H102="(en blanco)","",IF($H102="","",IFERROR(IF(VLOOKUP(P102+7,'Fechas de clase'!$B$5:$B$102,1,0),P102+14),P102+7)))</f>
        <v/>
      </c>
      <c r="R102" s="299" t="str">
        <f>IF($H102="(en blanco)","",IF($H102="","",IFERROR(IF(VLOOKUP(Q102+7,'Fechas de clase'!$B$5:$B$102,1,0),Q102+14),Q102+7)))</f>
        <v/>
      </c>
      <c r="S102" s="299" t="str">
        <f>IF($H102="(en blanco)","",IF($H102="","",IFERROR(IF(VLOOKUP(R102+7,'Fechas de clase'!$B$5:$B$102,1,0),R102+14),R102+7)))</f>
        <v/>
      </c>
      <c r="T102" s="299" t="str">
        <f>IF($H102="(en blanco)","",IF($H102="","",IFERROR(IF(VLOOKUP(S102+7,'Fechas de clase'!$B$5:$B$102,1,0),S102+14),S102+7)))</f>
        <v/>
      </c>
      <c r="U102" s="299" t="str">
        <f>IF($H102="(en blanco)","",IF($H102="","",IFERROR(IF(VLOOKUP(T102+7,'Fechas de clase'!$B$5:$B$102,1,0),T102+14),T102+7)))</f>
        <v/>
      </c>
      <c r="V102" s="299" t="str">
        <f>IF($H102="(en blanco)","",IF($H102="","",IFERROR(IF(VLOOKUP(U102+7,'Fechas de clase'!$B$5:$B$102,1,0),U102+14),U102+7)))</f>
        <v/>
      </c>
      <c r="W102" s="299" t="str">
        <f>IF($H102="(en blanco)","",IF($H102="","",IFERROR(IF(VLOOKUP(V102+7,'Fechas de clase'!$B$5:$B$102,1,0),V102+14),V102+7)))</f>
        <v/>
      </c>
      <c r="X102" s="299" t="str">
        <f>IF($H102="(en blanco)","",IF($H102="","",IFERROR(IF(VLOOKUP(W102+7,'Fechas de clase'!$B$5:$B$102,1,0),W102+14),W102+7)))</f>
        <v/>
      </c>
      <c r="Y102" s="299" t="str">
        <f>IF($H102="(en blanco)","",IF($H102="","",IFERROR(IF(VLOOKUP(X102+7,'Fechas de clase'!$B$5:$B$102,1,0),X102+14),X102+7)))</f>
        <v/>
      </c>
    </row>
  </sheetData>
  <mergeCells count="5">
    <mergeCell ref="B2:C3"/>
    <mergeCell ref="H2:Y2"/>
    <mergeCell ref="K4:M4"/>
    <mergeCell ref="N4:Q4"/>
    <mergeCell ref="R4:U4"/>
  </mergeCells>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65B4F-E30C-4F3F-9134-963E5CDB1D50}">
  <sheetPr codeName="Hoja4"/>
  <dimension ref="A3:CR150"/>
  <sheetViews>
    <sheetView showGridLines="0" topLeftCell="CG35" zoomScale="60" zoomScaleNormal="60" zoomScalePageLayoutView="62" workbookViewId="0">
      <selection activeCell="BI1" sqref="BI1"/>
    </sheetView>
  </sheetViews>
  <sheetFormatPr defaultColWidth="9.140625" defaultRowHeight="14.45"/>
  <cols>
    <col min="1" max="1" width="5.28515625" hidden="1" customWidth="1"/>
    <col min="2" max="2" width="27.42578125" hidden="1" customWidth="1"/>
    <col min="3" max="3" width="29.7109375" hidden="1" customWidth="1"/>
    <col min="4" max="4" width="33.28515625" hidden="1" customWidth="1"/>
    <col min="5" max="5" width="21.42578125" hidden="1" customWidth="1"/>
    <col min="6" max="6" width="22.5703125" hidden="1" customWidth="1"/>
    <col min="7" max="7" width="11" hidden="1" customWidth="1"/>
    <col min="8" max="8" width="14" hidden="1" customWidth="1"/>
    <col min="9" max="10" width="10.28515625" hidden="1" customWidth="1"/>
    <col min="11" max="18" width="10.7109375" hidden="1" customWidth="1"/>
    <col min="19" max="19" width="10.28515625" hidden="1" customWidth="1"/>
    <col min="20" max="20" width="9.85546875" hidden="1" customWidth="1"/>
    <col min="21" max="25" width="10.28515625" hidden="1" customWidth="1"/>
    <col min="26" max="26" width="7.85546875" hidden="1" customWidth="1"/>
    <col min="27" max="27" width="52.28515625" hidden="1" customWidth="1"/>
    <col min="28" max="32" width="18.28515625" hidden="1" customWidth="1"/>
    <col min="33" max="33" width="21" hidden="1" customWidth="1"/>
    <col min="34" max="34" width="19" hidden="1" customWidth="1"/>
    <col min="35" max="35" width="18.28515625" hidden="1" customWidth="1"/>
    <col min="36" max="36" width="2.28515625" hidden="1" customWidth="1"/>
    <col min="37" max="52" width="11.5703125" hidden="1" customWidth="1"/>
    <col min="53" max="53" width="24.85546875" hidden="1" customWidth="1"/>
    <col min="54" max="54" width="26.7109375" hidden="1" customWidth="1"/>
    <col min="55" max="55" width="11.5703125" hidden="1" customWidth="1"/>
    <col min="56" max="56" width="17.42578125" hidden="1" customWidth="1"/>
    <col min="57" max="57" width="11.5703125" hidden="1" customWidth="1"/>
    <col min="58" max="58" width="15.140625" hidden="1" customWidth="1"/>
    <col min="59" max="59" width="19" hidden="1" customWidth="1"/>
    <col min="60" max="60" width="17.5703125" hidden="1" customWidth="1"/>
    <col min="61" max="62" width="17.5703125" customWidth="1"/>
    <col min="63" max="63" width="16" customWidth="1"/>
    <col min="64" max="64" width="20.5703125" bestFit="1" customWidth="1"/>
    <col min="65" max="65" width="21" bestFit="1" customWidth="1"/>
    <col min="66" max="66" width="11" bestFit="1" customWidth="1"/>
    <col min="67" max="74" width="11.42578125" bestFit="1" customWidth="1"/>
    <col min="75" max="75" width="11" bestFit="1" customWidth="1"/>
    <col min="76" max="76" width="10.7109375" bestFit="1" customWidth="1"/>
    <col min="77" max="78" width="11" bestFit="1" customWidth="1"/>
    <col min="79" max="90" width="11.42578125"/>
    <col min="91" max="91" width="21.140625" customWidth="1"/>
    <col min="92" max="92" width="21.42578125" customWidth="1"/>
    <col min="93" max="93" width="14.28515625" customWidth="1"/>
    <col min="94" max="96" width="11.5703125" bestFit="1" customWidth="1"/>
  </cols>
  <sheetData>
    <row r="3" spans="2:59">
      <c r="B3" s="187" t="s">
        <v>11</v>
      </c>
      <c r="C3" t="s">
        <v>450</v>
      </c>
    </row>
    <row r="4" spans="2:59">
      <c r="B4" s="187" t="s">
        <v>68</v>
      </c>
      <c r="C4" t="s">
        <v>451</v>
      </c>
      <c r="D4" s="63"/>
      <c r="BB4" s="187" t="s">
        <v>11</v>
      </c>
      <c r="BC4" t="s">
        <v>450</v>
      </c>
    </row>
    <row r="5" spans="2:59">
      <c r="D5" s="63"/>
      <c r="BB5" s="187" t="s">
        <v>68</v>
      </c>
      <c r="BC5" t="s">
        <v>451</v>
      </c>
      <c r="BD5" s="63"/>
    </row>
    <row r="6" spans="2:59">
      <c r="B6" s="187" t="s">
        <v>14</v>
      </c>
      <c r="C6" s="187" t="s">
        <v>67</v>
      </c>
      <c r="D6" s="187" t="s">
        <v>10</v>
      </c>
      <c r="E6" s="187" t="s">
        <v>452</v>
      </c>
      <c r="F6" s="187" t="s">
        <v>31</v>
      </c>
      <c r="G6" s="187" t="s">
        <v>32</v>
      </c>
      <c r="H6" t="s">
        <v>453</v>
      </c>
      <c r="I6" s="206" t="s">
        <v>454</v>
      </c>
      <c r="J6" s="189" t="s">
        <v>455</v>
      </c>
      <c r="K6" s="190" t="s">
        <v>456</v>
      </c>
      <c r="L6" s="190" t="s">
        <v>457</v>
      </c>
      <c r="M6" s="190" t="s">
        <v>458</v>
      </c>
      <c r="N6" s="190" t="s">
        <v>459</v>
      </c>
      <c r="O6" s="190" t="s">
        <v>460</v>
      </c>
      <c r="P6" s="190" t="s">
        <v>461</v>
      </c>
      <c r="Q6" s="190" t="s">
        <v>462</v>
      </c>
      <c r="R6" s="190" t="s">
        <v>463</v>
      </c>
      <c r="S6" s="190" t="s">
        <v>464</v>
      </c>
      <c r="T6" s="190" t="s">
        <v>465</v>
      </c>
      <c r="U6" s="190" t="s">
        <v>466</v>
      </c>
      <c r="V6" s="190" t="s">
        <v>467</v>
      </c>
      <c r="W6" s="190" t="s">
        <v>468</v>
      </c>
      <c r="X6" s="190" t="s">
        <v>469</v>
      </c>
      <c r="Y6" s="191" t="s">
        <v>470</v>
      </c>
      <c r="AA6" s="189" t="s">
        <v>65</v>
      </c>
      <c r="AB6" s="190" t="s">
        <v>10</v>
      </c>
      <c r="AC6" s="190" t="s">
        <v>14</v>
      </c>
      <c r="AD6" s="190" t="s">
        <v>11</v>
      </c>
      <c r="AE6" s="190" t="s">
        <v>471</v>
      </c>
      <c r="AF6" s="190" t="s">
        <v>24</v>
      </c>
      <c r="AG6" s="190" t="s">
        <v>31</v>
      </c>
      <c r="AH6" s="190" t="s">
        <v>32</v>
      </c>
      <c r="AI6" s="190" t="s">
        <v>472</v>
      </c>
      <c r="AJ6" s="190" t="s">
        <v>473</v>
      </c>
      <c r="AK6" s="190" t="s">
        <v>455</v>
      </c>
      <c r="AL6" s="190" t="s">
        <v>456</v>
      </c>
      <c r="AM6" s="190" t="s">
        <v>457</v>
      </c>
      <c r="AN6" s="190" t="s">
        <v>458</v>
      </c>
      <c r="AO6" s="190" t="s">
        <v>459</v>
      </c>
      <c r="AP6" s="190" t="s">
        <v>460</v>
      </c>
      <c r="AQ6" s="190" t="s">
        <v>461</v>
      </c>
      <c r="AR6" s="190" t="s">
        <v>462</v>
      </c>
      <c r="AS6" s="190" t="s">
        <v>463</v>
      </c>
      <c r="AT6" s="190" t="s">
        <v>464</v>
      </c>
      <c r="AU6" s="190" t="s">
        <v>465</v>
      </c>
      <c r="AV6" s="190" t="s">
        <v>466</v>
      </c>
      <c r="AW6" s="190" t="s">
        <v>467</v>
      </c>
      <c r="AX6" s="190" t="s">
        <v>468</v>
      </c>
      <c r="AY6" s="190" t="s">
        <v>469</v>
      </c>
      <c r="AZ6" s="191" t="s">
        <v>470</v>
      </c>
      <c r="BA6" s="206" t="s">
        <v>454</v>
      </c>
      <c r="BD6" s="63"/>
    </row>
    <row r="7" spans="2:59">
      <c r="B7" s="63">
        <v>45670</v>
      </c>
      <c r="C7" t="s">
        <v>474</v>
      </c>
      <c r="D7" t="s">
        <v>72</v>
      </c>
      <c r="E7" t="s">
        <v>82</v>
      </c>
      <c r="F7" t="s">
        <v>83</v>
      </c>
      <c r="G7" t="s">
        <v>84</v>
      </c>
      <c r="H7" s="397">
        <v>12</v>
      </c>
      <c r="I7">
        <f>IF(C7="","",COUNTIFS(Tabla1[[#All],[¿Pasó a miembro?]],"Si",Tabla1[[#All],[Tipo Incrito]],"&lt;&gt;Pre-Inscrito",Tabla1[[#All],[llave2]],Gráficos_!C7))</f>
        <v>0</v>
      </c>
      <c r="J7" s="188">
        <f>IF(C7="","",COUNTIFS(Tabla1[[#All],[sem 01]],"=P",Tabla1[[#All],[llave2]],Gráficos_!C7))</f>
        <v>10</v>
      </c>
      <c r="K7">
        <f>IF(C7="","",COUNTIFS(Tabla1[[#All],[sem 02]],"=P",Tabla1[[#All],[llave2]],Gráficos_!C7))</f>
        <v>7</v>
      </c>
      <c r="L7">
        <f>IF(C7="","",COUNTIFS(Tabla1[[#All],[sem 03]],"=P",Tabla1[[#All],[llave2]],Gráficos_!C7))</f>
        <v>7</v>
      </c>
      <c r="M7">
        <f>IF(C7="","",COUNTIFS(Tabla1[[#All],[sem 04]],"=P",Tabla1[[#All],[llave2]],Gráficos_!C7))</f>
        <v>8</v>
      </c>
      <c r="N7">
        <f>IF(C7="","",COUNTIFS(Tabla1[[#All],[sem 05]],"=P",Tabla1[[#All],[llave2]],Gráficos_!C7))</f>
        <v>6</v>
      </c>
      <c r="O7">
        <f>IF(C7="","",COUNTIFS(Tabla1[[#All],[sem 06]],"=P",Tabla1[[#All],[llave2]],Gráficos_!C7))</f>
        <v>8</v>
      </c>
      <c r="P7">
        <f>IF(C7="","",COUNTIFS(Tabla1[[#All],[sem 07]],"=P",Tabla1[[#All],[llave2]],Gráficos_!C7))</f>
        <v>0</v>
      </c>
      <c r="Q7">
        <f>IF(C7="","",COUNTIFS(Tabla1[[#All],[sem 08]],"=P",Tabla1[[#All],[llave2]],Gráficos_!C7))</f>
        <v>0</v>
      </c>
      <c r="R7">
        <f>IF(C7="","",COUNTIFS(Tabla1[[#All],[sem 09]],"=P",Tabla1[[#All],[llave2]],Gráficos_!C7))</f>
        <v>0</v>
      </c>
      <c r="S7">
        <f>IF(C7="","",COUNTIFS(Tabla1[[#All],[sem 10]],"=P",Tabla1[[#All],[llave2]],Gráficos_!C7))</f>
        <v>0</v>
      </c>
      <c r="T7">
        <f>IF(C7="","",COUNTIFS(Tabla1[[#All],[sem 11]],"=P",Tabla1[[#All],[llave2]],Gráficos_!C7))</f>
        <v>0</v>
      </c>
      <c r="U7">
        <f>IF(C7="","",COUNTIFS(Tabla1[[#All],[sem 12]],"=P",Tabla1[[#All],[llave2]],Gráficos_!C7))</f>
        <v>0</v>
      </c>
      <c r="V7">
        <f>IF(C7="","",COUNTIFS(Tabla1[[#All],[sem 13]],"=P",Tabla1[[#All],[llave2]],Gráficos_!C7))</f>
        <v>0</v>
      </c>
      <c r="W7">
        <f>IF(C7="","",COUNTIFS(Tabla1[[#All],[sem 14]],"=P",Tabla1[[#All],[llave2]],Gráficos_!C7))</f>
        <v>0</v>
      </c>
      <c r="X7">
        <f>IF(C7="","",COUNTIFS(Tabla1[[#All],[sem 15]],"=P",Tabla1[[#All],[llave2]],Gráficos_!C7))</f>
        <v>0</v>
      </c>
      <c r="Y7" s="192">
        <f>IF(C7="","",COUNTIFS(Tabla1[[#All],[sem 16]],"=P",Tabla1[[#All],[llave2]],Gráficos_!C7))</f>
        <v>0</v>
      </c>
      <c r="AA7" s="188" t="str">
        <f t="shared" ref="AA7:AA38" si="0">IF(OR(C7="",C7="(En blanco)"),"",C7)</f>
        <v>Huaraz-Enero-Lunes-7:00 - 9:00 p.m.-45670-Inscrito Nuevo</v>
      </c>
      <c r="AB7" t="str">
        <f t="shared" ref="AB7:AB38" si="1">IF(OR(D7="",D7="(En blanco)"),"",D7)</f>
        <v>Conócete a ti mismo</v>
      </c>
      <c r="AC7" s="63">
        <f t="shared" ref="AC7:AC38" si="2">IF(OR(B7="",B7="(En blanco)"),"",B7)</f>
        <v>45670</v>
      </c>
      <c r="AD7" t="str">
        <f t="shared" ref="AD7:AD38" si="3">IF(OR(B7="",B7="(En blanco)"),"",TEXT(B7,"mmmm"))</f>
        <v>Enero</v>
      </c>
      <c r="AE7" t="str">
        <f>IF(OR(B7="",B7="(En blanco)"),"",TEXT(B7,"yyyy"))</f>
        <v>2025</v>
      </c>
      <c r="AF7" t="str">
        <f t="shared" ref="AF7:AF38" si="4">IF(OR(E7="",E7="(En blanco)"),"",E7)</f>
        <v>Inscrito Nuevo</v>
      </c>
      <c r="AG7" t="str">
        <f t="shared" ref="AG7:AG38" si="5">IF(OR(F7="",F7="(En blanco)"),"",F7)</f>
        <v>Brenda Medoza</v>
      </c>
      <c r="AH7" t="str">
        <f t="shared" ref="AH7:AH38" si="6">IF(OR(G7="",G7="(En blanco)"),"",G7)</f>
        <v>José Flores</v>
      </c>
      <c r="AI7">
        <f t="shared" ref="AI7:AI38" si="7">IF(H7="","",H7)</f>
        <v>12</v>
      </c>
      <c r="AK7">
        <f>IF(J7="","",J7)</f>
        <v>10</v>
      </c>
      <c r="AL7">
        <f t="shared" ref="AL7:AV22" si="8">IF(K7="","",K7)</f>
        <v>7</v>
      </c>
      <c r="AM7">
        <f t="shared" si="8"/>
        <v>7</v>
      </c>
      <c r="AN7">
        <f t="shared" si="8"/>
        <v>8</v>
      </c>
      <c r="AO7">
        <f t="shared" si="8"/>
        <v>6</v>
      </c>
      <c r="AP7">
        <f t="shared" si="8"/>
        <v>8</v>
      </c>
      <c r="AQ7">
        <f t="shared" si="8"/>
        <v>0</v>
      </c>
      <c r="AR7">
        <f t="shared" si="8"/>
        <v>0</v>
      </c>
      <c r="AS7">
        <f t="shared" si="8"/>
        <v>0</v>
      </c>
      <c r="AT7">
        <f t="shared" si="8"/>
        <v>0</v>
      </c>
      <c r="AU7">
        <f t="shared" si="8"/>
        <v>0</v>
      </c>
      <c r="AV7">
        <f t="shared" si="8"/>
        <v>0</v>
      </c>
      <c r="AW7">
        <f t="shared" ref="AW7:AW70" si="9">IF(V7="","",V7)</f>
        <v>0</v>
      </c>
      <c r="AX7">
        <f t="shared" ref="AX7:AX70" si="10">IF(W7="","",W7)</f>
        <v>0</v>
      </c>
      <c r="AY7">
        <f t="shared" ref="AY7:AY70" si="11">IF(X7="","",X7)</f>
        <v>0</v>
      </c>
      <c r="AZ7" s="192">
        <f t="shared" ref="AZ7:AZ70" si="12">IF(Y7="","",Y7)</f>
        <v>0</v>
      </c>
      <c r="BA7">
        <f>IF(I7="","",I7)</f>
        <v>0</v>
      </c>
      <c r="BB7" s="187" t="s">
        <v>14</v>
      </c>
      <c r="BC7" s="187" t="s">
        <v>10</v>
      </c>
      <c r="BD7" s="187" t="s">
        <v>452</v>
      </c>
      <c r="BE7" s="187" t="s">
        <v>31</v>
      </c>
      <c r="BF7" s="187" t="s">
        <v>32</v>
      </c>
      <c r="BG7" t="s">
        <v>453</v>
      </c>
    </row>
    <row r="8" spans="2:59">
      <c r="B8" s="63">
        <v>45671</v>
      </c>
      <c r="C8" t="s">
        <v>475</v>
      </c>
      <c r="D8" t="s">
        <v>72</v>
      </c>
      <c r="E8" t="s">
        <v>82</v>
      </c>
      <c r="F8" t="s">
        <v>76</v>
      </c>
      <c r="G8" t="s">
        <v>127</v>
      </c>
      <c r="H8" s="397">
        <v>9</v>
      </c>
      <c r="I8">
        <f>IF(C8="","",COUNTIFS(Tabla1[[#All],[¿Pasó a miembro?]],"Si",Tabla1[[#All],[Tipo Incrito]],"&lt;&gt;Pre-Inscrito",Tabla1[[#All],[llave2]],Gráficos_!C8))</f>
        <v>0</v>
      </c>
      <c r="J8" s="188">
        <f>IF(C8="","",COUNTIFS(Tabla1[[#All],[sem 01]],"=P",Tabla1[[#All],[llave2]],Gráficos_!C8))</f>
        <v>9</v>
      </c>
      <c r="K8">
        <f>IF(C8="","",COUNTIFS(Tabla1[[#All],[sem 02]],"=P",Tabla1[[#All],[llave2]],Gráficos_!C8))</f>
        <v>6</v>
      </c>
      <c r="L8">
        <f>IF(C8="","",COUNTIFS(Tabla1[[#All],[sem 03]],"=P",Tabla1[[#All],[llave2]],Gráficos_!C8))</f>
        <v>8</v>
      </c>
      <c r="M8">
        <f>IF(C8="","",COUNTIFS(Tabla1[[#All],[sem 04]],"=P",Tabla1[[#All],[llave2]],Gráficos_!C8))</f>
        <v>7</v>
      </c>
      <c r="N8">
        <f>IF(C8="","",COUNTIFS(Tabla1[[#All],[sem 05]],"=P",Tabla1[[#All],[llave2]],Gráficos_!C8))</f>
        <v>5</v>
      </c>
      <c r="O8">
        <f>IF(C8="","",COUNTIFS(Tabla1[[#All],[sem 06]],"=P",Tabla1[[#All],[llave2]],Gráficos_!C8))</f>
        <v>9</v>
      </c>
      <c r="P8">
        <f>IF(C8="","",COUNTIFS(Tabla1[[#All],[sem 07]],"=P",Tabla1[[#All],[llave2]],Gráficos_!C8))</f>
        <v>0</v>
      </c>
      <c r="Q8">
        <f>IF(C8="","",COUNTIFS(Tabla1[[#All],[sem 08]],"=P",Tabla1[[#All],[llave2]],Gráficos_!C8))</f>
        <v>0</v>
      </c>
      <c r="R8">
        <f>IF(C8="","",COUNTIFS(Tabla1[[#All],[sem 09]],"=P",Tabla1[[#All],[llave2]],Gráficos_!C8))</f>
        <v>0</v>
      </c>
      <c r="S8">
        <f>IF(C8="","",COUNTIFS(Tabla1[[#All],[sem 10]],"=P",Tabla1[[#All],[llave2]],Gráficos_!C8))</f>
        <v>0</v>
      </c>
      <c r="T8">
        <f>IF(C8="","",COUNTIFS(Tabla1[[#All],[sem 11]],"=P",Tabla1[[#All],[llave2]],Gráficos_!C8))</f>
        <v>0</v>
      </c>
      <c r="U8">
        <f>IF(C8="","",COUNTIFS(Tabla1[[#All],[sem 12]],"=P",Tabla1[[#All],[llave2]],Gráficos_!C8))</f>
        <v>0</v>
      </c>
      <c r="V8">
        <f>IF(C8="","",COUNTIFS(Tabla1[[#All],[sem 13]],"=P",Tabla1[[#All],[llave2]],Gráficos_!C8))</f>
        <v>0</v>
      </c>
      <c r="W8">
        <f>IF(C8="","",COUNTIFS(Tabla1[[#All],[sem 14]],"=P",Tabla1[[#All],[llave2]],Gráficos_!C8))</f>
        <v>0</v>
      </c>
      <c r="X8">
        <f>IF(C8="","",COUNTIFS(Tabla1[[#All],[sem 15]],"=P",Tabla1[[#All],[llave2]],Gráficos_!C8))</f>
        <v>0</v>
      </c>
      <c r="Y8" s="192">
        <f>IF(C8="","",COUNTIFS(Tabla1[[#All],[sem 16]],"=P",Tabla1[[#All],[llave2]],Gráficos_!C8))</f>
        <v>0</v>
      </c>
      <c r="AA8" s="188" t="str">
        <f t="shared" si="0"/>
        <v>Huaraz-Enero-Martes-7:00 - 9:00 p.m.-45671-Inscrito Nuevo</v>
      </c>
      <c r="AB8" t="str">
        <f t="shared" si="1"/>
        <v>Conócete a ti mismo</v>
      </c>
      <c r="AC8" s="63">
        <f t="shared" si="2"/>
        <v>45671</v>
      </c>
      <c r="AD8" t="str">
        <f t="shared" si="3"/>
        <v>Enero</v>
      </c>
      <c r="AE8" t="str">
        <f t="shared" ref="AE8:AE71" si="13">IF(OR(B8="",B8="(En blanco)"),"",TEXT(B8,"yyyy"))</f>
        <v>2025</v>
      </c>
      <c r="AF8" t="str">
        <f t="shared" si="4"/>
        <v>Inscrito Nuevo</v>
      </c>
      <c r="AG8" t="str">
        <f t="shared" si="5"/>
        <v>Karenth Llanos</v>
      </c>
      <c r="AH8" t="str">
        <f t="shared" si="6"/>
        <v>Mavel Villavicencio</v>
      </c>
      <c r="AI8">
        <f t="shared" si="7"/>
        <v>9</v>
      </c>
      <c r="AK8">
        <f t="shared" ref="AK8:AV28" si="14">IF(J8="","",J8)</f>
        <v>9</v>
      </c>
      <c r="AL8">
        <f t="shared" si="8"/>
        <v>6</v>
      </c>
      <c r="AM8">
        <f t="shared" si="8"/>
        <v>8</v>
      </c>
      <c r="AN8">
        <f t="shared" si="8"/>
        <v>7</v>
      </c>
      <c r="AO8">
        <f t="shared" si="8"/>
        <v>5</v>
      </c>
      <c r="AP8">
        <f t="shared" si="8"/>
        <v>9</v>
      </c>
      <c r="AQ8">
        <f t="shared" si="8"/>
        <v>0</v>
      </c>
      <c r="AR8">
        <f t="shared" si="8"/>
        <v>0</v>
      </c>
      <c r="AS8">
        <f t="shared" si="8"/>
        <v>0</v>
      </c>
      <c r="AT8">
        <f t="shared" si="8"/>
        <v>0</v>
      </c>
      <c r="AU8">
        <f t="shared" si="8"/>
        <v>0</v>
      </c>
      <c r="AV8">
        <f t="shared" si="8"/>
        <v>0</v>
      </c>
      <c r="AW8">
        <f t="shared" si="9"/>
        <v>0</v>
      </c>
      <c r="AX8">
        <f t="shared" si="10"/>
        <v>0</v>
      </c>
      <c r="AY8">
        <f t="shared" si="11"/>
        <v>0</v>
      </c>
      <c r="AZ8" s="192">
        <f t="shared" si="12"/>
        <v>0</v>
      </c>
      <c r="BA8">
        <f t="shared" ref="BA8:BA71" si="15">IF(I8="","",I8)</f>
        <v>0</v>
      </c>
      <c r="BB8" s="63">
        <v>45670</v>
      </c>
      <c r="BC8" t="s">
        <v>72</v>
      </c>
      <c r="BD8" t="s">
        <v>82</v>
      </c>
      <c r="BE8" t="s">
        <v>83</v>
      </c>
      <c r="BF8" t="s">
        <v>84</v>
      </c>
      <c r="BG8" s="397">
        <v>12</v>
      </c>
    </row>
    <row r="9" spans="2:59">
      <c r="B9" s="63">
        <v>45700</v>
      </c>
      <c r="C9" t="s">
        <v>476</v>
      </c>
      <c r="D9" t="s">
        <v>72</v>
      </c>
      <c r="E9" t="s">
        <v>82</v>
      </c>
      <c r="F9" t="s">
        <v>76</v>
      </c>
      <c r="G9" t="s">
        <v>186</v>
      </c>
      <c r="H9" s="397">
        <v>3</v>
      </c>
      <c r="I9">
        <f>IF(C9="","",COUNTIFS(Tabla1[[#All],[¿Pasó a miembro?]],"Si",Tabla1[[#All],[Tipo Incrito]],"&lt;&gt;Pre-Inscrito",Tabla1[[#All],[llave2]],Gráficos_!C9))</f>
        <v>0</v>
      </c>
      <c r="J9" s="188">
        <f>IF(C9="","",COUNTIFS(Tabla1[[#All],[sem 01]],"=P",Tabla1[[#All],[llave2]],Gráficos_!C9))</f>
        <v>0</v>
      </c>
      <c r="K9">
        <f>IF(C9="","",COUNTIFS(Tabla1[[#All],[sem 02]],"=P",Tabla1[[#All],[llave2]],Gráficos_!C9))</f>
        <v>0</v>
      </c>
      <c r="L9">
        <f>IF(C9="","",COUNTIFS(Tabla1[[#All],[sem 03]],"=P",Tabla1[[#All],[llave2]],Gráficos_!C9))</f>
        <v>0</v>
      </c>
      <c r="M9">
        <f>IF(C9="","",COUNTIFS(Tabla1[[#All],[sem 04]],"=P",Tabla1[[#All],[llave2]],Gráficos_!C9))</f>
        <v>0</v>
      </c>
      <c r="N9">
        <f>IF(C9="","",COUNTIFS(Tabla1[[#All],[sem 05]],"=P",Tabla1[[#All],[llave2]],Gráficos_!C9))</f>
        <v>0</v>
      </c>
      <c r="O9">
        <f>IF(C9="","",COUNTIFS(Tabla1[[#All],[sem 06]],"=P",Tabla1[[#All],[llave2]],Gráficos_!C9))</f>
        <v>0</v>
      </c>
      <c r="P9">
        <f>IF(C9="","",COUNTIFS(Tabla1[[#All],[sem 07]],"=P",Tabla1[[#All],[llave2]],Gráficos_!C9))</f>
        <v>0</v>
      </c>
      <c r="Q9">
        <f>IF(C9="","",COUNTIFS(Tabla1[[#All],[sem 08]],"=P",Tabla1[[#All],[llave2]],Gráficos_!C9))</f>
        <v>0</v>
      </c>
      <c r="R9">
        <f>IF(C9="","",COUNTIFS(Tabla1[[#All],[sem 09]],"=P",Tabla1[[#All],[llave2]],Gráficos_!C9))</f>
        <v>0</v>
      </c>
      <c r="S9">
        <f>IF(C9="","",COUNTIFS(Tabla1[[#All],[sem 10]],"=P",Tabla1[[#All],[llave2]],Gráficos_!C9))</f>
        <v>0</v>
      </c>
      <c r="T9">
        <f>IF(C9="","",COUNTIFS(Tabla1[[#All],[sem 11]],"=P",Tabla1[[#All],[llave2]],Gráficos_!C9))</f>
        <v>0</v>
      </c>
      <c r="U9">
        <f>IF(C9="","",COUNTIFS(Tabla1[[#All],[sem 12]],"=P",Tabla1[[#All],[llave2]],Gráficos_!C9))</f>
        <v>0</v>
      </c>
      <c r="V9">
        <f>IF(C9="","",COUNTIFS(Tabla1[[#All],[sem 13]],"=P",Tabla1[[#All],[llave2]],Gráficos_!C9))</f>
        <v>0</v>
      </c>
      <c r="W9">
        <f>IF(C9="","",COUNTIFS(Tabla1[[#All],[sem 14]],"=P",Tabla1[[#All],[llave2]],Gráficos_!C9))</f>
        <v>0</v>
      </c>
      <c r="X9">
        <f>IF(C9="","",COUNTIFS(Tabla1[[#All],[sem 15]],"=P",Tabla1[[#All],[llave2]],Gráficos_!C9))</f>
        <v>0</v>
      </c>
      <c r="Y9" s="192">
        <f>IF(C9="","",COUNTIFS(Tabla1[[#All],[sem 16]],"=P",Tabla1[[#All],[llave2]],Gráficos_!C9))</f>
        <v>0</v>
      </c>
      <c r="AA9" s="188" t="str">
        <f t="shared" si="0"/>
        <v>Huaraz-Febrero-Miercoles-7:00 - 9:00 p.m.-45700-Inscrito Nuevo</v>
      </c>
      <c r="AB9" t="str">
        <f t="shared" si="1"/>
        <v>Conócete a ti mismo</v>
      </c>
      <c r="AC9" s="63">
        <f t="shared" si="2"/>
        <v>45700</v>
      </c>
      <c r="AD9" t="str">
        <f t="shared" si="3"/>
        <v>Febrero</v>
      </c>
      <c r="AE9" t="str">
        <f t="shared" si="13"/>
        <v>2025</v>
      </c>
      <c r="AF9" t="str">
        <f t="shared" si="4"/>
        <v>Inscrito Nuevo</v>
      </c>
      <c r="AG9" t="str">
        <f t="shared" si="5"/>
        <v>Karenth Llanos</v>
      </c>
      <c r="AH9" t="str">
        <f t="shared" si="6"/>
        <v>Luis Chinchay</v>
      </c>
      <c r="AI9">
        <f t="shared" si="7"/>
        <v>3</v>
      </c>
      <c r="AK9">
        <f t="shared" si="14"/>
        <v>0</v>
      </c>
      <c r="AL9">
        <f t="shared" si="8"/>
        <v>0</v>
      </c>
      <c r="AM9">
        <f t="shared" si="8"/>
        <v>0</v>
      </c>
      <c r="AN9">
        <f t="shared" si="8"/>
        <v>0</v>
      </c>
      <c r="AO9">
        <f t="shared" si="8"/>
        <v>0</v>
      </c>
      <c r="AP9">
        <f t="shared" si="8"/>
        <v>0</v>
      </c>
      <c r="AQ9">
        <f t="shared" si="8"/>
        <v>0</v>
      </c>
      <c r="AR9">
        <f t="shared" si="8"/>
        <v>0</v>
      </c>
      <c r="AS9">
        <f t="shared" si="8"/>
        <v>0</v>
      </c>
      <c r="AT9">
        <f t="shared" si="8"/>
        <v>0</v>
      </c>
      <c r="AU9">
        <f t="shared" si="8"/>
        <v>0</v>
      </c>
      <c r="AV9">
        <f t="shared" si="8"/>
        <v>0</v>
      </c>
      <c r="AW9">
        <f t="shared" si="9"/>
        <v>0</v>
      </c>
      <c r="AX9">
        <f t="shared" si="10"/>
        <v>0</v>
      </c>
      <c r="AY9">
        <f t="shared" si="11"/>
        <v>0</v>
      </c>
      <c r="AZ9" s="192">
        <f t="shared" si="12"/>
        <v>0</v>
      </c>
      <c r="BA9">
        <f t="shared" si="15"/>
        <v>0</v>
      </c>
      <c r="BB9" s="63">
        <v>45671</v>
      </c>
      <c r="BC9" t="s">
        <v>72</v>
      </c>
      <c r="BD9" t="s">
        <v>82</v>
      </c>
      <c r="BE9" t="s">
        <v>76</v>
      </c>
      <c r="BF9" t="s">
        <v>127</v>
      </c>
      <c r="BG9" s="397">
        <v>9</v>
      </c>
    </row>
    <row r="10" spans="2:59">
      <c r="B10" s="63">
        <v>45701</v>
      </c>
      <c r="C10" t="s">
        <v>477</v>
      </c>
      <c r="D10" t="s">
        <v>72</v>
      </c>
      <c r="E10" t="s">
        <v>82</v>
      </c>
      <c r="F10" t="s">
        <v>204</v>
      </c>
      <c r="G10" t="s">
        <v>83</v>
      </c>
      <c r="H10" s="397">
        <v>6</v>
      </c>
      <c r="I10">
        <f>IF(C10="","",COUNTIFS(Tabla1[[#All],[¿Pasó a miembro?]],"Si",Tabla1[[#All],[Tipo Incrito]],"&lt;&gt;Pre-Inscrito",Tabla1[[#All],[llave2]],Gráficos_!C10))</f>
        <v>0</v>
      </c>
      <c r="J10" s="188">
        <f>IF(C10="","",COUNTIFS(Tabla1[[#All],[sem 01]],"=P",Tabla1[[#All],[llave2]],Gráficos_!C10))</f>
        <v>0</v>
      </c>
      <c r="K10">
        <f>IF(C10="","",COUNTIFS(Tabla1[[#All],[sem 02]],"=P",Tabla1[[#All],[llave2]],Gráficos_!C10))</f>
        <v>0</v>
      </c>
      <c r="L10">
        <f>IF(C10="","",COUNTIFS(Tabla1[[#All],[sem 03]],"=P",Tabla1[[#All],[llave2]],Gráficos_!C10))</f>
        <v>0</v>
      </c>
      <c r="M10">
        <f>IF(C10="","",COUNTIFS(Tabla1[[#All],[sem 04]],"=P",Tabla1[[#All],[llave2]],Gráficos_!C10))</f>
        <v>0</v>
      </c>
      <c r="N10">
        <f>IF(C10="","",COUNTIFS(Tabla1[[#All],[sem 05]],"=P",Tabla1[[#All],[llave2]],Gráficos_!C10))</f>
        <v>0</v>
      </c>
      <c r="O10">
        <f>IF(C10="","",COUNTIFS(Tabla1[[#All],[sem 06]],"=P",Tabla1[[#All],[llave2]],Gráficos_!C10))</f>
        <v>0</v>
      </c>
      <c r="P10">
        <f>IF(C10="","",COUNTIFS(Tabla1[[#All],[sem 07]],"=P",Tabla1[[#All],[llave2]],Gráficos_!C10))</f>
        <v>0</v>
      </c>
      <c r="Q10">
        <f>IF(C10="","",COUNTIFS(Tabla1[[#All],[sem 08]],"=P",Tabla1[[#All],[llave2]],Gráficos_!C10))</f>
        <v>0</v>
      </c>
      <c r="R10">
        <f>IF(C10="","",COUNTIFS(Tabla1[[#All],[sem 09]],"=P",Tabla1[[#All],[llave2]],Gráficos_!C10))</f>
        <v>0</v>
      </c>
      <c r="S10">
        <f>IF(C10="","",COUNTIFS(Tabla1[[#All],[sem 10]],"=P",Tabla1[[#All],[llave2]],Gráficos_!C10))</f>
        <v>0</v>
      </c>
      <c r="T10">
        <f>IF(C10="","",COUNTIFS(Tabla1[[#All],[sem 11]],"=P",Tabla1[[#All],[llave2]],Gráficos_!C10))</f>
        <v>0</v>
      </c>
      <c r="U10">
        <f>IF(C10="","",COUNTIFS(Tabla1[[#All],[sem 12]],"=P",Tabla1[[#All],[llave2]],Gráficos_!C10))</f>
        <v>0</v>
      </c>
      <c r="V10">
        <f>IF(C10="","",COUNTIFS(Tabla1[[#All],[sem 13]],"=P",Tabla1[[#All],[llave2]],Gráficos_!C10))</f>
        <v>0</v>
      </c>
      <c r="W10">
        <f>IF(C10="","",COUNTIFS(Tabla1[[#All],[sem 14]],"=P",Tabla1[[#All],[llave2]],Gráficos_!C10))</f>
        <v>0</v>
      </c>
      <c r="X10">
        <f>IF(C10="","",COUNTIFS(Tabla1[[#All],[sem 15]],"=P",Tabla1[[#All],[llave2]],Gráficos_!C10))</f>
        <v>0</v>
      </c>
      <c r="Y10" s="192">
        <f>IF(C10="","",COUNTIFS(Tabla1[[#All],[sem 16]],"=P",Tabla1[[#All],[llave2]],Gráficos_!C10))</f>
        <v>0</v>
      </c>
      <c r="AA10" s="188" t="str">
        <f t="shared" si="0"/>
        <v>Huaraz-Febrero-Jueves-6:00 - 8:00 pm-45701-Inscrito Nuevo</v>
      </c>
      <c r="AB10" t="str">
        <f t="shared" si="1"/>
        <v>Conócete a ti mismo</v>
      </c>
      <c r="AC10" s="63">
        <f t="shared" si="2"/>
        <v>45701</v>
      </c>
      <c r="AD10" t="str">
        <f t="shared" si="3"/>
        <v>Febrero</v>
      </c>
      <c r="AE10" t="str">
        <f t="shared" si="13"/>
        <v>2025</v>
      </c>
      <c r="AF10" t="str">
        <f t="shared" si="4"/>
        <v>Inscrito Nuevo</v>
      </c>
      <c r="AG10" t="str">
        <f t="shared" si="5"/>
        <v xml:space="preserve">Carolina León </v>
      </c>
      <c r="AH10" t="str">
        <f t="shared" si="6"/>
        <v>Brenda Medoza</v>
      </c>
      <c r="AI10">
        <f t="shared" si="7"/>
        <v>6</v>
      </c>
      <c r="AK10">
        <f t="shared" si="14"/>
        <v>0</v>
      </c>
      <c r="AL10">
        <f t="shared" si="8"/>
        <v>0</v>
      </c>
      <c r="AM10">
        <f t="shared" si="8"/>
        <v>0</v>
      </c>
      <c r="AN10">
        <f t="shared" si="8"/>
        <v>0</v>
      </c>
      <c r="AO10">
        <f t="shared" si="8"/>
        <v>0</v>
      </c>
      <c r="AP10">
        <f t="shared" si="8"/>
        <v>0</v>
      </c>
      <c r="AQ10">
        <f t="shared" si="8"/>
        <v>0</v>
      </c>
      <c r="AR10">
        <f t="shared" si="8"/>
        <v>0</v>
      </c>
      <c r="AS10">
        <f t="shared" si="8"/>
        <v>0</v>
      </c>
      <c r="AT10">
        <f t="shared" si="8"/>
        <v>0</v>
      </c>
      <c r="AU10">
        <f t="shared" si="8"/>
        <v>0</v>
      </c>
      <c r="AV10">
        <f t="shared" si="8"/>
        <v>0</v>
      </c>
      <c r="AW10">
        <f t="shared" si="9"/>
        <v>0</v>
      </c>
      <c r="AX10">
        <f t="shared" si="10"/>
        <v>0</v>
      </c>
      <c r="AY10">
        <f t="shared" si="11"/>
        <v>0</v>
      </c>
      <c r="AZ10" s="192">
        <f t="shared" si="12"/>
        <v>0</v>
      </c>
      <c r="BA10">
        <f t="shared" si="15"/>
        <v>0</v>
      </c>
      <c r="BB10" s="63">
        <v>45700</v>
      </c>
      <c r="BC10" t="s">
        <v>72</v>
      </c>
      <c r="BD10" t="s">
        <v>82</v>
      </c>
      <c r="BE10" t="s">
        <v>76</v>
      </c>
      <c r="BF10" t="s">
        <v>186</v>
      </c>
      <c r="BG10" s="397">
        <v>3</v>
      </c>
    </row>
    <row r="11" spans="2:59">
      <c r="I11" t="str">
        <f>IF(C11="","",COUNTIFS(Tabla1[[#All],[¿Pasó a miembro?]],"Si",Tabla1[[#All],[Tipo Incrito]],"&lt;&gt;Pre-Inscrito",Tabla1[[#All],[llave2]],Gráficos_!C11))</f>
        <v/>
      </c>
      <c r="J11" s="188" t="str">
        <f>IF(C11="","",COUNTIFS(Tabla1[[#All],[sem 01]],"=P",Tabla1[[#All],[llave2]],Gráficos_!C11))</f>
        <v/>
      </c>
      <c r="K11" t="str">
        <f>IF(C11="","",COUNTIFS(Tabla1[[#All],[sem 02]],"=P",Tabla1[[#All],[llave2]],Gráficos_!C11))</f>
        <v/>
      </c>
      <c r="L11" t="str">
        <f>IF(C11="","",COUNTIFS(Tabla1[[#All],[sem 03]],"=P",Tabla1[[#All],[llave2]],Gráficos_!C11))</f>
        <v/>
      </c>
      <c r="M11" t="str">
        <f>IF(C11="","",COUNTIFS(Tabla1[[#All],[sem 04]],"=P",Tabla1[[#All],[llave2]],Gráficos_!C11))</f>
        <v/>
      </c>
      <c r="N11" t="str">
        <f>IF(C11="","",COUNTIFS(Tabla1[[#All],[sem 05]],"=P",Tabla1[[#All],[llave2]],Gráficos_!C11))</f>
        <v/>
      </c>
      <c r="O11" t="str">
        <f>IF(C11="","",COUNTIFS(Tabla1[[#All],[sem 06]],"=P",Tabla1[[#All],[llave2]],Gráficos_!C11))</f>
        <v/>
      </c>
      <c r="P11" t="str">
        <f>IF(C11="","",COUNTIFS(Tabla1[[#All],[sem 07]],"=P",Tabla1[[#All],[llave2]],Gráficos_!C11))</f>
        <v/>
      </c>
      <c r="Q11" t="str">
        <f>IF(C11="","",COUNTIFS(Tabla1[[#All],[sem 08]],"=P",Tabla1[[#All],[llave2]],Gráficos_!C11))</f>
        <v/>
      </c>
      <c r="R11" t="str">
        <f>IF(C11="","",COUNTIFS(Tabla1[[#All],[sem 09]],"=P",Tabla1[[#All],[llave2]],Gráficos_!C11))</f>
        <v/>
      </c>
      <c r="S11" t="str">
        <f>IF(C11="","",COUNTIFS(Tabla1[[#All],[sem 10]],"=P",Tabla1[[#All],[llave2]],Gráficos_!C11))</f>
        <v/>
      </c>
      <c r="T11" t="str">
        <f>IF(C11="","",COUNTIFS(Tabla1[[#All],[sem 11]],"=P",Tabla1[[#All],[llave2]],Gráficos_!C11))</f>
        <v/>
      </c>
      <c r="U11" t="str">
        <f>IF(C11="","",COUNTIFS(Tabla1[[#All],[sem 12]],"=P",Tabla1[[#All],[llave2]],Gráficos_!C11))</f>
        <v/>
      </c>
      <c r="V11" t="str">
        <f>IF(C11="","",COUNTIFS(Tabla1[[#All],[sem 13]],"=P",Tabla1[[#All],[llave2]],Gráficos_!C11))</f>
        <v/>
      </c>
      <c r="W11" t="str">
        <f>IF(C11="","",COUNTIFS(Tabla1[[#All],[sem 14]],"=P",Tabla1[[#All],[llave2]],Gráficos_!C11))</f>
        <v/>
      </c>
      <c r="X11" t="str">
        <f>IF(C11="","",COUNTIFS(Tabla1[[#All],[sem 15]],"=P",Tabla1[[#All],[llave2]],Gráficos_!C11))</f>
        <v/>
      </c>
      <c r="Y11" s="192" t="str">
        <f>IF(C11="","",COUNTIFS(Tabla1[[#All],[sem 16]],"=P",Tabla1[[#All],[llave2]],Gráficos_!C11))</f>
        <v/>
      </c>
      <c r="AA11" s="188" t="str">
        <f t="shared" si="0"/>
        <v/>
      </c>
      <c r="AB11" t="str">
        <f t="shared" si="1"/>
        <v/>
      </c>
      <c r="AC11" s="63" t="str">
        <f t="shared" si="2"/>
        <v/>
      </c>
      <c r="AD11" t="str">
        <f t="shared" si="3"/>
        <v/>
      </c>
      <c r="AE11" t="str">
        <f t="shared" si="13"/>
        <v/>
      </c>
      <c r="AF11" t="str">
        <f t="shared" si="4"/>
        <v/>
      </c>
      <c r="AG11" t="str">
        <f t="shared" si="5"/>
        <v/>
      </c>
      <c r="AH11" t="str">
        <f t="shared" si="6"/>
        <v/>
      </c>
      <c r="AI11" t="str">
        <f t="shared" si="7"/>
        <v/>
      </c>
      <c r="AK11" t="str">
        <f t="shared" si="14"/>
        <v/>
      </c>
      <c r="AL11" t="str">
        <f t="shared" si="8"/>
        <v/>
      </c>
      <c r="AM11" t="str">
        <f t="shared" si="8"/>
        <v/>
      </c>
      <c r="AN11" t="str">
        <f t="shared" si="8"/>
        <v/>
      </c>
      <c r="AO11" t="str">
        <f t="shared" si="8"/>
        <v/>
      </c>
      <c r="AP11" t="str">
        <f t="shared" si="8"/>
        <v/>
      </c>
      <c r="AQ11" t="str">
        <f t="shared" si="8"/>
        <v/>
      </c>
      <c r="AR11" t="str">
        <f t="shared" si="8"/>
        <v/>
      </c>
      <c r="AS11" t="str">
        <f t="shared" si="8"/>
        <v/>
      </c>
      <c r="AT11" t="str">
        <f t="shared" si="8"/>
        <v/>
      </c>
      <c r="AU11" t="str">
        <f t="shared" si="8"/>
        <v/>
      </c>
      <c r="AV11" t="str">
        <f t="shared" si="8"/>
        <v/>
      </c>
      <c r="AW11" t="str">
        <f t="shared" si="9"/>
        <v/>
      </c>
      <c r="AX11" t="str">
        <f t="shared" si="10"/>
        <v/>
      </c>
      <c r="AY11" t="str">
        <f t="shared" si="11"/>
        <v/>
      </c>
      <c r="AZ11" s="192" t="str">
        <f t="shared" si="12"/>
        <v/>
      </c>
      <c r="BA11" t="str">
        <f t="shared" si="15"/>
        <v/>
      </c>
      <c r="BB11" s="63">
        <v>45701</v>
      </c>
      <c r="BC11" t="s">
        <v>72</v>
      </c>
      <c r="BD11" t="s">
        <v>82</v>
      </c>
      <c r="BE11" t="s">
        <v>204</v>
      </c>
      <c r="BF11" t="s">
        <v>83</v>
      </c>
      <c r="BG11" s="397">
        <v>6</v>
      </c>
    </row>
    <row r="12" spans="2:59">
      <c r="I12" t="str">
        <f>IF(C12="","",COUNTIFS(Tabla1[[#All],[¿Pasó a miembro?]],"Si",Tabla1[[#All],[Tipo Incrito]],"&lt;&gt;Pre-Inscrito",Tabla1[[#All],[llave2]],Gráficos_!C12))</f>
        <v/>
      </c>
      <c r="J12" s="188" t="str">
        <f>IF(C12="","",COUNTIFS(Tabla1[[#All],[sem 01]],"=P",Tabla1[[#All],[llave2]],Gráficos_!C12))</f>
        <v/>
      </c>
      <c r="K12" t="str">
        <f>IF(C12="","",COUNTIFS(Tabla1[[#All],[sem 02]],"=P",Tabla1[[#All],[llave2]],Gráficos_!C12))</f>
        <v/>
      </c>
      <c r="L12" t="str">
        <f>IF(C12="","",COUNTIFS(Tabla1[[#All],[sem 03]],"=P",Tabla1[[#All],[llave2]],Gráficos_!C12))</f>
        <v/>
      </c>
      <c r="M12" t="str">
        <f>IF(C12="","",COUNTIFS(Tabla1[[#All],[sem 04]],"=P",Tabla1[[#All],[llave2]],Gráficos_!C12))</f>
        <v/>
      </c>
      <c r="N12" t="str">
        <f>IF(C12="","",COUNTIFS(Tabla1[[#All],[sem 05]],"=P",Tabla1[[#All],[llave2]],Gráficos_!C12))</f>
        <v/>
      </c>
      <c r="O12" t="str">
        <f>IF(C12="","",COUNTIFS(Tabla1[[#All],[sem 06]],"=P",Tabla1[[#All],[llave2]],Gráficos_!C12))</f>
        <v/>
      </c>
      <c r="P12" t="str">
        <f>IF(C12="","",COUNTIFS(Tabla1[[#All],[sem 07]],"=P",Tabla1[[#All],[llave2]],Gráficos_!C12))</f>
        <v/>
      </c>
      <c r="Q12" t="str">
        <f>IF(C12="","",COUNTIFS(Tabla1[[#All],[sem 08]],"=P",Tabla1[[#All],[llave2]],Gráficos_!C12))</f>
        <v/>
      </c>
      <c r="R12" t="str">
        <f>IF(C12="","",COUNTIFS(Tabla1[[#All],[sem 09]],"=P",Tabla1[[#All],[llave2]],Gráficos_!C12))</f>
        <v/>
      </c>
      <c r="S12" t="str">
        <f>IF(C12="","",COUNTIFS(Tabla1[[#All],[sem 10]],"=P",Tabla1[[#All],[llave2]],Gráficos_!C12))</f>
        <v/>
      </c>
      <c r="T12" t="str">
        <f>IF(C12="","",COUNTIFS(Tabla1[[#All],[sem 11]],"=P",Tabla1[[#All],[llave2]],Gráficos_!C12))</f>
        <v/>
      </c>
      <c r="U12" t="str">
        <f>IF(C12="","",COUNTIFS(Tabla1[[#All],[sem 12]],"=P",Tabla1[[#All],[llave2]],Gráficos_!C12))</f>
        <v/>
      </c>
      <c r="V12" t="str">
        <f>IF(C12="","",COUNTIFS(Tabla1[[#All],[sem 13]],"=P",Tabla1[[#All],[llave2]],Gráficos_!C12))</f>
        <v/>
      </c>
      <c r="W12" t="str">
        <f>IF(C12="","",COUNTIFS(Tabla1[[#All],[sem 14]],"=P",Tabla1[[#All],[llave2]],Gráficos_!C12))</f>
        <v/>
      </c>
      <c r="X12" t="str">
        <f>IF(C12="","",COUNTIFS(Tabla1[[#All],[sem 15]],"=P",Tabla1[[#All],[llave2]],Gráficos_!C12))</f>
        <v/>
      </c>
      <c r="Y12" s="192" t="str">
        <f>IF(C12="","",COUNTIFS(Tabla1[[#All],[sem 16]],"=P",Tabla1[[#All],[llave2]],Gráficos_!C12))</f>
        <v/>
      </c>
      <c r="AA12" s="188" t="str">
        <f t="shared" si="0"/>
        <v/>
      </c>
      <c r="AB12" t="str">
        <f t="shared" si="1"/>
        <v/>
      </c>
      <c r="AC12" s="63" t="str">
        <f t="shared" si="2"/>
        <v/>
      </c>
      <c r="AD12" t="str">
        <f t="shared" si="3"/>
        <v/>
      </c>
      <c r="AE12" t="str">
        <f t="shared" si="13"/>
        <v/>
      </c>
      <c r="AF12" t="str">
        <f t="shared" si="4"/>
        <v/>
      </c>
      <c r="AG12" t="str">
        <f t="shared" si="5"/>
        <v/>
      </c>
      <c r="AH12" t="str">
        <f t="shared" si="6"/>
        <v/>
      </c>
      <c r="AI12" t="str">
        <f t="shared" si="7"/>
        <v/>
      </c>
      <c r="AK12" t="str">
        <f t="shared" si="14"/>
        <v/>
      </c>
      <c r="AL12" t="str">
        <f t="shared" si="8"/>
        <v/>
      </c>
      <c r="AM12" t="str">
        <f t="shared" si="8"/>
        <v/>
      </c>
      <c r="AN12" t="str">
        <f t="shared" si="8"/>
        <v/>
      </c>
      <c r="AO12" t="str">
        <f t="shared" si="8"/>
        <v/>
      </c>
      <c r="AP12" t="str">
        <f t="shared" si="8"/>
        <v/>
      </c>
      <c r="AQ12" t="str">
        <f t="shared" si="8"/>
        <v/>
      </c>
      <c r="AR12" t="str">
        <f t="shared" si="8"/>
        <v/>
      </c>
      <c r="AS12" t="str">
        <f t="shared" si="8"/>
        <v/>
      </c>
      <c r="AT12" t="str">
        <f t="shared" si="8"/>
        <v/>
      </c>
      <c r="AU12" t="str">
        <f t="shared" si="8"/>
        <v/>
      </c>
      <c r="AV12" t="str">
        <f t="shared" si="8"/>
        <v/>
      </c>
      <c r="AW12" t="str">
        <f t="shared" si="9"/>
        <v/>
      </c>
      <c r="AX12" t="str">
        <f t="shared" si="10"/>
        <v/>
      </c>
      <c r="AY12" t="str">
        <f t="shared" si="11"/>
        <v/>
      </c>
      <c r="AZ12" s="192" t="str">
        <f t="shared" si="12"/>
        <v/>
      </c>
      <c r="BA12" t="str">
        <f t="shared" si="15"/>
        <v/>
      </c>
    </row>
    <row r="13" spans="2:59">
      <c r="I13" t="str">
        <f>IF(C13="","",COUNTIFS(Tabla1[[#All],[¿Pasó a miembro?]],"Si",Tabla1[[#All],[Tipo Incrito]],"&lt;&gt;Pre-Inscrito",Tabla1[[#All],[llave2]],Gráficos_!C13))</f>
        <v/>
      </c>
      <c r="J13" s="188" t="str">
        <f>IF(C13="","",COUNTIFS(Tabla1[[#All],[sem 01]],"=P",Tabla1[[#All],[llave2]],Gráficos_!C13))</f>
        <v/>
      </c>
      <c r="K13" t="str">
        <f>IF(C13="","",COUNTIFS(Tabla1[[#All],[sem 02]],"=P",Tabla1[[#All],[llave2]],Gráficos_!C13))</f>
        <v/>
      </c>
      <c r="L13" t="str">
        <f>IF(C13="","",COUNTIFS(Tabla1[[#All],[sem 03]],"=P",Tabla1[[#All],[llave2]],Gráficos_!C13))</f>
        <v/>
      </c>
      <c r="M13" t="str">
        <f>IF(C13="","",COUNTIFS(Tabla1[[#All],[sem 04]],"=P",Tabla1[[#All],[llave2]],Gráficos_!C13))</f>
        <v/>
      </c>
      <c r="N13" t="str">
        <f>IF(C13="","",COUNTIFS(Tabla1[[#All],[sem 05]],"=P",Tabla1[[#All],[llave2]],Gráficos_!C13))</f>
        <v/>
      </c>
      <c r="O13" t="str">
        <f>IF(C13="","",COUNTIFS(Tabla1[[#All],[sem 06]],"=P",Tabla1[[#All],[llave2]],Gráficos_!C13))</f>
        <v/>
      </c>
      <c r="P13" t="str">
        <f>IF(C13="","",COUNTIFS(Tabla1[[#All],[sem 07]],"=P",Tabla1[[#All],[llave2]],Gráficos_!C13))</f>
        <v/>
      </c>
      <c r="Q13" t="str">
        <f>IF(C13="","",COUNTIFS(Tabla1[[#All],[sem 08]],"=P",Tabla1[[#All],[llave2]],Gráficos_!C13))</f>
        <v/>
      </c>
      <c r="R13" t="str">
        <f>IF(C13="","",COUNTIFS(Tabla1[[#All],[sem 09]],"=P",Tabla1[[#All],[llave2]],Gráficos_!C13))</f>
        <v/>
      </c>
      <c r="S13" t="str">
        <f>IF(C13="","",COUNTIFS(Tabla1[[#All],[sem 10]],"=P",Tabla1[[#All],[llave2]],Gráficos_!C13))</f>
        <v/>
      </c>
      <c r="T13" t="str">
        <f>IF(C13="","",COUNTIFS(Tabla1[[#All],[sem 11]],"=P",Tabla1[[#All],[llave2]],Gráficos_!C13))</f>
        <v/>
      </c>
      <c r="U13" t="str">
        <f>IF(C13="","",COUNTIFS(Tabla1[[#All],[sem 12]],"=P",Tabla1[[#All],[llave2]],Gráficos_!C13))</f>
        <v/>
      </c>
      <c r="V13" t="str">
        <f>IF(C13="","",COUNTIFS(Tabla1[[#All],[sem 13]],"=P",Tabla1[[#All],[llave2]],Gráficos_!C13))</f>
        <v/>
      </c>
      <c r="W13" t="str">
        <f>IF(C13="","",COUNTIFS(Tabla1[[#All],[sem 14]],"=P",Tabla1[[#All],[llave2]],Gráficos_!C13))</f>
        <v/>
      </c>
      <c r="X13" t="str">
        <f>IF(C13="","",COUNTIFS(Tabla1[[#All],[sem 15]],"=P",Tabla1[[#All],[llave2]],Gráficos_!C13))</f>
        <v/>
      </c>
      <c r="Y13" s="192" t="str">
        <f>IF(C13="","",COUNTIFS(Tabla1[[#All],[sem 16]],"=P",Tabla1[[#All],[llave2]],Gráficos_!C13))</f>
        <v/>
      </c>
      <c r="AA13" s="188" t="str">
        <f t="shared" si="0"/>
        <v/>
      </c>
      <c r="AB13" t="str">
        <f t="shared" si="1"/>
        <v/>
      </c>
      <c r="AC13" s="63" t="str">
        <f t="shared" si="2"/>
        <v/>
      </c>
      <c r="AD13" t="str">
        <f t="shared" si="3"/>
        <v/>
      </c>
      <c r="AE13" t="str">
        <f t="shared" si="13"/>
        <v/>
      </c>
      <c r="AF13" t="str">
        <f t="shared" si="4"/>
        <v/>
      </c>
      <c r="AG13" t="str">
        <f t="shared" si="5"/>
        <v/>
      </c>
      <c r="AH13" t="str">
        <f t="shared" si="6"/>
        <v/>
      </c>
      <c r="AI13" t="str">
        <f t="shared" si="7"/>
        <v/>
      </c>
      <c r="AK13" t="str">
        <f t="shared" si="14"/>
        <v/>
      </c>
      <c r="AL13" t="str">
        <f t="shared" si="8"/>
        <v/>
      </c>
      <c r="AM13" t="str">
        <f t="shared" si="8"/>
        <v/>
      </c>
      <c r="AN13" t="str">
        <f t="shared" si="8"/>
        <v/>
      </c>
      <c r="AO13" t="str">
        <f t="shared" si="8"/>
        <v/>
      </c>
      <c r="AP13" t="str">
        <f t="shared" si="8"/>
        <v/>
      </c>
      <c r="AQ13" t="str">
        <f t="shared" si="8"/>
        <v/>
      </c>
      <c r="AR13" t="str">
        <f t="shared" si="8"/>
        <v/>
      </c>
      <c r="AS13" t="str">
        <f t="shared" si="8"/>
        <v/>
      </c>
      <c r="AT13" t="str">
        <f t="shared" si="8"/>
        <v/>
      </c>
      <c r="AU13" t="str">
        <f t="shared" si="8"/>
        <v/>
      </c>
      <c r="AV13" t="str">
        <f t="shared" si="8"/>
        <v/>
      </c>
      <c r="AW13" t="str">
        <f t="shared" si="9"/>
        <v/>
      </c>
      <c r="AX13" t="str">
        <f t="shared" si="10"/>
        <v/>
      </c>
      <c r="AY13" t="str">
        <f t="shared" si="11"/>
        <v/>
      </c>
      <c r="AZ13" s="192" t="str">
        <f t="shared" si="12"/>
        <v/>
      </c>
      <c r="BA13" t="str">
        <f t="shared" si="15"/>
        <v/>
      </c>
    </row>
    <row r="14" spans="2:59">
      <c r="I14" t="str">
        <f>IF(C14="","",COUNTIFS(Tabla1[[#All],[¿Pasó a miembro?]],"Si",Tabla1[[#All],[Tipo Incrito]],"&lt;&gt;Pre-Inscrito",Tabla1[[#All],[llave2]],Gráficos_!C14))</f>
        <v/>
      </c>
      <c r="J14" s="188" t="str">
        <f>IF(C14="","",COUNTIFS(Tabla1[[#All],[sem 01]],"=P",Tabla1[[#All],[llave2]],Gráficos_!C14))</f>
        <v/>
      </c>
      <c r="K14" t="str">
        <f>IF(C14="","",COUNTIFS(Tabla1[[#All],[sem 02]],"=P",Tabla1[[#All],[llave2]],Gráficos_!C14))</f>
        <v/>
      </c>
      <c r="L14" t="str">
        <f>IF(C14="","",COUNTIFS(Tabla1[[#All],[sem 03]],"=P",Tabla1[[#All],[llave2]],Gráficos_!C14))</f>
        <v/>
      </c>
      <c r="M14" t="str">
        <f>IF(C14="","",COUNTIFS(Tabla1[[#All],[sem 04]],"=P",Tabla1[[#All],[llave2]],Gráficos_!C14))</f>
        <v/>
      </c>
      <c r="N14" t="str">
        <f>IF(C14="","",COUNTIFS(Tabla1[[#All],[sem 05]],"=P",Tabla1[[#All],[llave2]],Gráficos_!C14))</f>
        <v/>
      </c>
      <c r="O14" t="str">
        <f>IF(C14="","",COUNTIFS(Tabla1[[#All],[sem 06]],"=P",Tabla1[[#All],[llave2]],Gráficos_!C14))</f>
        <v/>
      </c>
      <c r="P14" t="str">
        <f>IF(C14="","",COUNTIFS(Tabla1[[#All],[sem 07]],"=P",Tabla1[[#All],[llave2]],Gráficos_!C14))</f>
        <v/>
      </c>
      <c r="Q14" t="str">
        <f>IF(C14="","",COUNTIFS(Tabla1[[#All],[sem 08]],"=P",Tabla1[[#All],[llave2]],Gráficos_!C14))</f>
        <v/>
      </c>
      <c r="R14" t="str">
        <f>IF(C14="","",COUNTIFS(Tabla1[[#All],[sem 09]],"=P",Tabla1[[#All],[llave2]],Gráficos_!C14))</f>
        <v/>
      </c>
      <c r="S14" t="str">
        <f>IF(C14="","",COUNTIFS(Tabla1[[#All],[sem 10]],"=P",Tabla1[[#All],[llave2]],Gráficos_!C14))</f>
        <v/>
      </c>
      <c r="T14" t="str">
        <f>IF(C14="","",COUNTIFS(Tabla1[[#All],[sem 11]],"=P",Tabla1[[#All],[llave2]],Gráficos_!C14))</f>
        <v/>
      </c>
      <c r="U14" t="str">
        <f>IF(C14="","",COUNTIFS(Tabla1[[#All],[sem 12]],"=P",Tabla1[[#All],[llave2]],Gráficos_!C14))</f>
        <v/>
      </c>
      <c r="V14" t="str">
        <f>IF(C14="","",COUNTIFS(Tabla1[[#All],[sem 13]],"=P",Tabla1[[#All],[llave2]],Gráficos_!C14))</f>
        <v/>
      </c>
      <c r="W14" t="str">
        <f>IF(C14="","",COUNTIFS(Tabla1[[#All],[sem 14]],"=P",Tabla1[[#All],[llave2]],Gráficos_!C14))</f>
        <v/>
      </c>
      <c r="X14" t="str">
        <f>IF(C14="","",COUNTIFS(Tabla1[[#All],[sem 15]],"=P",Tabla1[[#All],[llave2]],Gráficos_!C14))</f>
        <v/>
      </c>
      <c r="Y14" s="192" t="str">
        <f>IF(C14="","",COUNTIFS(Tabla1[[#All],[sem 16]],"=P",Tabla1[[#All],[llave2]],Gráficos_!C14))</f>
        <v/>
      </c>
      <c r="AA14" s="188" t="str">
        <f t="shared" si="0"/>
        <v/>
      </c>
      <c r="AB14" t="str">
        <f t="shared" si="1"/>
        <v/>
      </c>
      <c r="AC14" s="63" t="str">
        <f t="shared" si="2"/>
        <v/>
      </c>
      <c r="AD14" t="str">
        <f t="shared" si="3"/>
        <v/>
      </c>
      <c r="AE14" t="str">
        <f t="shared" si="13"/>
        <v/>
      </c>
      <c r="AF14" t="str">
        <f t="shared" si="4"/>
        <v/>
      </c>
      <c r="AG14" t="str">
        <f t="shared" si="5"/>
        <v/>
      </c>
      <c r="AH14" t="str">
        <f t="shared" si="6"/>
        <v/>
      </c>
      <c r="AI14" t="str">
        <f t="shared" si="7"/>
        <v/>
      </c>
      <c r="AK14" t="str">
        <f t="shared" si="14"/>
        <v/>
      </c>
      <c r="AL14" t="str">
        <f t="shared" si="8"/>
        <v/>
      </c>
      <c r="AM14" t="str">
        <f t="shared" si="8"/>
        <v/>
      </c>
      <c r="AN14" t="str">
        <f t="shared" si="8"/>
        <v/>
      </c>
      <c r="AO14" t="str">
        <f t="shared" si="8"/>
        <v/>
      </c>
      <c r="AP14" t="str">
        <f t="shared" si="8"/>
        <v/>
      </c>
      <c r="AQ14" t="str">
        <f t="shared" si="8"/>
        <v/>
      </c>
      <c r="AR14" t="str">
        <f t="shared" si="8"/>
        <v/>
      </c>
      <c r="AS14" t="str">
        <f t="shared" si="8"/>
        <v/>
      </c>
      <c r="AT14" t="str">
        <f t="shared" si="8"/>
        <v/>
      </c>
      <c r="AU14" t="str">
        <f t="shared" si="8"/>
        <v/>
      </c>
      <c r="AV14" t="str">
        <f t="shared" si="8"/>
        <v/>
      </c>
      <c r="AW14" t="str">
        <f t="shared" si="9"/>
        <v/>
      </c>
      <c r="AX14" t="str">
        <f t="shared" si="10"/>
        <v/>
      </c>
      <c r="AY14" t="str">
        <f t="shared" si="11"/>
        <v/>
      </c>
      <c r="AZ14" s="192" t="str">
        <f t="shared" si="12"/>
        <v/>
      </c>
      <c r="BA14" t="str">
        <f t="shared" si="15"/>
        <v/>
      </c>
    </row>
    <row r="15" spans="2:59">
      <c r="I15" t="str">
        <f>IF(C15="","",COUNTIFS(Tabla1[[#All],[¿Pasó a miembro?]],"Si",Tabla1[[#All],[Tipo Incrito]],"&lt;&gt;Pre-Inscrito",Tabla1[[#All],[llave2]],Gráficos_!C15))</f>
        <v/>
      </c>
      <c r="J15" s="188" t="str">
        <f>IF(C15="","",COUNTIFS(Tabla1[[#All],[sem 01]],"=P",Tabla1[[#All],[llave2]],Gráficos_!C15))</f>
        <v/>
      </c>
      <c r="K15" t="str">
        <f>IF(C15="","",COUNTIFS(Tabla1[[#All],[sem 02]],"=P",Tabla1[[#All],[llave2]],Gráficos_!C15))</f>
        <v/>
      </c>
      <c r="L15" t="str">
        <f>IF(C15="","",COUNTIFS(Tabla1[[#All],[sem 03]],"=P",Tabla1[[#All],[llave2]],Gráficos_!C15))</f>
        <v/>
      </c>
      <c r="M15" t="str">
        <f>IF(C15="","",COUNTIFS(Tabla1[[#All],[sem 04]],"=P",Tabla1[[#All],[llave2]],Gráficos_!C15))</f>
        <v/>
      </c>
      <c r="N15" t="str">
        <f>IF(C15="","",COUNTIFS(Tabla1[[#All],[sem 05]],"=P",Tabla1[[#All],[llave2]],Gráficos_!C15))</f>
        <v/>
      </c>
      <c r="O15" t="str">
        <f>IF(C15="","",COUNTIFS(Tabla1[[#All],[sem 06]],"=P",Tabla1[[#All],[llave2]],Gráficos_!C15))</f>
        <v/>
      </c>
      <c r="P15" t="str">
        <f>IF(C15="","",COUNTIFS(Tabla1[[#All],[sem 07]],"=P",Tabla1[[#All],[llave2]],Gráficos_!C15))</f>
        <v/>
      </c>
      <c r="Q15" t="str">
        <f>IF(C15="","",COUNTIFS(Tabla1[[#All],[sem 08]],"=P",Tabla1[[#All],[llave2]],Gráficos_!C15))</f>
        <v/>
      </c>
      <c r="R15" t="str">
        <f>IF(C15="","",COUNTIFS(Tabla1[[#All],[sem 09]],"=P",Tabla1[[#All],[llave2]],Gráficos_!C15))</f>
        <v/>
      </c>
      <c r="S15" t="str">
        <f>IF(C15="","",COUNTIFS(Tabla1[[#All],[sem 10]],"=P",Tabla1[[#All],[llave2]],Gráficos_!C15))</f>
        <v/>
      </c>
      <c r="T15" t="str">
        <f>IF(C15="","",COUNTIFS(Tabla1[[#All],[sem 11]],"=P",Tabla1[[#All],[llave2]],Gráficos_!C15))</f>
        <v/>
      </c>
      <c r="U15" t="str">
        <f>IF(C15="","",COUNTIFS(Tabla1[[#All],[sem 12]],"=P",Tabla1[[#All],[llave2]],Gráficos_!C15))</f>
        <v/>
      </c>
      <c r="V15" t="str">
        <f>IF(C15="","",COUNTIFS(Tabla1[[#All],[sem 13]],"=P",Tabla1[[#All],[llave2]],Gráficos_!C15))</f>
        <v/>
      </c>
      <c r="W15" t="str">
        <f>IF(C15="","",COUNTIFS(Tabla1[[#All],[sem 14]],"=P",Tabla1[[#All],[llave2]],Gráficos_!C15))</f>
        <v/>
      </c>
      <c r="X15" t="str">
        <f>IF(C15="","",COUNTIFS(Tabla1[[#All],[sem 15]],"=P",Tabla1[[#All],[llave2]],Gráficos_!C15))</f>
        <v/>
      </c>
      <c r="Y15" s="192" t="str">
        <f>IF(C15="","",COUNTIFS(Tabla1[[#All],[sem 16]],"=P",Tabla1[[#All],[llave2]],Gráficos_!C15))</f>
        <v/>
      </c>
      <c r="AA15" s="188" t="str">
        <f t="shared" si="0"/>
        <v/>
      </c>
      <c r="AB15" t="str">
        <f t="shared" si="1"/>
        <v/>
      </c>
      <c r="AC15" s="63" t="str">
        <f t="shared" si="2"/>
        <v/>
      </c>
      <c r="AD15" t="str">
        <f t="shared" si="3"/>
        <v/>
      </c>
      <c r="AE15" t="str">
        <f t="shared" si="13"/>
        <v/>
      </c>
      <c r="AF15" t="str">
        <f t="shared" si="4"/>
        <v/>
      </c>
      <c r="AG15" t="str">
        <f t="shared" si="5"/>
        <v/>
      </c>
      <c r="AH15" t="str">
        <f t="shared" si="6"/>
        <v/>
      </c>
      <c r="AI15" t="str">
        <f t="shared" si="7"/>
        <v/>
      </c>
      <c r="AK15" t="str">
        <f t="shared" si="14"/>
        <v/>
      </c>
      <c r="AL15" t="str">
        <f t="shared" si="8"/>
        <v/>
      </c>
      <c r="AM15" t="str">
        <f t="shared" si="8"/>
        <v/>
      </c>
      <c r="AN15" t="str">
        <f t="shared" si="8"/>
        <v/>
      </c>
      <c r="AO15" t="str">
        <f t="shared" si="8"/>
        <v/>
      </c>
      <c r="AP15" t="str">
        <f t="shared" si="8"/>
        <v/>
      </c>
      <c r="AQ15" t="str">
        <f t="shared" si="8"/>
        <v/>
      </c>
      <c r="AR15" t="str">
        <f t="shared" si="8"/>
        <v/>
      </c>
      <c r="AS15" t="str">
        <f t="shared" si="8"/>
        <v/>
      </c>
      <c r="AT15" t="str">
        <f t="shared" si="8"/>
        <v/>
      </c>
      <c r="AU15" t="str">
        <f t="shared" si="8"/>
        <v/>
      </c>
      <c r="AV15" t="str">
        <f t="shared" si="8"/>
        <v/>
      </c>
      <c r="AW15" t="str">
        <f t="shared" si="9"/>
        <v/>
      </c>
      <c r="AX15" t="str">
        <f t="shared" si="10"/>
        <v/>
      </c>
      <c r="AY15" t="str">
        <f t="shared" si="11"/>
        <v/>
      </c>
      <c r="AZ15" s="192" t="str">
        <f t="shared" si="12"/>
        <v/>
      </c>
      <c r="BA15" t="str">
        <f t="shared" si="15"/>
        <v/>
      </c>
    </row>
    <row r="16" spans="2:59">
      <c r="I16" t="str">
        <f>IF(C16="","",COUNTIFS(Tabla1[[#All],[¿Pasó a miembro?]],"Si",Tabla1[[#All],[Tipo Incrito]],"&lt;&gt;Pre-Inscrito",Tabla1[[#All],[llave2]],Gráficos_!C16))</f>
        <v/>
      </c>
      <c r="J16" s="188" t="str">
        <f>IF(C16="","",COUNTIFS(Tabla1[[#All],[sem 01]],"=P",Tabla1[[#All],[llave2]],Gráficos_!C16))</f>
        <v/>
      </c>
      <c r="K16" t="str">
        <f>IF(C16="","",COUNTIFS(Tabla1[[#All],[sem 02]],"=P",Tabla1[[#All],[llave2]],Gráficos_!C16))</f>
        <v/>
      </c>
      <c r="L16" t="str">
        <f>IF(C16="","",COUNTIFS(Tabla1[[#All],[sem 03]],"=P",Tabla1[[#All],[llave2]],Gráficos_!C16))</f>
        <v/>
      </c>
      <c r="M16" t="str">
        <f>IF(C16="","",COUNTIFS(Tabla1[[#All],[sem 04]],"=P",Tabla1[[#All],[llave2]],Gráficos_!C16))</f>
        <v/>
      </c>
      <c r="N16" t="str">
        <f>IF(C16="","",COUNTIFS(Tabla1[[#All],[sem 05]],"=P",Tabla1[[#All],[llave2]],Gráficos_!C16))</f>
        <v/>
      </c>
      <c r="O16" t="str">
        <f>IF(C16="","",COUNTIFS(Tabla1[[#All],[sem 06]],"=P",Tabla1[[#All],[llave2]],Gráficos_!C16))</f>
        <v/>
      </c>
      <c r="P16" t="str">
        <f>IF(C16="","",COUNTIFS(Tabla1[[#All],[sem 07]],"=P",Tabla1[[#All],[llave2]],Gráficos_!C16))</f>
        <v/>
      </c>
      <c r="Q16" t="str">
        <f>IF(C16="","",COUNTIFS(Tabla1[[#All],[sem 08]],"=P",Tabla1[[#All],[llave2]],Gráficos_!C16))</f>
        <v/>
      </c>
      <c r="R16" t="str">
        <f>IF(C16="","",COUNTIFS(Tabla1[[#All],[sem 09]],"=P",Tabla1[[#All],[llave2]],Gráficos_!C16))</f>
        <v/>
      </c>
      <c r="S16" t="str">
        <f>IF(C16="","",COUNTIFS(Tabla1[[#All],[sem 10]],"=P",Tabla1[[#All],[llave2]],Gráficos_!C16))</f>
        <v/>
      </c>
      <c r="T16" t="str">
        <f>IF(C16="","",COUNTIFS(Tabla1[[#All],[sem 11]],"=P",Tabla1[[#All],[llave2]],Gráficos_!C16))</f>
        <v/>
      </c>
      <c r="U16" t="str">
        <f>IF(C16="","",COUNTIFS(Tabla1[[#All],[sem 12]],"=P",Tabla1[[#All],[llave2]],Gráficos_!C16))</f>
        <v/>
      </c>
      <c r="V16" t="str">
        <f>IF(C16="","",COUNTIFS(Tabla1[[#All],[sem 13]],"=P",Tabla1[[#All],[llave2]],Gráficos_!C16))</f>
        <v/>
      </c>
      <c r="W16" t="str">
        <f>IF(C16="","",COUNTIFS(Tabla1[[#All],[sem 14]],"=P",Tabla1[[#All],[llave2]],Gráficos_!C16))</f>
        <v/>
      </c>
      <c r="X16" t="str">
        <f>IF(C16="","",COUNTIFS(Tabla1[[#All],[sem 15]],"=P",Tabla1[[#All],[llave2]],Gráficos_!C16))</f>
        <v/>
      </c>
      <c r="Y16" s="192" t="str">
        <f>IF(C16="","",COUNTIFS(Tabla1[[#All],[sem 16]],"=P",Tabla1[[#All],[llave2]],Gráficos_!C16))</f>
        <v/>
      </c>
      <c r="AA16" s="188" t="str">
        <f t="shared" si="0"/>
        <v/>
      </c>
      <c r="AB16" t="str">
        <f t="shared" si="1"/>
        <v/>
      </c>
      <c r="AC16" s="63" t="str">
        <f t="shared" si="2"/>
        <v/>
      </c>
      <c r="AD16" t="str">
        <f t="shared" si="3"/>
        <v/>
      </c>
      <c r="AE16" t="str">
        <f t="shared" si="13"/>
        <v/>
      </c>
      <c r="AF16" t="str">
        <f t="shared" si="4"/>
        <v/>
      </c>
      <c r="AG16" t="str">
        <f t="shared" si="5"/>
        <v/>
      </c>
      <c r="AH16" t="str">
        <f t="shared" si="6"/>
        <v/>
      </c>
      <c r="AI16" t="str">
        <f t="shared" si="7"/>
        <v/>
      </c>
      <c r="AK16" t="str">
        <f t="shared" si="14"/>
        <v/>
      </c>
      <c r="AL16" t="str">
        <f t="shared" si="8"/>
        <v/>
      </c>
      <c r="AM16" t="str">
        <f t="shared" si="8"/>
        <v/>
      </c>
      <c r="AN16" t="str">
        <f t="shared" si="8"/>
        <v/>
      </c>
      <c r="AO16" t="str">
        <f t="shared" si="8"/>
        <v/>
      </c>
      <c r="AP16" t="str">
        <f t="shared" si="8"/>
        <v/>
      </c>
      <c r="AQ16" t="str">
        <f t="shared" si="8"/>
        <v/>
      </c>
      <c r="AR16" t="str">
        <f t="shared" si="8"/>
        <v/>
      </c>
      <c r="AS16" t="str">
        <f t="shared" si="8"/>
        <v/>
      </c>
      <c r="AT16" t="str">
        <f t="shared" si="8"/>
        <v/>
      </c>
      <c r="AU16" t="str">
        <f t="shared" si="8"/>
        <v/>
      </c>
      <c r="AV16" t="str">
        <f t="shared" si="8"/>
        <v/>
      </c>
      <c r="AW16" t="str">
        <f t="shared" si="9"/>
        <v/>
      </c>
      <c r="AX16" t="str">
        <f t="shared" si="10"/>
        <v/>
      </c>
      <c r="AY16" t="str">
        <f t="shared" si="11"/>
        <v/>
      </c>
      <c r="AZ16" s="192" t="str">
        <f t="shared" si="12"/>
        <v/>
      </c>
      <c r="BA16" t="str">
        <f t="shared" si="15"/>
        <v/>
      </c>
    </row>
    <row r="17" spans="9:53">
      <c r="I17" t="str">
        <f>IF(C17="","",COUNTIFS(Tabla1[[#All],[¿Pasó a miembro?]],"Si",Tabla1[[#All],[Tipo Incrito]],"&lt;&gt;Pre-Inscrito",Tabla1[[#All],[llave2]],Gráficos_!C17))</f>
        <v/>
      </c>
      <c r="J17" s="188" t="str">
        <f>IF(C17="","",COUNTIFS(Tabla1[[#All],[sem 01]],"=P",Tabla1[[#All],[llave2]],Gráficos_!C17))</f>
        <v/>
      </c>
      <c r="K17" t="str">
        <f>IF(C17="","",COUNTIFS(Tabla1[[#All],[sem 02]],"=P",Tabla1[[#All],[llave2]],Gráficos_!C17))</f>
        <v/>
      </c>
      <c r="L17" t="str">
        <f>IF(C17="","",COUNTIFS(Tabla1[[#All],[sem 03]],"=P",Tabla1[[#All],[llave2]],Gráficos_!C17))</f>
        <v/>
      </c>
      <c r="M17" t="str">
        <f>IF(C17="","",COUNTIFS(Tabla1[[#All],[sem 04]],"=P",Tabla1[[#All],[llave2]],Gráficos_!C17))</f>
        <v/>
      </c>
      <c r="N17" t="str">
        <f>IF(C17="","",COUNTIFS(Tabla1[[#All],[sem 05]],"=P",Tabla1[[#All],[llave2]],Gráficos_!C17))</f>
        <v/>
      </c>
      <c r="O17" t="str">
        <f>IF(C17="","",COUNTIFS(Tabla1[[#All],[sem 06]],"=P",Tabla1[[#All],[llave2]],Gráficos_!C17))</f>
        <v/>
      </c>
      <c r="P17" t="str">
        <f>IF(C17="","",COUNTIFS(Tabla1[[#All],[sem 07]],"=P",Tabla1[[#All],[llave2]],Gráficos_!C17))</f>
        <v/>
      </c>
      <c r="Q17" t="str">
        <f>IF(C17="","",COUNTIFS(Tabla1[[#All],[sem 08]],"=P",Tabla1[[#All],[llave2]],Gráficos_!C17))</f>
        <v/>
      </c>
      <c r="R17" t="str">
        <f>IF(C17="","",COUNTIFS(Tabla1[[#All],[sem 09]],"=P",Tabla1[[#All],[llave2]],Gráficos_!C17))</f>
        <v/>
      </c>
      <c r="S17" t="str">
        <f>IF(C17="","",COUNTIFS(Tabla1[[#All],[sem 10]],"=P",Tabla1[[#All],[llave2]],Gráficos_!C17))</f>
        <v/>
      </c>
      <c r="T17" t="str">
        <f>IF(C17="","",COUNTIFS(Tabla1[[#All],[sem 11]],"=P",Tabla1[[#All],[llave2]],Gráficos_!C17))</f>
        <v/>
      </c>
      <c r="U17" t="str">
        <f>IF(C17="","",COUNTIFS(Tabla1[[#All],[sem 12]],"=P",Tabla1[[#All],[llave2]],Gráficos_!C17))</f>
        <v/>
      </c>
      <c r="V17" t="str">
        <f>IF(C17="","",COUNTIFS(Tabla1[[#All],[sem 13]],"=P",Tabla1[[#All],[llave2]],Gráficos_!C17))</f>
        <v/>
      </c>
      <c r="W17" t="str">
        <f>IF(C17="","",COUNTIFS(Tabla1[[#All],[sem 14]],"=P",Tabla1[[#All],[llave2]],Gráficos_!C17))</f>
        <v/>
      </c>
      <c r="X17" t="str">
        <f>IF(C17="","",COUNTIFS(Tabla1[[#All],[sem 15]],"=P",Tabla1[[#All],[llave2]],Gráficos_!C17))</f>
        <v/>
      </c>
      <c r="Y17" s="192" t="str">
        <f>IF(C17="","",COUNTIFS(Tabla1[[#All],[sem 16]],"=P",Tabla1[[#All],[llave2]],Gráficos_!C17))</f>
        <v/>
      </c>
      <c r="AA17" s="188" t="str">
        <f t="shared" si="0"/>
        <v/>
      </c>
      <c r="AB17" t="str">
        <f t="shared" si="1"/>
        <v/>
      </c>
      <c r="AC17" s="63" t="str">
        <f t="shared" si="2"/>
        <v/>
      </c>
      <c r="AD17" t="str">
        <f t="shared" si="3"/>
        <v/>
      </c>
      <c r="AE17" t="str">
        <f t="shared" si="13"/>
        <v/>
      </c>
      <c r="AF17" t="str">
        <f t="shared" si="4"/>
        <v/>
      </c>
      <c r="AG17" t="str">
        <f t="shared" si="5"/>
        <v/>
      </c>
      <c r="AH17" t="str">
        <f t="shared" si="6"/>
        <v/>
      </c>
      <c r="AI17" t="str">
        <f t="shared" si="7"/>
        <v/>
      </c>
      <c r="AK17" t="str">
        <f t="shared" si="14"/>
        <v/>
      </c>
      <c r="AL17" t="str">
        <f t="shared" si="8"/>
        <v/>
      </c>
      <c r="AM17" t="str">
        <f t="shared" si="8"/>
        <v/>
      </c>
      <c r="AN17" t="str">
        <f t="shared" si="8"/>
        <v/>
      </c>
      <c r="AO17" t="str">
        <f t="shared" si="8"/>
        <v/>
      </c>
      <c r="AP17" t="str">
        <f t="shared" si="8"/>
        <v/>
      </c>
      <c r="AQ17" t="str">
        <f t="shared" si="8"/>
        <v/>
      </c>
      <c r="AR17" t="str">
        <f t="shared" si="8"/>
        <v/>
      </c>
      <c r="AS17" t="str">
        <f t="shared" si="8"/>
        <v/>
      </c>
      <c r="AT17" t="str">
        <f t="shared" si="8"/>
        <v/>
      </c>
      <c r="AU17" t="str">
        <f t="shared" si="8"/>
        <v/>
      </c>
      <c r="AV17" t="str">
        <f t="shared" si="8"/>
        <v/>
      </c>
      <c r="AW17" t="str">
        <f t="shared" si="9"/>
        <v/>
      </c>
      <c r="AX17" t="str">
        <f t="shared" si="10"/>
        <v/>
      </c>
      <c r="AY17" t="str">
        <f t="shared" si="11"/>
        <v/>
      </c>
      <c r="AZ17" s="192" t="str">
        <f t="shared" si="12"/>
        <v/>
      </c>
      <c r="BA17" t="str">
        <f t="shared" si="15"/>
        <v/>
      </c>
    </row>
    <row r="18" spans="9:53">
      <c r="I18" t="str">
        <f>IF(C18="","",COUNTIFS(Tabla1[[#All],[¿Pasó a miembro?]],"Si",Tabla1[[#All],[Tipo Incrito]],"&lt;&gt;Pre-Inscrito",Tabla1[[#All],[llave2]],Gráficos_!C18))</f>
        <v/>
      </c>
      <c r="J18" s="188" t="str">
        <f>IF(C18="","",COUNTIFS(Tabla1[[#All],[sem 01]],"=P",Tabla1[[#All],[llave2]],Gráficos_!C18))</f>
        <v/>
      </c>
      <c r="K18" t="str">
        <f>IF(C18="","",COUNTIFS(Tabla1[[#All],[sem 02]],"=P",Tabla1[[#All],[llave2]],Gráficos_!C18))</f>
        <v/>
      </c>
      <c r="L18" t="str">
        <f>IF(C18="","",COUNTIFS(Tabla1[[#All],[sem 03]],"=P",Tabla1[[#All],[llave2]],Gráficos_!C18))</f>
        <v/>
      </c>
      <c r="M18" t="str">
        <f>IF(C18="","",COUNTIFS(Tabla1[[#All],[sem 04]],"=P",Tabla1[[#All],[llave2]],Gráficos_!C18))</f>
        <v/>
      </c>
      <c r="N18" t="str">
        <f>IF(C18="","",COUNTIFS(Tabla1[[#All],[sem 05]],"=P",Tabla1[[#All],[llave2]],Gráficos_!C18))</f>
        <v/>
      </c>
      <c r="O18" t="str">
        <f>IF(C18="","",COUNTIFS(Tabla1[[#All],[sem 06]],"=P",Tabla1[[#All],[llave2]],Gráficos_!C18))</f>
        <v/>
      </c>
      <c r="P18" t="str">
        <f>IF(C18="","",COUNTIFS(Tabla1[[#All],[sem 07]],"=P",Tabla1[[#All],[llave2]],Gráficos_!C18))</f>
        <v/>
      </c>
      <c r="Q18" t="str">
        <f>IF(C18="","",COUNTIFS(Tabla1[[#All],[sem 08]],"=P",Tabla1[[#All],[llave2]],Gráficos_!C18))</f>
        <v/>
      </c>
      <c r="R18" t="str">
        <f>IF(C18="","",COUNTIFS(Tabla1[[#All],[sem 09]],"=P",Tabla1[[#All],[llave2]],Gráficos_!C18))</f>
        <v/>
      </c>
      <c r="S18" t="str">
        <f>IF(C18="","",COUNTIFS(Tabla1[[#All],[sem 10]],"=P",Tabla1[[#All],[llave2]],Gráficos_!C18))</f>
        <v/>
      </c>
      <c r="T18" t="str">
        <f>IF(C18="","",COUNTIFS(Tabla1[[#All],[sem 11]],"=P",Tabla1[[#All],[llave2]],Gráficos_!C18))</f>
        <v/>
      </c>
      <c r="U18" t="str">
        <f>IF(C18="","",COUNTIFS(Tabla1[[#All],[sem 12]],"=P",Tabla1[[#All],[llave2]],Gráficos_!C18))</f>
        <v/>
      </c>
      <c r="V18" t="str">
        <f>IF(C18="","",COUNTIFS(Tabla1[[#All],[sem 13]],"=P",Tabla1[[#All],[llave2]],Gráficos_!C18))</f>
        <v/>
      </c>
      <c r="W18" t="str">
        <f>IF(C18="","",COUNTIFS(Tabla1[[#All],[sem 14]],"=P",Tabla1[[#All],[llave2]],Gráficos_!C18))</f>
        <v/>
      </c>
      <c r="X18" t="str">
        <f>IF(C18="","",COUNTIFS(Tabla1[[#All],[sem 15]],"=P",Tabla1[[#All],[llave2]],Gráficos_!C18))</f>
        <v/>
      </c>
      <c r="Y18" s="192" t="str">
        <f>IF(C18="","",COUNTIFS(Tabla1[[#All],[sem 16]],"=P",Tabla1[[#All],[llave2]],Gráficos_!C18))</f>
        <v/>
      </c>
      <c r="AA18" s="188" t="str">
        <f t="shared" si="0"/>
        <v/>
      </c>
      <c r="AB18" t="str">
        <f t="shared" si="1"/>
        <v/>
      </c>
      <c r="AC18" s="63" t="str">
        <f t="shared" si="2"/>
        <v/>
      </c>
      <c r="AD18" t="str">
        <f t="shared" si="3"/>
        <v/>
      </c>
      <c r="AE18" t="str">
        <f t="shared" si="13"/>
        <v/>
      </c>
      <c r="AF18" t="str">
        <f t="shared" si="4"/>
        <v/>
      </c>
      <c r="AG18" t="str">
        <f t="shared" si="5"/>
        <v/>
      </c>
      <c r="AH18" t="str">
        <f t="shared" si="6"/>
        <v/>
      </c>
      <c r="AI18" t="str">
        <f t="shared" si="7"/>
        <v/>
      </c>
      <c r="AK18" t="str">
        <f t="shared" si="14"/>
        <v/>
      </c>
      <c r="AL18" t="str">
        <f t="shared" si="8"/>
        <v/>
      </c>
      <c r="AM18" t="str">
        <f t="shared" si="8"/>
        <v/>
      </c>
      <c r="AN18" t="str">
        <f t="shared" si="8"/>
        <v/>
      </c>
      <c r="AO18" t="str">
        <f t="shared" si="8"/>
        <v/>
      </c>
      <c r="AP18" t="str">
        <f t="shared" si="8"/>
        <v/>
      </c>
      <c r="AQ18" t="str">
        <f t="shared" si="8"/>
        <v/>
      </c>
      <c r="AR18" t="str">
        <f t="shared" si="8"/>
        <v/>
      </c>
      <c r="AS18" t="str">
        <f t="shared" si="8"/>
        <v/>
      </c>
      <c r="AT18" t="str">
        <f t="shared" si="8"/>
        <v/>
      </c>
      <c r="AU18" t="str">
        <f t="shared" si="8"/>
        <v/>
      </c>
      <c r="AV18" t="str">
        <f t="shared" si="8"/>
        <v/>
      </c>
      <c r="AW18" t="str">
        <f t="shared" si="9"/>
        <v/>
      </c>
      <c r="AX18" t="str">
        <f t="shared" si="10"/>
        <v/>
      </c>
      <c r="AY18" t="str">
        <f t="shared" si="11"/>
        <v/>
      </c>
      <c r="AZ18" s="192" t="str">
        <f t="shared" si="12"/>
        <v/>
      </c>
      <c r="BA18" t="str">
        <f t="shared" si="15"/>
        <v/>
      </c>
    </row>
    <row r="19" spans="9:53">
      <c r="I19" t="str">
        <f>IF(C19="","",COUNTIFS(Tabla1[[#All],[¿Pasó a miembro?]],"Si",Tabla1[[#All],[Tipo Incrito]],"&lt;&gt;Pre-Inscrito",Tabla1[[#All],[llave2]],Gráficos_!C19))</f>
        <v/>
      </c>
      <c r="J19" s="188" t="str">
        <f>IF(C19="","",COUNTIFS(Tabla1[[#All],[sem 01]],"=P",Tabla1[[#All],[llave2]],Gráficos_!C19))</f>
        <v/>
      </c>
      <c r="K19" t="str">
        <f>IF(C19="","",COUNTIFS(Tabla1[[#All],[sem 02]],"=P",Tabla1[[#All],[llave2]],Gráficos_!C19))</f>
        <v/>
      </c>
      <c r="L19" t="str">
        <f>IF(C19="","",COUNTIFS(Tabla1[[#All],[sem 03]],"=P",Tabla1[[#All],[llave2]],Gráficos_!C19))</f>
        <v/>
      </c>
      <c r="M19" t="str">
        <f>IF(C19="","",COUNTIFS(Tabla1[[#All],[sem 04]],"=P",Tabla1[[#All],[llave2]],Gráficos_!C19))</f>
        <v/>
      </c>
      <c r="N19" t="str">
        <f>IF(C19="","",COUNTIFS(Tabla1[[#All],[sem 05]],"=P",Tabla1[[#All],[llave2]],Gráficos_!C19))</f>
        <v/>
      </c>
      <c r="O19" t="str">
        <f>IF(C19="","",COUNTIFS(Tabla1[[#All],[sem 06]],"=P",Tabla1[[#All],[llave2]],Gráficos_!C19))</f>
        <v/>
      </c>
      <c r="P19" t="str">
        <f>IF(C19="","",COUNTIFS(Tabla1[[#All],[sem 07]],"=P",Tabla1[[#All],[llave2]],Gráficos_!C19))</f>
        <v/>
      </c>
      <c r="Q19" t="str">
        <f>IF(C19="","",COUNTIFS(Tabla1[[#All],[sem 08]],"=P",Tabla1[[#All],[llave2]],Gráficos_!C19))</f>
        <v/>
      </c>
      <c r="R19" t="str">
        <f>IF(C19="","",COUNTIFS(Tabla1[[#All],[sem 09]],"=P",Tabla1[[#All],[llave2]],Gráficos_!C19))</f>
        <v/>
      </c>
      <c r="S19" t="str">
        <f>IF(C19="","",COUNTIFS(Tabla1[[#All],[sem 10]],"=P",Tabla1[[#All],[llave2]],Gráficos_!C19))</f>
        <v/>
      </c>
      <c r="T19" t="str">
        <f>IF(C19="","",COUNTIFS(Tabla1[[#All],[sem 11]],"=P",Tabla1[[#All],[llave2]],Gráficos_!C19))</f>
        <v/>
      </c>
      <c r="U19" t="str">
        <f>IF(C19="","",COUNTIFS(Tabla1[[#All],[sem 12]],"=P",Tabla1[[#All],[llave2]],Gráficos_!C19))</f>
        <v/>
      </c>
      <c r="V19" t="str">
        <f>IF(C19="","",COUNTIFS(Tabla1[[#All],[sem 13]],"=P",Tabla1[[#All],[llave2]],Gráficos_!C19))</f>
        <v/>
      </c>
      <c r="W19" t="str">
        <f>IF(C19="","",COUNTIFS(Tabla1[[#All],[sem 14]],"=P",Tabla1[[#All],[llave2]],Gráficos_!C19))</f>
        <v/>
      </c>
      <c r="X19" t="str">
        <f>IF(C19="","",COUNTIFS(Tabla1[[#All],[sem 15]],"=P",Tabla1[[#All],[llave2]],Gráficos_!C19))</f>
        <v/>
      </c>
      <c r="Y19" s="192" t="str">
        <f>IF(C19="","",COUNTIFS(Tabla1[[#All],[sem 16]],"=P",Tabla1[[#All],[llave2]],Gráficos_!C19))</f>
        <v/>
      </c>
      <c r="AA19" s="188" t="str">
        <f t="shared" si="0"/>
        <v/>
      </c>
      <c r="AB19" t="str">
        <f t="shared" si="1"/>
        <v/>
      </c>
      <c r="AC19" s="63" t="str">
        <f t="shared" si="2"/>
        <v/>
      </c>
      <c r="AD19" t="str">
        <f t="shared" si="3"/>
        <v/>
      </c>
      <c r="AE19" t="str">
        <f t="shared" si="13"/>
        <v/>
      </c>
      <c r="AF19" t="str">
        <f t="shared" si="4"/>
        <v/>
      </c>
      <c r="AG19" t="str">
        <f t="shared" si="5"/>
        <v/>
      </c>
      <c r="AH19" t="str">
        <f t="shared" si="6"/>
        <v/>
      </c>
      <c r="AI19" t="str">
        <f t="shared" si="7"/>
        <v/>
      </c>
      <c r="AK19" t="str">
        <f t="shared" si="14"/>
        <v/>
      </c>
      <c r="AL19" t="str">
        <f t="shared" si="8"/>
        <v/>
      </c>
      <c r="AM19" t="str">
        <f t="shared" si="8"/>
        <v/>
      </c>
      <c r="AN19" t="str">
        <f t="shared" si="8"/>
        <v/>
      </c>
      <c r="AO19" t="str">
        <f t="shared" si="8"/>
        <v/>
      </c>
      <c r="AP19" t="str">
        <f t="shared" si="8"/>
        <v/>
      </c>
      <c r="AQ19" t="str">
        <f t="shared" si="8"/>
        <v/>
      </c>
      <c r="AR19" t="str">
        <f t="shared" si="8"/>
        <v/>
      </c>
      <c r="AS19" t="str">
        <f t="shared" si="8"/>
        <v/>
      </c>
      <c r="AT19" t="str">
        <f t="shared" si="8"/>
        <v/>
      </c>
      <c r="AU19" t="str">
        <f t="shared" si="8"/>
        <v/>
      </c>
      <c r="AV19" t="str">
        <f t="shared" si="8"/>
        <v/>
      </c>
      <c r="AW19" t="str">
        <f t="shared" si="9"/>
        <v/>
      </c>
      <c r="AX19" t="str">
        <f t="shared" si="10"/>
        <v/>
      </c>
      <c r="AY19" t="str">
        <f t="shared" si="11"/>
        <v/>
      </c>
      <c r="AZ19" s="192" t="str">
        <f t="shared" si="12"/>
        <v/>
      </c>
      <c r="BA19" t="str">
        <f t="shared" si="15"/>
        <v/>
      </c>
    </row>
    <row r="20" spans="9:53">
      <c r="I20" t="str">
        <f>IF(C20="","",COUNTIFS(Tabla1[[#All],[¿Pasó a miembro?]],"Si",Tabla1[[#All],[Tipo Incrito]],"&lt;&gt;Pre-Inscrito",Tabla1[[#All],[llave2]],Gráficos_!C20))</f>
        <v/>
      </c>
      <c r="J20" s="188" t="str">
        <f>IF(C20="","",COUNTIFS(Tabla1[[#All],[sem 01]],"=P",Tabla1[[#All],[llave2]],Gráficos_!C20))</f>
        <v/>
      </c>
      <c r="K20" t="str">
        <f>IF(C20="","",COUNTIFS(Tabla1[[#All],[sem 02]],"=P",Tabla1[[#All],[llave2]],Gráficos_!C20))</f>
        <v/>
      </c>
      <c r="L20" t="str">
        <f>IF(C20="","",COUNTIFS(Tabla1[[#All],[sem 03]],"=P",Tabla1[[#All],[llave2]],Gráficos_!C20))</f>
        <v/>
      </c>
      <c r="M20" t="str">
        <f>IF(C20="","",COUNTIFS(Tabla1[[#All],[sem 04]],"=P",Tabla1[[#All],[llave2]],Gráficos_!C20))</f>
        <v/>
      </c>
      <c r="N20" t="str">
        <f>IF(C20="","",COUNTIFS(Tabla1[[#All],[sem 05]],"=P",Tabla1[[#All],[llave2]],Gráficos_!C20))</f>
        <v/>
      </c>
      <c r="O20" t="str">
        <f>IF(C20="","",COUNTIFS(Tabla1[[#All],[sem 06]],"=P",Tabla1[[#All],[llave2]],Gráficos_!C20))</f>
        <v/>
      </c>
      <c r="P20" t="str">
        <f>IF(C20="","",COUNTIFS(Tabla1[[#All],[sem 07]],"=P",Tabla1[[#All],[llave2]],Gráficos_!C20))</f>
        <v/>
      </c>
      <c r="Q20" t="str">
        <f>IF(C20="","",COUNTIFS(Tabla1[[#All],[sem 08]],"=P",Tabla1[[#All],[llave2]],Gráficos_!C20))</f>
        <v/>
      </c>
      <c r="R20" t="str">
        <f>IF(C20="","",COUNTIFS(Tabla1[[#All],[sem 09]],"=P",Tabla1[[#All],[llave2]],Gráficos_!C20))</f>
        <v/>
      </c>
      <c r="S20" t="str">
        <f>IF(C20="","",COUNTIFS(Tabla1[[#All],[sem 10]],"=P",Tabla1[[#All],[llave2]],Gráficos_!C20))</f>
        <v/>
      </c>
      <c r="T20" t="str">
        <f>IF(C20="","",COUNTIFS(Tabla1[[#All],[sem 11]],"=P",Tabla1[[#All],[llave2]],Gráficos_!C20))</f>
        <v/>
      </c>
      <c r="U20" t="str">
        <f>IF(C20="","",COUNTIFS(Tabla1[[#All],[sem 12]],"=P",Tabla1[[#All],[llave2]],Gráficos_!C20))</f>
        <v/>
      </c>
      <c r="V20" t="str">
        <f>IF(C20="","",COUNTIFS(Tabla1[[#All],[sem 13]],"=P",Tabla1[[#All],[llave2]],Gráficos_!C20))</f>
        <v/>
      </c>
      <c r="W20" t="str">
        <f>IF(C20="","",COUNTIFS(Tabla1[[#All],[sem 14]],"=P",Tabla1[[#All],[llave2]],Gráficos_!C20))</f>
        <v/>
      </c>
      <c r="X20" t="str">
        <f>IF(C20="","",COUNTIFS(Tabla1[[#All],[sem 15]],"=P",Tabla1[[#All],[llave2]],Gráficos_!C20))</f>
        <v/>
      </c>
      <c r="Y20" s="192" t="str">
        <f>IF(C20="","",COUNTIFS(Tabla1[[#All],[sem 16]],"=P",Tabla1[[#All],[llave2]],Gráficos_!C20))</f>
        <v/>
      </c>
      <c r="AA20" s="188" t="str">
        <f t="shared" si="0"/>
        <v/>
      </c>
      <c r="AB20" t="str">
        <f t="shared" si="1"/>
        <v/>
      </c>
      <c r="AC20" s="63" t="str">
        <f t="shared" si="2"/>
        <v/>
      </c>
      <c r="AD20" t="str">
        <f t="shared" si="3"/>
        <v/>
      </c>
      <c r="AE20" t="str">
        <f t="shared" si="13"/>
        <v/>
      </c>
      <c r="AF20" t="str">
        <f t="shared" si="4"/>
        <v/>
      </c>
      <c r="AG20" t="str">
        <f t="shared" si="5"/>
        <v/>
      </c>
      <c r="AH20" t="str">
        <f t="shared" si="6"/>
        <v/>
      </c>
      <c r="AI20" t="str">
        <f t="shared" si="7"/>
        <v/>
      </c>
      <c r="AK20" t="str">
        <f t="shared" si="14"/>
        <v/>
      </c>
      <c r="AL20" t="str">
        <f t="shared" si="8"/>
        <v/>
      </c>
      <c r="AM20" t="str">
        <f t="shared" si="8"/>
        <v/>
      </c>
      <c r="AN20" t="str">
        <f t="shared" si="8"/>
        <v/>
      </c>
      <c r="AO20" t="str">
        <f t="shared" si="8"/>
        <v/>
      </c>
      <c r="AP20" t="str">
        <f t="shared" si="8"/>
        <v/>
      </c>
      <c r="AQ20" t="str">
        <f t="shared" si="8"/>
        <v/>
      </c>
      <c r="AR20" t="str">
        <f t="shared" si="8"/>
        <v/>
      </c>
      <c r="AS20" t="str">
        <f t="shared" si="8"/>
        <v/>
      </c>
      <c r="AT20" t="str">
        <f t="shared" si="8"/>
        <v/>
      </c>
      <c r="AU20" t="str">
        <f t="shared" si="8"/>
        <v/>
      </c>
      <c r="AV20" t="str">
        <f t="shared" si="8"/>
        <v/>
      </c>
      <c r="AW20" t="str">
        <f t="shared" si="9"/>
        <v/>
      </c>
      <c r="AX20" t="str">
        <f t="shared" si="10"/>
        <v/>
      </c>
      <c r="AY20" t="str">
        <f t="shared" si="11"/>
        <v/>
      </c>
      <c r="AZ20" s="192" t="str">
        <f t="shared" si="12"/>
        <v/>
      </c>
      <c r="BA20" t="str">
        <f t="shared" si="15"/>
        <v/>
      </c>
    </row>
    <row r="21" spans="9:53">
      <c r="I21" t="str">
        <f>IF(C21="","",COUNTIFS(Tabla1[[#All],[¿Pasó a miembro?]],"Si",Tabla1[[#All],[Tipo Incrito]],"&lt;&gt;Pre-Inscrito",Tabla1[[#All],[llave2]],Gráficos_!C21))</f>
        <v/>
      </c>
      <c r="J21" s="188" t="str">
        <f>IF(C21="","",COUNTIFS(Tabla1[[#All],[sem 01]],"=P",Tabla1[[#All],[llave2]],Gráficos_!C21))</f>
        <v/>
      </c>
      <c r="K21" t="str">
        <f>IF(C21="","",COUNTIFS(Tabla1[[#All],[sem 02]],"=P",Tabla1[[#All],[llave2]],Gráficos_!C21))</f>
        <v/>
      </c>
      <c r="L21" t="str">
        <f>IF(C21="","",COUNTIFS(Tabla1[[#All],[sem 03]],"=P",Tabla1[[#All],[llave2]],Gráficos_!C21))</f>
        <v/>
      </c>
      <c r="M21" t="str">
        <f>IF(C21="","",COUNTIFS(Tabla1[[#All],[sem 04]],"=P",Tabla1[[#All],[llave2]],Gráficos_!C21))</f>
        <v/>
      </c>
      <c r="N21" t="str">
        <f>IF(C21="","",COUNTIFS(Tabla1[[#All],[sem 05]],"=P",Tabla1[[#All],[llave2]],Gráficos_!C21))</f>
        <v/>
      </c>
      <c r="O21" t="str">
        <f>IF(C21="","",COUNTIFS(Tabla1[[#All],[sem 06]],"=P",Tabla1[[#All],[llave2]],Gráficos_!C21))</f>
        <v/>
      </c>
      <c r="P21" t="str">
        <f>IF(C21="","",COUNTIFS(Tabla1[[#All],[sem 07]],"=P",Tabla1[[#All],[llave2]],Gráficos_!C21))</f>
        <v/>
      </c>
      <c r="Q21" t="str">
        <f>IF(C21="","",COUNTIFS(Tabla1[[#All],[sem 08]],"=P",Tabla1[[#All],[llave2]],Gráficos_!C21))</f>
        <v/>
      </c>
      <c r="R21" t="str">
        <f>IF(C21="","",COUNTIFS(Tabla1[[#All],[sem 09]],"=P",Tabla1[[#All],[llave2]],Gráficos_!C21))</f>
        <v/>
      </c>
      <c r="S21" t="str">
        <f>IF(C21="","",COUNTIFS(Tabla1[[#All],[sem 10]],"=P",Tabla1[[#All],[llave2]],Gráficos_!C21))</f>
        <v/>
      </c>
      <c r="T21" t="str">
        <f>IF(C21="","",COUNTIFS(Tabla1[[#All],[sem 11]],"=P",Tabla1[[#All],[llave2]],Gráficos_!C21))</f>
        <v/>
      </c>
      <c r="U21" t="str">
        <f>IF(C21="","",COUNTIFS(Tabla1[[#All],[sem 12]],"=P",Tabla1[[#All],[llave2]],Gráficos_!C21))</f>
        <v/>
      </c>
      <c r="V21" t="str">
        <f>IF(C21="","",COUNTIFS(Tabla1[[#All],[sem 13]],"=P",Tabla1[[#All],[llave2]],Gráficos_!C21))</f>
        <v/>
      </c>
      <c r="W21" t="str">
        <f>IF(C21="","",COUNTIFS(Tabla1[[#All],[sem 14]],"=P",Tabla1[[#All],[llave2]],Gráficos_!C21))</f>
        <v/>
      </c>
      <c r="X21" t="str">
        <f>IF(C21="","",COUNTIFS(Tabla1[[#All],[sem 15]],"=P",Tabla1[[#All],[llave2]],Gráficos_!C21))</f>
        <v/>
      </c>
      <c r="Y21" s="192" t="str">
        <f>IF(C21="","",COUNTIFS(Tabla1[[#All],[sem 16]],"=P",Tabla1[[#All],[llave2]],Gráficos_!C21))</f>
        <v/>
      </c>
      <c r="AA21" s="188" t="str">
        <f t="shared" si="0"/>
        <v/>
      </c>
      <c r="AB21" t="str">
        <f t="shared" si="1"/>
        <v/>
      </c>
      <c r="AC21" s="63" t="str">
        <f t="shared" si="2"/>
        <v/>
      </c>
      <c r="AD21" t="str">
        <f t="shared" si="3"/>
        <v/>
      </c>
      <c r="AE21" t="str">
        <f t="shared" si="13"/>
        <v/>
      </c>
      <c r="AF21" t="str">
        <f t="shared" si="4"/>
        <v/>
      </c>
      <c r="AG21" t="str">
        <f t="shared" si="5"/>
        <v/>
      </c>
      <c r="AH21" t="str">
        <f t="shared" si="6"/>
        <v/>
      </c>
      <c r="AI21" t="str">
        <f t="shared" si="7"/>
        <v/>
      </c>
      <c r="AK21" t="str">
        <f t="shared" si="14"/>
        <v/>
      </c>
      <c r="AL21" t="str">
        <f t="shared" si="8"/>
        <v/>
      </c>
      <c r="AM21" t="str">
        <f t="shared" si="8"/>
        <v/>
      </c>
      <c r="AN21" t="str">
        <f t="shared" si="8"/>
        <v/>
      </c>
      <c r="AO21" t="str">
        <f t="shared" si="8"/>
        <v/>
      </c>
      <c r="AP21" t="str">
        <f t="shared" si="8"/>
        <v/>
      </c>
      <c r="AQ21" t="str">
        <f t="shared" si="8"/>
        <v/>
      </c>
      <c r="AR21" t="str">
        <f t="shared" si="8"/>
        <v/>
      </c>
      <c r="AS21" t="str">
        <f t="shared" si="8"/>
        <v/>
      </c>
      <c r="AT21" t="str">
        <f t="shared" si="8"/>
        <v/>
      </c>
      <c r="AU21" t="str">
        <f t="shared" si="8"/>
        <v/>
      </c>
      <c r="AV21" t="str">
        <f t="shared" si="8"/>
        <v/>
      </c>
      <c r="AW21" t="str">
        <f t="shared" si="9"/>
        <v/>
      </c>
      <c r="AX21" t="str">
        <f t="shared" si="10"/>
        <v/>
      </c>
      <c r="AY21" t="str">
        <f t="shared" si="11"/>
        <v/>
      </c>
      <c r="AZ21" s="192" t="str">
        <f t="shared" si="12"/>
        <v/>
      </c>
      <c r="BA21" t="str">
        <f t="shared" si="15"/>
        <v/>
      </c>
    </row>
    <row r="22" spans="9:53">
      <c r="I22" t="str">
        <f>IF(C22="","",COUNTIFS(Tabla1[[#All],[¿Pasó a miembro?]],"Si",Tabla1[[#All],[Tipo Incrito]],"&lt;&gt;Pre-Inscrito",Tabla1[[#All],[llave2]],Gráficos_!C22))</f>
        <v/>
      </c>
      <c r="J22" s="188" t="str">
        <f>IF(C22="","",COUNTIFS(Tabla1[[#All],[sem 01]],"=P",Tabla1[[#All],[llave2]],Gráficos_!C22))</f>
        <v/>
      </c>
      <c r="K22" t="str">
        <f>IF(C22="","",COUNTIFS(Tabla1[[#All],[sem 02]],"=P",Tabla1[[#All],[llave2]],Gráficos_!C22))</f>
        <v/>
      </c>
      <c r="L22" t="str">
        <f>IF(C22="","",COUNTIFS(Tabla1[[#All],[sem 03]],"=P",Tabla1[[#All],[llave2]],Gráficos_!C22))</f>
        <v/>
      </c>
      <c r="M22" t="str">
        <f>IF(C22="","",COUNTIFS(Tabla1[[#All],[sem 04]],"=P",Tabla1[[#All],[llave2]],Gráficos_!C22))</f>
        <v/>
      </c>
      <c r="N22" t="str">
        <f>IF(C22="","",COUNTIFS(Tabla1[[#All],[sem 05]],"=P",Tabla1[[#All],[llave2]],Gráficos_!C22))</f>
        <v/>
      </c>
      <c r="O22" t="str">
        <f>IF(C22="","",COUNTIFS(Tabla1[[#All],[sem 06]],"=P",Tabla1[[#All],[llave2]],Gráficos_!C22))</f>
        <v/>
      </c>
      <c r="P22" t="str">
        <f>IF(C22="","",COUNTIFS(Tabla1[[#All],[sem 07]],"=P",Tabla1[[#All],[llave2]],Gráficos_!C22))</f>
        <v/>
      </c>
      <c r="Q22" t="str">
        <f>IF(C22="","",COUNTIFS(Tabla1[[#All],[sem 08]],"=P",Tabla1[[#All],[llave2]],Gráficos_!C22))</f>
        <v/>
      </c>
      <c r="R22" t="str">
        <f>IF(C22="","",COUNTIFS(Tabla1[[#All],[sem 09]],"=P",Tabla1[[#All],[llave2]],Gráficos_!C22))</f>
        <v/>
      </c>
      <c r="S22" t="str">
        <f>IF(C22="","",COUNTIFS(Tabla1[[#All],[sem 10]],"=P",Tabla1[[#All],[llave2]],Gráficos_!C22))</f>
        <v/>
      </c>
      <c r="T22" t="str">
        <f>IF(C22="","",COUNTIFS(Tabla1[[#All],[sem 11]],"=P",Tabla1[[#All],[llave2]],Gráficos_!C22))</f>
        <v/>
      </c>
      <c r="U22" t="str">
        <f>IF(C22="","",COUNTIFS(Tabla1[[#All],[sem 12]],"=P",Tabla1[[#All],[llave2]],Gráficos_!C22))</f>
        <v/>
      </c>
      <c r="V22" t="str">
        <f>IF(C22="","",COUNTIFS(Tabla1[[#All],[sem 13]],"=P",Tabla1[[#All],[llave2]],Gráficos_!C22))</f>
        <v/>
      </c>
      <c r="W22" t="str">
        <f>IF(C22="","",COUNTIFS(Tabla1[[#All],[sem 14]],"=P",Tabla1[[#All],[llave2]],Gráficos_!C22))</f>
        <v/>
      </c>
      <c r="X22" t="str">
        <f>IF(C22="","",COUNTIFS(Tabla1[[#All],[sem 15]],"=P",Tabla1[[#All],[llave2]],Gráficos_!C22))</f>
        <v/>
      </c>
      <c r="Y22" s="192" t="str">
        <f>IF(C22="","",COUNTIFS(Tabla1[[#All],[sem 16]],"=P",Tabla1[[#All],[llave2]],Gráficos_!C22))</f>
        <v/>
      </c>
      <c r="AA22" s="188" t="str">
        <f t="shared" si="0"/>
        <v/>
      </c>
      <c r="AB22" t="str">
        <f t="shared" si="1"/>
        <v/>
      </c>
      <c r="AC22" s="63" t="str">
        <f t="shared" si="2"/>
        <v/>
      </c>
      <c r="AD22" t="str">
        <f t="shared" si="3"/>
        <v/>
      </c>
      <c r="AE22" t="str">
        <f t="shared" si="13"/>
        <v/>
      </c>
      <c r="AF22" t="str">
        <f t="shared" si="4"/>
        <v/>
      </c>
      <c r="AG22" t="str">
        <f t="shared" si="5"/>
        <v/>
      </c>
      <c r="AH22" t="str">
        <f t="shared" si="6"/>
        <v/>
      </c>
      <c r="AI22" t="str">
        <f t="shared" si="7"/>
        <v/>
      </c>
      <c r="AK22" t="str">
        <f t="shared" si="14"/>
        <v/>
      </c>
      <c r="AL22" t="str">
        <f t="shared" si="8"/>
        <v/>
      </c>
      <c r="AM22" t="str">
        <f t="shared" si="8"/>
        <v/>
      </c>
      <c r="AN22" t="str">
        <f t="shared" si="8"/>
        <v/>
      </c>
      <c r="AO22" t="str">
        <f t="shared" si="8"/>
        <v/>
      </c>
      <c r="AP22" t="str">
        <f t="shared" si="8"/>
        <v/>
      </c>
      <c r="AQ22" t="str">
        <f t="shared" si="8"/>
        <v/>
      </c>
      <c r="AR22" t="str">
        <f t="shared" si="8"/>
        <v/>
      </c>
      <c r="AS22" t="str">
        <f t="shared" si="8"/>
        <v/>
      </c>
      <c r="AT22" t="str">
        <f t="shared" si="8"/>
        <v/>
      </c>
      <c r="AU22" t="str">
        <f t="shared" si="8"/>
        <v/>
      </c>
      <c r="AV22" t="str">
        <f t="shared" si="8"/>
        <v/>
      </c>
      <c r="AW22" t="str">
        <f t="shared" si="9"/>
        <v/>
      </c>
      <c r="AX22" t="str">
        <f t="shared" si="10"/>
        <v/>
      </c>
      <c r="AY22" t="str">
        <f t="shared" si="11"/>
        <v/>
      </c>
      <c r="AZ22" s="192" t="str">
        <f t="shared" si="12"/>
        <v/>
      </c>
      <c r="BA22" t="str">
        <f t="shared" si="15"/>
        <v/>
      </c>
    </row>
    <row r="23" spans="9:53">
      <c r="I23" t="str">
        <f>IF(C23="","",COUNTIFS(Tabla1[[#All],[¿Pasó a miembro?]],"Si",Tabla1[[#All],[Tipo Incrito]],"&lt;&gt;Pre-Inscrito",Tabla1[[#All],[llave2]],Gráficos_!C23))</f>
        <v/>
      </c>
      <c r="J23" s="188" t="str">
        <f>IF(C23="","",COUNTIFS(Tabla1[[#All],[sem 01]],"=P",Tabla1[[#All],[llave2]],Gráficos_!C23))</f>
        <v/>
      </c>
      <c r="K23" t="str">
        <f>IF(C23="","",COUNTIFS(Tabla1[[#All],[sem 02]],"=P",Tabla1[[#All],[llave2]],Gráficos_!C23))</f>
        <v/>
      </c>
      <c r="L23" t="str">
        <f>IF(C23="","",COUNTIFS(Tabla1[[#All],[sem 03]],"=P",Tabla1[[#All],[llave2]],Gráficos_!C23))</f>
        <v/>
      </c>
      <c r="M23" t="str">
        <f>IF(C23="","",COUNTIFS(Tabla1[[#All],[sem 04]],"=P",Tabla1[[#All],[llave2]],Gráficos_!C23))</f>
        <v/>
      </c>
      <c r="N23" t="str">
        <f>IF(C23="","",COUNTIFS(Tabla1[[#All],[sem 05]],"=P",Tabla1[[#All],[llave2]],Gráficos_!C23))</f>
        <v/>
      </c>
      <c r="O23" t="str">
        <f>IF(C23="","",COUNTIFS(Tabla1[[#All],[sem 06]],"=P",Tabla1[[#All],[llave2]],Gráficos_!C23))</f>
        <v/>
      </c>
      <c r="P23" t="str">
        <f>IF(C23="","",COUNTIFS(Tabla1[[#All],[sem 07]],"=P",Tabla1[[#All],[llave2]],Gráficos_!C23))</f>
        <v/>
      </c>
      <c r="Q23" t="str">
        <f>IF(C23="","",COUNTIFS(Tabla1[[#All],[sem 08]],"=P",Tabla1[[#All],[llave2]],Gráficos_!C23))</f>
        <v/>
      </c>
      <c r="R23" t="str">
        <f>IF(C23="","",COUNTIFS(Tabla1[[#All],[sem 09]],"=P",Tabla1[[#All],[llave2]],Gráficos_!C23))</f>
        <v/>
      </c>
      <c r="S23" t="str">
        <f>IF(C23="","",COUNTIFS(Tabla1[[#All],[sem 10]],"=P",Tabla1[[#All],[llave2]],Gráficos_!C23))</f>
        <v/>
      </c>
      <c r="T23" t="str">
        <f>IF(C23="","",COUNTIFS(Tabla1[[#All],[sem 11]],"=P",Tabla1[[#All],[llave2]],Gráficos_!C23))</f>
        <v/>
      </c>
      <c r="U23" t="str">
        <f>IF(C23="","",COUNTIFS(Tabla1[[#All],[sem 12]],"=P",Tabla1[[#All],[llave2]],Gráficos_!C23))</f>
        <v/>
      </c>
      <c r="V23" t="str">
        <f>IF(C23="","",COUNTIFS(Tabla1[[#All],[sem 13]],"=P",Tabla1[[#All],[llave2]],Gráficos_!C23))</f>
        <v/>
      </c>
      <c r="W23" t="str">
        <f>IF(C23="","",COUNTIFS(Tabla1[[#All],[sem 14]],"=P",Tabla1[[#All],[llave2]],Gráficos_!C23))</f>
        <v/>
      </c>
      <c r="X23" t="str">
        <f>IF(C23="","",COUNTIFS(Tabla1[[#All],[sem 15]],"=P",Tabla1[[#All],[llave2]],Gráficos_!C23))</f>
        <v/>
      </c>
      <c r="Y23" s="192" t="str">
        <f>IF(C23="","",COUNTIFS(Tabla1[[#All],[sem 16]],"=P",Tabla1[[#All],[llave2]],Gráficos_!C23))</f>
        <v/>
      </c>
      <c r="AA23" s="188" t="str">
        <f t="shared" si="0"/>
        <v/>
      </c>
      <c r="AB23" t="str">
        <f t="shared" si="1"/>
        <v/>
      </c>
      <c r="AC23" s="63" t="str">
        <f t="shared" si="2"/>
        <v/>
      </c>
      <c r="AD23" t="str">
        <f t="shared" si="3"/>
        <v/>
      </c>
      <c r="AE23" t="str">
        <f t="shared" si="13"/>
        <v/>
      </c>
      <c r="AF23" t="str">
        <f t="shared" si="4"/>
        <v/>
      </c>
      <c r="AG23" t="str">
        <f t="shared" si="5"/>
        <v/>
      </c>
      <c r="AH23" t="str">
        <f t="shared" si="6"/>
        <v/>
      </c>
      <c r="AI23" t="str">
        <f t="shared" si="7"/>
        <v/>
      </c>
      <c r="AK23" t="str">
        <f t="shared" si="14"/>
        <v/>
      </c>
      <c r="AL23" t="str">
        <f t="shared" si="14"/>
        <v/>
      </c>
      <c r="AM23" t="str">
        <f t="shared" si="14"/>
        <v/>
      </c>
      <c r="AN23" t="str">
        <f t="shared" si="14"/>
        <v/>
      </c>
      <c r="AO23" t="str">
        <f t="shared" si="14"/>
        <v/>
      </c>
      <c r="AP23" t="str">
        <f t="shared" si="14"/>
        <v/>
      </c>
      <c r="AQ23" t="str">
        <f t="shared" si="14"/>
        <v/>
      </c>
      <c r="AR23" t="str">
        <f t="shared" si="14"/>
        <v/>
      </c>
      <c r="AS23" t="str">
        <f t="shared" si="14"/>
        <v/>
      </c>
      <c r="AT23" t="str">
        <f t="shared" si="14"/>
        <v/>
      </c>
      <c r="AU23" t="str">
        <f t="shared" si="14"/>
        <v/>
      </c>
      <c r="AV23" t="str">
        <f t="shared" si="14"/>
        <v/>
      </c>
      <c r="AW23" t="str">
        <f t="shared" si="9"/>
        <v/>
      </c>
      <c r="AX23" t="str">
        <f t="shared" si="10"/>
        <v/>
      </c>
      <c r="AY23" t="str">
        <f t="shared" si="11"/>
        <v/>
      </c>
      <c r="AZ23" s="192" t="str">
        <f t="shared" si="12"/>
        <v/>
      </c>
      <c r="BA23" t="str">
        <f t="shared" si="15"/>
        <v/>
      </c>
    </row>
    <row r="24" spans="9:53">
      <c r="I24" t="str">
        <f>IF(C24="","",COUNTIFS(Tabla1[[#All],[¿Pasó a miembro?]],"Si",Tabla1[[#All],[Tipo Incrito]],"&lt;&gt;Pre-Inscrito",Tabla1[[#All],[llave2]],Gráficos_!C24))</f>
        <v/>
      </c>
      <c r="J24" s="188" t="str">
        <f>IF(C24="","",COUNTIFS(Tabla1[[#All],[sem 01]],"=P",Tabla1[[#All],[llave2]],Gráficos_!C24))</f>
        <v/>
      </c>
      <c r="K24" t="str">
        <f>IF(C24="","",COUNTIFS(Tabla1[[#All],[sem 02]],"=P",Tabla1[[#All],[llave2]],Gráficos_!C24))</f>
        <v/>
      </c>
      <c r="L24" t="str">
        <f>IF(C24="","",COUNTIFS(Tabla1[[#All],[sem 03]],"=P",Tabla1[[#All],[llave2]],Gráficos_!C24))</f>
        <v/>
      </c>
      <c r="M24" t="str">
        <f>IF(C24="","",COUNTIFS(Tabla1[[#All],[sem 04]],"=P",Tabla1[[#All],[llave2]],Gráficos_!C24))</f>
        <v/>
      </c>
      <c r="N24" t="str">
        <f>IF(C24="","",COUNTIFS(Tabla1[[#All],[sem 05]],"=P",Tabla1[[#All],[llave2]],Gráficos_!C24))</f>
        <v/>
      </c>
      <c r="O24" t="str">
        <f>IF(C24="","",COUNTIFS(Tabla1[[#All],[sem 06]],"=P",Tabla1[[#All],[llave2]],Gráficos_!C24))</f>
        <v/>
      </c>
      <c r="P24" t="str">
        <f>IF(C24="","",COUNTIFS(Tabla1[[#All],[sem 07]],"=P",Tabla1[[#All],[llave2]],Gráficos_!C24))</f>
        <v/>
      </c>
      <c r="Q24" t="str">
        <f>IF(C24="","",COUNTIFS(Tabla1[[#All],[sem 08]],"=P",Tabla1[[#All],[llave2]],Gráficos_!C24))</f>
        <v/>
      </c>
      <c r="R24" t="str">
        <f>IF(C24="","",COUNTIFS(Tabla1[[#All],[sem 09]],"=P",Tabla1[[#All],[llave2]],Gráficos_!C24))</f>
        <v/>
      </c>
      <c r="S24" t="str">
        <f>IF(C24="","",COUNTIFS(Tabla1[[#All],[sem 10]],"=P",Tabla1[[#All],[llave2]],Gráficos_!C24))</f>
        <v/>
      </c>
      <c r="T24" t="str">
        <f>IF(C24="","",COUNTIFS(Tabla1[[#All],[sem 11]],"=P",Tabla1[[#All],[llave2]],Gráficos_!C24))</f>
        <v/>
      </c>
      <c r="U24" t="str">
        <f>IF(C24="","",COUNTIFS(Tabla1[[#All],[sem 12]],"=P",Tabla1[[#All],[llave2]],Gráficos_!C24))</f>
        <v/>
      </c>
      <c r="V24" t="str">
        <f>IF(C24="","",COUNTIFS(Tabla1[[#All],[sem 13]],"=P",Tabla1[[#All],[llave2]],Gráficos_!C24))</f>
        <v/>
      </c>
      <c r="W24" t="str">
        <f>IF(C24="","",COUNTIFS(Tabla1[[#All],[sem 14]],"=P",Tabla1[[#All],[llave2]],Gráficos_!C24))</f>
        <v/>
      </c>
      <c r="X24" t="str">
        <f>IF(C24="","",COUNTIFS(Tabla1[[#All],[sem 15]],"=P",Tabla1[[#All],[llave2]],Gráficos_!C24))</f>
        <v/>
      </c>
      <c r="Y24" s="192" t="str">
        <f>IF(C24="","",COUNTIFS(Tabla1[[#All],[sem 16]],"=P",Tabla1[[#All],[llave2]],Gráficos_!C24))</f>
        <v/>
      </c>
      <c r="AA24" s="188" t="str">
        <f t="shared" si="0"/>
        <v/>
      </c>
      <c r="AB24" t="str">
        <f t="shared" si="1"/>
        <v/>
      </c>
      <c r="AC24" s="63" t="str">
        <f t="shared" si="2"/>
        <v/>
      </c>
      <c r="AD24" t="str">
        <f t="shared" si="3"/>
        <v/>
      </c>
      <c r="AE24" t="str">
        <f t="shared" si="13"/>
        <v/>
      </c>
      <c r="AF24" t="str">
        <f t="shared" si="4"/>
        <v/>
      </c>
      <c r="AG24" t="str">
        <f t="shared" si="5"/>
        <v/>
      </c>
      <c r="AH24" t="str">
        <f t="shared" si="6"/>
        <v/>
      </c>
      <c r="AI24" t="str">
        <f t="shared" si="7"/>
        <v/>
      </c>
      <c r="AK24" t="str">
        <f t="shared" si="14"/>
        <v/>
      </c>
      <c r="AL24" t="str">
        <f t="shared" si="14"/>
        <v/>
      </c>
      <c r="AM24" t="str">
        <f t="shared" si="14"/>
        <v/>
      </c>
      <c r="AN24" t="str">
        <f t="shared" si="14"/>
        <v/>
      </c>
      <c r="AO24" t="str">
        <f t="shared" si="14"/>
        <v/>
      </c>
      <c r="AP24" t="str">
        <f t="shared" si="14"/>
        <v/>
      </c>
      <c r="AQ24" t="str">
        <f t="shared" si="14"/>
        <v/>
      </c>
      <c r="AR24" t="str">
        <f t="shared" si="14"/>
        <v/>
      </c>
      <c r="AS24" t="str">
        <f t="shared" si="14"/>
        <v/>
      </c>
      <c r="AT24" t="str">
        <f t="shared" si="14"/>
        <v/>
      </c>
      <c r="AU24" t="str">
        <f t="shared" si="14"/>
        <v/>
      </c>
      <c r="AV24" t="str">
        <f t="shared" si="14"/>
        <v/>
      </c>
      <c r="AW24" t="str">
        <f t="shared" si="9"/>
        <v/>
      </c>
      <c r="AX24" t="str">
        <f t="shared" si="10"/>
        <v/>
      </c>
      <c r="AY24" t="str">
        <f t="shared" si="11"/>
        <v/>
      </c>
      <c r="AZ24" s="192" t="str">
        <f t="shared" si="12"/>
        <v/>
      </c>
      <c r="BA24" t="str">
        <f t="shared" si="15"/>
        <v/>
      </c>
    </row>
    <row r="25" spans="9:53">
      <c r="I25" t="str">
        <f>IF(C25="","",COUNTIFS(Tabla1[[#All],[¿Pasó a miembro?]],"Si",Tabla1[[#All],[Tipo Incrito]],"&lt;&gt;Pre-Inscrito",Tabla1[[#All],[llave2]],Gráficos_!C25))</f>
        <v/>
      </c>
      <c r="J25" s="188" t="str">
        <f>IF(C25="","",COUNTIFS(Tabla1[[#All],[sem 01]],"=P",Tabla1[[#All],[llave2]],Gráficos_!C25))</f>
        <v/>
      </c>
      <c r="K25" t="str">
        <f>IF(C25="","",COUNTIFS(Tabla1[[#All],[sem 02]],"=P",Tabla1[[#All],[llave2]],Gráficos_!C25))</f>
        <v/>
      </c>
      <c r="L25" t="str">
        <f>IF(C25="","",COUNTIFS(Tabla1[[#All],[sem 03]],"=P",Tabla1[[#All],[llave2]],Gráficos_!C25))</f>
        <v/>
      </c>
      <c r="M25" t="str">
        <f>IF(C25="","",COUNTIFS(Tabla1[[#All],[sem 04]],"=P",Tabla1[[#All],[llave2]],Gráficos_!C25))</f>
        <v/>
      </c>
      <c r="N25" t="str">
        <f>IF(C25="","",COUNTIFS(Tabla1[[#All],[sem 05]],"=P",Tabla1[[#All],[llave2]],Gráficos_!C25))</f>
        <v/>
      </c>
      <c r="O25" t="str">
        <f>IF(C25="","",COUNTIFS(Tabla1[[#All],[sem 06]],"=P",Tabla1[[#All],[llave2]],Gráficos_!C25))</f>
        <v/>
      </c>
      <c r="P25" t="str">
        <f>IF(C25="","",COUNTIFS(Tabla1[[#All],[sem 07]],"=P",Tabla1[[#All],[llave2]],Gráficos_!C25))</f>
        <v/>
      </c>
      <c r="Q25" t="str">
        <f>IF(C25="","",COUNTIFS(Tabla1[[#All],[sem 08]],"=P",Tabla1[[#All],[llave2]],Gráficos_!C25))</f>
        <v/>
      </c>
      <c r="R25" t="str">
        <f>IF(C25="","",COUNTIFS(Tabla1[[#All],[sem 09]],"=P",Tabla1[[#All],[llave2]],Gráficos_!C25))</f>
        <v/>
      </c>
      <c r="S25" t="str">
        <f>IF(C25="","",COUNTIFS(Tabla1[[#All],[sem 10]],"=P",Tabla1[[#All],[llave2]],Gráficos_!C25))</f>
        <v/>
      </c>
      <c r="T25" t="str">
        <f>IF(C25="","",COUNTIFS(Tabla1[[#All],[sem 11]],"=P",Tabla1[[#All],[llave2]],Gráficos_!C25))</f>
        <v/>
      </c>
      <c r="U25" t="str">
        <f>IF(C25="","",COUNTIFS(Tabla1[[#All],[sem 12]],"=P",Tabla1[[#All],[llave2]],Gráficos_!C25))</f>
        <v/>
      </c>
      <c r="V25" t="str">
        <f>IF(C25="","",COUNTIFS(Tabla1[[#All],[sem 13]],"=P",Tabla1[[#All],[llave2]],Gráficos_!C25))</f>
        <v/>
      </c>
      <c r="W25" t="str">
        <f>IF(C25="","",COUNTIFS(Tabla1[[#All],[sem 14]],"=P",Tabla1[[#All],[llave2]],Gráficos_!C25))</f>
        <v/>
      </c>
      <c r="X25" t="str">
        <f>IF(C25="","",COUNTIFS(Tabla1[[#All],[sem 15]],"=P",Tabla1[[#All],[llave2]],Gráficos_!C25))</f>
        <v/>
      </c>
      <c r="Y25" s="192" t="str">
        <f>IF(C25="","",COUNTIFS(Tabla1[[#All],[sem 16]],"=P",Tabla1[[#All],[llave2]],Gráficos_!C25))</f>
        <v/>
      </c>
      <c r="AA25" s="188" t="str">
        <f t="shared" si="0"/>
        <v/>
      </c>
      <c r="AB25" t="str">
        <f t="shared" si="1"/>
        <v/>
      </c>
      <c r="AC25" s="63" t="str">
        <f t="shared" si="2"/>
        <v/>
      </c>
      <c r="AD25" t="str">
        <f t="shared" si="3"/>
        <v/>
      </c>
      <c r="AE25" t="str">
        <f t="shared" si="13"/>
        <v/>
      </c>
      <c r="AF25" t="str">
        <f t="shared" si="4"/>
        <v/>
      </c>
      <c r="AG25" t="str">
        <f t="shared" si="5"/>
        <v/>
      </c>
      <c r="AH25" t="str">
        <f t="shared" si="6"/>
        <v/>
      </c>
      <c r="AI25" t="str">
        <f t="shared" si="7"/>
        <v/>
      </c>
      <c r="AK25" t="str">
        <f t="shared" si="14"/>
        <v/>
      </c>
      <c r="AL25" t="str">
        <f t="shared" si="14"/>
        <v/>
      </c>
      <c r="AM25" t="str">
        <f t="shared" si="14"/>
        <v/>
      </c>
      <c r="AN25" t="str">
        <f t="shared" si="14"/>
        <v/>
      </c>
      <c r="AO25" t="str">
        <f t="shared" si="14"/>
        <v/>
      </c>
      <c r="AP25" t="str">
        <f t="shared" si="14"/>
        <v/>
      </c>
      <c r="AQ25" t="str">
        <f t="shared" si="14"/>
        <v/>
      </c>
      <c r="AR25" t="str">
        <f t="shared" si="14"/>
        <v/>
      </c>
      <c r="AS25" t="str">
        <f t="shared" si="14"/>
        <v/>
      </c>
      <c r="AT25" t="str">
        <f t="shared" si="14"/>
        <v/>
      </c>
      <c r="AU25" t="str">
        <f t="shared" si="14"/>
        <v/>
      </c>
      <c r="AV25" t="str">
        <f t="shared" si="14"/>
        <v/>
      </c>
      <c r="AW25" t="str">
        <f t="shared" si="9"/>
        <v/>
      </c>
      <c r="AX25" t="str">
        <f t="shared" si="10"/>
        <v/>
      </c>
      <c r="AY25" t="str">
        <f t="shared" si="11"/>
        <v/>
      </c>
      <c r="AZ25" s="192" t="str">
        <f t="shared" si="12"/>
        <v/>
      </c>
      <c r="BA25" t="str">
        <f t="shared" si="15"/>
        <v/>
      </c>
    </row>
    <row r="26" spans="9:53">
      <c r="I26" t="str">
        <f>IF(C26="","",COUNTIFS(Tabla1[[#All],[¿Pasó a miembro?]],"Si",Tabla1[[#All],[Tipo Incrito]],"&lt;&gt;Pre-Inscrito",Tabla1[[#All],[llave2]],Gráficos_!C26))</f>
        <v/>
      </c>
      <c r="J26" s="188" t="str">
        <f>IF(C26="","",COUNTIFS(Tabla1[[#All],[sem 01]],"=P",Tabla1[[#All],[llave2]],Gráficos_!C26))</f>
        <v/>
      </c>
      <c r="K26" t="str">
        <f>IF(C26="","",COUNTIFS(Tabla1[[#All],[sem 02]],"=P",Tabla1[[#All],[llave2]],Gráficos_!C26))</f>
        <v/>
      </c>
      <c r="L26" t="str">
        <f>IF(C26="","",COUNTIFS(Tabla1[[#All],[sem 03]],"=P",Tabla1[[#All],[llave2]],Gráficos_!C26))</f>
        <v/>
      </c>
      <c r="M26" t="str">
        <f>IF(C26="","",COUNTIFS(Tabla1[[#All],[sem 04]],"=P",Tabla1[[#All],[llave2]],Gráficos_!C26))</f>
        <v/>
      </c>
      <c r="N26" t="str">
        <f>IF(C26="","",COUNTIFS(Tabla1[[#All],[sem 05]],"=P",Tabla1[[#All],[llave2]],Gráficos_!C26))</f>
        <v/>
      </c>
      <c r="O26" t="str">
        <f>IF(C26="","",COUNTIFS(Tabla1[[#All],[sem 06]],"=P",Tabla1[[#All],[llave2]],Gráficos_!C26))</f>
        <v/>
      </c>
      <c r="P26" t="str">
        <f>IF(C26="","",COUNTIFS(Tabla1[[#All],[sem 07]],"=P",Tabla1[[#All],[llave2]],Gráficos_!C26))</f>
        <v/>
      </c>
      <c r="Q26" t="str">
        <f>IF(C26="","",COUNTIFS(Tabla1[[#All],[sem 08]],"=P",Tabla1[[#All],[llave2]],Gráficos_!C26))</f>
        <v/>
      </c>
      <c r="R26" t="str">
        <f>IF(C26="","",COUNTIFS(Tabla1[[#All],[sem 09]],"=P",Tabla1[[#All],[llave2]],Gráficos_!C26))</f>
        <v/>
      </c>
      <c r="S26" t="str">
        <f>IF(C26="","",COUNTIFS(Tabla1[[#All],[sem 10]],"=P",Tabla1[[#All],[llave2]],Gráficos_!C26))</f>
        <v/>
      </c>
      <c r="T26" t="str">
        <f>IF(C26="","",COUNTIFS(Tabla1[[#All],[sem 11]],"=P",Tabla1[[#All],[llave2]],Gráficos_!C26))</f>
        <v/>
      </c>
      <c r="U26" t="str">
        <f>IF(C26="","",COUNTIFS(Tabla1[[#All],[sem 12]],"=P",Tabla1[[#All],[llave2]],Gráficos_!C26))</f>
        <v/>
      </c>
      <c r="V26" t="str">
        <f>IF(C26="","",COUNTIFS(Tabla1[[#All],[sem 13]],"=P",Tabla1[[#All],[llave2]],Gráficos_!C26))</f>
        <v/>
      </c>
      <c r="W26" t="str">
        <f>IF(C26="","",COUNTIFS(Tabla1[[#All],[sem 14]],"=P",Tabla1[[#All],[llave2]],Gráficos_!C26))</f>
        <v/>
      </c>
      <c r="X26" t="str">
        <f>IF(C26="","",COUNTIFS(Tabla1[[#All],[sem 15]],"=P",Tabla1[[#All],[llave2]],Gráficos_!C26))</f>
        <v/>
      </c>
      <c r="Y26" s="192" t="str">
        <f>IF(C26="","",COUNTIFS(Tabla1[[#All],[sem 16]],"=P",Tabla1[[#All],[llave2]],Gráficos_!C26))</f>
        <v/>
      </c>
      <c r="AA26" s="188" t="str">
        <f t="shared" si="0"/>
        <v/>
      </c>
      <c r="AB26" t="str">
        <f t="shared" si="1"/>
        <v/>
      </c>
      <c r="AC26" s="63" t="str">
        <f t="shared" si="2"/>
        <v/>
      </c>
      <c r="AD26" t="str">
        <f t="shared" si="3"/>
        <v/>
      </c>
      <c r="AE26" t="str">
        <f t="shared" si="13"/>
        <v/>
      </c>
      <c r="AF26" t="str">
        <f t="shared" si="4"/>
        <v/>
      </c>
      <c r="AG26" t="str">
        <f t="shared" si="5"/>
        <v/>
      </c>
      <c r="AH26" t="str">
        <f t="shared" si="6"/>
        <v/>
      </c>
      <c r="AI26" t="str">
        <f t="shared" si="7"/>
        <v/>
      </c>
      <c r="AK26" t="str">
        <f t="shared" si="14"/>
        <v/>
      </c>
      <c r="AL26" t="str">
        <f t="shared" si="14"/>
        <v/>
      </c>
      <c r="AM26" t="str">
        <f t="shared" si="14"/>
        <v/>
      </c>
      <c r="AN26" t="str">
        <f t="shared" si="14"/>
        <v/>
      </c>
      <c r="AO26" t="str">
        <f t="shared" si="14"/>
        <v/>
      </c>
      <c r="AP26" t="str">
        <f t="shared" si="14"/>
        <v/>
      </c>
      <c r="AQ26" t="str">
        <f t="shared" si="14"/>
        <v/>
      </c>
      <c r="AR26" t="str">
        <f t="shared" si="14"/>
        <v/>
      </c>
      <c r="AS26" t="str">
        <f t="shared" si="14"/>
        <v/>
      </c>
      <c r="AT26" t="str">
        <f t="shared" si="14"/>
        <v/>
      </c>
      <c r="AU26" t="str">
        <f t="shared" si="14"/>
        <v/>
      </c>
      <c r="AV26" t="str">
        <f t="shared" si="14"/>
        <v/>
      </c>
      <c r="AW26" t="str">
        <f t="shared" si="9"/>
        <v/>
      </c>
      <c r="AX26" t="str">
        <f t="shared" si="10"/>
        <v/>
      </c>
      <c r="AY26" t="str">
        <f t="shared" si="11"/>
        <v/>
      </c>
      <c r="AZ26" s="192" t="str">
        <f t="shared" si="12"/>
        <v/>
      </c>
      <c r="BA26" t="str">
        <f t="shared" si="15"/>
        <v/>
      </c>
    </row>
    <row r="27" spans="9:53">
      <c r="I27" t="str">
        <f>IF(C27="","",COUNTIFS(Tabla1[[#All],[¿Pasó a miembro?]],"Si",Tabla1[[#All],[Tipo Incrito]],"&lt;&gt;Pre-Inscrito",Tabla1[[#All],[llave2]],Gráficos_!C27))</f>
        <v/>
      </c>
      <c r="J27" s="188" t="str">
        <f>IF(C27="","",COUNTIFS(Tabla1[[#All],[sem 01]],"=P",Tabla1[[#All],[llave2]],Gráficos_!C27))</f>
        <v/>
      </c>
      <c r="K27" t="str">
        <f>IF(C27="","",COUNTIFS(Tabla1[[#All],[sem 02]],"=P",Tabla1[[#All],[llave2]],Gráficos_!C27))</f>
        <v/>
      </c>
      <c r="L27" t="str">
        <f>IF(C27="","",COUNTIFS(Tabla1[[#All],[sem 03]],"=P",Tabla1[[#All],[llave2]],Gráficos_!C27))</f>
        <v/>
      </c>
      <c r="M27" t="str">
        <f>IF(C27="","",COUNTIFS(Tabla1[[#All],[sem 04]],"=P",Tabla1[[#All],[llave2]],Gráficos_!C27))</f>
        <v/>
      </c>
      <c r="N27" t="str">
        <f>IF(C27="","",COUNTIFS(Tabla1[[#All],[sem 05]],"=P",Tabla1[[#All],[llave2]],Gráficos_!C27))</f>
        <v/>
      </c>
      <c r="O27" t="str">
        <f>IF(C27="","",COUNTIFS(Tabla1[[#All],[sem 06]],"=P",Tabla1[[#All],[llave2]],Gráficos_!C27))</f>
        <v/>
      </c>
      <c r="P27" t="str">
        <f>IF(C27="","",COUNTIFS(Tabla1[[#All],[sem 07]],"=P",Tabla1[[#All],[llave2]],Gráficos_!C27))</f>
        <v/>
      </c>
      <c r="Q27" t="str">
        <f>IF(C27="","",COUNTIFS(Tabla1[[#All],[sem 08]],"=P",Tabla1[[#All],[llave2]],Gráficos_!C27))</f>
        <v/>
      </c>
      <c r="R27" t="str">
        <f>IF(C27="","",COUNTIFS(Tabla1[[#All],[sem 09]],"=P",Tabla1[[#All],[llave2]],Gráficos_!C27))</f>
        <v/>
      </c>
      <c r="S27" t="str">
        <f>IF(C27="","",COUNTIFS(Tabla1[[#All],[sem 10]],"=P",Tabla1[[#All],[llave2]],Gráficos_!C27))</f>
        <v/>
      </c>
      <c r="T27" t="str">
        <f>IF(C27="","",COUNTIFS(Tabla1[[#All],[sem 11]],"=P",Tabla1[[#All],[llave2]],Gráficos_!C27))</f>
        <v/>
      </c>
      <c r="U27" t="str">
        <f>IF(C27="","",COUNTIFS(Tabla1[[#All],[sem 12]],"=P",Tabla1[[#All],[llave2]],Gráficos_!C27))</f>
        <v/>
      </c>
      <c r="V27" t="str">
        <f>IF(C27="","",COUNTIFS(Tabla1[[#All],[sem 13]],"=P",Tabla1[[#All],[llave2]],Gráficos_!C27))</f>
        <v/>
      </c>
      <c r="W27" t="str">
        <f>IF(C27="","",COUNTIFS(Tabla1[[#All],[sem 14]],"=P",Tabla1[[#All],[llave2]],Gráficos_!C27))</f>
        <v/>
      </c>
      <c r="X27" t="str">
        <f>IF(C27="","",COUNTIFS(Tabla1[[#All],[sem 15]],"=P",Tabla1[[#All],[llave2]],Gráficos_!C27))</f>
        <v/>
      </c>
      <c r="Y27" s="192" t="str">
        <f>IF(C27="","",COUNTIFS(Tabla1[[#All],[sem 16]],"=P",Tabla1[[#All],[llave2]],Gráficos_!C27))</f>
        <v/>
      </c>
      <c r="AA27" s="188" t="str">
        <f t="shared" si="0"/>
        <v/>
      </c>
      <c r="AB27" t="str">
        <f t="shared" si="1"/>
        <v/>
      </c>
      <c r="AC27" s="63" t="str">
        <f t="shared" si="2"/>
        <v/>
      </c>
      <c r="AD27" t="str">
        <f t="shared" si="3"/>
        <v/>
      </c>
      <c r="AE27" t="str">
        <f t="shared" si="13"/>
        <v/>
      </c>
      <c r="AF27" t="str">
        <f t="shared" si="4"/>
        <v/>
      </c>
      <c r="AG27" t="str">
        <f t="shared" si="5"/>
        <v/>
      </c>
      <c r="AH27" t="str">
        <f t="shared" si="6"/>
        <v/>
      </c>
      <c r="AI27" t="str">
        <f t="shared" si="7"/>
        <v/>
      </c>
      <c r="AK27" t="str">
        <f t="shared" si="14"/>
        <v/>
      </c>
      <c r="AL27" t="str">
        <f t="shared" si="14"/>
        <v/>
      </c>
      <c r="AM27" t="str">
        <f t="shared" si="14"/>
        <v/>
      </c>
      <c r="AN27" t="str">
        <f t="shared" si="14"/>
        <v/>
      </c>
      <c r="AO27" t="str">
        <f t="shared" si="14"/>
        <v/>
      </c>
      <c r="AP27" t="str">
        <f t="shared" si="14"/>
        <v/>
      </c>
      <c r="AQ27" t="str">
        <f t="shared" si="14"/>
        <v/>
      </c>
      <c r="AR27" t="str">
        <f t="shared" si="14"/>
        <v/>
      </c>
      <c r="AS27" t="str">
        <f t="shared" si="14"/>
        <v/>
      </c>
      <c r="AT27" t="str">
        <f t="shared" si="14"/>
        <v/>
      </c>
      <c r="AU27" t="str">
        <f t="shared" si="14"/>
        <v/>
      </c>
      <c r="AV27" t="str">
        <f t="shared" si="14"/>
        <v/>
      </c>
      <c r="AW27" t="str">
        <f t="shared" si="9"/>
        <v/>
      </c>
      <c r="AX27" t="str">
        <f t="shared" si="10"/>
        <v/>
      </c>
      <c r="AY27" t="str">
        <f t="shared" si="11"/>
        <v/>
      </c>
      <c r="AZ27" s="192" t="str">
        <f t="shared" si="12"/>
        <v/>
      </c>
      <c r="BA27" t="str">
        <f t="shared" si="15"/>
        <v/>
      </c>
    </row>
    <row r="28" spans="9:53">
      <c r="I28" t="str">
        <f>IF(C28="","",COUNTIFS(Tabla1[[#All],[¿Pasó a miembro?]],"Si",Tabla1[[#All],[Tipo Incrito]],"&lt;&gt;Pre-Inscrito",Tabla1[[#All],[llave2]],Gráficos_!C28))</f>
        <v/>
      </c>
      <c r="J28" s="188" t="str">
        <f>IF(C28="","",COUNTIFS(Tabla1[[#All],[sem 01]],"=P",Tabla1[[#All],[llave2]],Gráficos_!C28))</f>
        <v/>
      </c>
      <c r="K28" t="str">
        <f>IF(C28="","",COUNTIFS(Tabla1[[#All],[sem 02]],"=P",Tabla1[[#All],[llave2]],Gráficos_!C28))</f>
        <v/>
      </c>
      <c r="L28" t="str">
        <f>IF(C28="","",COUNTIFS(Tabla1[[#All],[sem 03]],"=P",Tabla1[[#All],[llave2]],Gráficos_!C28))</f>
        <v/>
      </c>
      <c r="M28" t="str">
        <f>IF(C28="","",COUNTIFS(Tabla1[[#All],[sem 04]],"=P",Tabla1[[#All],[llave2]],Gráficos_!C28))</f>
        <v/>
      </c>
      <c r="N28" t="str">
        <f>IF(C28="","",COUNTIFS(Tabla1[[#All],[sem 05]],"=P",Tabla1[[#All],[llave2]],Gráficos_!C28))</f>
        <v/>
      </c>
      <c r="O28" t="str">
        <f>IF(C28="","",COUNTIFS(Tabla1[[#All],[sem 06]],"=P",Tabla1[[#All],[llave2]],Gráficos_!C28))</f>
        <v/>
      </c>
      <c r="P28" t="str">
        <f>IF(C28="","",COUNTIFS(Tabla1[[#All],[sem 07]],"=P",Tabla1[[#All],[llave2]],Gráficos_!C28))</f>
        <v/>
      </c>
      <c r="Q28" t="str">
        <f>IF(C28="","",COUNTIFS(Tabla1[[#All],[sem 08]],"=P",Tabla1[[#All],[llave2]],Gráficos_!C28))</f>
        <v/>
      </c>
      <c r="R28" t="str">
        <f>IF(C28="","",COUNTIFS(Tabla1[[#All],[sem 09]],"=P",Tabla1[[#All],[llave2]],Gráficos_!C28))</f>
        <v/>
      </c>
      <c r="S28" t="str">
        <f>IF(C28="","",COUNTIFS(Tabla1[[#All],[sem 10]],"=P",Tabla1[[#All],[llave2]],Gráficos_!C28))</f>
        <v/>
      </c>
      <c r="T28" t="str">
        <f>IF(C28="","",COUNTIFS(Tabla1[[#All],[sem 11]],"=P",Tabla1[[#All],[llave2]],Gráficos_!C28))</f>
        <v/>
      </c>
      <c r="U28" t="str">
        <f>IF(C28="","",COUNTIFS(Tabla1[[#All],[sem 12]],"=P",Tabla1[[#All],[llave2]],Gráficos_!C28))</f>
        <v/>
      </c>
      <c r="V28" t="str">
        <f>IF(C28="","",COUNTIFS(Tabla1[[#All],[sem 13]],"=P",Tabla1[[#All],[llave2]],Gráficos_!C28))</f>
        <v/>
      </c>
      <c r="W28" t="str">
        <f>IF(C28="","",COUNTIFS(Tabla1[[#All],[sem 14]],"=P",Tabla1[[#All],[llave2]],Gráficos_!C28))</f>
        <v/>
      </c>
      <c r="X28" t="str">
        <f>IF(C28="","",COUNTIFS(Tabla1[[#All],[sem 15]],"=P",Tabla1[[#All],[llave2]],Gráficos_!C28))</f>
        <v/>
      </c>
      <c r="Y28" s="192" t="str">
        <f>IF(C28="","",COUNTIFS(Tabla1[[#All],[sem 16]],"=P",Tabla1[[#All],[llave2]],Gráficos_!C28))</f>
        <v/>
      </c>
      <c r="AA28" s="188" t="str">
        <f t="shared" si="0"/>
        <v/>
      </c>
      <c r="AB28" t="str">
        <f t="shared" si="1"/>
        <v/>
      </c>
      <c r="AC28" s="63" t="str">
        <f t="shared" si="2"/>
        <v/>
      </c>
      <c r="AD28" t="str">
        <f t="shared" si="3"/>
        <v/>
      </c>
      <c r="AE28" t="str">
        <f t="shared" si="13"/>
        <v/>
      </c>
      <c r="AF28" t="str">
        <f t="shared" si="4"/>
        <v/>
      </c>
      <c r="AG28" t="str">
        <f t="shared" si="5"/>
        <v/>
      </c>
      <c r="AH28" t="str">
        <f t="shared" si="6"/>
        <v/>
      </c>
      <c r="AI28" t="str">
        <f t="shared" si="7"/>
        <v/>
      </c>
      <c r="AK28" t="str">
        <f t="shared" si="14"/>
        <v/>
      </c>
      <c r="AL28" t="str">
        <f t="shared" si="14"/>
        <v/>
      </c>
      <c r="AM28" t="str">
        <f t="shared" si="14"/>
        <v/>
      </c>
      <c r="AN28" t="str">
        <f t="shared" si="14"/>
        <v/>
      </c>
      <c r="AO28" t="str">
        <f t="shared" si="14"/>
        <v/>
      </c>
      <c r="AP28" t="str">
        <f t="shared" si="14"/>
        <v/>
      </c>
      <c r="AQ28" t="str">
        <f t="shared" si="14"/>
        <v/>
      </c>
      <c r="AR28" t="str">
        <f t="shared" si="14"/>
        <v/>
      </c>
      <c r="AS28" t="str">
        <f t="shared" si="14"/>
        <v/>
      </c>
      <c r="AT28" t="str">
        <f t="shared" si="14"/>
        <v/>
      </c>
      <c r="AU28" t="str">
        <f t="shared" si="14"/>
        <v/>
      </c>
      <c r="AV28" t="str">
        <f t="shared" si="14"/>
        <v/>
      </c>
      <c r="AW28" t="str">
        <f t="shared" si="9"/>
        <v/>
      </c>
      <c r="AX28" t="str">
        <f t="shared" si="10"/>
        <v/>
      </c>
      <c r="AY28" t="str">
        <f t="shared" si="11"/>
        <v/>
      </c>
      <c r="AZ28" s="192" t="str">
        <f t="shared" si="12"/>
        <v/>
      </c>
      <c r="BA28" t="str">
        <f t="shared" si="15"/>
        <v/>
      </c>
    </row>
    <row r="29" spans="9:53">
      <c r="I29" t="str">
        <f>IF(C29="","",COUNTIFS(Tabla1[[#All],[¿Pasó a miembro?]],"Si",Tabla1[[#All],[Tipo Incrito]],"&lt;&gt;Pre-Inscrito",Tabla1[[#All],[llave2]],Gráficos_!C29))</f>
        <v/>
      </c>
      <c r="J29" s="188" t="str">
        <f>IF(C29="","",COUNTIFS(Tabla1[[#All],[sem 01]],"=P",Tabla1[[#All],[llave2]],Gráficos_!C29))</f>
        <v/>
      </c>
      <c r="K29" t="str">
        <f>IF(C29="","",COUNTIFS(Tabla1[[#All],[sem 02]],"=P",Tabla1[[#All],[llave2]],Gráficos_!C29))</f>
        <v/>
      </c>
      <c r="L29" t="str">
        <f>IF(C29="","",COUNTIFS(Tabla1[[#All],[sem 03]],"=P",Tabla1[[#All],[llave2]],Gráficos_!C29))</f>
        <v/>
      </c>
      <c r="M29" t="str">
        <f>IF(C29="","",COUNTIFS(Tabla1[[#All],[sem 04]],"=P",Tabla1[[#All],[llave2]],Gráficos_!C29))</f>
        <v/>
      </c>
      <c r="N29" t="str">
        <f>IF(C29="","",COUNTIFS(Tabla1[[#All],[sem 05]],"=P",Tabla1[[#All],[llave2]],Gráficos_!C29))</f>
        <v/>
      </c>
      <c r="O29" t="str">
        <f>IF(C29="","",COUNTIFS(Tabla1[[#All],[sem 06]],"=P",Tabla1[[#All],[llave2]],Gráficos_!C29))</f>
        <v/>
      </c>
      <c r="P29" t="str">
        <f>IF(C29="","",COUNTIFS(Tabla1[[#All],[sem 07]],"=P",Tabla1[[#All],[llave2]],Gráficos_!C29))</f>
        <v/>
      </c>
      <c r="Q29" t="str">
        <f>IF(C29="","",COUNTIFS(Tabla1[[#All],[sem 08]],"=P",Tabla1[[#All],[llave2]],Gráficos_!C29))</f>
        <v/>
      </c>
      <c r="R29" t="str">
        <f>IF(C29="","",COUNTIFS(Tabla1[[#All],[sem 09]],"=P",Tabla1[[#All],[llave2]],Gráficos_!C29))</f>
        <v/>
      </c>
      <c r="S29" t="str">
        <f>IF(C29="","",COUNTIFS(Tabla1[[#All],[sem 10]],"=P",Tabla1[[#All],[llave2]],Gráficos_!C29))</f>
        <v/>
      </c>
      <c r="T29" t="str">
        <f>IF(C29="","",COUNTIFS(Tabla1[[#All],[sem 11]],"=P",Tabla1[[#All],[llave2]],Gráficos_!C29))</f>
        <v/>
      </c>
      <c r="U29" t="str">
        <f>IF(C29="","",COUNTIFS(Tabla1[[#All],[sem 12]],"=P",Tabla1[[#All],[llave2]],Gráficos_!C29))</f>
        <v/>
      </c>
      <c r="V29" t="str">
        <f>IF(C29="","",COUNTIFS(Tabla1[[#All],[sem 13]],"=P",Tabla1[[#All],[llave2]],Gráficos_!C29))</f>
        <v/>
      </c>
      <c r="W29" t="str">
        <f>IF(C29="","",COUNTIFS(Tabla1[[#All],[sem 14]],"=P",Tabla1[[#All],[llave2]],Gráficos_!C29))</f>
        <v/>
      </c>
      <c r="X29" t="str">
        <f>IF(C29="","",COUNTIFS(Tabla1[[#All],[sem 15]],"=P",Tabla1[[#All],[llave2]],Gráficos_!C29))</f>
        <v/>
      </c>
      <c r="Y29" s="192" t="str">
        <f>IF(C29="","",COUNTIFS(Tabla1[[#All],[sem 16]],"=P",Tabla1[[#All],[llave2]],Gráficos_!C29))</f>
        <v/>
      </c>
      <c r="AA29" s="188" t="str">
        <f t="shared" si="0"/>
        <v/>
      </c>
      <c r="AB29" t="str">
        <f t="shared" si="1"/>
        <v/>
      </c>
      <c r="AC29" s="63" t="str">
        <f t="shared" si="2"/>
        <v/>
      </c>
      <c r="AD29" t="str">
        <f t="shared" si="3"/>
        <v/>
      </c>
      <c r="AE29" t="str">
        <f t="shared" si="13"/>
        <v/>
      </c>
      <c r="AF29" t="str">
        <f t="shared" si="4"/>
        <v/>
      </c>
      <c r="AG29" t="str">
        <f t="shared" si="5"/>
        <v/>
      </c>
      <c r="AH29" t="str">
        <f t="shared" si="6"/>
        <v/>
      </c>
      <c r="AI29" t="str">
        <f t="shared" si="7"/>
        <v/>
      </c>
      <c r="AK29" t="str">
        <f t="shared" ref="AK29:AV50" si="16">IF(J29="","",J29)</f>
        <v/>
      </c>
      <c r="AL29" t="str">
        <f t="shared" si="16"/>
        <v/>
      </c>
      <c r="AM29" t="str">
        <f t="shared" si="16"/>
        <v/>
      </c>
      <c r="AN29" t="str">
        <f t="shared" si="16"/>
        <v/>
      </c>
      <c r="AO29" t="str">
        <f t="shared" si="16"/>
        <v/>
      </c>
      <c r="AP29" t="str">
        <f t="shared" si="16"/>
        <v/>
      </c>
      <c r="AQ29" t="str">
        <f t="shared" si="16"/>
        <v/>
      </c>
      <c r="AR29" t="str">
        <f t="shared" si="16"/>
        <v/>
      </c>
      <c r="AS29" t="str">
        <f t="shared" si="16"/>
        <v/>
      </c>
      <c r="AT29" t="str">
        <f t="shared" si="16"/>
        <v/>
      </c>
      <c r="AU29" t="str">
        <f t="shared" si="16"/>
        <v/>
      </c>
      <c r="AV29" t="str">
        <f t="shared" si="16"/>
        <v/>
      </c>
      <c r="AW29" t="str">
        <f t="shared" si="9"/>
        <v/>
      </c>
      <c r="AX29" t="str">
        <f t="shared" si="10"/>
        <v/>
      </c>
      <c r="AY29" t="str">
        <f t="shared" si="11"/>
        <v/>
      </c>
      <c r="AZ29" s="192" t="str">
        <f t="shared" si="12"/>
        <v/>
      </c>
      <c r="BA29" t="str">
        <f t="shared" si="15"/>
        <v/>
      </c>
    </row>
    <row r="30" spans="9:53">
      <c r="I30" t="str">
        <f>IF(C30="","",COUNTIFS(Tabla1[[#All],[¿Pasó a miembro?]],"Si",Tabla1[[#All],[Tipo Incrito]],"&lt;&gt;Pre-Inscrito",Tabla1[[#All],[llave2]],Gráficos_!C30))</f>
        <v/>
      </c>
      <c r="J30" s="188" t="str">
        <f>IF(C30="","",COUNTIFS(Tabla1[[#All],[sem 01]],"=P",Tabla1[[#All],[llave2]],Gráficos_!C30))</f>
        <v/>
      </c>
      <c r="K30" t="str">
        <f>IF(C30="","",COUNTIFS(Tabla1[[#All],[sem 02]],"=P",Tabla1[[#All],[llave2]],Gráficos_!C30))</f>
        <v/>
      </c>
      <c r="L30" t="str">
        <f>IF(C30="","",COUNTIFS(Tabla1[[#All],[sem 03]],"=P",Tabla1[[#All],[llave2]],Gráficos_!C30))</f>
        <v/>
      </c>
      <c r="M30" t="str">
        <f>IF(C30="","",COUNTIFS(Tabla1[[#All],[sem 04]],"=P",Tabla1[[#All],[llave2]],Gráficos_!C30))</f>
        <v/>
      </c>
      <c r="N30" t="str">
        <f>IF(C30="","",COUNTIFS(Tabla1[[#All],[sem 05]],"=P",Tabla1[[#All],[llave2]],Gráficos_!C30))</f>
        <v/>
      </c>
      <c r="O30" t="str">
        <f>IF(C30="","",COUNTIFS(Tabla1[[#All],[sem 06]],"=P",Tabla1[[#All],[llave2]],Gráficos_!C30))</f>
        <v/>
      </c>
      <c r="P30" t="str">
        <f>IF(C30="","",COUNTIFS(Tabla1[[#All],[sem 07]],"=P",Tabla1[[#All],[llave2]],Gráficos_!C30))</f>
        <v/>
      </c>
      <c r="Q30" t="str">
        <f>IF(C30="","",COUNTIFS(Tabla1[[#All],[sem 08]],"=P",Tabla1[[#All],[llave2]],Gráficos_!C30))</f>
        <v/>
      </c>
      <c r="R30" t="str">
        <f>IF(C30="","",COUNTIFS(Tabla1[[#All],[sem 09]],"=P",Tabla1[[#All],[llave2]],Gráficos_!C30))</f>
        <v/>
      </c>
      <c r="S30" t="str">
        <f>IF(C30="","",COUNTIFS(Tabla1[[#All],[sem 10]],"=P",Tabla1[[#All],[llave2]],Gráficos_!C30))</f>
        <v/>
      </c>
      <c r="T30" t="str">
        <f>IF(C30="","",COUNTIFS(Tabla1[[#All],[sem 11]],"=P",Tabla1[[#All],[llave2]],Gráficos_!C30))</f>
        <v/>
      </c>
      <c r="U30" t="str">
        <f>IF(C30="","",COUNTIFS(Tabla1[[#All],[sem 12]],"=P",Tabla1[[#All],[llave2]],Gráficos_!C30))</f>
        <v/>
      </c>
      <c r="V30" t="str">
        <f>IF(C30="","",COUNTIFS(Tabla1[[#All],[sem 13]],"=P",Tabla1[[#All],[llave2]],Gráficos_!C30))</f>
        <v/>
      </c>
      <c r="W30" t="str">
        <f>IF(C30="","",COUNTIFS(Tabla1[[#All],[sem 14]],"=P",Tabla1[[#All],[llave2]],Gráficos_!C30))</f>
        <v/>
      </c>
      <c r="X30" t="str">
        <f>IF(C30="","",COUNTIFS(Tabla1[[#All],[sem 15]],"=P",Tabla1[[#All],[llave2]],Gráficos_!C30))</f>
        <v/>
      </c>
      <c r="Y30" s="192" t="str">
        <f>IF(C30="","",COUNTIFS(Tabla1[[#All],[sem 16]],"=P",Tabla1[[#All],[llave2]],Gráficos_!C30))</f>
        <v/>
      </c>
      <c r="AA30" s="188" t="str">
        <f t="shared" si="0"/>
        <v/>
      </c>
      <c r="AB30" t="str">
        <f t="shared" si="1"/>
        <v/>
      </c>
      <c r="AC30" s="63" t="str">
        <f t="shared" si="2"/>
        <v/>
      </c>
      <c r="AD30" t="str">
        <f t="shared" si="3"/>
        <v/>
      </c>
      <c r="AE30" t="str">
        <f t="shared" si="13"/>
        <v/>
      </c>
      <c r="AF30" t="str">
        <f t="shared" si="4"/>
        <v/>
      </c>
      <c r="AG30" t="str">
        <f t="shared" si="5"/>
        <v/>
      </c>
      <c r="AH30" t="str">
        <f t="shared" si="6"/>
        <v/>
      </c>
      <c r="AI30" t="str">
        <f t="shared" si="7"/>
        <v/>
      </c>
      <c r="AK30" t="str">
        <f t="shared" si="16"/>
        <v/>
      </c>
      <c r="AL30" t="str">
        <f t="shared" si="16"/>
        <v/>
      </c>
      <c r="AM30" t="str">
        <f t="shared" si="16"/>
        <v/>
      </c>
      <c r="AN30" t="str">
        <f t="shared" si="16"/>
        <v/>
      </c>
      <c r="AO30" t="str">
        <f t="shared" si="16"/>
        <v/>
      </c>
      <c r="AP30" t="str">
        <f t="shared" si="16"/>
        <v/>
      </c>
      <c r="AQ30" t="str">
        <f t="shared" si="16"/>
        <v/>
      </c>
      <c r="AR30" t="str">
        <f t="shared" si="16"/>
        <v/>
      </c>
      <c r="AS30" t="str">
        <f t="shared" si="16"/>
        <v/>
      </c>
      <c r="AT30" t="str">
        <f t="shared" si="16"/>
        <v/>
      </c>
      <c r="AU30" t="str">
        <f t="shared" si="16"/>
        <v/>
      </c>
      <c r="AV30" t="str">
        <f t="shared" si="16"/>
        <v/>
      </c>
      <c r="AW30" t="str">
        <f t="shared" si="9"/>
        <v/>
      </c>
      <c r="AX30" t="str">
        <f t="shared" si="10"/>
        <v/>
      </c>
      <c r="AY30" t="str">
        <f t="shared" si="11"/>
        <v/>
      </c>
      <c r="AZ30" s="192" t="str">
        <f t="shared" si="12"/>
        <v/>
      </c>
      <c r="BA30" t="str">
        <f t="shared" si="15"/>
        <v/>
      </c>
    </row>
    <row r="31" spans="9:53">
      <c r="I31" t="str">
        <f>IF(C31="","",COUNTIFS(Tabla1[[#All],[¿Pasó a miembro?]],"Si",Tabla1[[#All],[Tipo Incrito]],"&lt;&gt;Pre-Inscrito",Tabla1[[#All],[llave2]],Gráficos_!C31))</f>
        <v/>
      </c>
      <c r="J31" s="188" t="str">
        <f>IF(C31="","",COUNTIFS(Tabla1[[#All],[sem 01]],"=P",Tabla1[[#All],[llave2]],Gráficos_!C31))</f>
        <v/>
      </c>
      <c r="K31" t="str">
        <f>IF(C31="","",COUNTIFS(Tabla1[[#All],[sem 02]],"=P",Tabla1[[#All],[llave2]],Gráficos_!C31))</f>
        <v/>
      </c>
      <c r="L31" t="str">
        <f>IF(C31="","",COUNTIFS(Tabla1[[#All],[sem 03]],"=P",Tabla1[[#All],[llave2]],Gráficos_!C31))</f>
        <v/>
      </c>
      <c r="M31" t="str">
        <f>IF(C31="","",COUNTIFS(Tabla1[[#All],[sem 04]],"=P",Tabla1[[#All],[llave2]],Gráficos_!C31))</f>
        <v/>
      </c>
      <c r="N31" t="str">
        <f>IF(C31="","",COUNTIFS(Tabla1[[#All],[sem 05]],"=P",Tabla1[[#All],[llave2]],Gráficos_!C31))</f>
        <v/>
      </c>
      <c r="O31" t="str">
        <f>IF(C31="","",COUNTIFS(Tabla1[[#All],[sem 06]],"=P",Tabla1[[#All],[llave2]],Gráficos_!C31))</f>
        <v/>
      </c>
      <c r="P31" t="str">
        <f>IF(C31="","",COUNTIFS(Tabla1[[#All],[sem 07]],"=P",Tabla1[[#All],[llave2]],Gráficos_!C31))</f>
        <v/>
      </c>
      <c r="Q31" t="str">
        <f>IF(C31="","",COUNTIFS(Tabla1[[#All],[sem 08]],"=P",Tabla1[[#All],[llave2]],Gráficos_!C31))</f>
        <v/>
      </c>
      <c r="R31" t="str">
        <f>IF(C31="","",COUNTIFS(Tabla1[[#All],[sem 09]],"=P",Tabla1[[#All],[llave2]],Gráficos_!C31))</f>
        <v/>
      </c>
      <c r="S31" t="str">
        <f>IF(C31="","",COUNTIFS(Tabla1[[#All],[sem 10]],"=P",Tabla1[[#All],[llave2]],Gráficos_!C31))</f>
        <v/>
      </c>
      <c r="T31" t="str">
        <f>IF(C31="","",COUNTIFS(Tabla1[[#All],[sem 11]],"=P",Tabla1[[#All],[llave2]],Gráficos_!C31))</f>
        <v/>
      </c>
      <c r="U31" t="str">
        <f>IF(C31="","",COUNTIFS(Tabla1[[#All],[sem 12]],"=P",Tabla1[[#All],[llave2]],Gráficos_!C31))</f>
        <v/>
      </c>
      <c r="V31" t="str">
        <f>IF(C31="","",COUNTIFS(Tabla1[[#All],[sem 13]],"=P",Tabla1[[#All],[llave2]],Gráficos_!C31))</f>
        <v/>
      </c>
      <c r="W31" t="str">
        <f>IF(C31="","",COUNTIFS(Tabla1[[#All],[sem 14]],"=P",Tabla1[[#All],[llave2]],Gráficos_!C31))</f>
        <v/>
      </c>
      <c r="X31" t="str">
        <f>IF(C31="","",COUNTIFS(Tabla1[[#All],[sem 15]],"=P",Tabla1[[#All],[llave2]],Gráficos_!C31))</f>
        <v/>
      </c>
      <c r="Y31" s="192" t="str">
        <f>IF(C31="","",COUNTIFS(Tabla1[[#All],[sem 16]],"=P",Tabla1[[#All],[llave2]],Gráficos_!C31))</f>
        <v/>
      </c>
      <c r="AA31" s="188" t="str">
        <f t="shared" si="0"/>
        <v/>
      </c>
      <c r="AB31" t="str">
        <f t="shared" si="1"/>
        <v/>
      </c>
      <c r="AC31" s="63" t="str">
        <f t="shared" si="2"/>
        <v/>
      </c>
      <c r="AD31" t="str">
        <f t="shared" si="3"/>
        <v/>
      </c>
      <c r="AE31" t="str">
        <f t="shared" si="13"/>
        <v/>
      </c>
      <c r="AF31" t="str">
        <f t="shared" si="4"/>
        <v/>
      </c>
      <c r="AG31" t="str">
        <f t="shared" si="5"/>
        <v/>
      </c>
      <c r="AH31" t="str">
        <f t="shared" si="6"/>
        <v/>
      </c>
      <c r="AI31" t="str">
        <f t="shared" si="7"/>
        <v/>
      </c>
      <c r="AK31" t="str">
        <f t="shared" si="16"/>
        <v/>
      </c>
      <c r="AL31" t="str">
        <f t="shared" si="16"/>
        <v/>
      </c>
      <c r="AM31" t="str">
        <f t="shared" si="16"/>
        <v/>
      </c>
      <c r="AN31" t="str">
        <f t="shared" si="16"/>
        <v/>
      </c>
      <c r="AO31" t="str">
        <f t="shared" si="16"/>
        <v/>
      </c>
      <c r="AP31" t="str">
        <f t="shared" si="16"/>
        <v/>
      </c>
      <c r="AQ31" t="str">
        <f t="shared" si="16"/>
        <v/>
      </c>
      <c r="AR31" t="str">
        <f t="shared" si="16"/>
        <v/>
      </c>
      <c r="AS31" t="str">
        <f t="shared" si="16"/>
        <v/>
      </c>
      <c r="AT31" t="str">
        <f t="shared" si="16"/>
        <v/>
      </c>
      <c r="AU31" t="str">
        <f t="shared" si="16"/>
        <v/>
      </c>
      <c r="AV31" t="str">
        <f t="shared" si="16"/>
        <v/>
      </c>
      <c r="AW31" t="str">
        <f t="shared" si="9"/>
        <v/>
      </c>
      <c r="AX31" t="str">
        <f t="shared" si="10"/>
        <v/>
      </c>
      <c r="AY31" t="str">
        <f t="shared" si="11"/>
        <v/>
      </c>
      <c r="AZ31" s="192" t="str">
        <f t="shared" si="12"/>
        <v/>
      </c>
      <c r="BA31" t="str">
        <f t="shared" si="15"/>
        <v/>
      </c>
    </row>
    <row r="32" spans="9:53">
      <c r="I32" t="str">
        <f>IF(C32="","",COUNTIFS(Tabla1[[#All],[¿Pasó a miembro?]],"Si",Tabla1[[#All],[Tipo Incrito]],"&lt;&gt;Pre-Inscrito",Tabla1[[#All],[llave2]],Gráficos_!C32))</f>
        <v/>
      </c>
      <c r="J32" s="188" t="str">
        <f>IF(C32="","",COUNTIFS(Tabla1[[#All],[sem 01]],"=P",Tabla1[[#All],[llave2]],Gráficos_!C32))</f>
        <v/>
      </c>
      <c r="K32" t="str">
        <f>IF(C32="","",COUNTIFS(Tabla1[[#All],[sem 02]],"=P",Tabla1[[#All],[llave2]],Gráficos_!C32))</f>
        <v/>
      </c>
      <c r="L32" t="str">
        <f>IF(C32="","",COUNTIFS(Tabla1[[#All],[sem 03]],"=P",Tabla1[[#All],[llave2]],Gráficos_!C32))</f>
        <v/>
      </c>
      <c r="M32" t="str">
        <f>IF(C32="","",COUNTIFS(Tabla1[[#All],[sem 04]],"=P",Tabla1[[#All],[llave2]],Gráficos_!C32))</f>
        <v/>
      </c>
      <c r="N32" t="str">
        <f>IF(C32="","",COUNTIFS(Tabla1[[#All],[sem 05]],"=P",Tabla1[[#All],[llave2]],Gráficos_!C32))</f>
        <v/>
      </c>
      <c r="O32" t="str">
        <f>IF(C32="","",COUNTIFS(Tabla1[[#All],[sem 06]],"=P",Tabla1[[#All],[llave2]],Gráficos_!C32))</f>
        <v/>
      </c>
      <c r="P32" t="str">
        <f>IF(C32="","",COUNTIFS(Tabla1[[#All],[sem 07]],"=P",Tabla1[[#All],[llave2]],Gráficos_!C32))</f>
        <v/>
      </c>
      <c r="Q32" t="str">
        <f>IF(C32="","",COUNTIFS(Tabla1[[#All],[sem 08]],"=P",Tabla1[[#All],[llave2]],Gráficos_!C32))</f>
        <v/>
      </c>
      <c r="R32" t="str">
        <f>IF(C32="","",COUNTIFS(Tabla1[[#All],[sem 09]],"=P",Tabla1[[#All],[llave2]],Gráficos_!C32))</f>
        <v/>
      </c>
      <c r="S32" t="str">
        <f>IF(C32="","",COUNTIFS(Tabla1[[#All],[sem 10]],"=P",Tabla1[[#All],[llave2]],Gráficos_!C32))</f>
        <v/>
      </c>
      <c r="T32" t="str">
        <f>IF(C32="","",COUNTIFS(Tabla1[[#All],[sem 11]],"=P",Tabla1[[#All],[llave2]],Gráficos_!C32))</f>
        <v/>
      </c>
      <c r="U32" t="str">
        <f>IF(C32="","",COUNTIFS(Tabla1[[#All],[sem 12]],"=P",Tabla1[[#All],[llave2]],Gráficos_!C32))</f>
        <v/>
      </c>
      <c r="V32" t="str">
        <f>IF(C32="","",COUNTIFS(Tabla1[[#All],[sem 13]],"=P",Tabla1[[#All],[llave2]],Gráficos_!C32))</f>
        <v/>
      </c>
      <c r="W32" t="str">
        <f>IF(C32="","",COUNTIFS(Tabla1[[#All],[sem 14]],"=P",Tabla1[[#All],[llave2]],Gráficos_!C32))</f>
        <v/>
      </c>
      <c r="X32" t="str">
        <f>IF(C32="","",COUNTIFS(Tabla1[[#All],[sem 15]],"=P",Tabla1[[#All],[llave2]],Gráficos_!C32))</f>
        <v/>
      </c>
      <c r="Y32" s="192" t="str">
        <f>IF(C32="","",COUNTIFS(Tabla1[[#All],[sem 16]],"=P",Tabla1[[#All],[llave2]],Gráficos_!C32))</f>
        <v/>
      </c>
      <c r="AA32" s="188" t="str">
        <f t="shared" si="0"/>
        <v/>
      </c>
      <c r="AB32" t="str">
        <f t="shared" si="1"/>
        <v/>
      </c>
      <c r="AC32" s="63" t="str">
        <f t="shared" si="2"/>
        <v/>
      </c>
      <c r="AD32" t="str">
        <f t="shared" si="3"/>
        <v/>
      </c>
      <c r="AE32" t="str">
        <f t="shared" si="13"/>
        <v/>
      </c>
      <c r="AF32" t="str">
        <f t="shared" si="4"/>
        <v/>
      </c>
      <c r="AG32" t="str">
        <f t="shared" si="5"/>
        <v/>
      </c>
      <c r="AH32" t="str">
        <f t="shared" si="6"/>
        <v/>
      </c>
      <c r="AI32" t="str">
        <f t="shared" si="7"/>
        <v/>
      </c>
      <c r="AK32" t="str">
        <f t="shared" si="16"/>
        <v/>
      </c>
      <c r="AL32" t="str">
        <f t="shared" si="16"/>
        <v/>
      </c>
      <c r="AM32" t="str">
        <f t="shared" si="16"/>
        <v/>
      </c>
      <c r="AN32" t="str">
        <f t="shared" si="16"/>
        <v/>
      </c>
      <c r="AO32" t="str">
        <f t="shared" si="16"/>
        <v/>
      </c>
      <c r="AP32" t="str">
        <f t="shared" si="16"/>
        <v/>
      </c>
      <c r="AQ32" t="str">
        <f t="shared" si="16"/>
        <v/>
      </c>
      <c r="AR32" t="str">
        <f t="shared" si="16"/>
        <v/>
      </c>
      <c r="AS32" t="str">
        <f t="shared" si="16"/>
        <v/>
      </c>
      <c r="AT32" t="str">
        <f t="shared" si="16"/>
        <v/>
      </c>
      <c r="AU32" t="str">
        <f t="shared" si="16"/>
        <v/>
      </c>
      <c r="AV32" t="str">
        <f t="shared" si="16"/>
        <v/>
      </c>
      <c r="AW32" t="str">
        <f t="shared" si="9"/>
        <v/>
      </c>
      <c r="AX32" t="str">
        <f t="shared" si="10"/>
        <v/>
      </c>
      <c r="AY32" t="str">
        <f t="shared" si="11"/>
        <v/>
      </c>
      <c r="AZ32" s="192" t="str">
        <f t="shared" si="12"/>
        <v/>
      </c>
      <c r="BA32" t="str">
        <f t="shared" si="15"/>
        <v/>
      </c>
    </row>
    <row r="33" spans="4:96">
      <c r="I33" t="str">
        <f>IF(C33="","",COUNTIFS(Tabla1[[#All],[¿Pasó a miembro?]],"Si",Tabla1[[#All],[Tipo Incrito]],"&lt;&gt;Pre-Inscrito",Tabla1[[#All],[llave2]],Gráficos_!C33))</f>
        <v/>
      </c>
      <c r="J33" s="188" t="str">
        <f>IF(C33="","",COUNTIFS(Tabla1[[#All],[sem 01]],"=P",Tabla1[[#All],[llave2]],Gráficos_!C33))</f>
        <v/>
      </c>
      <c r="K33" t="str">
        <f>IF(C33="","",COUNTIFS(Tabla1[[#All],[sem 02]],"=P",Tabla1[[#All],[llave2]],Gráficos_!C33))</f>
        <v/>
      </c>
      <c r="L33" t="str">
        <f>IF(C33="","",COUNTIFS(Tabla1[[#All],[sem 03]],"=P",Tabla1[[#All],[llave2]],Gráficos_!C33))</f>
        <v/>
      </c>
      <c r="M33" t="str">
        <f>IF(C33="","",COUNTIFS(Tabla1[[#All],[sem 04]],"=P",Tabla1[[#All],[llave2]],Gráficos_!C33))</f>
        <v/>
      </c>
      <c r="N33" t="str">
        <f>IF(C33="","",COUNTIFS(Tabla1[[#All],[sem 05]],"=P",Tabla1[[#All],[llave2]],Gráficos_!C33))</f>
        <v/>
      </c>
      <c r="O33" t="str">
        <f>IF(C33="","",COUNTIFS(Tabla1[[#All],[sem 06]],"=P",Tabla1[[#All],[llave2]],Gráficos_!C33))</f>
        <v/>
      </c>
      <c r="P33" t="str">
        <f>IF(C33="","",COUNTIFS(Tabla1[[#All],[sem 07]],"=P",Tabla1[[#All],[llave2]],Gráficos_!C33))</f>
        <v/>
      </c>
      <c r="Q33" t="str">
        <f>IF(C33="","",COUNTIFS(Tabla1[[#All],[sem 08]],"=P",Tabla1[[#All],[llave2]],Gráficos_!C33))</f>
        <v/>
      </c>
      <c r="R33" t="str">
        <f>IF(C33="","",COUNTIFS(Tabla1[[#All],[sem 09]],"=P",Tabla1[[#All],[llave2]],Gráficos_!C33))</f>
        <v/>
      </c>
      <c r="S33" t="str">
        <f>IF(C33="","",COUNTIFS(Tabla1[[#All],[sem 10]],"=P",Tabla1[[#All],[llave2]],Gráficos_!C33))</f>
        <v/>
      </c>
      <c r="T33" t="str">
        <f>IF(C33="","",COUNTIFS(Tabla1[[#All],[sem 11]],"=P",Tabla1[[#All],[llave2]],Gráficos_!C33))</f>
        <v/>
      </c>
      <c r="U33" t="str">
        <f>IF(C33="","",COUNTIFS(Tabla1[[#All],[sem 12]],"=P",Tabla1[[#All],[llave2]],Gráficos_!C33))</f>
        <v/>
      </c>
      <c r="V33" t="str">
        <f>IF(C33="","",COUNTIFS(Tabla1[[#All],[sem 13]],"=P",Tabla1[[#All],[llave2]],Gráficos_!C33))</f>
        <v/>
      </c>
      <c r="W33" t="str">
        <f>IF(C33="","",COUNTIFS(Tabla1[[#All],[sem 14]],"=P",Tabla1[[#All],[llave2]],Gráficos_!C33))</f>
        <v/>
      </c>
      <c r="X33" t="str">
        <f>IF(C33="","",COUNTIFS(Tabla1[[#All],[sem 15]],"=P",Tabla1[[#All],[llave2]],Gráficos_!C33))</f>
        <v/>
      </c>
      <c r="Y33" s="192" t="str">
        <f>IF(C33="","",COUNTIFS(Tabla1[[#All],[sem 16]],"=P",Tabla1[[#All],[llave2]],Gráficos_!C33))</f>
        <v/>
      </c>
      <c r="AA33" s="188" t="str">
        <f t="shared" si="0"/>
        <v/>
      </c>
      <c r="AB33" t="str">
        <f t="shared" si="1"/>
        <v/>
      </c>
      <c r="AC33" s="63" t="str">
        <f t="shared" si="2"/>
        <v/>
      </c>
      <c r="AD33" t="str">
        <f t="shared" si="3"/>
        <v/>
      </c>
      <c r="AE33" t="str">
        <f t="shared" si="13"/>
        <v/>
      </c>
      <c r="AF33" t="str">
        <f t="shared" si="4"/>
        <v/>
      </c>
      <c r="AG33" t="str">
        <f t="shared" si="5"/>
        <v/>
      </c>
      <c r="AH33" t="str">
        <f t="shared" si="6"/>
        <v/>
      </c>
      <c r="AI33" t="str">
        <f t="shared" si="7"/>
        <v/>
      </c>
      <c r="AK33" t="str">
        <f t="shared" si="16"/>
        <v/>
      </c>
      <c r="AL33" t="str">
        <f t="shared" si="16"/>
        <v/>
      </c>
      <c r="AM33" t="str">
        <f t="shared" si="16"/>
        <v/>
      </c>
      <c r="AN33" t="str">
        <f t="shared" si="16"/>
        <v/>
      </c>
      <c r="AO33" t="str">
        <f t="shared" si="16"/>
        <v/>
      </c>
      <c r="AP33" t="str">
        <f t="shared" si="16"/>
        <v/>
      </c>
      <c r="AQ33" t="str">
        <f t="shared" si="16"/>
        <v/>
      </c>
      <c r="AR33" t="str">
        <f t="shared" si="16"/>
        <v/>
      </c>
      <c r="AS33" t="str">
        <f t="shared" si="16"/>
        <v/>
      </c>
      <c r="AT33" t="str">
        <f t="shared" si="16"/>
        <v/>
      </c>
      <c r="AU33" t="str">
        <f t="shared" si="16"/>
        <v/>
      </c>
      <c r="AV33" t="str">
        <f t="shared" si="16"/>
        <v/>
      </c>
      <c r="AW33" t="str">
        <f t="shared" si="9"/>
        <v/>
      </c>
      <c r="AX33" t="str">
        <f t="shared" si="10"/>
        <v/>
      </c>
      <c r="AY33" t="str">
        <f t="shared" si="11"/>
        <v/>
      </c>
      <c r="AZ33" s="192" t="str">
        <f t="shared" si="12"/>
        <v/>
      </c>
      <c r="BA33" t="str">
        <f t="shared" si="15"/>
        <v/>
      </c>
    </row>
    <row r="34" spans="4:96">
      <c r="I34" t="str">
        <f>IF(C34="","",COUNTIFS(Tabla1[[#All],[¿Pasó a miembro?]],"Si",Tabla1[[#All],[Tipo Incrito]],"&lt;&gt;Pre-Inscrito",Tabla1[[#All],[llave2]],Gráficos_!C34))</f>
        <v/>
      </c>
      <c r="J34" s="188" t="str">
        <f>IF(C34="","",COUNTIFS(Tabla1[[#All],[sem 01]],"=P",Tabla1[[#All],[llave2]],Gráficos_!C34))</f>
        <v/>
      </c>
      <c r="K34" t="str">
        <f>IF(C34="","",COUNTIFS(Tabla1[[#All],[sem 02]],"=P",Tabla1[[#All],[llave2]],Gráficos_!C34))</f>
        <v/>
      </c>
      <c r="L34" t="str">
        <f>IF(C34="","",COUNTIFS(Tabla1[[#All],[sem 03]],"=P",Tabla1[[#All],[llave2]],Gráficos_!C34))</f>
        <v/>
      </c>
      <c r="M34" t="str">
        <f>IF(C34="","",COUNTIFS(Tabla1[[#All],[sem 04]],"=P",Tabla1[[#All],[llave2]],Gráficos_!C34))</f>
        <v/>
      </c>
      <c r="N34" t="str">
        <f>IF(C34="","",COUNTIFS(Tabla1[[#All],[sem 05]],"=P",Tabla1[[#All],[llave2]],Gráficos_!C34))</f>
        <v/>
      </c>
      <c r="O34" t="str">
        <f>IF(C34="","",COUNTIFS(Tabla1[[#All],[sem 06]],"=P",Tabla1[[#All],[llave2]],Gráficos_!C34))</f>
        <v/>
      </c>
      <c r="P34" t="str">
        <f>IF(C34="","",COUNTIFS(Tabla1[[#All],[sem 07]],"=P",Tabla1[[#All],[llave2]],Gráficos_!C34))</f>
        <v/>
      </c>
      <c r="Q34" t="str">
        <f>IF(C34="","",COUNTIFS(Tabla1[[#All],[sem 08]],"=P",Tabla1[[#All],[llave2]],Gráficos_!C34))</f>
        <v/>
      </c>
      <c r="R34" t="str">
        <f>IF(C34="","",COUNTIFS(Tabla1[[#All],[sem 09]],"=P",Tabla1[[#All],[llave2]],Gráficos_!C34))</f>
        <v/>
      </c>
      <c r="S34" t="str">
        <f>IF(C34="","",COUNTIFS(Tabla1[[#All],[sem 10]],"=P",Tabla1[[#All],[llave2]],Gráficos_!C34))</f>
        <v/>
      </c>
      <c r="T34" t="str">
        <f>IF(C34="","",COUNTIFS(Tabla1[[#All],[sem 11]],"=P",Tabla1[[#All],[llave2]],Gráficos_!C34))</f>
        <v/>
      </c>
      <c r="U34" t="str">
        <f>IF(C34="","",COUNTIFS(Tabla1[[#All],[sem 12]],"=P",Tabla1[[#All],[llave2]],Gráficos_!C34))</f>
        <v/>
      </c>
      <c r="V34" t="str">
        <f>IF(C34="","",COUNTIFS(Tabla1[[#All],[sem 13]],"=P",Tabla1[[#All],[llave2]],Gráficos_!C34))</f>
        <v/>
      </c>
      <c r="W34" t="str">
        <f>IF(C34="","",COUNTIFS(Tabla1[[#All],[sem 14]],"=P",Tabla1[[#All],[llave2]],Gráficos_!C34))</f>
        <v/>
      </c>
      <c r="X34" t="str">
        <f>IF(C34="","",COUNTIFS(Tabla1[[#All],[sem 15]],"=P",Tabla1[[#All],[llave2]],Gráficos_!C34))</f>
        <v/>
      </c>
      <c r="Y34" s="192" t="str">
        <f>IF(C34="","",COUNTIFS(Tabla1[[#All],[sem 16]],"=P",Tabla1[[#All],[llave2]],Gráficos_!C34))</f>
        <v/>
      </c>
      <c r="AA34" s="188" t="str">
        <f t="shared" si="0"/>
        <v/>
      </c>
      <c r="AB34" t="str">
        <f t="shared" si="1"/>
        <v/>
      </c>
      <c r="AC34" s="63" t="str">
        <f t="shared" si="2"/>
        <v/>
      </c>
      <c r="AD34" t="str">
        <f t="shared" si="3"/>
        <v/>
      </c>
      <c r="AE34" t="str">
        <f t="shared" si="13"/>
        <v/>
      </c>
      <c r="AF34" t="str">
        <f t="shared" si="4"/>
        <v/>
      </c>
      <c r="AG34" t="str">
        <f t="shared" si="5"/>
        <v/>
      </c>
      <c r="AH34" t="str">
        <f t="shared" si="6"/>
        <v/>
      </c>
      <c r="AI34" t="str">
        <f t="shared" si="7"/>
        <v/>
      </c>
      <c r="AK34" t="str">
        <f t="shared" si="16"/>
        <v/>
      </c>
      <c r="AL34" t="str">
        <f t="shared" si="16"/>
        <v/>
      </c>
      <c r="AM34" t="str">
        <f t="shared" si="16"/>
        <v/>
      </c>
      <c r="AN34" t="str">
        <f t="shared" si="16"/>
        <v/>
      </c>
      <c r="AO34" t="str">
        <f t="shared" si="16"/>
        <v/>
      </c>
      <c r="AP34" t="str">
        <f t="shared" si="16"/>
        <v/>
      </c>
      <c r="AQ34" t="str">
        <f t="shared" si="16"/>
        <v/>
      </c>
      <c r="AR34" t="str">
        <f t="shared" si="16"/>
        <v/>
      </c>
      <c r="AS34" t="str">
        <f t="shared" si="16"/>
        <v/>
      </c>
      <c r="AT34" t="str">
        <f t="shared" si="16"/>
        <v/>
      </c>
      <c r="AU34" t="str">
        <f t="shared" si="16"/>
        <v/>
      </c>
      <c r="AV34" t="str">
        <f t="shared" si="16"/>
        <v/>
      </c>
      <c r="AW34" t="str">
        <f t="shared" si="9"/>
        <v/>
      </c>
      <c r="AX34" t="str">
        <f t="shared" si="10"/>
        <v/>
      </c>
      <c r="AY34" t="str">
        <f t="shared" si="11"/>
        <v/>
      </c>
      <c r="AZ34" s="192" t="str">
        <f t="shared" si="12"/>
        <v/>
      </c>
      <c r="BA34" t="str">
        <f t="shared" si="15"/>
        <v/>
      </c>
    </row>
    <row r="35" spans="4:96">
      <c r="I35" t="str">
        <f>IF(C35="","",COUNTIFS(Tabla1[[#All],[¿Pasó a miembro?]],"Si",Tabla1[[#All],[Tipo Incrito]],"&lt;&gt;Pre-Inscrito",Tabla1[[#All],[llave2]],Gráficos_!C35))</f>
        <v/>
      </c>
      <c r="J35" s="188" t="str">
        <f>IF(C35="","",COUNTIFS(Tabla1[[#All],[sem 01]],"=P",Tabla1[[#All],[llave2]],Gráficos_!C35))</f>
        <v/>
      </c>
      <c r="K35" t="str">
        <f>IF(C35="","",COUNTIFS(Tabla1[[#All],[sem 02]],"=P",Tabla1[[#All],[llave2]],Gráficos_!C35))</f>
        <v/>
      </c>
      <c r="L35" t="str">
        <f>IF(C35="","",COUNTIFS(Tabla1[[#All],[sem 03]],"=P",Tabla1[[#All],[llave2]],Gráficos_!C35))</f>
        <v/>
      </c>
      <c r="M35" t="str">
        <f>IF(C35="","",COUNTIFS(Tabla1[[#All],[sem 04]],"=P",Tabla1[[#All],[llave2]],Gráficos_!C35))</f>
        <v/>
      </c>
      <c r="N35" t="str">
        <f>IF(C35="","",COUNTIFS(Tabla1[[#All],[sem 05]],"=P",Tabla1[[#All],[llave2]],Gráficos_!C35))</f>
        <v/>
      </c>
      <c r="O35" t="str">
        <f>IF(C35="","",COUNTIFS(Tabla1[[#All],[sem 06]],"=P",Tabla1[[#All],[llave2]],Gráficos_!C35))</f>
        <v/>
      </c>
      <c r="P35" t="str">
        <f>IF(C35="","",COUNTIFS(Tabla1[[#All],[sem 07]],"=P",Tabla1[[#All],[llave2]],Gráficos_!C35))</f>
        <v/>
      </c>
      <c r="Q35" t="str">
        <f>IF(C35="","",COUNTIFS(Tabla1[[#All],[sem 08]],"=P",Tabla1[[#All],[llave2]],Gráficos_!C35))</f>
        <v/>
      </c>
      <c r="R35" t="str">
        <f>IF(C35="","",COUNTIFS(Tabla1[[#All],[sem 09]],"=P",Tabla1[[#All],[llave2]],Gráficos_!C35))</f>
        <v/>
      </c>
      <c r="S35" t="str">
        <f>IF(C35="","",COUNTIFS(Tabla1[[#All],[sem 10]],"=P",Tabla1[[#All],[llave2]],Gráficos_!C35))</f>
        <v/>
      </c>
      <c r="T35" t="str">
        <f>IF(C35="","",COUNTIFS(Tabla1[[#All],[sem 11]],"=P",Tabla1[[#All],[llave2]],Gráficos_!C35))</f>
        <v/>
      </c>
      <c r="U35" t="str">
        <f>IF(C35="","",COUNTIFS(Tabla1[[#All],[sem 12]],"=P",Tabla1[[#All],[llave2]],Gráficos_!C35))</f>
        <v/>
      </c>
      <c r="V35" t="str">
        <f>IF(C35="","",COUNTIFS(Tabla1[[#All],[sem 13]],"=P",Tabla1[[#All],[llave2]],Gráficos_!C35))</f>
        <v/>
      </c>
      <c r="W35" t="str">
        <f>IF(C35="","",COUNTIFS(Tabla1[[#All],[sem 14]],"=P",Tabla1[[#All],[llave2]],Gráficos_!C35))</f>
        <v/>
      </c>
      <c r="X35" t="str">
        <f>IF(C35="","",COUNTIFS(Tabla1[[#All],[sem 15]],"=P",Tabla1[[#All],[llave2]],Gráficos_!C35))</f>
        <v/>
      </c>
      <c r="Y35" s="192" t="str">
        <f>IF(C35="","",COUNTIFS(Tabla1[[#All],[sem 16]],"=P",Tabla1[[#All],[llave2]],Gráficos_!C35))</f>
        <v/>
      </c>
      <c r="AA35" s="188" t="str">
        <f t="shared" si="0"/>
        <v/>
      </c>
      <c r="AB35" t="str">
        <f t="shared" si="1"/>
        <v/>
      </c>
      <c r="AC35" s="63" t="str">
        <f t="shared" si="2"/>
        <v/>
      </c>
      <c r="AD35" t="str">
        <f t="shared" si="3"/>
        <v/>
      </c>
      <c r="AE35" t="str">
        <f t="shared" si="13"/>
        <v/>
      </c>
      <c r="AF35" t="str">
        <f t="shared" si="4"/>
        <v/>
      </c>
      <c r="AG35" t="str">
        <f t="shared" si="5"/>
        <v/>
      </c>
      <c r="AH35" t="str">
        <f t="shared" si="6"/>
        <v/>
      </c>
      <c r="AI35" t="str">
        <f t="shared" si="7"/>
        <v/>
      </c>
      <c r="AK35" t="str">
        <f t="shared" si="16"/>
        <v/>
      </c>
      <c r="AL35" t="str">
        <f t="shared" si="16"/>
        <v/>
      </c>
      <c r="AM35" t="str">
        <f t="shared" si="16"/>
        <v/>
      </c>
      <c r="AN35" t="str">
        <f t="shared" si="16"/>
        <v/>
      </c>
      <c r="AO35" t="str">
        <f t="shared" si="16"/>
        <v/>
      </c>
      <c r="AP35" t="str">
        <f t="shared" si="16"/>
        <v/>
      </c>
      <c r="AQ35" t="str">
        <f t="shared" si="16"/>
        <v/>
      </c>
      <c r="AR35" t="str">
        <f t="shared" si="16"/>
        <v/>
      </c>
      <c r="AS35" t="str">
        <f t="shared" si="16"/>
        <v/>
      </c>
      <c r="AT35" t="str">
        <f t="shared" si="16"/>
        <v/>
      </c>
      <c r="AU35" t="str">
        <f t="shared" si="16"/>
        <v/>
      </c>
      <c r="AV35" t="str">
        <f t="shared" si="16"/>
        <v/>
      </c>
      <c r="AW35" t="str">
        <f t="shared" si="9"/>
        <v/>
      </c>
      <c r="AX35" t="str">
        <f t="shared" si="10"/>
        <v/>
      </c>
      <c r="AY35" t="str">
        <f t="shared" si="11"/>
        <v/>
      </c>
      <c r="AZ35" s="192" t="str">
        <f t="shared" si="12"/>
        <v/>
      </c>
      <c r="BA35" t="str">
        <f t="shared" si="15"/>
        <v/>
      </c>
    </row>
    <row r="36" spans="4:96">
      <c r="I36" t="str">
        <f>IF(C36="","",COUNTIFS(Tabla1[[#All],[¿Pasó a miembro?]],"Si",Tabla1[[#All],[Tipo Incrito]],"&lt;&gt;Pre-Inscrito",Tabla1[[#All],[llave2]],Gráficos_!C36))</f>
        <v/>
      </c>
      <c r="J36" s="188" t="str">
        <f>IF(C36="","",COUNTIFS(Tabla1[[#All],[sem 01]],"=P",Tabla1[[#All],[llave2]],Gráficos_!C36))</f>
        <v/>
      </c>
      <c r="K36" t="str">
        <f>IF(C36="","",COUNTIFS(Tabla1[[#All],[sem 02]],"=P",Tabla1[[#All],[llave2]],Gráficos_!C36))</f>
        <v/>
      </c>
      <c r="L36" t="str">
        <f>IF(C36="","",COUNTIFS(Tabla1[[#All],[sem 03]],"=P",Tabla1[[#All],[llave2]],Gráficos_!C36))</f>
        <v/>
      </c>
      <c r="M36" t="str">
        <f>IF(C36="","",COUNTIFS(Tabla1[[#All],[sem 04]],"=P",Tabla1[[#All],[llave2]],Gráficos_!C36))</f>
        <v/>
      </c>
      <c r="N36" t="str">
        <f>IF(C36="","",COUNTIFS(Tabla1[[#All],[sem 05]],"=P",Tabla1[[#All],[llave2]],Gráficos_!C36))</f>
        <v/>
      </c>
      <c r="O36" t="str">
        <f>IF(C36="","",COUNTIFS(Tabla1[[#All],[sem 06]],"=P",Tabla1[[#All],[llave2]],Gráficos_!C36))</f>
        <v/>
      </c>
      <c r="P36" t="str">
        <f>IF(C36="","",COUNTIFS(Tabla1[[#All],[sem 07]],"=P",Tabla1[[#All],[llave2]],Gráficos_!C36))</f>
        <v/>
      </c>
      <c r="Q36" t="str">
        <f>IF(C36="","",COUNTIFS(Tabla1[[#All],[sem 08]],"=P",Tabla1[[#All],[llave2]],Gráficos_!C36))</f>
        <v/>
      </c>
      <c r="R36" t="str">
        <f>IF(C36="","",COUNTIFS(Tabla1[[#All],[sem 09]],"=P",Tabla1[[#All],[llave2]],Gráficos_!C36))</f>
        <v/>
      </c>
      <c r="S36" t="str">
        <f>IF(C36="","",COUNTIFS(Tabla1[[#All],[sem 10]],"=P",Tabla1[[#All],[llave2]],Gráficos_!C36))</f>
        <v/>
      </c>
      <c r="T36" t="str">
        <f>IF(C36="","",COUNTIFS(Tabla1[[#All],[sem 11]],"=P",Tabla1[[#All],[llave2]],Gráficos_!C36))</f>
        <v/>
      </c>
      <c r="U36" t="str">
        <f>IF(C36="","",COUNTIFS(Tabla1[[#All],[sem 12]],"=P",Tabla1[[#All],[llave2]],Gráficos_!C36))</f>
        <v/>
      </c>
      <c r="V36" t="str">
        <f>IF(C36="","",COUNTIFS(Tabla1[[#All],[sem 13]],"=P",Tabla1[[#All],[llave2]],Gráficos_!C36))</f>
        <v/>
      </c>
      <c r="W36" t="str">
        <f>IF(C36="","",COUNTIFS(Tabla1[[#All],[sem 14]],"=P",Tabla1[[#All],[llave2]],Gráficos_!C36))</f>
        <v/>
      </c>
      <c r="X36" t="str">
        <f>IF(C36="","",COUNTIFS(Tabla1[[#All],[sem 15]],"=P",Tabla1[[#All],[llave2]],Gráficos_!C36))</f>
        <v/>
      </c>
      <c r="Y36" s="192" t="str">
        <f>IF(C36="","",COUNTIFS(Tabla1[[#All],[sem 16]],"=P",Tabla1[[#All],[llave2]],Gráficos_!C36))</f>
        <v/>
      </c>
      <c r="AA36" s="188" t="str">
        <f t="shared" si="0"/>
        <v/>
      </c>
      <c r="AB36" t="str">
        <f t="shared" si="1"/>
        <v/>
      </c>
      <c r="AC36" s="63" t="str">
        <f t="shared" si="2"/>
        <v/>
      </c>
      <c r="AD36" t="str">
        <f t="shared" si="3"/>
        <v/>
      </c>
      <c r="AE36" t="str">
        <f t="shared" si="13"/>
        <v/>
      </c>
      <c r="AF36" t="str">
        <f t="shared" si="4"/>
        <v/>
      </c>
      <c r="AG36" t="str">
        <f t="shared" si="5"/>
        <v/>
      </c>
      <c r="AH36" t="str">
        <f t="shared" si="6"/>
        <v/>
      </c>
      <c r="AI36" t="str">
        <f t="shared" si="7"/>
        <v/>
      </c>
      <c r="AK36" t="str">
        <f t="shared" si="16"/>
        <v/>
      </c>
      <c r="AL36" t="str">
        <f t="shared" si="16"/>
        <v/>
      </c>
      <c r="AM36" t="str">
        <f t="shared" si="16"/>
        <v/>
      </c>
      <c r="AN36" t="str">
        <f t="shared" si="16"/>
        <v/>
      </c>
      <c r="AO36" t="str">
        <f t="shared" si="16"/>
        <v/>
      </c>
      <c r="AP36" t="str">
        <f t="shared" si="16"/>
        <v/>
      </c>
      <c r="AQ36" t="str">
        <f t="shared" si="16"/>
        <v/>
      </c>
      <c r="AR36" t="str">
        <f t="shared" si="16"/>
        <v/>
      </c>
      <c r="AS36" t="str">
        <f t="shared" si="16"/>
        <v/>
      </c>
      <c r="AT36" t="str">
        <f t="shared" si="16"/>
        <v/>
      </c>
      <c r="AU36" t="str">
        <f t="shared" si="16"/>
        <v/>
      </c>
      <c r="AV36" t="str">
        <f t="shared" si="16"/>
        <v/>
      </c>
      <c r="AW36" t="str">
        <f t="shared" si="9"/>
        <v/>
      </c>
      <c r="AX36" t="str">
        <f t="shared" si="10"/>
        <v/>
      </c>
      <c r="AY36" t="str">
        <f t="shared" si="11"/>
        <v/>
      </c>
      <c r="AZ36" s="192" t="str">
        <f t="shared" si="12"/>
        <v/>
      </c>
      <c r="BA36" t="str">
        <f t="shared" si="15"/>
        <v/>
      </c>
    </row>
    <row r="37" spans="4:96">
      <c r="I37" t="str">
        <f>IF(C37="","",COUNTIFS(Tabla1[[#All],[¿Pasó a miembro?]],"Si",Tabla1[[#All],[Tipo Incrito]],"&lt;&gt;Pre-Inscrito",Tabla1[[#All],[llave2]],Gráficos_!C37))</f>
        <v/>
      </c>
      <c r="J37" s="188" t="str">
        <f>IF(C37="","",COUNTIFS(Tabla1[[#All],[sem 01]],"=P",Tabla1[[#All],[llave2]],Gráficos_!C37))</f>
        <v/>
      </c>
      <c r="K37" t="str">
        <f>IF(C37="","",COUNTIFS(Tabla1[[#All],[sem 02]],"=P",Tabla1[[#All],[llave2]],Gráficos_!C37))</f>
        <v/>
      </c>
      <c r="L37" t="str">
        <f>IF(C37="","",COUNTIFS(Tabla1[[#All],[sem 03]],"=P",Tabla1[[#All],[llave2]],Gráficos_!C37))</f>
        <v/>
      </c>
      <c r="M37" t="str">
        <f>IF(C37="","",COUNTIFS(Tabla1[[#All],[sem 04]],"=P",Tabla1[[#All],[llave2]],Gráficos_!C37))</f>
        <v/>
      </c>
      <c r="N37" t="str">
        <f>IF(C37="","",COUNTIFS(Tabla1[[#All],[sem 05]],"=P",Tabla1[[#All],[llave2]],Gráficos_!C37))</f>
        <v/>
      </c>
      <c r="O37" t="str">
        <f>IF(C37="","",COUNTIFS(Tabla1[[#All],[sem 06]],"=P",Tabla1[[#All],[llave2]],Gráficos_!C37))</f>
        <v/>
      </c>
      <c r="P37" t="str">
        <f>IF(C37="","",COUNTIFS(Tabla1[[#All],[sem 07]],"=P",Tabla1[[#All],[llave2]],Gráficos_!C37))</f>
        <v/>
      </c>
      <c r="Q37" t="str">
        <f>IF(C37="","",COUNTIFS(Tabla1[[#All],[sem 08]],"=P",Tabla1[[#All],[llave2]],Gráficos_!C37))</f>
        <v/>
      </c>
      <c r="R37" t="str">
        <f>IF(C37="","",COUNTIFS(Tabla1[[#All],[sem 09]],"=P",Tabla1[[#All],[llave2]],Gráficos_!C37))</f>
        <v/>
      </c>
      <c r="S37" t="str">
        <f>IF(C37="","",COUNTIFS(Tabla1[[#All],[sem 10]],"=P",Tabla1[[#All],[llave2]],Gráficos_!C37))</f>
        <v/>
      </c>
      <c r="T37" t="str">
        <f>IF(C37="","",COUNTIFS(Tabla1[[#All],[sem 11]],"=P",Tabla1[[#All],[llave2]],Gráficos_!C37))</f>
        <v/>
      </c>
      <c r="U37" t="str">
        <f>IF(C37="","",COUNTIFS(Tabla1[[#All],[sem 12]],"=P",Tabla1[[#All],[llave2]],Gráficos_!C37))</f>
        <v/>
      </c>
      <c r="V37" t="str">
        <f>IF(C37="","",COUNTIFS(Tabla1[[#All],[sem 13]],"=P",Tabla1[[#All],[llave2]],Gráficos_!C37))</f>
        <v/>
      </c>
      <c r="W37" t="str">
        <f>IF(C37="","",COUNTIFS(Tabla1[[#All],[sem 14]],"=P",Tabla1[[#All],[llave2]],Gráficos_!C37))</f>
        <v/>
      </c>
      <c r="X37" t="str">
        <f>IF(C37="","",COUNTIFS(Tabla1[[#All],[sem 15]],"=P",Tabla1[[#All],[llave2]],Gráficos_!C37))</f>
        <v/>
      </c>
      <c r="Y37" s="192" t="str">
        <f>IF(C37="","",COUNTIFS(Tabla1[[#All],[sem 16]],"=P",Tabla1[[#All],[llave2]],Gráficos_!C37))</f>
        <v/>
      </c>
      <c r="AA37" s="188" t="str">
        <f t="shared" si="0"/>
        <v/>
      </c>
      <c r="AB37" t="str">
        <f t="shared" si="1"/>
        <v/>
      </c>
      <c r="AC37" s="63" t="str">
        <f t="shared" si="2"/>
        <v/>
      </c>
      <c r="AD37" t="str">
        <f t="shared" si="3"/>
        <v/>
      </c>
      <c r="AE37" t="str">
        <f t="shared" si="13"/>
        <v/>
      </c>
      <c r="AF37" t="str">
        <f t="shared" si="4"/>
        <v/>
      </c>
      <c r="AG37" t="str">
        <f t="shared" si="5"/>
        <v/>
      </c>
      <c r="AH37" t="str">
        <f t="shared" si="6"/>
        <v/>
      </c>
      <c r="AI37" t="str">
        <f t="shared" si="7"/>
        <v/>
      </c>
      <c r="AK37" t="str">
        <f t="shared" si="16"/>
        <v/>
      </c>
      <c r="AL37" t="str">
        <f t="shared" si="16"/>
        <v/>
      </c>
      <c r="AM37" t="str">
        <f t="shared" si="16"/>
        <v/>
      </c>
      <c r="AN37" t="str">
        <f t="shared" si="16"/>
        <v/>
      </c>
      <c r="AO37" t="str">
        <f t="shared" si="16"/>
        <v/>
      </c>
      <c r="AP37" t="str">
        <f t="shared" si="16"/>
        <v/>
      </c>
      <c r="AQ37" t="str">
        <f t="shared" si="16"/>
        <v/>
      </c>
      <c r="AR37" t="str">
        <f t="shared" si="16"/>
        <v/>
      </c>
      <c r="AS37" t="str">
        <f t="shared" si="16"/>
        <v/>
      </c>
      <c r="AT37" t="str">
        <f t="shared" si="16"/>
        <v/>
      </c>
      <c r="AU37" t="str">
        <f t="shared" si="16"/>
        <v/>
      </c>
      <c r="AV37" t="str">
        <f t="shared" si="16"/>
        <v/>
      </c>
      <c r="AW37" t="str">
        <f t="shared" si="9"/>
        <v/>
      </c>
      <c r="AX37" t="str">
        <f t="shared" si="10"/>
        <v/>
      </c>
      <c r="AY37" t="str">
        <f t="shared" si="11"/>
        <v/>
      </c>
      <c r="AZ37" s="192" t="str">
        <f t="shared" si="12"/>
        <v/>
      </c>
      <c r="BA37" t="str">
        <f t="shared" si="15"/>
        <v/>
      </c>
    </row>
    <row r="38" spans="4:96">
      <c r="I38" t="str">
        <f>IF(C38="","",COUNTIFS(Tabla1[[#All],[¿Pasó a miembro?]],"Si",Tabla1[[#All],[Tipo Incrito]],"&lt;&gt;Pre-Inscrito",Tabla1[[#All],[llave2]],Gráficos_!C38))</f>
        <v/>
      </c>
      <c r="J38" s="188" t="str">
        <f>IF(C38="","",COUNTIFS(Tabla1[[#All],[sem 01]],"=P",Tabla1[[#All],[llave2]],Gráficos_!C38))</f>
        <v/>
      </c>
      <c r="K38" t="str">
        <f>IF(C38="","",COUNTIFS(Tabla1[[#All],[sem 02]],"=P",Tabla1[[#All],[llave2]],Gráficos_!C38))</f>
        <v/>
      </c>
      <c r="L38" t="str">
        <f>IF(C38="","",COUNTIFS(Tabla1[[#All],[sem 03]],"=P",Tabla1[[#All],[llave2]],Gráficos_!C38))</f>
        <v/>
      </c>
      <c r="M38" t="str">
        <f>IF(C38="","",COUNTIFS(Tabla1[[#All],[sem 04]],"=P",Tabla1[[#All],[llave2]],Gráficos_!C38))</f>
        <v/>
      </c>
      <c r="N38" t="str">
        <f>IF(C38="","",COUNTIFS(Tabla1[[#All],[sem 05]],"=P",Tabla1[[#All],[llave2]],Gráficos_!C38))</f>
        <v/>
      </c>
      <c r="O38" t="str">
        <f>IF(C38="","",COUNTIFS(Tabla1[[#All],[sem 06]],"=P",Tabla1[[#All],[llave2]],Gráficos_!C38))</f>
        <v/>
      </c>
      <c r="P38" t="str">
        <f>IF(C38="","",COUNTIFS(Tabla1[[#All],[sem 07]],"=P",Tabla1[[#All],[llave2]],Gráficos_!C38))</f>
        <v/>
      </c>
      <c r="Q38" t="str">
        <f>IF(C38="","",COUNTIFS(Tabla1[[#All],[sem 08]],"=P",Tabla1[[#All],[llave2]],Gráficos_!C38))</f>
        <v/>
      </c>
      <c r="R38" t="str">
        <f>IF(C38="","",COUNTIFS(Tabla1[[#All],[sem 09]],"=P",Tabla1[[#All],[llave2]],Gráficos_!C38))</f>
        <v/>
      </c>
      <c r="S38" t="str">
        <f>IF(C38="","",COUNTIFS(Tabla1[[#All],[sem 10]],"=P",Tabla1[[#All],[llave2]],Gráficos_!C38))</f>
        <v/>
      </c>
      <c r="T38" t="str">
        <f>IF(C38="","",COUNTIFS(Tabla1[[#All],[sem 11]],"=P",Tabla1[[#All],[llave2]],Gráficos_!C38))</f>
        <v/>
      </c>
      <c r="U38" t="str">
        <f>IF(C38="","",COUNTIFS(Tabla1[[#All],[sem 12]],"=P",Tabla1[[#All],[llave2]],Gráficos_!C38))</f>
        <v/>
      </c>
      <c r="V38" t="str">
        <f>IF(C38="","",COUNTIFS(Tabla1[[#All],[sem 13]],"=P",Tabla1[[#All],[llave2]],Gráficos_!C38))</f>
        <v/>
      </c>
      <c r="W38" t="str">
        <f>IF(C38="","",COUNTIFS(Tabla1[[#All],[sem 14]],"=P",Tabla1[[#All],[llave2]],Gráficos_!C38))</f>
        <v/>
      </c>
      <c r="X38" t="str">
        <f>IF(C38="","",COUNTIFS(Tabla1[[#All],[sem 15]],"=P",Tabla1[[#All],[llave2]],Gráficos_!C38))</f>
        <v/>
      </c>
      <c r="Y38" s="192" t="str">
        <f>IF(C38="","",COUNTIFS(Tabla1[[#All],[sem 16]],"=P",Tabla1[[#All],[llave2]],Gráficos_!C38))</f>
        <v/>
      </c>
      <c r="AA38" s="188" t="str">
        <f t="shared" si="0"/>
        <v/>
      </c>
      <c r="AB38" t="str">
        <f t="shared" si="1"/>
        <v/>
      </c>
      <c r="AC38" s="63" t="str">
        <f t="shared" si="2"/>
        <v/>
      </c>
      <c r="AD38" t="str">
        <f t="shared" si="3"/>
        <v/>
      </c>
      <c r="AE38" t="str">
        <f t="shared" si="13"/>
        <v/>
      </c>
      <c r="AF38" t="str">
        <f t="shared" si="4"/>
        <v/>
      </c>
      <c r="AG38" t="str">
        <f t="shared" si="5"/>
        <v/>
      </c>
      <c r="AH38" t="str">
        <f t="shared" si="6"/>
        <v/>
      </c>
      <c r="AI38" t="str">
        <f t="shared" si="7"/>
        <v/>
      </c>
      <c r="AK38" t="str">
        <f t="shared" si="16"/>
        <v/>
      </c>
      <c r="AL38" t="str">
        <f t="shared" si="16"/>
        <v/>
      </c>
      <c r="AM38" t="str">
        <f t="shared" si="16"/>
        <v/>
      </c>
      <c r="AN38" t="str">
        <f t="shared" si="16"/>
        <v/>
      </c>
      <c r="AO38" t="str">
        <f t="shared" si="16"/>
        <v/>
      </c>
      <c r="AP38" t="str">
        <f t="shared" si="16"/>
        <v/>
      </c>
      <c r="AQ38" t="str">
        <f t="shared" si="16"/>
        <v/>
      </c>
      <c r="AR38" t="str">
        <f t="shared" si="16"/>
        <v/>
      </c>
      <c r="AS38" t="str">
        <f t="shared" si="16"/>
        <v/>
      </c>
      <c r="AT38" t="str">
        <f t="shared" si="16"/>
        <v/>
      </c>
      <c r="AU38" t="str">
        <f t="shared" si="16"/>
        <v/>
      </c>
      <c r="AV38" t="str">
        <f t="shared" si="16"/>
        <v/>
      </c>
      <c r="AW38" t="str">
        <f t="shared" si="9"/>
        <v/>
      </c>
      <c r="AX38" t="str">
        <f t="shared" si="10"/>
        <v/>
      </c>
      <c r="AY38" t="str">
        <f t="shared" si="11"/>
        <v/>
      </c>
      <c r="AZ38" s="192" t="str">
        <f t="shared" si="12"/>
        <v/>
      </c>
      <c r="BA38" t="str">
        <f t="shared" si="15"/>
        <v/>
      </c>
    </row>
    <row r="39" spans="4:96">
      <c r="I39" t="str">
        <f>IF(C39="","",COUNTIFS(Tabla1[[#All],[¿Pasó a miembro?]],"Si",Tabla1[[#All],[Tipo Incrito]],"&lt;&gt;Pre-Inscrito",Tabla1[[#All],[llave2]],Gráficos_!C39))</f>
        <v/>
      </c>
      <c r="J39" s="188" t="str">
        <f>IF(C39="","",COUNTIFS(Tabla1[[#All],[sem 01]],"=P",Tabla1[[#All],[llave2]],Gráficos_!C39))</f>
        <v/>
      </c>
      <c r="K39" t="str">
        <f>IF(C39="","",COUNTIFS(Tabla1[[#All],[sem 02]],"=P",Tabla1[[#All],[llave2]],Gráficos_!C39))</f>
        <v/>
      </c>
      <c r="L39" t="str">
        <f>IF(C39="","",COUNTIFS(Tabla1[[#All],[sem 03]],"=P",Tabla1[[#All],[llave2]],Gráficos_!C39))</f>
        <v/>
      </c>
      <c r="M39" t="str">
        <f>IF(C39="","",COUNTIFS(Tabla1[[#All],[sem 04]],"=P",Tabla1[[#All],[llave2]],Gráficos_!C39))</f>
        <v/>
      </c>
      <c r="N39" t="str">
        <f>IF(C39="","",COUNTIFS(Tabla1[[#All],[sem 05]],"=P",Tabla1[[#All],[llave2]],Gráficos_!C39))</f>
        <v/>
      </c>
      <c r="O39" t="str">
        <f>IF(C39="","",COUNTIFS(Tabla1[[#All],[sem 06]],"=P",Tabla1[[#All],[llave2]],Gráficos_!C39))</f>
        <v/>
      </c>
      <c r="P39" t="str">
        <f>IF(C39="","",COUNTIFS(Tabla1[[#All],[sem 07]],"=P",Tabla1[[#All],[llave2]],Gráficos_!C39))</f>
        <v/>
      </c>
      <c r="Q39" t="str">
        <f>IF(C39="","",COUNTIFS(Tabla1[[#All],[sem 08]],"=P",Tabla1[[#All],[llave2]],Gráficos_!C39))</f>
        <v/>
      </c>
      <c r="R39" t="str">
        <f>IF(C39="","",COUNTIFS(Tabla1[[#All],[sem 09]],"=P",Tabla1[[#All],[llave2]],Gráficos_!C39))</f>
        <v/>
      </c>
      <c r="S39" t="str">
        <f>IF(C39="","",COUNTIFS(Tabla1[[#All],[sem 10]],"=P",Tabla1[[#All],[llave2]],Gráficos_!C39))</f>
        <v/>
      </c>
      <c r="T39" t="str">
        <f>IF(C39="","",COUNTIFS(Tabla1[[#All],[sem 11]],"=P",Tabla1[[#All],[llave2]],Gráficos_!C39))</f>
        <v/>
      </c>
      <c r="U39" t="str">
        <f>IF(C39="","",COUNTIFS(Tabla1[[#All],[sem 12]],"=P",Tabla1[[#All],[llave2]],Gráficos_!C39))</f>
        <v/>
      </c>
      <c r="V39" t="str">
        <f>IF(C39="","",COUNTIFS(Tabla1[[#All],[sem 13]],"=P",Tabla1[[#All],[llave2]],Gráficos_!C39))</f>
        <v/>
      </c>
      <c r="W39" t="str">
        <f>IF(C39="","",COUNTIFS(Tabla1[[#All],[sem 14]],"=P",Tabla1[[#All],[llave2]],Gráficos_!C39))</f>
        <v/>
      </c>
      <c r="X39" t="str">
        <f>IF(C39="","",COUNTIFS(Tabla1[[#All],[sem 15]],"=P",Tabla1[[#All],[llave2]],Gráficos_!C39))</f>
        <v/>
      </c>
      <c r="Y39" s="192" t="str">
        <f>IF(C39="","",COUNTIFS(Tabla1[[#All],[sem 16]],"=P",Tabla1[[#All],[llave2]],Gráficos_!C39))</f>
        <v/>
      </c>
      <c r="AA39" s="188" t="str">
        <f t="shared" ref="AA39:AA70" si="17">IF(OR(C39="",C39="(En blanco)"),"",C39)</f>
        <v/>
      </c>
      <c r="AB39" t="str">
        <f t="shared" ref="AB39:AB70" si="18">IF(OR(D39="",D39="(En blanco)"),"",D39)</f>
        <v/>
      </c>
      <c r="AC39" s="63" t="str">
        <f t="shared" ref="AC39:AC70" si="19">IF(OR(B39="",B39="(En blanco)"),"",B39)</f>
        <v/>
      </c>
      <c r="AD39" t="str">
        <f t="shared" ref="AD39:AD70" si="20">IF(OR(B39="",B39="(En blanco)"),"",TEXT(B39,"mmmm"))</f>
        <v/>
      </c>
      <c r="AE39" t="str">
        <f t="shared" si="13"/>
        <v/>
      </c>
      <c r="AF39" t="str">
        <f t="shared" ref="AF39:AF70" si="21">IF(OR(E39="",E39="(En blanco)"),"",E39)</f>
        <v/>
      </c>
      <c r="AG39" t="str">
        <f t="shared" ref="AG39:AG70" si="22">IF(OR(F39="",F39="(En blanco)"),"",F39)</f>
        <v/>
      </c>
      <c r="AH39" t="str">
        <f t="shared" ref="AH39:AH70" si="23">IF(OR(G39="",G39="(En blanco)"),"",G39)</f>
        <v/>
      </c>
      <c r="AI39" t="str">
        <f t="shared" ref="AI39:AI70" si="24">IF(H39="","",H39)</f>
        <v/>
      </c>
      <c r="AK39" t="str">
        <f t="shared" si="16"/>
        <v/>
      </c>
      <c r="AL39" t="str">
        <f t="shared" si="16"/>
        <v/>
      </c>
      <c r="AM39" t="str">
        <f t="shared" si="16"/>
        <v/>
      </c>
      <c r="AN39" t="str">
        <f t="shared" si="16"/>
        <v/>
      </c>
      <c r="AO39" t="str">
        <f t="shared" si="16"/>
        <v/>
      </c>
      <c r="AP39" t="str">
        <f t="shared" si="16"/>
        <v/>
      </c>
      <c r="AQ39" t="str">
        <f t="shared" si="16"/>
        <v/>
      </c>
      <c r="AR39" t="str">
        <f t="shared" si="16"/>
        <v/>
      </c>
      <c r="AS39" t="str">
        <f t="shared" si="16"/>
        <v/>
      </c>
      <c r="AT39" t="str">
        <f t="shared" si="16"/>
        <v/>
      </c>
      <c r="AU39" t="str">
        <f t="shared" si="16"/>
        <v/>
      </c>
      <c r="AV39" t="str">
        <f t="shared" si="16"/>
        <v/>
      </c>
      <c r="AW39" t="str">
        <f t="shared" si="9"/>
        <v/>
      </c>
      <c r="AX39" t="str">
        <f t="shared" si="10"/>
        <v/>
      </c>
      <c r="AY39" t="str">
        <f t="shared" si="11"/>
        <v/>
      </c>
      <c r="AZ39" s="192" t="str">
        <f t="shared" si="12"/>
        <v/>
      </c>
      <c r="BA39" t="str">
        <f t="shared" si="15"/>
        <v/>
      </c>
    </row>
    <row r="40" spans="4:96">
      <c r="I40" t="str">
        <f>IF(C40="","",COUNTIFS(Tabla1[[#All],[¿Pasó a miembro?]],"Si",Tabla1[[#All],[Tipo Incrito]],"&lt;&gt;Pre-Inscrito",Tabla1[[#All],[llave2]],Gráficos_!C40))</f>
        <v/>
      </c>
      <c r="J40" s="188" t="str">
        <f>IF(C40="","",COUNTIFS(Tabla1[[#All],[sem 01]],"=P",Tabla1[[#All],[llave2]],Gráficos_!C40))</f>
        <v/>
      </c>
      <c r="K40" t="str">
        <f>IF(C40="","",COUNTIFS(Tabla1[[#All],[sem 02]],"=P",Tabla1[[#All],[llave2]],Gráficos_!C40))</f>
        <v/>
      </c>
      <c r="L40" t="str">
        <f>IF(C40="","",COUNTIFS(Tabla1[[#All],[sem 03]],"=P",Tabla1[[#All],[llave2]],Gráficos_!C40))</f>
        <v/>
      </c>
      <c r="M40" t="str">
        <f>IF(C40="","",COUNTIFS(Tabla1[[#All],[sem 04]],"=P",Tabla1[[#All],[llave2]],Gráficos_!C40))</f>
        <v/>
      </c>
      <c r="N40" t="str">
        <f>IF(C40="","",COUNTIFS(Tabla1[[#All],[sem 05]],"=P",Tabla1[[#All],[llave2]],Gráficos_!C40))</f>
        <v/>
      </c>
      <c r="O40" t="str">
        <f>IF(C40="","",COUNTIFS(Tabla1[[#All],[sem 06]],"=P",Tabla1[[#All],[llave2]],Gráficos_!C40))</f>
        <v/>
      </c>
      <c r="P40" t="str">
        <f>IF(C40="","",COUNTIFS(Tabla1[[#All],[sem 07]],"=P",Tabla1[[#All],[llave2]],Gráficos_!C40))</f>
        <v/>
      </c>
      <c r="Q40" t="str">
        <f>IF(C40="","",COUNTIFS(Tabla1[[#All],[sem 08]],"=P",Tabla1[[#All],[llave2]],Gráficos_!C40))</f>
        <v/>
      </c>
      <c r="R40" t="str">
        <f>IF(C40="","",COUNTIFS(Tabla1[[#All],[sem 09]],"=P",Tabla1[[#All],[llave2]],Gráficos_!C40))</f>
        <v/>
      </c>
      <c r="S40" t="str">
        <f>IF(C40="","",COUNTIFS(Tabla1[[#All],[sem 10]],"=P",Tabla1[[#All],[llave2]],Gráficos_!C40))</f>
        <v/>
      </c>
      <c r="T40" t="str">
        <f>IF(C40="","",COUNTIFS(Tabla1[[#All],[sem 11]],"=P",Tabla1[[#All],[llave2]],Gráficos_!C40))</f>
        <v/>
      </c>
      <c r="U40" t="str">
        <f>IF(C40="","",COUNTIFS(Tabla1[[#All],[sem 12]],"=P",Tabla1[[#All],[llave2]],Gráficos_!C40))</f>
        <v/>
      </c>
      <c r="V40" t="str">
        <f>IF(C40="","",COUNTIFS(Tabla1[[#All],[sem 13]],"=P",Tabla1[[#All],[llave2]],Gráficos_!C40))</f>
        <v/>
      </c>
      <c r="W40" t="str">
        <f>IF(C40="","",COUNTIFS(Tabla1[[#All],[sem 14]],"=P",Tabla1[[#All],[llave2]],Gráficos_!C40))</f>
        <v/>
      </c>
      <c r="X40" t="str">
        <f>IF(C40="","",COUNTIFS(Tabla1[[#All],[sem 15]],"=P",Tabla1[[#All],[llave2]],Gráficos_!C40))</f>
        <v/>
      </c>
      <c r="Y40" s="192" t="str">
        <f>IF(C40="","",COUNTIFS(Tabla1[[#All],[sem 16]],"=P",Tabla1[[#All],[llave2]],Gráficos_!C40))</f>
        <v/>
      </c>
      <c r="AA40" s="188" t="str">
        <f t="shared" si="17"/>
        <v/>
      </c>
      <c r="AB40" t="str">
        <f t="shared" si="18"/>
        <v/>
      </c>
      <c r="AC40" s="63" t="str">
        <f t="shared" si="19"/>
        <v/>
      </c>
      <c r="AD40" t="str">
        <f t="shared" si="20"/>
        <v/>
      </c>
      <c r="AE40" t="str">
        <f t="shared" si="13"/>
        <v/>
      </c>
      <c r="AF40" t="str">
        <f t="shared" si="21"/>
        <v/>
      </c>
      <c r="AG40" t="str">
        <f t="shared" si="22"/>
        <v/>
      </c>
      <c r="AH40" t="str">
        <f t="shared" si="23"/>
        <v/>
      </c>
      <c r="AI40" t="str">
        <f t="shared" si="24"/>
        <v/>
      </c>
      <c r="AK40" t="str">
        <f t="shared" si="16"/>
        <v/>
      </c>
      <c r="AL40" t="str">
        <f t="shared" si="16"/>
        <v/>
      </c>
      <c r="AM40" t="str">
        <f t="shared" si="16"/>
        <v/>
      </c>
      <c r="AN40" t="str">
        <f t="shared" si="16"/>
        <v/>
      </c>
      <c r="AO40" t="str">
        <f t="shared" si="16"/>
        <v/>
      </c>
      <c r="AP40" t="str">
        <f t="shared" si="16"/>
        <v/>
      </c>
      <c r="AQ40" t="str">
        <f t="shared" si="16"/>
        <v/>
      </c>
      <c r="AR40" t="str">
        <f t="shared" si="16"/>
        <v/>
      </c>
      <c r="AS40" t="str">
        <f t="shared" si="16"/>
        <v/>
      </c>
      <c r="AT40" t="str">
        <f t="shared" si="16"/>
        <v/>
      </c>
      <c r="AU40" t="str">
        <f t="shared" si="16"/>
        <v/>
      </c>
      <c r="AV40" t="str">
        <f t="shared" si="16"/>
        <v/>
      </c>
      <c r="AW40" t="str">
        <f t="shared" si="9"/>
        <v/>
      </c>
      <c r="AX40" t="str">
        <f t="shared" si="10"/>
        <v/>
      </c>
      <c r="AY40" t="str">
        <f t="shared" si="11"/>
        <v/>
      </c>
      <c r="AZ40" s="192" t="str">
        <f t="shared" si="12"/>
        <v/>
      </c>
      <c r="BA40" t="str">
        <f t="shared" si="15"/>
        <v/>
      </c>
    </row>
    <row r="41" spans="4:96">
      <c r="D41" s="63"/>
      <c r="I41" t="str">
        <f>IF(C41="","",COUNTIFS(Tabla1[[#All],[¿Pasó a miembro?]],"Si",Tabla1[[#All],[Tipo Incrito]],"&lt;&gt;Pre-Inscrito",Tabla1[[#All],[llave2]],Gráficos_!C41))</f>
        <v/>
      </c>
      <c r="J41" s="188" t="str">
        <f>IF(C41="","",COUNTIFS(Tabla1[[#All],[sem 01]],"=P",Tabla1[[#All],[llave2]],Gráficos_!C41))</f>
        <v/>
      </c>
      <c r="K41" t="str">
        <f>IF(C41="","",COUNTIFS(Tabla1[[#All],[sem 02]],"=P",Tabla1[[#All],[llave2]],Gráficos_!C41))</f>
        <v/>
      </c>
      <c r="L41" t="str">
        <f>IF(C41="","",COUNTIFS(Tabla1[[#All],[sem 03]],"=P",Tabla1[[#All],[llave2]],Gráficos_!C41))</f>
        <v/>
      </c>
      <c r="M41" t="str">
        <f>IF(C41="","",COUNTIFS(Tabla1[[#All],[sem 04]],"=P",Tabla1[[#All],[llave2]],Gráficos_!C41))</f>
        <v/>
      </c>
      <c r="N41" t="str">
        <f>IF(C41="","",COUNTIFS(Tabla1[[#All],[sem 05]],"=P",Tabla1[[#All],[llave2]],Gráficos_!C41))</f>
        <v/>
      </c>
      <c r="O41" t="str">
        <f>IF(C41="","",COUNTIFS(Tabla1[[#All],[sem 06]],"=P",Tabla1[[#All],[llave2]],Gráficos_!C41))</f>
        <v/>
      </c>
      <c r="P41" t="str">
        <f>IF(C41="","",COUNTIFS(Tabla1[[#All],[sem 07]],"=P",Tabla1[[#All],[llave2]],Gráficos_!C41))</f>
        <v/>
      </c>
      <c r="Q41" t="str">
        <f>IF(C41="","",COUNTIFS(Tabla1[[#All],[sem 08]],"=P",Tabla1[[#All],[llave2]],Gráficos_!C41))</f>
        <v/>
      </c>
      <c r="R41" t="str">
        <f>IF(C41="","",COUNTIFS(Tabla1[[#All],[sem 09]],"=P",Tabla1[[#All],[llave2]],Gráficos_!C41))</f>
        <v/>
      </c>
      <c r="S41" t="str">
        <f>IF(C41="","",COUNTIFS(Tabla1[[#All],[sem 10]],"=P",Tabla1[[#All],[llave2]],Gráficos_!C41))</f>
        <v/>
      </c>
      <c r="T41" t="str">
        <f>IF(C41="","",COUNTIFS(Tabla1[[#All],[sem 11]],"=P",Tabla1[[#All],[llave2]],Gráficos_!C41))</f>
        <v/>
      </c>
      <c r="U41" t="str">
        <f>IF(C41="","",COUNTIFS(Tabla1[[#All],[sem 12]],"=P",Tabla1[[#All],[llave2]],Gráficos_!C41))</f>
        <v/>
      </c>
      <c r="V41" t="str">
        <f>IF(C41="","",COUNTIFS(Tabla1[[#All],[sem 13]],"=P",Tabla1[[#All],[llave2]],Gráficos_!C41))</f>
        <v/>
      </c>
      <c r="W41" t="str">
        <f>IF(C41="","",COUNTIFS(Tabla1[[#All],[sem 14]],"=P",Tabla1[[#All],[llave2]],Gráficos_!C41))</f>
        <v/>
      </c>
      <c r="X41" t="str">
        <f>IF(C41="","",COUNTIFS(Tabla1[[#All],[sem 15]],"=P",Tabla1[[#All],[llave2]],Gráficos_!C41))</f>
        <v/>
      </c>
      <c r="Y41" s="192" t="str">
        <f>IF(C41="","",COUNTIFS(Tabla1[[#All],[sem 16]],"=P",Tabla1[[#All],[llave2]],Gráficos_!C41))</f>
        <v/>
      </c>
      <c r="AA41" s="188" t="str">
        <f t="shared" si="17"/>
        <v/>
      </c>
      <c r="AB41" t="str">
        <f t="shared" si="18"/>
        <v/>
      </c>
      <c r="AC41" s="63" t="str">
        <f t="shared" si="19"/>
        <v/>
      </c>
      <c r="AD41" t="str">
        <f t="shared" si="20"/>
        <v/>
      </c>
      <c r="AE41" t="str">
        <f t="shared" si="13"/>
        <v/>
      </c>
      <c r="AF41" t="str">
        <f t="shared" si="21"/>
        <v/>
      </c>
      <c r="AG41" t="str">
        <f t="shared" si="22"/>
        <v/>
      </c>
      <c r="AH41" t="str">
        <f t="shared" si="23"/>
        <v/>
      </c>
      <c r="AI41" t="str">
        <f t="shared" si="24"/>
        <v/>
      </c>
      <c r="AK41" t="str">
        <f t="shared" si="16"/>
        <v/>
      </c>
      <c r="AL41" t="str">
        <f t="shared" si="16"/>
        <v/>
      </c>
      <c r="AM41" t="str">
        <f t="shared" si="16"/>
        <v/>
      </c>
      <c r="AN41" t="str">
        <f t="shared" si="16"/>
        <v/>
      </c>
      <c r="AO41" t="str">
        <f t="shared" si="16"/>
        <v/>
      </c>
      <c r="AP41" t="str">
        <f t="shared" si="16"/>
        <v/>
      </c>
      <c r="AQ41" t="str">
        <f t="shared" si="16"/>
        <v/>
      </c>
      <c r="AR41" t="str">
        <f t="shared" si="16"/>
        <v/>
      </c>
      <c r="AS41" t="str">
        <f t="shared" si="16"/>
        <v/>
      </c>
      <c r="AT41" t="str">
        <f t="shared" si="16"/>
        <v/>
      </c>
      <c r="AU41" t="str">
        <f t="shared" si="16"/>
        <v/>
      </c>
      <c r="AV41" t="str">
        <f t="shared" si="16"/>
        <v/>
      </c>
      <c r="AW41" t="str">
        <f t="shared" si="9"/>
        <v/>
      </c>
      <c r="AX41" t="str">
        <f t="shared" si="10"/>
        <v/>
      </c>
      <c r="AY41" t="str">
        <f t="shared" si="11"/>
        <v/>
      </c>
      <c r="AZ41" s="192" t="str">
        <f t="shared" si="12"/>
        <v/>
      </c>
      <c r="BA41" t="str">
        <f t="shared" si="15"/>
        <v/>
      </c>
    </row>
    <row r="42" spans="4:96">
      <c r="D42" s="63"/>
      <c r="I42" t="str">
        <f>IF(C42="","",COUNTIFS(Tabla1[[#All],[¿Pasó a miembro?]],"Si",Tabla1[[#All],[Tipo Incrito]],"&lt;&gt;Pre-Inscrito",Tabla1[[#All],[llave2]],Gráficos_!C42))</f>
        <v/>
      </c>
      <c r="J42" s="188" t="str">
        <f>IF(C42="","",COUNTIFS(Tabla1[[#All],[sem 01]],"=P",Tabla1[[#All],[llave2]],Gráficos_!C42))</f>
        <v/>
      </c>
      <c r="K42" t="str">
        <f>IF(C42="","",COUNTIFS(Tabla1[[#All],[sem 02]],"=P",Tabla1[[#All],[llave2]],Gráficos_!C42))</f>
        <v/>
      </c>
      <c r="L42" t="str">
        <f>IF(C42="","",COUNTIFS(Tabla1[[#All],[sem 03]],"=P",Tabla1[[#All],[llave2]],Gráficos_!C42))</f>
        <v/>
      </c>
      <c r="M42" t="str">
        <f>IF(C42="","",COUNTIFS(Tabla1[[#All],[sem 04]],"=P",Tabla1[[#All],[llave2]],Gráficos_!C42))</f>
        <v/>
      </c>
      <c r="N42" t="str">
        <f>IF(C42="","",COUNTIFS(Tabla1[[#All],[sem 05]],"=P",Tabla1[[#All],[llave2]],Gráficos_!C42))</f>
        <v/>
      </c>
      <c r="O42" t="str">
        <f>IF(C42="","",COUNTIFS(Tabla1[[#All],[sem 06]],"=P",Tabla1[[#All],[llave2]],Gráficos_!C42))</f>
        <v/>
      </c>
      <c r="P42" t="str">
        <f>IF(C42="","",COUNTIFS(Tabla1[[#All],[sem 07]],"=P",Tabla1[[#All],[llave2]],Gráficos_!C42))</f>
        <v/>
      </c>
      <c r="Q42" t="str">
        <f>IF(C42="","",COUNTIFS(Tabla1[[#All],[sem 08]],"=P",Tabla1[[#All],[llave2]],Gráficos_!C42))</f>
        <v/>
      </c>
      <c r="R42" t="str">
        <f>IF(C42="","",COUNTIFS(Tabla1[[#All],[sem 09]],"=P",Tabla1[[#All],[llave2]],Gráficos_!C42))</f>
        <v/>
      </c>
      <c r="S42" t="str">
        <f>IF(C42="","",COUNTIFS(Tabla1[[#All],[sem 10]],"=P",Tabla1[[#All],[llave2]],Gráficos_!C42))</f>
        <v/>
      </c>
      <c r="T42" t="str">
        <f>IF(C42="","",COUNTIFS(Tabla1[[#All],[sem 11]],"=P",Tabla1[[#All],[llave2]],Gráficos_!C42))</f>
        <v/>
      </c>
      <c r="U42" t="str">
        <f>IF(C42="","",COUNTIFS(Tabla1[[#All],[sem 12]],"=P",Tabla1[[#All],[llave2]],Gráficos_!C42))</f>
        <v/>
      </c>
      <c r="V42" t="str">
        <f>IF(C42="","",COUNTIFS(Tabla1[[#All],[sem 13]],"=P",Tabla1[[#All],[llave2]],Gráficos_!C42))</f>
        <v/>
      </c>
      <c r="W42" t="str">
        <f>IF(C42="","",COUNTIFS(Tabla1[[#All],[sem 14]],"=P",Tabla1[[#All],[llave2]],Gráficos_!C42))</f>
        <v/>
      </c>
      <c r="X42" t="str">
        <f>IF(C42="","",COUNTIFS(Tabla1[[#All],[sem 15]],"=P",Tabla1[[#All],[llave2]],Gráficos_!C42))</f>
        <v/>
      </c>
      <c r="Y42" s="192" t="str">
        <f>IF(C42="","",COUNTIFS(Tabla1[[#All],[sem 16]],"=P",Tabla1[[#All],[llave2]],Gráficos_!C42))</f>
        <v/>
      </c>
      <c r="AA42" s="188" t="str">
        <f t="shared" si="17"/>
        <v/>
      </c>
      <c r="AB42" t="str">
        <f t="shared" si="18"/>
        <v/>
      </c>
      <c r="AC42" s="63" t="str">
        <f t="shared" si="19"/>
        <v/>
      </c>
      <c r="AD42" t="str">
        <f t="shared" si="20"/>
        <v/>
      </c>
      <c r="AE42" t="str">
        <f t="shared" si="13"/>
        <v/>
      </c>
      <c r="AF42" t="str">
        <f t="shared" si="21"/>
        <v/>
      </c>
      <c r="AG42" t="str">
        <f t="shared" si="22"/>
        <v/>
      </c>
      <c r="AH42" t="str">
        <f t="shared" si="23"/>
        <v/>
      </c>
      <c r="AI42" t="str">
        <f t="shared" si="24"/>
        <v/>
      </c>
      <c r="AK42" t="str">
        <f t="shared" si="16"/>
        <v/>
      </c>
      <c r="AL42" t="str">
        <f t="shared" si="16"/>
        <v/>
      </c>
      <c r="AM42" t="str">
        <f t="shared" si="16"/>
        <v/>
      </c>
      <c r="AN42" t="str">
        <f t="shared" si="16"/>
        <v/>
      </c>
      <c r="AO42" t="str">
        <f t="shared" si="16"/>
        <v/>
      </c>
      <c r="AP42" t="str">
        <f t="shared" si="16"/>
        <v/>
      </c>
      <c r="AQ42" t="str">
        <f t="shared" si="16"/>
        <v/>
      </c>
      <c r="AR42" t="str">
        <f t="shared" si="16"/>
        <v/>
      </c>
      <c r="AS42" t="str">
        <f t="shared" si="16"/>
        <v/>
      </c>
      <c r="AT42" t="str">
        <f t="shared" si="16"/>
        <v/>
      </c>
      <c r="AU42" t="str">
        <f t="shared" si="16"/>
        <v/>
      </c>
      <c r="AV42" t="str">
        <f t="shared" si="16"/>
        <v/>
      </c>
      <c r="AW42" t="str">
        <f t="shared" si="9"/>
        <v/>
      </c>
      <c r="AX42" t="str">
        <f t="shared" si="10"/>
        <v/>
      </c>
      <c r="AY42" t="str">
        <f t="shared" si="11"/>
        <v/>
      </c>
      <c r="AZ42" s="192" t="str">
        <f t="shared" si="12"/>
        <v/>
      </c>
      <c r="BA42" t="str">
        <f t="shared" si="15"/>
        <v/>
      </c>
    </row>
    <row r="43" spans="4:96">
      <c r="D43" s="63"/>
      <c r="I43" t="str">
        <f>IF(C43="","",COUNTIFS(Tabla1[[#All],[¿Pasó a miembro?]],"Si",Tabla1[[#All],[Tipo Incrito]],"&lt;&gt;Pre-Inscrito",Tabla1[[#All],[llave2]],Gráficos_!C43))</f>
        <v/>
      </c>
      <c r="J43" s="188" t="str">
        <f>IF(C43="","",COUNTIFS(Tabla1[[#All],[sem 01]],"=P",Tabla1[[#All],[llave2]],Gráficos_!C43))</f>
        <v/>
      </c>
      <c r="K43" t="str">
        <f>IF(C43="","",COUNTIFS(Tabla1[[#All],[sem 02]],"=P",Tabla1[[#All],[llave2]],Gráficos_!C43))</f>
        <v/>
      </c>
      <c r="L43" t="str">
        <f>IF(C43="","",COUNTIFS(Tabla1[[#All],[sem 03]],"=P",Tabla1[[#All],[llave2]],Gráficos_!C43))</f>
        <v/>
      </c>
      <c r="M43" t="str">
        <f>IF(C43="","",COUNTIFS(Tabla1[[#All],[sem 04]],"=P",Tabla1[[#All],[llave2]],Gráficos_!C43))</f>
        <v/>
      </c>
      <c r="N43" t="str">
        <f>IF(C43="","",COUNTIFS(Tabla1[[#All],[sem 05]],"=P",Tabla1[[#All],[llave2]],Gráficos_!C43))</f>
        <v/>
      </c>
      <c r="O43" t="str">
        <f>IF(C43="","",COUNTIFS(Tabla1[[#All],[sem 06]],"=P",Tabla1[[#All],[llave2]],Gráficos_!C43))</f>
        <v/>
      </c>
      <c r="P43" t="str">
        <f>IF(C43="","",COUNTIFS(Tabla1[[#All],[sem 07]],"=P",Tabla1[[#All],[llave2]],Gráficos_!C43))</f>
        <v/>
      </c>
      <c r="Q43" t="str">
        <f>IF(C43="","",COUNTIFS(Tabla1[[#All],[sem 08]],"=P",Tabla1[[#All],[llave2]],Gráficos_!C43))</f>
        <v/>
      </c>
      <c r="R43" t="str">
        <f>IF(C43="","",COUNTIFS(Tabla1[[#All],[sem 09]],"=P",Tabla1[[#All],[llave2]],Gráficos_!C43))</f>
        <v/>
      </c>
      <c r="S43" t="str">
        <f>IF(C43="","",COUNTIFS(Tabla1[[#All],[sem 10]],"=P",Tabla1[[#All],[llave2]],Gráficos_!C43))</f>
        <v/>
      </c>
      <c r="T43" t="str">
        <f>IF(C43="","",COUNTIFS(Tabla1[[#All],[sem 11]],"=P",Tabla1[[#All],[llave2]],Gráficos_!C43))</f>
        <v/>
      </c>
      <c r="U43" t="str">
        <f>IF(C43="","",COUNTIFS(Tabla1[[#All],[sem 12]],"=P",Tabla1[[#All],[llave2]],Gráficos_!C43))</f>
        <v/>
      </c>
      <c r="V43" t="str">
        <f>IF(C43="","",COUNTIFS(Tabla1[[#All],[sem 13]],"=P",Tabla1[[#All],[llave2]],Gráficos_!C43))</f>
        <v/>
      </c>
      <c r="W43" t="str">
        <f>IF(C43="","",COUNTIFS(Tabla1[[#All],[sem 14]],"=P",Tabla1[[#All],[llave2]],Gráficos_!C43))</f>
        <v/>
      </c>
      <c r="X43" t="str">
        <f>IF(C43="","",COUNTIFS(Tabla1[[#All],[sem 15]],"=P",Tabla1[[#All],[llave2]],Gráficos_!C43))</f>
        <v/>
      </c>
      <c r="Y43" s="192" t="str">
        <f>IF(C43="","",COUNTIFS(Tabla1[[#All],[sem 16]],"=P",Tabla1[[#All],[llave2]],Gráficos_!C43))</f>
        <v/>
      </c>
      <c r="AA43" s="188" t="str">
        <f t="shared" si="17"/>
        <v/>
      </c>
      <c r="AB43" t="str">
        <f t="shared" si="18"/>
        <v/>
      </c>
      <c r="AC43" s="63" t="str">
        <f t="shared" si="19"/>
        <v/>
      </c>
      <c r="AD43" t="str">
        <f t="shared" si="20"/>
        <v/>
      </c>
      <c r="AE43" t="str">
        <f t="shared" si="13"/>
        <v/>
      </c>
      <c r="AF43" t="str">
        <f t="shared" si="21"/>
        <v/>
      </c>
      <c r="AG43" t="str">
        <f t="shared" si="22"/>
        <v/>
      </c>
      <c r="AH43" t="str">
        <f t="shared" si="23"/>
        <v/>
      </c>
      <c r="AI43" t="str">
        <f t="shared" si="24"/>
        <v/>
      </c>
      <c r="AK43" t="str">
        <f t="shared" si="16"/>
        <v/>
      </c>
      <c r="AL43" t="str">
        <f t="shared" si="16"/>
        <v/>
      </c>
      <c r="AM43" t="str">
        <f t="shared" si="16"/>
        <v/>
      </c>
      <c r="AN43" t="str">
        <f t="shared" si="16"/>
        <v/>
      </c>
      <c r="AO43" t="str">
        <f t="shared" si="16"/>
        <v/>
      </c>
      <c r="AP43" t="str">
        <f t="shared" si="16"/>
        <v/>
      </c>
      <c r="AQ43" t="str">
        <f t="shared" si="16"/>
        <v/>
      </c>
      <c r="AR43" t="str">
        <f t="shared" si="16"/>
        <v/>
      </c>
      <c r="AS43" t="str">
        <f t="shared" si="16"/>
        <v/>
      </c>
      <c r="AT43" t="str">
        <f t="shared" si="16"/>
        <v/>
      </c>
      <c r="AU43" t="str">
        <f t="shared" si="16"/>
        <v/>
      </c>
      <c r="AV43" t="str">
        <f t="shared" si="16"/>
        <v/>
      </c>
      <c r="AW43" t="str">
        <f t="shared" si="9"/>
        <v/>
      </c>
      <c r="AX43" t="str">
        <f t="shared" si="10"/>
        <v/>
      </c>
      <c r="AY43" t="str">
        <f t="shared" si="11"/>
        <v/>
      </c>
      <c r="AZ43" s="192" t="str">
        <f t="shared" si="12"/>
        <v/>
      </c>
      <c r="BA43" t="str">
        <f t="shared" si="15"/>
        <v/>
      </c>
    </row>
    <row r="44" spans="4:96">
      <c r="I44" t="str">
        <f>IF(C44="","",COUNTIFS(Tabla1[[#All],[¿Pasó a miembro?]],"Si",Tabla1[[#All],[Tipo Incrito]],"&lt;&gt;Pre-Inscrito",Tabla1[[#All],[llave2]],Gráficos_!C44))</f>
        <v/>
      </c>
      <c r="J44" s="188" t="str">
        <f>IF(C44="","",COUNTIFS(Tabla1[[#All],[sem 01]],"=P",Tabla1[[#All],[llave2]],Gráficos_!C44))</f>
        <v/>
      </c>
      <c r="K44" t="str">
        <f>IF(C44="","",COUNTIFS(Tabla1[[#All],[sem 02]],"=P",Tabla1[[#All],[llave2]],Gráficos_!C44))</f>
        <v/>
      </c>
      <c r="L44" t="str">
        <f>IF(C44="","",COUNTIFS(Tabla1[[#All],[sem 03]],"=P",Tabla1[[#All],[llave2]],Gráficos_!C44))</f>
        <v/>
      </c>
      <c r="M44" t="str">
        <f>IF(C44="","",COUNTIFS(Tabla1[[#All],[sem 04]],"=P",Tabla1[[#All],[llave2]],Gráficos_!C44))</f>
        <v/>
      </c>
      <c r="N44" t="str">
        <f>IF(C44="","",COUNTIFS(Tabla1[[#All],[sem 05]],"=P",Tabla1[[#All],[llave2]],Gráficos_!C44))</f>
        <v/>
      </c>
      <c r="O44" t="str">
        <f>IF(C44="","",COUNTIFS(Tabla1[[#All],[sem 06]],"=P",Tabla1[[#All],[llave2]],Gráficos_!C44))</f>
        <v/>
      </c>
      <c r="P44" t="str">
        <f>IF(C44="","",COUNTIFS(Tabla1[[#All],[sem 07]],"=P",Tabla1[[#All],[llave2]],Gráficos_!C44))</f>
        <v/>
      </c>
      <c r="Q44" t="str">
        <f>IF(C44="","",COUNTIFS(Tabla1[[#All],[sem 08]],"=P",Tabla1[[#All],[llave2]],Gráficos_!C44))</f>
        <v/>
      </c>
      <c r="R44" t="str">
        <f>IF(C44="","",COUNTIFS(Tabla1[[#All],[sem 09]],"=P",Tabla1[[#All],[llave2]],Gráficos_!C44))</f>
        <v/>
      </c>
      <c r="S44" t="str">
        <f>IF(C44="","",COUNTIFS(Tabla1[[#All],[sem 10]],"=P",Tabla1[[#All],[llave2]],Gráficos_!C44))</f>
        <v/>
      </c>
      <c r="T44" t="str">
        <f>IF(C44="","",COUNTIFS(Tabla1[[#All],[sem 11]],"=P",Tabla1[[#All],[llave2]],Gráficos_!C44))</f>
        <v/>
      </c>
      <c r="U44" t="str">
        <f>IF(C44="","",COUNTIFS(Tabla1[[#All],[sem 12]],"=P",Tabla1[[#All],[llave2]],Gráficos_!C44))</f>
        <v/>
      </c>
      <c r="V44" t="str">
        <f>IF(C44="","",COUNTIFS(Tabla1[[#All],[sem 13]],"=P",Tabla1[[#All],[llave2]],Gráficos_!C44))</f>
        <v/>
      </c>
      <c r="W44" t="str">
        <f>IF(C44="","",COUNTIFS(Tabla1[[#All],[sem 14]],"=P",Tabla1[[#All],[llave2]],Gráficos_!C44))</f>
        <v/>
      </c>
      <c r="X44" t="str">
        <f>IF(C44="","",COUNTIFS(Tabla1[[#All],[sem 15]],"=P",Tabla1[[#All],[llave2]],Gráficos_!C44))</f>
        <v/>
      </c>
      <c r="Y44" s="192" t="str">
        <f>IF(C44="","",COUNTIFS(Tabla1[[#All],[sem 16]],"=P",Tabla1[[#All],[llave2]],Gráficos_!C44))</f>
        <v/>
      </c>
      <c r="AA44" s="188" t="str">
        <f t="shared" si="17"/>
        <v/>
      </c>
      <c r="AB44" t="str">
        <f t="shared" si="18"/>
        <v/>
      </c>
      <c r="AC44" s="63" t="str">
        <f t="shared" si="19"/>
        <v/>
      </c>
      <c r="AD44" t="str">
        <f t="shared" si="20"/>
        <v/>
      </c>
      <c r="AE44" t="str">
        <f t="shared" si="13"/>
        <v/>
      </c>
      <c r="AF44" t="str">
        <f t="shared" si="21"/>
        <v/>
      </c>
      <c r="AG44" t="str">
        <f t="shared" si="22"/>
        <v/>
      </c>
      <c r="AH44" t="str">
        <f t="shared" si="23"/>
        <v/>
      </c>
      <c r="AI44" t="str">
        <f t="shared" si="24"/>
        <v/>
      </c>
      <c r="AK44" t="str">
        <f t="shared" si="16"/>
        <v/>
      </c>
      <c r="AL44" t="str">
        <f t="shared" si="16"/>
        <v/>
      </c>
      <c r="AM44" t="str">
        <f t="shared" si="16"/>
        <v/>
      </c>
      <c r="AN44" t="str">
        <f t="shared" si="16"/>
        <v/>
      </c>
      <c r="AO44" t="str">
        <f t="shared" si="16"/>
        <v/>
      </c>
      <c r="AP44" t="str">
        <f t="shared" si="16"/>
        <v/>
      </c>
      <c r="AQ44" t="str">
        <f t="shared" si="16"/>
        <v/>
      </c>
      <c r="AR44" t="str">
        <f t="shared" si="16"/>
        <v/>
      </c>
      <c r="AS44" t="str">
        <f t="shared" si="16"/>
        <v/>
      </c>
      <c r="AT44" t="str">
        <f t="shared" si="16"/>
        <v/>
      </c>
      <c r="AU44" t="str">
        <f t="shared" si="16"/>
        <v/>
      </c>
      <c r="AV44" t="str">
        <f t="shared" si="16"/>
        <v/>
      </c>
      <c r="AW44" t="str">
        <f t="shared" si="9"/>
        <v/>
      </c>
      <c r="AX44" t="str">
        <f t="shared" si="10"/>
        <v/>
      </c>
      <c r="AY44" t="str">
        <f t="shared" si="11"/>
        <v/>
      </c>
      <c r="AZ44" s="192" t="str">
        <f t="shared" si="12"/>
        <v/>
      </c>
      <c r="BA44" t="str">
        <f t="shared" si="15"/>
        <v/>
      </c>
      <c r="CM44" s="187" t="s">
        <v>14</v>
      </c>
      <c r="CN44" s="187" t="s">
        <v>23</v>
      </c>
      <c r="CO44" s="187" t="s">
        <v>24</v>
      </c>
      <c r="CP44" t="s">
        <v>478</v>
      </c>
      <c r="CQ44" t="s">
        <v>479</v>
      </c>
      <c r="CR44" t="s">
        <v>480</v>
      </c>
    </row>
    <row r="45" spans="4:96">
      <c r="I45" t="str">
        <f>IF(C45="","",COUNTIFS(Tabla1[[#All],[¿Pasó a miembro?]],"Si",Tabla1[[#All],[Tipo Incrito]],"&lt;&gt;Pre-Inscrito",Tabla1[[#All],[llave2]],Gráficos_!C45))</f>
        <v/>
      </c>
      <c r="J45" s="188" t="str">
        <f>IF(C45="","",COUNTIFS(Tabla1[[#All],[sem 01]],"=P",Tabla1[[#All],[llave2]],Gráficos_!C45))</f>
        <v/>
      </c>
      <c r="K45" t="str">
        <f>IF(C45="","",COUNTIFS(Tabla1[[#All],[sem 02]],"=P",Tabla1[[#All],[llave2]],Gráficos_!C45))</f>
        <v/>
      </c>
      <c r="L45" t="str">
        <f>IF(C45="","",COUNTIFS(Tabla1[[#All],[sem 03]],"=P",Tabla1[[#All],[llave2]],Gráficos_!C45))</f>
        <v/>
      </c>
      <c r="M45" t="str">
        <f>IF(C45="","",COUNTIFS(Tabla1[[#All],[sem 04]],"=P",Tabla1[[#All],[llave2]],Gráficos_!C45))</f>
        <v/>
      </c>
      <c r="N45" t="str">
        <f>IF(C45="","",COUNTIFS(Tabla1[[#All],[sem 05]],"=P",Tabla1[[#All],[llave2]],Gráficos_!C45))</f>
        <v/>
      </c>
      <c r="O45" t="str">
        <f>IF(C45="","",COUNTIFS(Tabla1[[#All],[sem 06]],"=P",Tabla1[[#All],[llave2]],Gráficos_!C45))</f>
        <v/>
      </c>
      <c r="P45" t="str">
        <f>IF(C45="","",COUNTIFS(Tabla1[[#All],[sem 07]],"=P",Tabla1[[#All],[llave2]],Gráficos_!C45))</f>
        <v/>
      </c>
      <c r="Q45" t="str">
        <f>IF(C45="","",COUNTIFS(Tabla1[[#All],[sem 08]],"=P",Tabla1[[#All],[llave2]],Gráficos_!C45))</f>
        <v/>
      </c>
      <c r="R45" t="str">
        <f>IF(C45="","",COUNTIFS(Tabla1[[#All],[sem 09]],"=P",Tabla1[[#All],[llave2]],Gráficos_!C45))</f>
        <v/>
      </c>
      <c r="S45" t="str">
        <f>IF(C45="","",COUNTIFS(Tabla1[[#All],[sem 10]],"=P",Tabla1[[#All],[llave2]],Gráficos_!C45))</f>
        <v/>
      </c>
      <c r="T45" t="str">
        <f>IF(C45="","",COUNTIFS(Tabla1[[#All],[sem 11]],"=P",Tabla1[[#All],[llave2]],Gráficos_!C45))</f>
        <v/>
      </c>
      <c r="U45" t="str">
        <f>IF(C45="","",COUNTIFS(Tabla1[[#All],[sem 12]],"=P",Tabla1[[#All],[llave2]],Gráficos_!C45))</f>
        <v/>
      </c>
      <c r="V45" t="str">
        <f>IF(C45="","",COUNTIFS(Tabla1[[#All],[sem 13]],"=P",Tabla1[[#All],[llave2]],Gráficos_!C45))</f>
        <v/>
      </c>
      <c r="W45" t="str">
        <f>IF(C45="","",COUNTIFS(Tabla1[[#All],[sem 14]],"=P",Tabla1[[#All],[llave2]],Gráficos_!C45))</f>
        <v/>
      </c>
      <c r="X45" t="str">
        <f>IF(C45="","",COUNTIFS(Tabla1[[#All],[sem 15]],"=P",Tabla1[[#All],[llave2]],Gráficos_!C45))</f>
        <v/>
      </c>
      <c r="Y45" s="192" t="str">
        <f>IF(C45="","",COUNTIFS(Tabla1[[#All],[sem 16]],"=P",Tabla1[[#All],[llave2]],Gráficos_!C45))</f>
        <v/>
      </c>
      <c r="AA45" s="188" t="str">
        <f t="shared" si="17"/>
        <v/>
      </c>
      <c r="AB45" t="str">
        <f t="shared" si="18"/>
        <v/>
      </c>
      <c r="AC45" s="63" t="str">
        <f t="shared" si="19"/>
        <v/>
      </c>
      <c r="AD45" t="str">
        <f t="shared" si="20"/>
        <v/>
      </c>
      <c r="AE45" t="str">
        <f t="shared" si="13"/>
        <v/>
      </c>
      <c r="AF45" t="str">
        <f t="shared" si="21"/>
        <v/>
      </c>
      <c r="AG45" t="str">
        <f t="shared" si="22"/>
        <v/>
      </c>
      <c r="AH45" t="str">
        <f t="shared" si="23"/>
        <v/>
      </c>
      <c r="AI45" t="str">
        <f t="shared" si="24"/>
        <v/>
      </c>
      <c r="AK45" t="str">
        <f t="shared" si="16"/>
        <v/>
      </c>
      <c r="AL45" t="str">
        <f t="shared" si="16"/>
        <v/>
      </c>
      <c r="AM45" t="str">
        <f t="shared" si="16"/>
        <v/>
      </c>
      <c r="AN45" t="str">
        <f t="shared" si="16"/>
        <v/>
      </c>
      <c r="AO45" t="str">
        <f t="shared" si="16"/>
        <v/>
      </c>
      <c r="AP45" t="str">
        <f t="shared" si="16"/>
        <v/>
      </c>
      <c r="AQ45" t="str">
        <f t="shared" si="16"/>
        <v/>
      </c>
      <c r="AR45" t="str">
        <f t="shared" si="16"/>
        <v/>
      </c>
      <c r="AS45" t="str">
        <f t="shared" si="16"/>
        <v/>
      </c>
      <c r="AT45" t="str">
        <f t="shared" si="16"/>
        <v/>
      </c>
      <c r="AU45" t="str">
        <f t="shared" si="16"/>
        <v/>
      </c>
      <c r="AV45" t="str">
        <f t="shared" si="16"/>
        <v/>
      </c>
      <c r="AW45" t="str">
        <f t="shared" si="9"/>
        <v/>
      </c>
      <c r="AX45" t="str">
        <f t="shared" si="10"/>
        <v/>
      </c>
      <c r="AY45" t="str">
        <f t="shared" si="11"/>
        <v/>
      </c>
      <c r="AZ45" s="192" t="str">
        <f t="shared" si="12"/>
        <v/>
      </c>
      <c r="BA45" t="str">
        <f t="shared" si="15"/>
        <v/>
      </c>
      <c r="CM45" t="s">
        <v>481</v>
      </c>
      <c r="CN45" t="s">
        <v>481</v>
      </c>
      <c r="CP45" s="397">
        <v>0</v>
      </c>
      <c r="CQ45" s="397">
        <v>0</v>
      </c>
      <c r="CR45" s="207" t="e">
        <v>#DIV/0!</v>
      </c>
    </row>
    <row r="46" spans="4:96">
      <c r="I46" t="str">
        <f>IF(C46="","",COUNTIFS(Tabla1[[#All],[¿Pasó a miembro?]],"Si",Tabla1[[#All],[Tipo Incrito]],"&lt;&gt;Pre-Inscrito",Tabla1[[#All],[llave2]],Gráficos_!C46))</f>
        <v/>
      </c>
      <c r="J46" s="188" t="str">
        <f>IF(C46="","",COUNTIFS(Tabla1[[#All],[sem 01]],"=P",Tabla1[[#All],[llave2]],Gráficos_!C46))</f>
        <v/>
      </c>
      <c r="K46" t="str">
        <f>IF(C46="","",COUNTIFS(Tabla1[[#All],[sem 02]],"=P",Tabla1[[#All],[llave2]],Gráficos_!C46))</f>
        <v/>
      </c>
      <c r="L46" t="str">
        <f>IF(C46="","",COUNTIFS(Tabla1[[#All],[sem 03]],"=P",Tabla1[[#All],[llave2]],Gráficos_!C46))</f>
        <v/>
      </c>
      <c r="M46" t="str">
        <f>IF(C46="","",COUNTIFS(Tabla1[[#All],[sem 04]],"=P",Tabla1[[#All],[llave2]],Gráficos_!C46))</f>
        <v/>
      </c>
      <c r="N46" t="str">
        <f>IF(C46="","",COUNTIFS(Tabla1[[#All],[sem 05]],"=P",Tabla1[[#All],[llave2]],Gráficos_!C46))</f>
        <v/>
      </c>
      <c r="O46" t="str">
        <f>IF(C46="","",COUNTIFS(Tabla1[[#All],[sem 06]],"=P",Tabla1[[#All],[llave2]],Gráficos_!C46))</f>
        <v/>
      </c>
      <c r="P46" t="str">
        <f>IF(C46="","",COUNTIFS(Tabla1[[#All],[sem 07]],"=P",Tabla1[[#All],[llave2]],Gráficos_!C46))</f>
        <v/>
      </c>
      <c r="Q46" t="str">
        <f>IF(C46="","",COUNTIFS(Tabla1[[#All],[sem 08]],"=P",Tabla1[[#All],[llave2]],Gráficos_!C46))</f>
        <v/>
      </c>
      <c r="R46" t="str">
        <f>IF(C46="","",COUNTIFS(Tabla1[[#All],[sem 09]],"=P",Tabla1[[#All],[llave2]],Gráficos_!C46))</f>
        <v/>
      </c>
      <c r="S46" t="str">
        <f>IF(C46="","",COUNTIFS(Tabla1[[#All],[sem 10]],"=P",Tabla1[[#All],[llave2]],Gráficos_!C46))</f>
        <v/>
      </c>
      <c r="T46" t="str">
        <f>IF(C46="","",COUNTIFS(Tabla1[[#All],[sem 11]],"=P",Tabla1[[#All],[llave2]],Gráficos_!C46))</f>
        <v/>
      </c>
      <c r="U46" t="str">
        <f>IF(C46="","",COUNTIFS(Tabla1[[#All],[sem 12]],"=P",Tabla1[[#All],[llave2]],Gráficos_!C46))</f>
        <v/>
      </c>
      <c r="V46" t="str">
        <f>IF(C46="","",COUNTIFS(Tabla1[[#All],[sem 13]],"=P",Tabla1[[#All],[llave2]],Gráficos_!C46))</f>
        <v/>
      </c>
      <c r="W46" t="str">
        <f>IF(C46="","",COUNTIFS(Tabla1[[#All],[sem 14]],"=P",Tabla1[[#All],[llave2]],Gráficos_!C46))</f>
        <v/>
      </c>
      <c r="X46" t="str">
        <f>IF(C46="","",COUNTIFS(Tabla1[[#All],[sem 15]],"=P",Tabla1[[#All],[llave2]],Gráficos_!C46))</f>
        <v/>
      </c>
      <c r="Y46" s="192" t="str">
        <f>IF(C46="","",COUNTIFS(Tabla1[[#All],[sem 16]],"=P",Tabla1[[#All],[llave2]],Gráficos_!C46))</f>
        <v/>
      </c>
      <c r="AA46" s="188" t="str">
        <f t="shared" si="17"/>
        <v/>
      </c>
      <c r="AB46" t="str">
        <f t="shared" si="18"/>
        <v/>
      </c>
      <c r="AC46" s="63" t="str">
        <f t="shared" si="19"/>
        <v/>
      </c>
      <c r="AD46" t="str">
        <f t="shared" si="20"/>
        <v/>
      </c>
      <c r="AE46" t="str">
        <f t="shared" si="13"/>
        <v/>
      </c>
      <c r="AF46" t="str">
        <f t="shared" si="21"/>
        <v/>
      </c>
      <c r="AG46" t="str">
        <f t="shared" si="22"/>
        <v/>
      </c>
      <c r="AH46" t="str">
        <f t="shared" si="23"/>
        <v/>
      </c>
      <c r="AI46" t="str">
        <f t="shared" si="24"/>
        <v/>
      </c>
      <c r="AK46" t="str">
        <f t="shared" si="16"/>
        <v/>
      </c>
      <c r="AL46" t="str">
        <f t="shared" si="16"/>
        <v/>
      </c>
      <c r="AM46" t="str">
        <f t="shared" si="16"/>
        <v/>
      </c>
      <c r="AN46" t="str">
        <f t="shared" si="16"/>
        <v/>
      </c>
      <c r="AO46" t="str">
        <f t="shared" si="16"/>
        <v/>
      </c>
      <c r="AP46" t="str">
        <f t="shared" si="16"/>
        <v/>
      </c>
      <c r="AQ46" t="str">
        <f t="shared" si="16"/>
        <v/>
      </c>
      <c r="AR46" t="str">
        <f t="shared" si="16"/>
        <v/>
      </c>
      <c r="AS46" t="str">
        <f t="shared" si="16"/>
        <v/>
      </c>
      <c r="AT46" t="str">
        <f t="shared" si="16"/>
        <v/>
      </c>
      <c r="AU46" t="str">
        <f t="shared" si="16"/>
        <v/>
      </c>
      <c r="AV46" t="str">
        <f t="shared" si="16"/>
        <v/>
      </c>
      <c r="AW46" t="str">
        <f t="shared" si="9"/>
        <v/>
      </c>
      <c r="AX46" t="str">
        <f t="shared" si="10"/>
        <v/>
      </c>
      <c r="AY46" t="str">
        <f t="shared" si="11"/>
        <v/>
      </c>
      <c r="AZ46" s="192" t="str">
        <f t="shared" si="12"/>
        <v/>
      </c>
      <c r="BA46" t="str">
        <f t="shared" si="15"/>
        <v/>
      </c>
      <c r="CM46" s="63">
        <v>45670</v>
      </c>
      <c r="CN46" t="s">
        <v>474</v>
      </c>
      <c r="CO46" t="s">
        <v>82</v>
      </c>
      <c r="CP46" s="397">
        <v>12</v>
      </c>
      <c r="CQ46" s="397">
        <v>0</v>
      </c>
      <c r="CR46" s="207">
        <v>0</v>
      </c>
    </row>
    <row r="47" spans="4:96">
      <c r="I47" t="str">
        <f>IF(C47="","",COUNTIFS(Tabla1[[#All],[¿Pasó a miembro?]],"Si",Tabla1[[#All],[Tipo Incrito]],"&lt;&gt;Pre-Inscrito",Tabla1[[#All],[llave2]],Gráficos_!C47))</f>
        <v/>
      </c>
      <c r="J47" s="188" t="str">
        <f>IF(C47="","",COUNTIFS(Tabla1[[#All],[sem 01]],"=P",Tabla1[[#All],[llave2]],Gráficos_!C47))</f>
        <v/>
      </c>
      <c r="K47" t="str">
        <f>IF(C47="","",COUNTIFS(Tabla1[[#All],[sem 02]],"=P",Tabla1[[#All],[llave2]],Gráficos_!C47))</f>
        <v/>
      </c>
      <c r="L47" t="str">
        <f>IF(C47="","",COUNTIFS(Tabla1[[#All],[sem 03]],"=P",Tabla1[[#All],[llave2]],Gráficos_!C47))</f>
        <v/>
      </c>
      <c r="M47" t="str">
        <f>IF(C47="","",COUNTIFS(Tabla1[[#All],[sem 04]],"=P",Tabla1[[#All],[llave2]],Gráficos_!C47))</f>
        <v/>
      </c>
      <c r="N47" t="str">
        <f>IF(C47="","",COUNTIFS(Tabla1[[#All],[sem 05]],"=P",Tabla1[[#All],[llave2]],Gráficos_!C47))</f>
        <v/>
      </c>
      <c r="O47" t="str">
        <f>IF(C47="","",COUNTIFS(Tabla1[[#All],[sem 06]],"=P",Tabla1[[#All],[llave2]],Gráficos_!C47))</f>
        <v/>
      </c>
      <c r="P47" t="str">
        <f>IF(C47="","",COUNTIFS(Tabla1[[#All],[sem 07]],"=P",Tabla1[[#All],[llave2]],Gráficos_!C47))</f>
        <v/>
      </c>
      <c r="Q47" t="str">
        <f>IF(C47="","",COUNTIFS(Tabla1[[#All],[sem 08]],"=P",Tabla1[[#All],[llave2]],Gráficos_!C47))</f>
        <v/>
      </c>
      <c r="R47" t="str">
        <f>IF(C47="","",COUNTIFS(Tabla1[[#All],[sem 09]],"=P",Tabla1[[#All],[llave2]],Gráficos_!C47))</f>
        <v/>
      </c>
      <c r="S47" t="str">
        <f>IF(C47="","",COUNTIFS(Tabla1[[#All],[sem 10]],"=P",Tabla1[[#All],[llave2]],Gráficos_!C47))</f>
        <v/>
      </c>
      <c r="T47" t="str">
        <f>IF(C47="","",COUNTIFS(Tabla1[[#All],[sem 11]],"=P",Tabla1[[#All],[llave2]],Gráficos_!C47))</f>
        <v/>
      </c>
      <c r="U47" t="str">
        <f>IF(C47="","",COUNTIFS(Tabla1[[#All],[sem 12]],"=P",Tabla1[[#All],[llave2]],Gráficos_!C47))</f>
        <v/>
      </c>
      <c r="V47" t="str">
        <f>IF(C47="","",COUNTIFS(Tabla1[[#All],[sem 13]],"=P",Tabla1[[#All],[llave2]],Gráficos_!C47))</f>
        <v/>
      </c>
      <c r="W47" t="str">
        <f>IF(C47="","",COUNTIFS(Tabla1[[#All],[sem 14]],"=P",Tabla1[[#All],[llave2]],Gráficos_!C47))</f>
        <v/>
      </c>
      <c r="X47" t="str">
        <f>IF(C47="","",COUNTIFS(Tabla1[[#All],[sem 15]],"=P",Tabla1[[#All],[llave2]],Gráficos_!C47))</f>
        <v/>
      </c>
      <c r="Y47" s="192" t="str">
        <f>IF(C47="","",COUNTIFS(Tabla1[[#All],[sem 16]],"=P",Tabla1[[#All],[llave2]],Gráficos_!C47))</f>
        <v/>
      </c>
      <c r="AA47" s="188" t="str">
        <f t="shared" si="17"/>
        <v/>
      </c>
      <c r="AB47" t="str">
        <f t="shared" si="18"/>
        <v/>
      </c>
      <c r="AC47" s="63" t="str">
        <f t="shared" si="19"/>
        <v/>
      </c>
      <c r="AD47" t="str">
        <f t="shared" si="20"/>
        <v/>
      </c>
      <c r="AE47" t="str">
        <f t="shared" si="13"/>
        <v/>
      </c>
      <c r="AF47" t="str">
        <f t="shared" si="21"/>
        <v/>
      </c>
      <c r="AG47" t="str">
        <f t="shared" si="22"/>
        <v/>
      </c>
      <c r="AH47" t="str">
        <f t="shared" si="23"/>
        <v/>
      </c>
      <c r="AI47" t="str">
        <f t="shared" si="24"/>
        <v/>
      </c>
      <c r="AK47" t="str">
        <f t="shared" si="16"/>
        <v/>
      </c>
      <c r="AL47" t="str">
        <f t="shared" si="16"/>
        <v/>
      </c>
      <c r="AM47" t="str">
        <f t="shared" si="16"/>
        <v/>
      </c>
      <c r="AN47" t="str">
        <f t="shared" si="16"/>
        <v/>
      </c>
      <c r="AO47" t="str">
        <f t="shared" si="16"/>
        <v/>
      </c>
      <c r="AP47" t="str">
        <f t="shared" si="16"/>
        <v/>
      </c>
      <c r="AQ47" t="str">
        <f t="shared" si="16"/>
        <v/>
      </c>
      <c r="AR47" t="str">
        <f t="shared" si="16"/>
        <v/>
      </c>
      <c r="AS47" t="str">
        <f t="shared" si="16"/>
        <v/>
      </c>
      <c r="AT47" t="str">
        <f t="shared" si="16"/>
        <v/>
      </c>
      <c r="AU47" t="str">
        <f t="shared" si="16"/>
        <v/>
      </c>
      <c r="AV47" t="str">
        <f t="shared" si="16"/>
        <v/>
      </c>
      <c r="AW47" t="str">
        <f t="shared" si="9"/>
        <v/>
      </c>
      <c r="AX47" t="str">
        <f t="shared" si="10"/>
        <v/>
      </c>
      <c r="AY47" t="str">
        <f t="shared" si="11"/>
        <v/>
      </c>
      <c r="AZ47" s="192" t="str">
        <f t="shared" si="12"/>
        <v/>
      </c>
      <c r="BA47" t="str">
        <f t="shared" si="15"/>
        <v/>
      </c>
      <c r="CM47" s="63">
        <v>45671</v>
      </c>
      <c r="CN47" t="s">
        <v>475</v>
      </c>
      <c r="CO47" t="s">
        <v>82</v>
      </c>
      <c r="CP47" s="397">
        <v>9</v>
      </c>
      <c r="CQ47" s="397">
        <v>0</v>
      </c>
      <c r="CR47" s="207">
        <v>0</v>
      </c>
    </row>
    <row r="48" spans="4:96">
      <c r="I48" t="str">
        <f>IF(C48="","",COUNTIFS(Tabla1[[#All],[¿Pasó a miembro?]],"Si",Tabla1[[#All],[Tipo Incrito]],"&lt;&gt;Pre-Inscrito",Tabla1[[#All],[llave2]],Gráficos_!C48))</f>
        <v/>
      </c>
      <c r="J48" s="188" t="str">
        <f>IF(C48="","",COUNTIFS(Tabla1[[#All],[sem 01]],"=P",Tabla1[[#All],[llave2]],Gráficos_!C48))</f>
        <v/>
      </c>
      <c r="K48" t="str">
        <f>IF(C48="","",COUNTIFS(Tabla1[[#All],[sem 02]],"=P",Tabla1[[#All],[llave2]],Gráficos_!C48))</f>
        <v/>
      </c>
      <c r="L48" t="str">
        <f>IF(C48="","",COUNTIFS(Tabla1[[#All],[sem 03]],"=P",Tabla1[[#All],[llave2]],Gráficos_!C48))</f>
        <v/>
      </c>
      <c r="M48" t="str">
        <f>IF(C48="","",COUNTIFS(Tabla1[[#All],[sem 04]],"=P",Tabla1[[#All],[llave2]],Gráficos_!C48))</f>
        <v/>
      </c>
      <c r="N48" t="str">
        <f>IF(C48="","",COUNTIFS(Tabla1[[#All],[sem 05]],"=P",Tabla1[[#All],[llave2]],Gráficos_!C48))</f>
        <v/>
      </c>
      <c r="O48" t="str">
        <f>IF(C48="","",COUNTIFS(Tabla1[[#All],[sem 06]],"=P",Tabla1[[#All],[llave2]],Gráficos_!C48))</f>
        <v/>
      </c>
      <c r="P48" t="str">
        <f>IF(C48="","",COUNTIFS(Tabla1[[#All],[sem 07]],"=P",Tabla1[[#All],[llave2]],Gráficos_!C48))</f>
        <v/>
      </c>
      <c r="Q48" t="str">
        <f>IF(C48="","",COUNTIFS(Tabla1[[#All],[sem 08]],"=P",Tabla1[[#All],[llave2]],Gráficos_!C48))</f>
        <v/>
      </c>
      <c r="R48" t="str">
        <f>IF(C48="","",COUNTIFS(Tabla1[[#All],[sem 09]],"=P",Tabla1[[#All],[llave2]],Gráficos_!C48))</f>
        <v/>
      </c>
      <c r="S48" t="str">
        <f>IF(C48="","",COUNTIFS(Tabla1[[#All],[sem 10]],"=P",Tabla1[[#All],[llave2]],Gráficos_!C48))</f>
        <v/>
      </c>
      <c r="T48" t="str">
        <f>IF(C48="","",COUNTIFS(Tabla1[[#All],[sem 11]],"=P",Tabla1[[#All],[llave2]],Gráficos_!C48))</f>
        <v/>
      </c>
      <c r="U48" t="str">
        <f>IF(C48="","",COUNTIFS(Tabla1[[#All],[sem 12]],"=P",Tabla1[[#All],[llave2]],Gráficos_!C48))</f>
        <v/>
      </c>
      <c r="V48" t="str">
        <f>IF(C48="","",COUNTIFS(Tabla1[[#All],[sem 13]],"=P",Tabla1[[#All],[llave2]],Gráficos_!C48))</f>
        <v/>
      </c>
      <c r="W48" t="str">
        <f>IF(C48="","",COUNTIFS(Tabla1[[#All],[sem 14]],"=P",Tabla1[[#All],[llave2]],Gráficos_!C48))</f>
        <v/>
      </c>
      <c r="X48" t="str">
        <f>IF(C48="","",COUNTIFS(Tabla1[[#All],[sem 15]],"=P",Tabla1[[#All],[llave2]],Gráficos_!C48))</f>
        <v/>
      </c>
      <c r="Y48" s="192" t="str">
        <f>IF(C48="","",COUNTIFS(Tabla1[[#All],[sem 16]],"=P",Tabla1[[#All],[llave2]],Gráficos_!C48))</f>
        <v/>
      </c>
      <c r="AA48" s="188" t="str">
        <f t="shared" si="17"/>
        <v/>
      </c>
      <c r="AB48" t="str">
        <f t="shared" si="18"/>
        <v/>
      </c>
      <c r="AC48" s="63" t="str">
        <f t="shared" si="19"/>
        <v/>
      </c>
      <c r="AD48" t="str">
        <f t="shared" si="20"/>
        <v/>
      </c>
      <c r="AE48" t="str">
        <f t="shared" si="13"/>
        <v/>
      </c>
      <c r="AF48" t="str">
        <f t="shared" si="21"/>
        <v/>
      </c>
      <c r="AG48" t="str">
        <f t="shared" si="22"/>
        <v/>
      </c>
      <c r="AH48" t="str">
        <f t="shared" si="23"/>
        <v/>
      </c>
      <c r="AI48" t="str">
        <f t="shared" si="24"/>
        <v/>
      </c>
      <c r="AK48" t="str">
        <f t="shared" si="16"/>
        <v/>
      </c>
      <c r="AL48" t="str">
        <f t="shared" si="16"/>
        <v/>
      </c>
      <c r="AM48" t="str">
        <f t="shared" si="16"/>
        <v/>
      </c>
      <c r="AN48" t="str">
        <f t="shared" si="16"/>
        <v/>
      </c>
      <c r="AO48" t="str">
        <f t="shared" si="16"/>
        <v/>
      </c>
      <c r="AP48" t="str">
        <f t="shared" si="16"/>
        <v/>
      </c>
      <c r="AQ48" t="str">
        <f t="shared" si="16"/>
        <v/>
      </c>
      <c r="AR48" t="str">
        <f t="shared" si="16"/>
        <v/>
      </c>
      <c r="AS48" t="str">
        <f t="shared" si="16"/>
        <v/>
      </c>
      <c r="AT48" t="str">
        <f t="shared" si="16"/>
        <v/>
      </c>
      <c r="AU48" t="str">
        <f t="shared" si="16"/>
        <v/>
      </c>
      <c r="AV48" t="str">
        <f t="shared" si="16"/>
        <v/>
      </c>
      <c r="AW48" t="str">
        <f t="shared" si="9"/>
        <v/>
      </c>
      <c r="AX48" t="str">
        <f t="shared" si="10"/>
        <v/>
      </c>
      <c r="AY48" t="str">
        <f t="shared" si="11"/>
        <v/>
      </c>
      <c r="AZ48" s="192" t="str">
        <f t="shared" si="12"/>
        <v/>
      </c>
      <c r="BA48" t="str">
        <f t="shared" si="15"/>
        <v/>
      </c>
      <c r="CM48" s="63">
        <v>45700</v>
      </c>
      <c r="CN48" t="s">
        <v>476</v>
      </c>
      <c r="CO48" t="s">
        <v>82</v>
      </c>
      <c r="CP48" s="397">
        <v>3</v>
      </c>
      <c r="CQ48" s="397">
        <v>0</v>
      </c>
      <c r="CR48" s="207">
        <v>0</v>
      </c>
    </row>
    <row r="49" spans="9:96">
      <c r="I49" t="str">
        <f>IF(C49="","",COUNTIFS(Tabla1[[#All],[¿Pasó a miembro?]],"Si",Tabla1[[#All],[Tipo Incrito]],"&lt;&gt;Pre-Inscrito",Tabla1[[#All],[llave2]],Gráficos_!C49))</f>
        <v/>
      </c>
      <c r="J49" s="188" t="str">
        <f>IF(C49="","",COUNTIFS(Tabla1[[#All],[sem 01]],"=P",Tabla1[[#All],[llave2]],Gráficos_!C49))</f>
        <v/>
      </c>
      <c r="K49" t="str">
        <f>IF(C49="","",COUNTIFS(Tabla1[[#All],[sem 02]],"=P",Tabla1[[#All],[llave2]],Gráficos_!C49))</f>
        <v/>
      </c>
      <c r="L49" t="str">
        <f>IF(C49="","",COUNTIFS(Tabla1[[#All],[sem 03]],"=P",Tabla1[[#All],[llave2]],Gráficos_!C49))</f>
        <v/>
      </c>
      <c r="M49" t="str">
        <f>IF(C49="","",COUNTIFS(Tabla1[[#All],[sem 04]],"=P",Tabla1[[#All],[llave2]],Gráficos_!C49))</f>
        <v/>
      </c>
      <c r="N49" t="str">
        <f>IF(C49="","",COUNTIFS(Tabla1[[#All],[sem 05]],"=P",Tabla1[[#All],[llave2]],Gráficos_!C49))</f>
        <v/>
      </c>
      <c r="O49" t="str">
        <f>IF(C49="","",COUNTIFS(Tabla1[[#All],[sem 06]],"=P",Tabla1[[#All],[llave2]],Gráficos_!C49))</f>
        <v/>
      </c>
      <c r="P49" t="str">
        <f>IF(C49="","",COUNTIFS(Tabla1[[#All],[sem 07]],"=P",Tabla1[[#All],[llave2]],Gráficos_!C49))</f>
        <v/>
      </c>
      <c r="Q49" t="str">
        <f>IF(C49="","",COUNTIFS(Tabla1[[#All],[sem 08]],"=P",Tabla1[[#All],[llave2]],Gráficos_!C49))</f>
        <v/>
      </c>
      <c r="R49" t="str">
        <f>IF(C49="","",COUNTIFS(Tabla1[[#All],[sem 09]],"=P",Tabla1[[#All],[llave2]],Gráficos_!C49))</f>
        <v/>
      </c>
      <c r="S49" t="str">
        <f>IF(C49="","",COUNTIFS(Tabla1[[#All],[sem 10]],"=P",Tabla1[[#All],[llave2]],Gráficos_!C49))</f>
        <v/>
      </c>
      <c r="T49" t="str">
        <f>IF(C49="","",COUNTIFS(Tabla1[[#All],[sem 11]],"=P",Tabla1[[#All],[llave2]],Gráficos_!C49))</f>
        <v/>
      </c>
      <c r="U49" t="str">
        <f>IF(C49="","",COUNTIFS(Tabla1[[#All],[sem 12]],"=P",Tabla1[[#All],[llave2]],Gráficos_!C49))</f>
        <v/>
      </c>
      <c r="V49" t="str">
        <f>IF(C49="","",COUNTIFS(Tabla1[[#All],[sem 13]],"=P",Tabla1[[#All],[llave2]],Gráficos_!C49))</f>
        <v/>
      </c>
      <c r="W49" t="str">
        <f>IF(C49="","",COUNTIFS(Tabla1[[#All],[sem 14]],"=P",Tabla1[[#All],[llave2]],Gráficos_!C49))</f>
        <v/>
      </c>
      <c r="X49" t="str">
        <f>IF(C49="","",COUNTIFS(Tabla1[[#All],[sem 15]],"=P",Tabla1[[#All],[llave2]],Gráficos_!C49))</f>
        <v/>
      </c>
      <c r="Y49" s="192" t="str">
        <f>IF(C49="","",COUNTIFS(Tabla1[[#All],[sem 16]],"=P",Tabla1[[#All],[llave2]],Gráficos_!C49))</f>
        <v/>
      </c>
      <c r="AA49" s="188" t="str">
        <f t="shared" si="17"/>
        <v/>
      </c>
      <c r="AB49" t="str">
        <f t="shared" si="18"/>
        <v/>
      </c>
      <c r="AC49" s="63" t="str">
        <f t="shared" si="19"/>
        <v/>
      </c>
      <c r="AD49" t="str">
        <f t="shared" si="20"/>
        <v/>
      </c>
      <c r="AE49" t="str">
        <f t="shared" si="13"/>
        <v/>
      </c>
      <c r="AF49" t="str">
        <f t="shared" si="21"/>
        <v/>
      </c>
      <c r="AG49" t="str">
        <f t="shared" si="22"/>
        <v/>
      </c>
      <c r="AH49" t="str">
        <f t="shared" si="23"/>
        <v/>
      </c>
      <c r="AI49" t="str">
        <f t="shared" si="24"/>
        <v/>
      </c>
      <c r="AK49" t="str">
        <f t="shared" si="16"/>
        <v/>
      </c>
      <c r="AL49" t="str">
        <f t="shared" si="16"/>
        <v/>
      </c>
      <c r="AM49" t="str">
        <f t="shared" si="16"/>
        <v/>
      </c>
      <c r="AN49" t="str">
        <f t="shared" si="16"/>
        <v/>
      </c>
      <c r="AO49" t="str">
        <f t="shared" si="16"/>
        <v/>
      </c>
      <c r="AP49" t="str">
        <f t="shared" si="16"/>
        <v/>
      </c>
      <c r="AQ49" t="str">
        <f t="shared" si="16"/>
        <v/>
      </c>
      <c r="AR49" t="str">
        <f t="shared" si="16"/>
        <v/>
      </c>
      <c r="AS49" t="str">
        <f t="shared" si="16"/>
        <v/>
      </c>
      <c r="AT49" t="str">
        <f t="shared" si="16"/>
        <v/>
      </c>
      <c r="AU49" t="str">
        <f t="shared" si="16"/>
        <v/>
      </c>
      <c r="AV49" t="str">
        <f t="shared" si="16"/>
        <v/>
      </c>
      <c r="AW49" t="str">
        <f t="shared" si="9"/>
        <v/>
      </c>
      <c r="AX49" t="str">
        <f t="shared" si="10"/>
        <v/>
      </c>
      <c r="AY49" t="str">
        <f t="shared" si="11"/>
        <v/>
      </c>
      <c r="AZ49" s="192" t="str">
        <f t="shared" si="12"/>
        <v/>
      </c>
      <c r="BA49" t="str">
        <f t="shared" si="15"/>
        <v/>
      </c>
      <c r="CM49" s="63">
        <v>45701</v>
      </c>
      <c r="CN49" t="s">
        <v>477</v>
      </c>
      <c r="CO49" t="s">
        <v>82</v>
      </c>
      <c r="CP49" s="397">
        <v>6</v>
      </c>
      <c r="CQ49" s="397">
        <v>0</v>
      </c>
      <c r="CR49" s="207">
        <v>0</v>
      </c>
    </row>
    <row r="50" spans="9:96">
      <c r="I50" t="str">
        <f>IF(C50="","",COUNTIFS(Tabla1[[#All],[¿Pasó a miembro?]],"Si",Tabla1[[#All],[Tipo Incrito]],"&lt;&gt;Pre-Inscrito",Tabla1[[#All],[llave2]],Gráficos_!C50))</f>
        <v/>
      </c>
      <c r="J50" s="188" t="str">
        <f>IF(C50="","",COUNTIFS(Tabla1[[#All],[sem 01]],"=P",Tabla1[[#All],[llave2]],Gráficos_!C50))</f>
        <v/>
      </c>
      <c r="K50" t="str">
        <f>IF(C50="","",COUNTIFS(Tabla1[[#All],[sem 02]],"=P",Tabla1[[#All],[llave2]],Gráficos_!C50))</f>
        <v/>
      </c>
      <c r="L50" t="str">
        <f>IF(C50="","",COUNTIFS(Tabla1[[#All],[sem 03]],"=P",Tabla1[[#All],[llave2]],Gráficos_!C50))</f>
        <v/>
      </c>
      <c r="M50" t="str">
        <f>IF(C50="","",COUNTIFS(Tabla1[[#All],[sem 04]],"=P",Tabla1[[#All],[llave2]],Gráficos_!C50))</f>
        <v/>
      </c>
      <c r="N50" t="str">
        <f>IF(C50="","",COUNTIFS(Tabla1[[#All],[sem 05]],"=P",Tabla1[[#All],[llave2]],Gráficos_!C50))</f>
        <v/>
      </c>
      <c r="O50" t="str">
        <f>IF(C50="","",COUNTIFS(Tabla1[[#All],[sem 06]],"=P",Tabla1[[#All],[llave2]],Gráficos_!C50))</f>
        <v/>
      </c>
      <c r="P50" t="str">
        <f>IF(C50="","",COUNTIFS(Tabla1[[#All],[sem 07]],"=P",Tabla1[[#All],[llave2]],Gráficos_!C50))</f>
        <v/>
      </c>
      <c r="Q50" t="str">
        <f>IF(C50="","",COUNTIFS(Tabla1[[#All],[sem 08]],"=P",Tabla1[[#All],[llave2]],Gráficos_!C50))</f>
        <v/>
      </c>
      <c r="R50" t="str">
        <f>IF(C50="","",COUNTIFS(Tabla1[[#All],[sem 09]],"=P",Tabla1[[#All],[llave2]],Gráficos_!C50))</f>
        <v/>
      </c>
      <c r="S50" t="str">
        <f>IF(C50="","",COUNTIFS(Tabla1[[#All],[sem 10]],"=P",Tabla1[[#All],[llave2]],Gráficos_!C50))</f>
        <v/>
      </c>
      <c r="T50" t="str">
        <f>IF(C50="","",COUNTIFS(Tabla1[[#All],[sem 11]],"=P",Tabla1[[#All],[llave2]],Gráficos_!C50))</f>
        <v/>
      </c>
      <c r="U50" t="str">
        <f>IF(C50="","",COUNTIFS(Tabla1[[#All],[sem 12]],"=P",Tabla1[[#All],[llave2]],Gráficos_!C50))</f>
        <v/>
      </c>
      <c r="V50" t="str">
        <f>IF(C50="","",COUNTIFS(Tabla1[[#All],[sem 13]],"=P",Tabla1[[#All],[llave2]],Gráficos_!C50))</f>
        <v/>
      </c>
      <c r="W50" t="str">
        <f>IF(C50="","",COUNTIFS(Tabla1[[#All],[sem 14]],"=P",Tabla1[[#All],[llave2]],Gráficos_!C50))</f>
        <v/>
      </c>
      <c r="X50" t="str">
        <f>IF(C50="","",COUNTIFS(Tabla1[[#All],[sem 15]],"=P",Tabla1[[#All],[llave2]],Gráficos_!C50))</f>
        <v/>
      </c>
      <c r="Y50" s="192" t="str">
        <f>IF(C50="","",COUNTIFS(Tabla1[[#All],[sem 16]],"=P",Tabla1[[#All],[llave2]],Gráficos_!C50))</f>
        <v/>
      </c>
      <c r="AA50" s="188" t="str">
        <f t="shared" si="17"/>
        <v/>
      </c>
      <c r="AB50" t="str">
        <f t="shared" si="18"/>
        <v/>
      </c>
      <c r="AC50" s="63" t="str">
        <f t="shared" si="19"/>
        <v/>
      </c>
      <c r="AD50" t="str">
        <f t="shared" si="20"/>
        <v/>
      </c>
      <c r="AE50" t="str">
        <f t="shared" si="13"/>
        <v/>
      </c>
      <c r="AF50" t="str">
        <f t="shared" si="21"/>
        <v/>
      </c>
      <c r="AG50" t="str">
        <f t="shared" si="22"/>
        <v/>
      </c>
      <c r="AH50" t="str">
        <f t="shared" si="23"/>
        <v/>
      </c>
      <c r="AI50" t="str">
        <f t="shared" si="24"/>
        <v/>
      </c>
      <c r="AK50" t="str">
        <f t="shared" si="16"/>
        <v/>
      </c>
      <c r="AL50" t="str">
        <f t="shared" si="16"/>
        <v/>
      </c>
      <c r="AM50" t="str">
        <f t="shared" si="16"/>
        <v/>
      </c>
      <c r="AN50" t="str">
        <f t="shared" ref="AK50:AV71" si="25">IF(M50="","",M50)</f>
        <v/>
      </c>
      <c r="AO50" t="str">
        <f t="shared" si="25"/>
        <v/>
      </c>
      <c r="AP50" t="str">
        <f t="shared" si="25"/>
        <v/>
      </c>
      <c r="AQ50" t="str">
        <f t="shared" si="25"/>
        <v/>
      </c>
      <c r="AR50" t="str">
        <f t="shared" si="25"/>
        <v/>
      </c>
      <c r="AS50" t="str">
        <f t="shared" si="25"/>
        <v/>
      </c>
      <c r="AT50" t="str">
        <f t="shared" si="25"/>
        <v/>
      </c>
      <c r="AU50" t="str">
        <f t="shared" si="25"/>
        <v/>
      </c>
      <c r="AV50" t="str">
        <f t="shared" si="25"/>
        <v/>
      </c>
      <c r="AW50" t="str">
        <f t="shared" si="9"/>
        <v/>
      </c>
      <c r="AX50" t="str">
        <f t="shared" si="10"/>
        <v/>
      </c>
      <c r="AY50" t="str">
        <f t="shared" si="11"/>
        <v/>
      </c>
      <c r="AZ50" s="192" t="str">
        <f t="shared" si="12"/>
        <v/>
      </c>
      <c r="BA50" t="str">
        <f t="shared" si="15"/>
        <v/>
      </c>
      <c r="CM50" t="s">
        <v>438</v>
      </c>
      <c r="CN50" t="s">
        <v>438</v>
      </c>
      <c r="CO50" t="s">
        <v>438</v>
      </c>
      <c r="CP50" s="397"/>
      <c r="CQ50" s="397"/>
      <c r="CR50" s="207" t="e">
        <v>#DIV/0!</v>
      </c>
    </row>
    <row r="51" spans="9:96">
      <c r="I51" t="str">
        <f>IF(C51="","",COUNTIFS(Tabla1[[#All],[¿Pasó a miembro?]],"Si",Tabla1[[#All],[Tipo Incrito]],"&lt;&gt;Pre-Inscrito",Tabla1[[#All],[llave2]],Gráficos_!C51))</f>
        <v/>
      </c>
      <c r="J51" s="188" t="str">
        <f>IF(C51="","",COUNTIFS(Tabla1[[#All],[sem 01]],"=P",Tabla1[[#All],[llave2]],Gráficos_!C51))</f>
        <v/>
      </c>
      <c r="K51" t="str">
        <f>IF(C51="","",COUNTIFS(Tabla1[[#All],[sem 02]],"=P",Tabla1[[#All],[llave2]],Gráficos_!C51))</f>
        <v/>
      </c>
      <c r="L51" t="str">
        <f>IF(C51="","",COUNTIFS(Tabla1[[#All],[sem 03]],"=P",Tabla1[[#All],[llave2]],Gráficos_!C51))</f>
        <v/>
      </c>
      <c r="M51" t="str">
        <f>IF(C51="","",COUNTIFS(Tabla1[[#All],[sem 04]],"=P",Tabla1[[#All],[llave2]],Gráficos_!C51))</f>
        <v/>
      </c>
      <c r="N51" t="str">
        <f>IF(C51="","",COUNTIFS(Tabla1[[#All],[sem 05]],"=P",Tabla1[[#All],[llave2]],Gráficos_!C51))</f>
        <v/>
      </c>
      <c r="O51" t="str">
        <f>IF(C51="","",COUNTIFS(Tabla1[[#All],[sem 06]],"=P",Tabla1[[#All],[llave2]],Gráficos_!C51))</f>
        <v/>
      </c>
      <c r="P51" t="str">
        <f>IF(C51="","",COUNTIFS(Tabla1[[#All],[sem 07]],"=P",Tabla1[[#All],[llave2]],Gráficos_!C51))</f>
        <v/>
      </c>
      <c r="Q51" t="str">
        <f>IF(C51="","",COUNTIFS(Tabla1[[#All],[sem 08]],"=P",Tabla1[[#All],[llave2]],Gráficos_!C51))</f>
        <v/>
      </c>
      <c r="R51" t="str">
        <f>IF(C51="","",COUNTIFS(Tabla1[[#All],[sem 09]],"=P",Tabla1[[#All],[llave2]],Gráficos_!C51))</f>
        <v/>
      </c>
      <c r="S51" t="str">
        <f>IF(C51="","",COUNTIFS(Tabla1[[#All],[sem 10]],"=P",Tabla1[[#All],[llave2]],Gráficos_!C51))</f>
        <v/>
      </c>
      <c r="T51" t="str">
        <f>IF(C51="","",COUNTIFS(Tabla1[[#All],[sem 11]],"=P",Tabla1[[#All],[llave2]],Gráficos_!C51))</f>
        <v/>
      </c>
      <c r="U51" t="str">
        <f>IF(C51="","",COUNTIFS(Tabla1[[#All],[sem 12]],"=P",Tabla1[[#All],[llave2]],Gráficos_!C51))</f>
        <v/>
      </c>
      <c r="V51" t="str">
        <f>IF(C51="","",COUNTIFS(Tabla1[[#All],[sem 13]],"=P",Tabla1[[#All],[llave2]],Gráficos_!C51))</f>
        <v/>
      </c>
      <c r="W51" t="str">
        <f>IF(C51="","",COUNTIFS(Tabla1[[#All],[sem 14]],"=P",Tabla1[[#All],[llave2]],Gráficos_!C51))</f>
        <v/>
      </c>
      <c r="X51" t="str">
        <f>IF(C51="","",COUNTIFS(Tabla1[[#All],[sem 15]],"=P",Tabla1[[#All],[llave2]],Gráficos_!C51))</f>
        <v/>
      </c>
      <c r="Y51" s="192" t="str">
        <f>IF(C51="","",COUNTIFS(Tabla1[[#All],[sem 16]],"=P",Tabla1[[#All],[llave2]],Gráficos_!C51))</f>
        <v/>
      </c>
      <c r="AA51" s="188" t="str">
        <f t="shared" si="17"/>
        <v/>
      </c>
      <c r="AB51" t="str">
        <f t="shared" si="18"/>
        <v/>
      </c>
      <c r="AC51" s="63" t="str">
        <f t="shared" si="19"/>
        <v/>
      </c>
      <c r="AD51" t="str">
        <f t="shared" si="20"/>
        <v/>
      </c>
      <c r="AE51" t="str">
        <f t="shared" si="13"/>
        <v/>
      </c>
      <c r="AF51" t="str">
        <f t="shared" si="21"/>
        <v/>
      </c>
      <c r="AG51" t="str">
        <f t="shared" si="22"/>
        <v/>
      </c>
      <c r="AH51" t="str">
        <f t="shared" si="23"/>
        <v/>
      </c>
      <c r="AI51" t="str">
        <f t="shared" si="24"/>
        <v/>
      </c>
      <c r="AK51" t="str">
        <f t="shared" si="25"/>
        <v/>
      </c>
      <c r="AL51" t="str">
        <f t="shared" si="25"/>
        <v/>
      </c>
      <c r="AM51" t="str">
        <f t="shared" si="25"/>
        <v/>
      </c>
      <c r="AN51" t="str">
        <f t="shared" si="25"/>
        <v/>
      </c>
      <c r="AO51" t="str">
        <f t="shared" si="25"/>
        <v/>
      </c>
      <c r="AP51" t="str">
        <f t="shared" si="25"/>
        <v/>
      </c>
      <c r="AQ51" t="str">
        <f t="shared" si="25"/>
        <v/>
      </c>
      <c r="AR51" t="str">
        <f t="shared" si="25"/>
        <v/>
      </c>
      <c r="AS51" t="str">
        <f t="shared" si="25"/>
        <v/>
      </c>
      <c r="AT51" t="str">
        <f t="shared" si="25"/>
        <v/>
      </c>
      <c r="AU51" t="str">
        <f t="shared" si="25"/>
        <v/>
      </c>
      <c r="AV51" t="str">
        <f t="shared" si="25"/>
        <v/>
      </c>
      <c r="AW51" t="str">
        <f t="shared" si="9"/>
        <v/>
      </c>
      <c r="AX51" t="str">
        <f t="shared" si="10"/>
        <v/>
      </c>
      <c r="AY51" t="str">
        <f t="shared" si="11"/>
        <v/>
      </c>
      <c r="AZ51" s="192" t="str">
        <f t="shared" si="12"/>
        <v/>
      </c>
      <c r="BA51" t="str">
        <f t="shared" si="15"/>
        <v/>
      </c>
      <c r="CM51" t="s">
        <v>482</v>
      </c>
      <c r="CP51" s="397">
        <v>30</v>
      </c>
      <c r="CQ51" s="397">
        <v>0</v>
      </c>
      <c r="CR51" s="207">
        <v>0</v>
      </c>
    </row>
    <row r="52" spans="9:96">
      <c r="I52" t="str">
        <f>IF(C52="","",COUNTIFS(Tabla1[[#All],[¿Pasó a miembro?]],"Si",Tabla1[[#All],[Tipo Incrito]],"&lt;&gt;Pre-Inscrito",Tabla1[[#All],[llave2]],Gráficos_!C52))</f>
        <v/>
      </c>
      <c r="J52" s="188" t="str">
        <f>IF(C52="","",COUNTIFS(Tabla1[[#All],[sem 01]],"=P",Tabla1[[#All],[llave2]],Gráficos_!C52))</f>
        <v/>
      </c>
      <c r="K52" t="str">
        <f>IF(C52="","",COUNTIFS(Tabla1[[#All],[sem 02]],"=P",Tabla1[[#All],[llave2]],Gráficos_!C52))</f>
        <v/>
      </c>
      <c r="L52" t="str">
        <f>IF(C52="","",COUNTIFS(Tabla1[[#All],[sem 03]],"=P",Tabla1[[#All],[llave2]],Gráficos_!C52))</f>
        <v/>
      </c>
      <c r="M52" t="str">
        <f>IF(C52="","",COUNTIFS(Tabla1[[#All],[sem 04]],"=P",Tabla1[[#All],[llave2]],Gráficos_!C52))</f>
        <v/>
      </c>
      <c r="N52" t="str">
        <f>IF(C52="","",COUNTIFS(Tabla1[[#All],[sem 05]],"=P",Tabla1[[#All],[llave2]],Gráficos_!C52))</f>
        <v/>
      </c>
      <c r="O52" t="str">
        <f>IF(C52="","",COUNTIFS(Tabla1[[#All],[sem 06]],"=P",Tabla1[[#All],[llave2]],Gráficos_!C52))</f>
        <v/>
      </c>
      <c r="P52" t="str">
        <f>IF(C52="","",COUNTIFS(Tabla1[[#All],[sem 07]],"=P",Tabla1[[#All],[llave2]],Gráficos_!C52))</f>
        <v/>
      </c>
      <c r="Q52" t="str">
        <f>IF(C52="","",COUNTIFS(Tabla1[[#All],[sem 08]],"=P",Tabla1[[#All],[llave2]],Gráficos_!C52))</f>
        <v/>
      </c>
      <c r="R52" t="str">
        <f>IF(C52="","",COUNTIFS(Tabla1[[#All],[sem 09]],"=P",Tabla1[[#All],[llave2]],Gráficos_!C52))</f>
        <v/>
      </c>
      <c r="S52" t="str">
        <f>IF(C52="","",COUNTIFS(Tabla1[[#All],[sem 10]],"=P",Tabla1[[#All],[llave2]],Gráficos_!C52))</f>
        <v/>
      </c>
      <c r="T52" t="str">
        <f>IF(C52="","",COUNTIFS(Tabla1[[#All],[sem 11]],"=P",Tabla1[[#All],[llave2]],Gráficos_!C52))</f>
        <v/>
      </c>
      <c r="U52" t="str">
        <f>IF(C52="","",COUNTIFS(Tabla1[[#All],[sem 12]],"=P",Tabla1[[#All],[llave2]],Gráficos_!C52))</f>
        <v/>
      </c>
      <c r="V52" t="str">
        <f>IF(C52="","",COUNTIFS(Tabla1[[#All],[sem 13]],"=P",Tabla1[[#All],[llave2]],Gráficos_!C52))</f>
        <v/>
      </c>
      <c r="W52" t="str">
        <f>IF(C52="","",COUNTIFS(Tabla1[[#All],[sem 14]],"=P",Tabla1[[#All],[llave2]],Gráficos_!C52))</f>
        <v/>
      </c>
      <c r="X52" t="str">
        <f>IF(C52="","",COUNTIFS(Tabla1[[#All],[sem 15]],"=P",Tabla1[[#All],[llave2]],Gráficos_!C52))</f>
        <v/>
      </c>
      <c r="Y52" s="192" t="str">
        <f>IF(C52="","",COUNTIFS(Tabla1[[#All],[sem 16]],"=P",Tabla1[[#All],[llave2]],Gráficos_!C52))</f>
        <v/>
      </c>
      <c r="AA52" s="188" t="str">
        <f t="shared" si="17"/>
        <v/>
      </c>
      <c r="AB52" t="str">
        <f t="shared" si="18"/>
        <v/>
      </c>
      <c r="AC52" s="63" t="str">
        <f t="shared" si="19"/>
        <v/>
      </c>
      <c r="AD52" t="str">
        <f t="shared" si="20"/>
        <v/>
      </c>
      <c r="AE52" t="str">
        <f t="shared" si="13"/>
        <v/>
      </c>
      <c r="AF52" t="str">
        <f t="shared" si="21"/>
        <v/>
      </c>
      <c r="AG52" t="str">
        <f t="shared" si="22"/>
        <v/>
      </c>
      <c r="AH52" t="str">
        <f t="shared" si="23"/>
        <v/>
      </c>
      <c r="AI52" t="str">
        <f t="shared" si="24"/>
        <v/>
      </c>
      <c r="AK52" t="str">
        <f t="shared" si="25"/>
        <v/>
      </c>
      <c r="AL52" t="str">
        <f t="shared" si="25"/>
        <v/>
      </c>
      <c r="AM52" t="str">
        <f t="shared" si="25"/>
        <v/>
      </c>
      <c r="AN52" t="str">
        <f t="shared" si="25"/>
        <v/>
      </c>
      <c r="AO52" t="str">
        <f t="shared" si="25"/>
        <v/>
      </c>
      <c r="AP52" t="str">
        <f t="shared" si="25"/>
        <v/>
      </c>
      <c r="AQ52" t="str">
        <f t="shared" si="25"/>
        <v/>
      </c>
      <c r="AR52" t="str">
        <f t="shared" si="25"/>
        <v/>
      </c>
      <c r="AS52" t="str">
        <f t="shared" si="25"/>
        <v/>
      </c>
      <c r="AT52" t="str">
        <f t="shared" si="25"/>
        <v/>
      </c>
      <c r="AU52" t="str">
        <f t="shared" si="25"/>
        <v/>
      </c>
      <c r="AV52" t="str">
        <f t="shared" si="25"/>
        <v/>
      </c>
      <c r="AW52" t="str">
        <f t="shared" si="9"/>
        <v/>
      </c>
      <c r="AX52" t="str">
        <f t="shared" si="10"/>
        <v/>
      </c>
      <c r="AY52" t="str">
        <f t="shared" si="11"/>
        <v/>
      </c>
      <c r="AZ52" s="192" t="str">
        <f t="shared" si="12"/>
        <v/>
      </c>
      <c r="BA52" t="str">
        <f t="shared" si="15"/>
        <v/>
      </c>
    </row>
    <row r="53" spans="9:96">
      <c r="I53" t="str">
        <f>IF(C53="","",COUNTIFS(Tabla1[[#All],[¿Pasó a miembro?]],"Si",Tabla1[[#All],[Tipo Incrito]],"&lt;&gt;Pre-Inscrito",Tabla1[[#All],[llave2]],Gráficos_!C53))</f>
        <v/>
      </c>
      <c r="J53" s="188" t="str">
        <f>IF(C53="","",COUNTIFS(Tabla1[[#All],[sem 01]],"=P",Tabla1[[#All],[llave2]],Gráficos_!C53))</f>
        <v/>
      </c>
      <c r="K53" t="str">
        <f>IF(C53="","",COUNTIFS(Tabla1[[#All],[sem 02]],"=P",Tabla1[[#All],[llave2]],Gráficos_!C53))</f>
        <v/>
      </c>
      <c r="L53" t="str">
        <f>IF(C53="","",COUNTIFS(Tabla1[[#All],[sem 03]],"=P",Tabla1[[#All],[llave2]],Gráficos_!C53))</f>
        <v/>
      </c>
      <c r="M53" t="str">
        <f>IF(C53="","",COUNTIFS(Tabla1[[#All],[sem 04]],"=P",Tabla1[[#All],[llave2]],Gráficos_!C53))</f>
        <v/>
      </c>
      <c r="N53" t="str">
        <f>IF(C53="","",COUNTIFS(Tabla1[[#All],[sem 05]],"=P",Tabla1[[#All],[llave2]],Gráficos_!C53))</f>
        <v/>
      </c>
      <c r="O53" t="str">
        <f>IF(C53="","",COUNTIFS(Tabla1[[#All],[sem 06]],"=P",Tabla1[[#All],[llave2]],Gráficos_!C53))</f>
        <v/>
      </c>
      <c r="P53" t="str">
        <f>IF(C53="","",COUNTIFS(Tabla1[[#All],[sem 07]],"=P",Tabla1[[#All],[llave2]],Gráficos_!C53))</f>
        <v/>
      </c>
      <c r="Q53" t="str">
        <f>IF(C53="","",COUNTIFS(Tabla1[[#All],[sem 08]],"=P",Tabla1[[#All],[llave2]],Gráficos_!C53))</f>
        <v/>
      </c>
      <c r="R53" t="str">
        <f>IF(C53="","",COUNTIFS(Tabla1[[#All],[sem 09]],"=P",Tabla1[[#All],[llave2]],Gráficos_!C53))</f>
        <v/>
      </c>
      <c r="S53" t="str">
        <f>IF(C53="","",COUNTIFS(Tabla1[[#All],[sem 10]],"=P",Tabla1[[#All],[llave2]],Gráficos_!C53))</f>
        <v/>
      </c>
      <c r="T53" t="str">
        <f>IF(C53="","",COUNTIFS(Tabla1[[#All],[sem 11]],"=P",Tabla1[[#All],[llave2]],Gráficos_!C53))</f>
        <v/>
      </c>
      <c r="U53" t="str">
        <f>IF(C53="","",COUNTIFS(Tabla1[[#All],[sem 12]],"=P",Tabla1[[#All],[llave2]],Gráficos_!C53))</f>
        <v/>
      </c>
      <c r="V53" t="str">
        <f>IF(C53="","",COUNTIFS(Tabla1[[#All],[sem 13]],"=P",Tabla1[[#All],[llave2]],Gráficos_!C53))</f>
        <v/>
      </c>
      <c r="W53" t="str">
        <f>IF(C53="","",COUNTIFS(Tabla1[[#All],[sem 14]],"=P",Tabla1[[#All],[llave2]],Gráficos_!C53))</f>
        <v/>
      </c>
      <c r="X53" t="str">
        <f>IF(C53="","",COUNTIFS(Tabla1[[#All],[sem 15]],"=P",Tabla1[[#All],[llave2]],Gráficos_!C53))</f>
        <v/>
      </c>
      <c r="Y53" s="192" t="str">
        <f>IF(C53="","",COUNTIFS(Tabla1[[#All],[sem 16]],"=P",Tabla1[[#All],[llave2]],Gráficos_!C53))</f>
        <v/>
      </c>
      <c r="AA53" s="188" t="str">
        <f t="shared" si="17"/>
        <v/>
      </c>
      <c r="AB53" t="str">
        <f t="shared" si="18"/>
        <v/>
      </c>
      <c r="AC53" s="63" t="str">
        <f t="shared" si="19"/>
        <v/>
      </c>
      <c r="AD53" t="str">
        <f t="shared" si="20"/>
        <v/>
      </c>
      <c r="AE53" t="str">
        <f t="shared" si="13"/>
        <v/>
      </c>
      <c r="AF53" t="str">
        <f t="shared" si="21"/>
        <v/>
      </c>
      <c r="AG53" t="str">
        <f t="shared" si="22"/>
        <v/>
      </c>
      <c r="AH53" t="str">
        <f t="shared" si="23"/>
        <v/>
      </c>
      <c r="AI53" t="str">
        <f t="shared" si="24"/>
        <v/>
      </c>
      <c r="AK53" t="str">
        <f t="shared" si="25"/>
        <v/>
      </c>
      <c r="AL53" t="str">
        <f t="shared" si="25"/>
        <v/>
      </c>
      <c r="AM53" t="str">
        <f t="shared" si="25"/>
        <v/>
      </c>
      <c r="AN53" t="str">
        <f t="shared" si="25"/>
        <v/>
      </c>
      <c r="AO53" t="str">
        <f t="shared" si="25"/>
        <v/>
      </c>
      <c r="AP53" t="str">
        <f t="shared" si="25"/>
        <v/>
      </c>
      <c r="AQ53" t="str">
        <f t="shared" si="25"/>
        <v/>
      </c>
      <c r="AR53" t="str">
        <f t="shared" si="25"/>
        <v/>
      </c>
      <c r="AS53" t="str">
        <f t="shared" si="25"/>
        <v/>
      </c>
      <c r="AT53" t="str">
        <f t="shared" si="25"/>
        <v/>
      </c>
      <c r="AU53" t="str">
        <f t="shared" si="25"/>
        <v/>
      </c>
      <c r="AV53" t="str">
        <f t="shared" si="25"/>
        <v/>
      </c>
      <c r="AW53" t="str">
        <f t="shared" si="9"/>
        <v/>
      </c>
      <c r="AX53" t="str">
        <f t="shared" si="10"/>
        <v/>
      </c>
      <c r="AY53" t="str">
        <f t="shared" si="11"/>
        <v/>
      </c>
      <c r="AZ53" s="192" t="str">
        <f t="shared" si="12"/>
        <v/>
      </c>
      <c r="BA53" t="str">
        <f t="shared" si="15"/>
        <v/>
      </c>
    </row>
    <row r="54" spans="9:96">
      <c r="I54" t="str">
        <f>IF(C54="","",COUNTIFS(Tabla1[[#All],[¿Pasó a miembro?]],"Si",Tabla1[[#All],[Tipo Incrito]],"&lt;&gt;Pre-Inscrito",Tabla1[[#All],[llave2]],Gráficos_!C54))</f>
        <v/>
      </c>
      <c r="J54" s="188" t="str">
        <f>IF(C54="","",COUNTIFS(Tabla1[[#All],[sem 01]],"=P",Tabla1[[#All],[llave2]],Gráficos_!C54))</f>
        <v/>
      </c>
      <c r="K54" t="str">
        <f>IF(C54="","",COUNTIFS(Tabla1[[#All],[sem 02]],"=P",Tabla1[[#All],[llave2]],Gráficos_!C54))</f>
        <v/>
      </c>
      <c r="L54" t="str">
        <f>IF(C54="","",COUNTIFS(Tabla1[[#All],[sem 03]],"=P",Tabla1[[#All],[llave2]],Gráficos_!C54))</f>
        <v/>
      </c>
      <c r="M54" t="str">
        <f>IF(C54="","",COUNTIFS(Tabla1[[#All],[sem 04]],"=P",Tabla1[[#All],[llave2]],Gráficos_!C54))</f>
        <v/>
      </c>
      <c r="N54" t="str">
        <f>IF(C54="","",COUNTIFS(Tabla1[[#All],[sem 05]],"=P",Tabla1[[#All],[llave2]],Gráficos_!C54))</f>
        <v/>
      </c>
      <c r="O54" t="str">
        <f>IF(C54="","",COUNTIFS(Tabla1[[#All],[sem 06]],"=P",Tabla1[[#All],[llave2]],Gráficos_!C54))</f>
        <v/>
      </c>
      <c r="P54" t="str">
        <f>IF(C54="","",COUNTIFS(Tabla1[[#All],[sem 07]],"=P",Tabla1[[#All],[llave2]],Gráficos_!C54))</f>
        <v/>
      </c>
      <c r="Q54" t="str">
        <f>IF(C54="","",COUNTIFS(Tabla1[[#All],[sem 08]],"=P",Tabla1[[#All],[llave2]],Gráficos_!C54))</f>
        <v/>
      </c>
      <c r="R54" t="str">
        <f>IF(C54="","",COUNTIFS(Tabla1[[#All],[sem 09]],"=P",Tabla1[[#All],[llave2]],Gráficos_!C54))</f>
        <v/>
      </c>
      <c r="S54" t="str">
        <f>IF(C54="","",COUNTIFS(Tabla1[[#All],[sem 10]],"=P",Tabla1[[#All],[llave2]],Gráficos_!C54))</f>
        <v/>
      </c>
      <c r="T54" t="str">
        <f>IF(C54="","",COUNTIFS(Tabla1[[#All],[sem 11]],"=P",Tabla1[[#All],[llave2]],Gráficos_!C54))</f>
        <v/>
      </c>
      <c r="U54" t="str">
        <f>IF(C54="","",COUNTIFS(Tabla1[[#All],[sem 12]],"=P",Tabla1[[#All],[llave2]],Gráficos_!C54))</f>
        <v/>
      </c>
      <c r="V54" t="str">
        <f>IF(C54="","",COUNTIFS(Tabla1[[#All],[sem 13]],"=P",Tabla1[[#All],[llave2]],Gráficos_!C54))</f>
        <v/>
      </c>
      <c r="W54" t="str">
        <f>IF(C54="","",COUNTIFS(Tabla1[[#All],[sem 14]],"=P",Tabla1[[#All],[llave2]],Gráficos_!C54))</f>
        <v/>
      </c>
      <c r="X54" t="str">
        <f>IF(C54="","",COUNTIFS(Tabla1[[#All],[sem 15]],"=P",Tabla1[[#All],[llave2]],Gráficos_!C54))</f>
        <v/>
      </c>
      <c r="Y54" s="192" t="str">
        <f>IF(C54="","",COUNTIFS(Tabla1[[#All],[sem 16]],"=P",Tabla1[[#All],[llave2]],Gráficos_!C54))</f>
        <v/>
      </c>
      <c r="AA54" s="188" t="str">
        <f t="shared" si="17"/>
        <v/>
      </c>
      <c r="AB54" t="str">
        <f t="shared" si="18"/>
        <v/>
      </c>
      <c r="AC54" s="63" t="str">
        <f t="shared" si="19"/>
        <v/>
      </c>
      <c r="AD54" t="str">
        <f t="shared" si="20"/>
        <v/>
      </c>
      <c r="AE54" t="str">
        <f t="shared" si="13"/>
        <v/>
      </c>
      <c r="AF54" t="str">
        <f t="shared" si="21"/>
        <v/>
      </c>
      <c r="AG54" t="str">
        <f t="shared" si="22"/>
        <v/>
      </c>
      <c r="AH54" t="str">
        <f t="shared" si="23"/>
        <v/>
      </c>
      <c r="AI54" t="str">
        <f t="shared" si="24"/>
        <v/>
      </c>
      <c r="AK54" t="str">
        <f t="shared" si="25"/>
        <v/>
      </c>
      <c r="AL54" t="str">
        <f t="shared" si="25"/>
        <v/>
      </c>
      <c r="AM54" t="str">
        <f t="shared" si="25"/>
        <v/>
      </c>
      <c r="AN54" t="str">
        <f t="shared" si="25"/>
        <v/>
      </c>
      <c r="AO54" t="str">
        <f t="shared" si="25"/>
        <v/>
      </c>
      <c r="AP54" t="str">
        <f t="shared" si="25"/>
        <v/>
      </c>
      <c r="AQ54" t="str">
        <f t="shared" si="25"/>
        <v/>
      </c>
      <c r="AR54" t="str">
        <f t="shared" si="25"/>
        <v/>
      </c>
      <c r="AS54" t="str">
        <f t="shared" si="25"/>
        <v/>
      </c>
      <c r="AT54" t="str">
        <f t="shared" si="25"/>
        <v/>
      </c>
      <c r="AU54" t="str">
        <f t="shared" si="25"/>
        <v/>
      </c>
      <c r="AV54" t="str">
        <f t="shared" si="25"/>
        <v/>
      </c>
      <c r="AW54" t="str">
        <f t="shared" si="9"/>
        <v/>
      </c>
      <c r="AX54" t="str">
        <f t="shared" si="10"/>
        <v/>
      </c>
      <c r="AY54" t="str">
        <f t="shared" si="11"/>
        <v/>
      </c>
      <c r="AZ54" s="192" t="str">
        <f t="shared" si="12"/>
        <v/>
      </c>
      <c r="BA54" t="str">
        <f t="shared" si="15"/>
        <v/>
      </c>
    </row>
    <row r="55" spans="9:96">
      <c r="I55" t="str">
        <f>IF(C55="","",COUNTIFS(Tabla1[[#All],[¿Pasó a miembro?]],"Si",Tabla1[[#All],[Tipo Incrito]],"&lt;&gt;Pre-Inscrito",Tabla1[[#All],[llave2]],Gráficos_!C55))</f>
        <v/>
      </c>
      <c r="J55" s="188" t="str">
        <f>IF(C55="","",COUNTIFS(Tabla1[[#All],[sem 01]],"=P",Tabla1[[#All],[llave2]],Gráficos_!C55))</f>
        <v/>
      </c>
      <c r="K55" t="str">
        <f>IF(C55="","",COUNTIFS(Tabla1[[#All],[sem 02]],"=P",Tabla1[[#All],[llave2]],Gráficos_!C55))</f>
        <v/>
      </c>
      <c r="L55" t="str">
        <f>IF(C55="","",COUNTIFS(Tabla1[[#All],[sem 03]],"=P",Tabla1[[#All],[llave2]],Gráficos_!C55))</f>
        <v/>
      </c>
      <c r="M55" t="str">
        <f>IF(C55="","",COUNTIFS(Tabla1[[#All],[sem 04]],"=P",Tabla1[[#All],[llave2]],Gráficos_!C55))</f>
        <v/>
      </c>
      <c r="N55" t="str">
        <f>IF(C55="","",COUNTIFS(Tabla1[[#All],[sem 05]],"=P",Tabla1[[#All],[llave2]],Gráficos_!C55))</f>
        <v/>
      </c>
      <c r="O55" t="str">
        <f>IF(C55="","",COUNTIFS(Tabla1[[#All],[sem 06]],"=P",Tabla1[[#All],[llave2]],Gráficos_!C55))</f>
        <v/>
      </c>
      <c r="P55" t="str">
        <f>IF(C55="","",COUNTIFS(Tabla1[[#All],[sem 07]],"=P",Tabla1[[#All],[llave2]],Gráficos_!C55))</f>
        <v/>
      </c>
      <c r="Q55" t="str">
        <f>IF(C55="","",COUNTIFS(Tabla1[[#All],[sem 08]],"=P",Tabla1[[#All],[llave2]],Gráficos_!C55))</f>
        <v/>
      </c>
      <c r="R55" t="str">
        <f>IF(C55="","",COUNTIFS(Tabla1[[#All],[sem 09]],"=P",Tabla1[[#All],[llave2]],Gráficos_!C55))</f>
        <v/>
      </c>
      <c r="S55" t="str">
        <f>IF(C55="","",COUNTIFS(Tabla1[[#All],[sem 10]],"=P",Tabla1[[#All],[llave2]],Gráficos_!C55))</f>
        <v/>
      </c>
      <c r="T55" t="str">
        <f>IF(C55="","",COUNTIFS(Tabla1[[#All],[sem 11]],"=P",Tabla1[[#All],[llave2]],Gráficos_!C55))</f>
        <v/>
      </c>
      <c r="U55" t="str">
        <f>IF(C55="","",COUNTIFS(Tabla1[[#All],[sem 12]],"=P",Tabla1[[#All],[llave2]],Gráficos_!C55))</f>
        <v/>
      </c>
      <c r="V55" t="str">
        <f>IF(C55="","",COUNTIFS(Tabla1[[#All],[sem 13]],"=P",Tabla1[[#All],[llave2]],Gráficos_!C55))</f>
        <v/>
      </c>
      <c r="W55" t="str">
        <f>IF(C55="","",COUNTIFS(Tabla1[[#All],[sem 14]],"=P",Tabla1[[#All],[llave2]],Gráficos_!C55))</f>
        <v/>
      </c>
      <c r="X55" t="str">
        <f>IF(C55="","",COUNTIFS(Tabla1[[#All],[sem 15]],"=P",Tabla1[[#All],[llave2]],Gráficos_!C55))</f>
        <v/>
      </c>
      <c r="Y55" s="192" t="str">
        <f>IF(C55="","",COUNTIFS(Tabla1[[#All],[sem 16]],"=P",Tabla1[[#All],[llave2]],Gráficos_!C55))</f>
        <v/>
      </c>
      <c r="AA55" s="188" t="str">
        <f t="shared" si="17"/>
        <v/>
      </c>
      <c r="AB55" t="str">
        <f t="shared" si="18"/>
        <v/>
      </c>
      <c r="AC55" s="63" t="str">
        <f t="shared" si="19"/>
        <v/>
      </c>
      <c r="AD55" t="str">
        <f t="shared" si="20"/>
        <v/>
      </c>
      <c r="AE55" t="str">
        <f t="shared" si="13"/>
        <v/>
      </c>
      <c r="AF55" t="str">
        <f t="shared" si="21"/>
        <v/>
      </c>
      <c r="AG55" t="str">
        <f t="shared" si="22"/>
        <v/>
      </c>
      <c r="AH55" t="str">
        <f t="shared" si="23"/>
        <v/>
      </c>
      <c r="AI55" t="str">
        <f t="shared" si="24"/>
        <v/>
      </c>
      <c r="AK55" t="str">
        <f t="shared" si="25"/>
        <v/>
      </c>
      <c r="AL55" t="str">
        <f t="shared" si="25"/>
        <v/>
      </c>
      <c r="AM55" t="str">
        <f t="shared" si="25"/>
        <v/>
      </c>
      <c r="AN55" t="str">
        <f t="shared" si="25"/>
        <v/>
      </c>
      <c r="AO55" t="str">
        <f t="shared" si="25"/>
        <v/>
      </c>
      <c r="AP55" t="str">
        <f t="shared" si="25"/>
        <v/>
      </c>
      <c r="AQ55" t="str">
        <f t="shared" si="25"/>
        <v/>
      </c>
      <c r="AR55" t="str">
        <f t="shared" si="25"/>
        <v/>
      </c>
      <c r="AS55" t="str">
        <f t="shared" si="25"/>
        <v/>
      </c>
      <c r="AT55" t="str">
        <f t="shared" si="25"/>
        <v/>
      </c>
      <c r="AU55" t="str">
        <f t="shared" si="25"/>
        <v/>
      </c>
      <c r="AV55" t="str">
        <f t="shared" si="25"/>
        <v/>
      </c>
      <c r="AW55" t="str">
        <f t="shared" si="9"/>
        <v/>
      </c>
      <c r="AX55" t="str">
        <f t="shared" si="10"/>
        <v/>
      </c>
      <c r="AY55" t="str">
        <f t="shared" si="11"/>
        <v/>
      </c>
      <c r="AZ55" s="192" t="str">
        <f t="shared" si="12"/>
        <v/>
      </c>
      <c r="BA55" t="str">
        <f t="shared" si="15"/>
        <v/>
      </c>
      <c r="BJ55" s="185"/>
      <c r="BK55" s="185"/>
      <c r="BL55" s="185"/>
      <c r="BM55" s="185"/>
      <c r="BN55" s="185"/>
      <c r="BO55" s="185"/>
      <c r="BP55" s="185"/>
      <c r="BQ55" s="185"/>
      <c r="BR55" s="185"/>
      <c r="BS55" s="185"/>
      <c r="BT55" s="185"/>
      <c r="BU55" s="185"/>
      <c r="BV55" s="185"/>
      <c r="BW55" s="185"/>
      <c r="BX55" s="185"/>
      <c r="BY55" s="185"/>
      <c r="BZ55" s="185"/>
      <c r="CA55" s="185"/>
      <c r="CB55" s="185"/>
      <c r="CC55" s="185"/>
      <c r="CD55" s="185"/>
      <c r="CE55" s="185"/>
      <c r="CF55" s="185"/>
      <c r="CG55" s="185"/>
      <c r="CH55" s="185"/>
      <c r="CI55" s="185"/>
      <c r="CJ55" s="185"/>
    </row>
    <row r="56" spans="9:96">
      <c r="I56" t="str">
        <f>IF(C56="","",COUNTIFS(Tabla1[[#All],[¿Pasó a miembro?]],"Si",Tabla1[[#All],[Tipo Incrito]],"&lt;&gt;Pre-Inscrito",Tabla1[[#All],[llave2]],Gráficos_!C56))</f>
        <v/>
      </c>
      <c r="J56" s="188" t="str">
        <f>IF(C56="","",COUNTIFS(Tabla1[[#All],[sem 01]],"=P",Tabla1[[#All],[llave2]],Gráficos_!C56))</f>
        <v/>
      </c>
      <c r="K56" t="str">
        <f>IF(C56="","",COUNTIFS(Tabla1[[#All],[sem 02]],"=P",Tabla1[[#All],[llave2]],Gráficos_!C56))</f>
        <v/>
      </c>
      <c r="L56" t="str">
        <f>IF(C56="","",COUNTIFS(Tabla1[[#All],[sem 03]],"=P",Tabla1[[#All],[llave2]],Gráficos_!C56))</f>
        <v/>
      </c>
      <c r="M56" t="str">
        <f>IF(C56="","",COUNTIFS(Tabla1[[#All],[sem 04]],"=P",Tabla1[[#All],[llave2]],Gráficos_!C56))</f>
        <v/>
      </c>
      <c r="N56" t="str">
        <f>IF(C56="","",COUNTIFS(Tabla1[[#All],[sem 05]],"=P",Tabla1[[#All],[llave2]],Gráficos_!C56))</f>
        <v/>
      </c>
      <c r="O56" t="str">
        <f>IF(C56="","",COUNTIFS(Tabla1[[#All],[sem 06]],"=P",Tabla1[[#All],[llave2]],Gráficos_!C56))</f>
        <v/>
      </c>
      <c r="P56" t="str">
        <f>IF(C56="","",COUNTIFS(Tabla1[[#All],[sem 07]],"=P",Tabla1[[#All],[llave2]],Gráficos_!C56))</f>
        <v/>
      </c>
      <c r="Q56" t="str">
        <f>IF(C56="","",COUNTIFS(Tabla1[[#All],[sem 08]],"=P",Tabla1[[#All],[llave2]],Gráficos_!C56))</f>
        <v/>
      </c>
      <c r="R56" t="str">
        <f>IF(C56="","",COUNTIFS(Tabla1[[#All],[sem 09]],"=P",Tabla1[[#All],[llave2]],Gráficos_!C56))</f>
        <v/>
      </c>
      <c r="S56" t="str">
        <f>IF(C56="","",COUNTIFS(Tabla1[[#All],[sem 10]],"=P",Tabla1[[#All],[llave2]],Gráficos_!C56))</f>
        <v/>
      </c>
      <c r="T56" t="str">
        <f>IF(C56="","",COUNTIFS(Tabla1[[#All],[sem 11]],"=P",Tabla1[[#All],[llave2]],Gráficos_!C56))</f>
        <v/>
      </c>
      <c r="U56" t="str">
        <f>IF(C56="","",COUNTIFS(Tabla1[[#All],[sem 12]],"=P",Tabla1[[#All],[llave2]],Gráficos_!C56))</f>
        <v/>
      </c>
      <c r="V56" t="str">
        <f>IF(C56="","",COUNTIFS(Tabla1[[#All],[sem 13]],"=P",Tabla1[[#All],[llave2]],Gráficos_!C56))</f>
        <v/>
      </c>
      <c r="W56" t="str">
        <f>IF(C56="","",COUNTIFS(Tabla1[[#All],[sem 14]],"=P",Tabla1[[#All],[llave2]],Gráficos_!C56))</f>
        <v/>
      </c>
      <c r="X56" t="str">
        <f>IF(C56="","",COUNTIFS(Tabla1[[#All],[sem 15]],"=P",Tabla1[[#All],[llave2]],Gráficos_!C56))</f>
        <v/>
      </c>
      <c r="Y56" s="192" t="str">
        <f>IF(C56="","",COUNTIFS(Tabla1[[#All],[sem 16]],"=P",Tabla1[[#All],[llave2]],Gráficos_!C56))</f>
        <v/>
      </c>
      <c r="AA56" s="188" t="str">
        <f t="shared" si="17"/>
        <v/>
      </c>
      <c r="AB56" t="str">
        <f t="shared" si="18"/>
        <v/>
      </c>
      <c r="AC56" s="63" t="str">
        <f t="shared" si="19"/>
        <v/>
      </c>
      <c r="AD56" t="str">
        <f t="shared" si="20"/>
        <v/>
      </c>
      <c r="AE56" t="str">
        <f t="shared" si="13"/>
        <v/>
      </c>
      <c r="AF56" t="str">
        <f t="shared" si="21"/>
        <v/>
      </c>
      <c r="AG56" t="str">
        <f t="shared" si="22"/>
        <v/>
      </c>
      <c r="AH56" t="str">
        <f t="shared" si="23"/>
        <v/>
      </c>
      <c r="AI56" t="str">
        <f t="shared" si="24"/>
        <v/>
      </c>
      <c r="AK56" t="str">
        <f t="shared" si="25"/>
        <v/>
      </c>
      <c r="AL56" t="str">
        <f t="shared" si="25"/>
        <v/>
      </c>
      <c r="AM56" t="str">
        <f t="shared" si="25"/>
        <v/>
      </c>
      <c r="AN56" t="str">
        <f t="shared" si="25"/>
        <v/>
      </c>
      <c r="AO56" t="str">
        <f t="shared" si="25"/>
        <v/>
      </c>
      <c r="AP56" t="str">
        <f t="shared" si="25"/>
        <v/>
      </c>
      <c r="AQ56" t="str">
        <f t="shared" si="25"/>
        <v/>
      </c>
      <c r="AR56" t="str">
        <f t="shared" si="25"/>
        <v/>
      </c>
      <c r="AS56" t="str">
        <f t="shared" si="25"/>
        <v/>
      </c>
      <c r="AT56" t="str">
        <f t="shared" si="25"/>
        <v/>
      </c>
      <c r="AU56" t="str">
        <f t="shared" si="25"/>
        <v/>
      </c>
      <c r="AV56" t="str">
        <f t="shared" si="25"/>
        <v/>
      </c>
      <c r="AW56" t="str">
        <f t="shared" si="9"/>
        <v/>
      </c>
      <c r="AX56" t="str">
        <f t="shared" si="10"/>
        <v/>
      </c>
      <c r="AY56" t="str">
        <f t="shared" si="11"/>
        <v/>
      </c>
      <c r="AZ56" s="192" t="str">
        <f t="shared" si="12"/>
        <v/>
      </c>
      <c r="BA56" t="str">
        <f t="shared" si="15"/>
        <v/>
      </c>
    </row>
    <row r="57" spans="9:96">
      <c r="I57" t="str">
        <f>IF(C57="","",COUNTIFS(Tabla1[[#All],[¿Pasó a miembro?]],"Si",Tabla1[[#All],[Tipo Incrito]],"&lt;&gt;Pre-Inscrito",Tabla1[[#All],[llave2]],Gráficos_!C57))</f>
        <v/>
      </c>
      <c r="J57" s="188" t="str">
        <f>IF(C57="","",COUNTIFS(Tabla1[[#All],[sem 01]],"=P",Tabla1[[#All],[llave2]],Gráficos_!C57))</f>
        <v/>
      </c>
      <c r="K57" t="str">
        <f>IF(C57="","",COUNTIFS(Tabla1[[#All],[sem 02]],"=P",Tabla1[[#All],[llave2]],Gráficos_!C57))</f>
        <v/>
      </c>
      <c r="L57" t="str">
        <f>IF(C57="","",COUNTIFS(Tabla1[[#All],[sem 03]],"=P",Tabla1[[#All],[llave2]],Gráficos_!C57))</f>
        <v/>
      </c>
      <c r="M57" t="str">
        <f>IF(C57="","",COUNTIFS(Tabla1[[#All],[sem 04]],"=P",Tabla1[[#All],[llave2]],Gráficos_!C57))</f>
        <v/>
      </c>
      <c r="N57" t="str">
        <f>IF(C57="","",COUNTIFS(Tabla1[[#All],[sem 05]],"=P",Tabla1[[#All],[llave2]],Gráficos_!C57))</f>
        <v/>
      </c>
      <c r="O57" t="str">
        <f>IF(C57="","",COUNTIFS(Tabla1[[#All],[sem 06]],"=P",Tabla1[[#All],[llave2]],Gráficos_!C57))</f>
        <v/>
      </c>
      <c r="P57" t="str">
        <f>IF(C57="","",COUNTIFS(Tabla1[[#All],[sem 07]],"=P",Tabla1[[#All],[llave2]],Gráficos_!C57))</f>
        <v/>
      </c>
      <c r="Q57" t="str">
        <f>IF(C57="","",COUNTIFS(Tabla1[[#All],[sem 08]],"=P",Tabla1[[#All],[llave2]],Gráficos_!C57))</f>
        <v/>
      </c>
      <c r="R57" t="str">
        <f>IF(C57="","",COUNTIFS(Tabla1[[#All],[sem 09]],"=P",Tabla1[[#All],[llave2]],Gráficos_!C57))</f>
        <v/>
      </c>
      <c r="S57" t="str">
        <f>IF(C57="","",COUNTIFS(Tabla1[[#All],[sem 10]],"=P",Tabla1[[#All],[llave2]],Gráficos_!C57))</f>
        <v/>
      </c>
      <c r="T57" t="str">
        <f>IF(C57="","",COUNTIFS(Tabla1[[#All],[sem 11]],"=P",Tabla1[[#All],[llave2]],Gráficos_!C57))</f>
        <v/>
      </c>
      <c r="U57" t="str">
        <f>IF(C57="","",COUNTIFS(Tabla1[[#All],[sem 12]],"=P",Tabla1[[#All],[llave2]],Gráficos_!C57))</f>
        <v/>
      </c>
      <c r="V57" t="str">
        <f>IF(C57="","",COUNTIFS(Tabla1[[#All],[sem 13]],"=P",Tabla1[[#All],[llave2]],Gráficos_!C57))</f>
        <v/>
      </c>
      <c r="W57" t="str">
        <f>IF(C57="","",COUNTIFS(Tabla1[[#All],[sem 14]],"=P",Tabla1[[#All],[llave2]],Gráficos_!C57))</f>
        <v/>
      </c>
      <c r="X57" t="str">
        <f>IF(C57="","",COUNTIFS(Tabla1[[#All],[sem 15]],"=P",Tabla1[[#All],[llave2]],Gráficos_!C57))</f>
        <v/>
      </c>
      <c r="Y57" s="192" t="str">
        <f>IF(C57="","",COUNTIFS(Tabla1[[#All],[sem 16]],"=P",Tabla1[[#All],[llave2]],Gráficos_!C57))</f>
        <v/>
      </c>
      <c r="AA57" s="188" t="str">
        <f t="shared" si="17"/>
        <v/>
      </c>
      <c r="AB57" t="str">
        <f t="shared" si="18"/>
        <v/>
      </c>
      <c r="AC57" s="63" t="str">
        <f t="shared" si="19"/>
        <v/>
      </c>
      <c r="AD57" t="str">
        <f t="shared" si="20"/>
        <v/>
      </c>
      <c r="AE57" t="str">
        <f t="shared" si="13"/>
        <v/>
      </c>
      <c r="AF57" t="str">
        <f t="shared" si="21"/>
        <v/>
      </c>
      <c r="AG57" t="str">
        <f t="shared" si="22"/>
        <v/>
      </c>
      <c r="AH57" t="str">
        <f t="shared" si="23"/>
        <v/>
      </c>
      <c r="AI57" t="str">
        <f t="shared" si="24"/>
        <v/>
      </c>
      <c r="AK57" t="str">
        <f t="shared" si="25"/>
        <v/>
      </c>
      <c r="AL57" t="str">
        <f t="shared" si="25"/>
        <v/>
      </c>
      <c r="AM57" t="str">
        <f t="shared" si="25"/>
        <v/>
      </c>
      <c r="AN57" t="str">
        <f t="shared" si="25"/>
        <v/>
      </c>
      <c r="AO57" t="str">
        <f t="shared" si="25"/>
        <v/>
      </c>
      <c r="AP57" t="str">
        <f t="shared" si="25"/>
        <v/>
      </c>
      <c r="AQ57" t="str">
        <f t="shared" si="25"/>
        <v/>
      </c>
      <c r="AR57" t="str">
        <f t="shared" si="25"/>
        <v/>
      </c>
      <c r="AS57" t="str">
        <f t="shared" si="25"/>
        <v/>
      </c>
      <c r="AT57" t="str">
        <f t="shared" si="25"/>
        <v/>
      </c>
      <c r="AU57" t="str">
        <f t="shared" si="25"/>
        <v/>
      </c>
      <c r="AV57" t="str">
        <f t="shared" si="25"/>
        <v/>
      </c>
      <c r="AW57" t="str">
        <f t="shared" si="9"/>
        <v/>
      </c>
      <c r="AX57" t="str">
        <f t="shared" si="10"/>
        <v/>
      </c>
      <c r="AY57" t="str">
        <f t="shared" si="11"/>
        <v/>
      </c>
      <c r="AZ57" s="192" t="str">
        <f t="shared" si="12"/>
        <v/>
      </c>
      <c r="BA57" t="str">
        <f t="shared" si="15"/>
        <v/>
      </c>
    </row>
    <row r="58" spans="9:96">
      <c r="I58" t="str">
        <f>IF(C58="","",COUNTIFS(Tabla1[[#All],[¿Pasó a miembro?]],"Si",Tabla1[[#All],[Tipo Incrito]],"&lt;&gt;Pre-Inscrito",Tabla1[[#All],[llave2]],Gráficos_!C58))</f>
        <v/>
      </c>
      <c r="J58" s="188" t="str">
        <f>IF(C58="","",COUNTIFS(Tabla1[[#All],[sem 01]],"=P",Tabla1[[#All],[llave2]],Gráficos_!C58))</f>
        <v/>
      </c>
      <c r="K58" t="str">
        <f>IF(C58="","",COUNTIFS(Tabla1[[#All],[sem 02]],"=P",Tabla1[[#All],[llave2]],Gráficos_!C58))</f>
        <v/>
      </c>
      <c r="L58" t="str">
        <f>IF(C58="","",COUNTIFS(Tabla1[[#All],[sem 03]],"=P",Tabla1[[#All],[llave2]],Gráficos_!C58))</f>
        <v/>
      </c>
      <c r="M58" t="str">
        <f>IF(C58="","",COUNTIFS(Tabla1[[#All],[sem 04]],"=P",Tabla1[[#All],[llave2]],Gráficos_!C58))</f>
        <v/>
      </c>
      <c r="N58" t="str">
        <f>IF(C58="","",COUNTIFS(Tabla1[[#All],[sem 05]],"=P",Tabla1[[#All],[llave2]],Gráficos_!C58))</f>
        <v/>
      </c>
      <c r="O58" t="str">
        <f>IF(C58="","",COUNTIFS(Tabla1[[#All],[sem 06]],"=P",Tabla1[[#All],[llave2]],Gráficos_!C58))</f>
        <v/>
      </c>
      <c r="P58" t="str">
        <f>IF(C58="","",COUNTIFS(Tabla1[[#All],[sem 07]],"=P",Tabla1[[#All],[llave2]],Gráficos_!C58))</f>
        <v/>
      </c>
      <c r="Q58" t="str">
        <f>IF(C58="","",COUNTIFS(Tabla1[[#All],[sem 08]],"=P",Tabla1[[#All],[llave2]],Gráficos_!C58))</f>
        <v/>
      </c>
      <c r="R58" t="str">
        <f>IF(C58="","",COUNTIFS(Tabla1[[#All],[sem 09]],"=P",Tabla1[[#All],[llave2]],Gráficos_!C58))</f>
        <v/>
      </c>
      <c r="S58" t="str">
        <f>IF(C58="","",COUNTIFS(Tabla1[[#All],[sem 10]],"=P",Tabla1[[#All],[llave2]],Gráficos_!C58))</f>
        <v/>
      </c>
      <c r="T58" t="str">
        <f>IF(C58="","",COUNTIFS(Tabla1[[#All],[sem 11]],"=P",Tabla1[[#All],[llave2]],Gráficos_!C58))</f>
        <v/>
      </c>
      <c r="U58" t="str">
        <f>IF(C58="","",COUNTIFS(Tabla1[[#All],[sem 12]],"=P",Tabla1[[#All],[llave2]],Gráficos_!C58))</f>
        <v/>
      </c>
      <c r="V58" t="str">
        <f>IF(C58="","",COUNTIFS(Tabla1[[#All],[sem 13]],"=P",Tabla1[[#All],[llave2]],Gráficos_!C58))</f>
        <v/>
      </c>
      <c r="W58" t="str">
        <f>IF(C58="","",COUNTIFS(Tabla1[[#All],[sem 14]],"=P",Tabla1[[#All],[llave2]],Gráficos_!C58))</f>
        <v/>
      </c>
      <c r="X58" t="str">
        <f>IF(C58="","",COUNTIFS(Tabla1[[#All],[sem 15]],"=P",Tabla1[[#All],[llave2]],Gráficos_!C58))</f>
        <v/>
      </c>
      <c r="Y58" s="192" t="str">
        <f>IF(C58="","",COUNTIFS(Tabla1[[#All],[sem 16]],"=P",Tabla1[[#All],[llave2]],Gráficos_!C58))</f>
        <v/>
      </c>
      <c r="AA58" s="188" t="str">
        <f t="shared" si="17"/>
        <v/>
      </c>
      <c r="AB58" t="str">
        <f t="shared" si="18"/>
        <v/>
      </c>
      <c r="AC58" s="63" t="str">
        <f t="shared" si="19"/>
        <v/>
      </c>
      <c r="AD58" t="str">
        <f t="shared" si="20"/>
        <v/>
      </c>
      <c r="AE58" t="str">
        <f t="shared" si="13"/>
        <v/>
      </c>
      <c r="AF58" t="str">
        <f t="shared" si="21"/>
        <v/>
      </c>
      <c r="AG58" t="str">
        <f t="shared" si="22"/>
        <v/>
      </c>
      <c r="AH58" t="str">
        <f t="shared" si="23"/>
        <v/>
      </c>
      <c r="AI58" t="str">
        <f t="shared" si="24"/>
        <v/>
      </c>
      <c r="AK58" t="str">
        <f t="shared" si="25"/>
        <v/>
      </c>
      <c r="AL58" t="str">
        <f t="shared" si="25"/>
        <v/>
      </c>
      <c r="AM58" t="str">
        <f t="shared" si="25"/>
        <v/>
      </c>
      <c r="AN58" t="str">
        <f t="shared" si="25"/>
        <v/>
      </c>
      <c r="AO58" t="str">
        <f t="shared" si="25"/>
        <v/>
      </c>
      <c r="AP58" t="str">
        <f t="shared" si="25"/>
        <v/>
      </c>
      <c r="AQ58" t="str">
        <f t="shared" si="25"/>
        <v/>
      </c>
      <c r="AR58" t="str">
        <f t="shared" si="25"/>
        <v/>
      </c>
      <c r="AS58" t="str">
        <f t="shared" si="25"/>
        <v/>
      </c>
      <c r="AT58" t="str">
        <f t="shared" si="25"/>
        <v/>
      </c>
      <c r="AU58" t="str">
        <f t="shared" si="25"/>
        <v/>
      </c>
      <c r="AV58" t="str">
        <f t="shared" si="25"/>
        <v/>
      </c>
      <c r="AW58" t="str">
        <f t="shared" si="9"/>
        <v/>
      </c>
      <c r="AX58" t="str">
        <f t="shared" si="10"/>
        <v/>
      </c>
      <c r="AY58" t="str">
        <f t="shared" si="11"/>
        <v/>
      </c>
      <c r="AZ58" s="192" t="str">
        <f t="shared" si="12"/>
        <v/>
      </c>
      <c r="BA58" t="str">
        <f t="shared" si="15"/>
        <v/>
      </c>
    </row>
    <row r="59" spans="9:96">
      <c r="I59" t="str">
        <f>IF(C59="","",COUNTIFS(Tabla1[[#All],[¿Pasó a miembro?]],"Si",Tabla1[[#All],[Tipo Incrito]],"&lt;&gt;Pre-Inscrito",Tabla1[[#All],[llave2]],Gráficos_!C59))</f>
        <v/>
      </c>
      <c r="J59" s="188" t="str">
        <f>IF(C59="","",COUNTIFS(Tabla1[[#All],[sem 01]],"=P",Tabla1[[#All],[llave2]],Gráficos_!C59))</f>
        <v/>
      </c>
      <c r="K59" t="str">
        <f>IF(C59="","",COUNTIFS(Tabla1[[#All],[sem 02]],"=P",Tabla1[[#All],[llave2]],Gráficos_!C59))</f>
        <v/>
      </c>
      <c r="L59" t="str">
        <f>IF(C59="","",COUNTIFS(Tabla1[[#All],[sem 03]],"=P",Tabla1[[#All],[llave2]],Gráficos_!C59))</f>
        <v/>
      </c>
      <c r="M59" t="str">
        <f>IF(C59="","",COUNTIFS(Tabla1[[#All],[sem 04]],"=P",Tabla1[[#All],[llave2]],Gráficos_!C59))</f>
        <v/>
      </c>
      <c r="N59" t="str">
        <f>IF(C59="","",COUNTIFS(Tabla1[[#All],[sem 05]],"=P",Tabla1[[#All],[llave2]],Gráficos_!C59))</f>
        <v/>
      </c>
      <c r="O59" t="str">
        <f>IF(C59="","",COUNTIFS(Tabla1[[#All],[sem 06]],"=P",Tabla1[[#All],[llave2]],Gráficos_!C59))</f>
        <v/>
      </c>
      <c r="P59" t="str">
        <f>IF(C59="","",COUNTIFS(Tabla1[[#All],[sem 07]],"=P",Tabla1[[#All],[llave2]],Gráficos_!C59))</f>
        <v/>
      </c>
      <c r="Q59" t="str">
        <f>IF(C59="","",COUNTIFS(Tabla1[[#All],[sem 08]],"=P",Tabla1[[#All],[llave2]],Gráficos_!C59))</f>
        <v/>
      </c>
      <c r="R59" t="str">
        <f>IF(C59="","",COUNTIFS(Tabla1[[#All],[sem 09]],"=P",Tabla1[[#All],[llave2]],Gráficos_!C59))</f>
        <v/>
      </c>
      <c r="S59" t="str">
        <f>IF(C59="","",COUNTIFS(Tabla1[[#All],[sem 10]],"=P",Tabla1[[#All],[llave2]],Gráficos_!C59))</f>
        <v/>
      </c>
      <c r="T59" t="str">
        <f>IF(C59="","",COUNTIFS(Tabla1[[#All],[sem 11]],"=P",Tabla1[[#All],[llave2]],Gráficos_!C59))</f>
        <v/>
      </c>
      <c r="U59" t="str">
        <f>IF(C59="","",COUNTIFS(Tabla1[[#All],[sem 12]],"=P",Tabla1[[#All],[llave2]],Gráficos_!C59))</f>
        <v/>
      </c>
      <c r="V59" t="str">
        <f>IF(C59="","",COUNTIFS(Tabla1[[#All],[sem 13]],"=P",Tabla1[[#All],[llave2]],Gráficos_!C59))</f>
        <v/>
      </c>
      <c r="W59" t="str">
        <f>IF(C59="","",COUNTIFS(Tabla1[[#All],[sem 14]],"=P",Tabla1[[#All],[llave2]],Gráficos_!C59))</f>
        <v/>
      </c>
      <c r="X59" t="str">
        <f>IF(C59="","",COUNTIFS(Tabla1[[#All],[sem 15]],"=P",Tabla1[[#All],[llave2]],Gráficos_!C59))</f>
        <v/>
      </c>
      <c r="Y59" s="192" t="str">
        <f>IF(C59="","",COUNTIFS(Tabla1[[#All],[sem 16]],"=P",Tabla1[[#All],[llave2]],Gráficos_!C59))</f>
        <v/>
      </c>
      <c r="AA59" s="188" t="str">
        <f t="shared" si="17"/>
        <v/>
      </c>
      <c r="AB59" t="str">
        <f t="shared" si="18"/>
        <v/>
      </c>
      <c r="AC59" s="63" t="str">
        <f t="shared" si="19"/>
        <v/>
      </c>
      <c r="AD59" t="str">
        <f t="shared" si="20"/>
        <v/>
      </c>
      <c r="AE59" t="str">
        <f t="shared" si="13"/>
        <v/>
      </c>
      <c r="AF59" t="str">
        <f t="shared" si="21"/>
        <v/>
      </c>
      <c r="AG59" t="str">
        <f t="shared" si="22"/>
        <v/>
      </c>
      <c r="AH59" t="str">
        <f t="shared" si="23"/>
        <v/>
      </c>
      <c r="AI59" t="str">
        <f t="shared" si="24"/>
        <v/>
      </c>
      <c r="AK59" t="str">
        <f t="shared" si="25"/>
        <v/>
      </c>
      <c r="AL59" t="str">
        <f t="shared" si="25"/>
        <v/>
      </c>
      <c r="AM59" t="str">
        <f t="shared" si="25"/>
        <v/>
      </c>
      <c r="AN59" t="str">
        <f t="shared" si="25"/>
        <v/>
      </c>
      <c r="AO59" t="str">
        <f t="shared" si="25"/>
        <v/>
      </c>
      <c r="AP59" t="str">
        <f t="shared" si="25"/>
        <v/>
      </c>
      <c r="AQ59" t="str">
        <f t="shared" si="25"/>
        <v/>
      </c>
      <c r="AR59" t="str">
        <f t="shared" si="25"/>
        <v/>
      </c>
      <c r="AS59" t="str">
        <f t="shared" si="25"/>
        <v/>
      </c>
      <c r="AT59" t="str">
        <f t="shared" si="25"/>
        <v/>
      </c>
      <c r="AU59" t="str">
        <f t="shared" si="25"/>
        <v/>
      </c>
      <c r="AV59" t="str">
        <f t="shared" si="25"/>
        <v/>
      </c>
      <c r="AW59" t="str">
        <f t="shared" si="9"/>
        <v/>
      </c>
      <c r="AX59" t="str">
        <f t="shared" si="10"/>
        <v/>
      </c>
      <c r="AY59" t="str">
        <f t="shared" si="11"/>
        <v/>
      </c>
      <c r="AZ59" s="192" t="str">
        <f t="shared" si="12"/>
        <v/>
      </c>
      <c r="BA59" t="str">
        <f t="shared" si="15"/>
        <v/>
      </c>
    </row>
    <row r="60" spans="9:96">
      <c r="I60" t="str">
        <f>IF(C60="","",COUNTIFS(Tabla1[[#All],[¿Pasó a miembro?]],"Si",Tabla1[[#All],[Tipo Incrito]],"&lt;&gt;Pre-Inscrito",Tabla1[[#All],[llave2]],Gráficos_!C60))</f>
        <v/>
      </c>
      <c r="J60" s="188" t="str">
        <f>IF(C60="","",COUNTIFS(Tabla1[[#All],[sem 01]],"=P",Tabla1[[#All],[llave2]],Gráficos_!C60))</f>
        <v/>
      </c>
      <c r="K60" t="str">
        <f>IF(C60="","",COUNTIFS(Tabla1[[#All],[sem 02]],"=P",Tabla1[[#All],[llave2]],Gráficos_!C60))</f>
        <v/>
      </c>
      <c r="L60" t="str">
        <f>IF(C60="","",COUNTIFS(Tabla1[[#All],[sem 03]],"=P",Tabla1[[#All],[llave2]],Gráficos_!C60))</f>
        <v/>
      </c>
      <c r="M60" t="str">
        <f>IF(C60="","",COUNTIFS(Tabla1[[#All],[sem 04]],"=P",Tabla1[[#All],[llave2]],Gráficos_!C60))</f>
        <v/>
      </c>
      <c r="N60" t="str">
        <f>IF(C60="","",COUNTIFS(Tabla1[[#All],[sem 05]],"=P",Tabla1[[#All],[llave2]],Gráficos_!C60))</f>
        <v/>
      </c>
      <c r="O60" t="str">
        <f>IF(C60="","",COUNTIFS(Tabla1[[#All],[sem 06]],"=P",Tabla1[[#All],[llave2]],Gráficos_!C60))</f>
        <v/>
      </c>
      <c r="P60" t="str">
        <f>IF(C60="","",COUNTIFS(Tabla1[[#All],[sem 07]],"=P",Tabla1[[#All],[llave2]],Gráficos_!C60))</f>
        <v/>
      </c>
      <c r="Q60" t="str">
        <f>IF(C60="","",COUNTIFS(Tabla1[[#All],[sem 08]],"=P",Tabla1[[#All],[llave2]],Gráficos_!C60))</f>
        <v/>
      </c>
      <c r="R60" t="str">
        <f>IF(C60="","",COUNTIFS(Tabla1[[#All],[sem 09]],"=P",Tabla1[[#All],[llave2]],Gráficos_!C60))</f>
        <v/>
      </c>
      <c r="S60" t="str">
        <f>IF(C60="","",COUNTIFS(Tabla1[[#All],[sem 10]],"=P",Tabla1[[#All],[llave2]],Gráficos_!C60))</f>
        <v/>
      </c>
      <c r="T60" t="str">
        <f>IF(C60="","",COUNTIFS(Tabla1[[#All],[sem 11]],"=P",Tabla1[[#All],[llave2]],Gráficos_!C60))</f>
        <v/>
      </c>
      <c r="U60" t="str">
        <f>IF(C60="","",COUNTIFS(Tabla1[[#All],[sem 12]],"=P",Tabla1[[#All],[llave2]],Gráficos_!C60))</f>
        <v/>
      </c>
      <c r="V60" t="str">
        <f>IF(C60="","",COUNTIFS(Tabla1[[#All],[sem 13]],"=P",Tabla1[[#All],[llave2]],Gráficos_!C60))</f>
        <v/>
      </c>
      <c r="W60" t="str">
        <f>IF(C60="","",COUNTIFS(Tabla1[[#All],[sem 14]],"=P",Tabla1[[#All],[llave2]],Gráficos_!C60))</f>
        <v/>
      </c>
      <c r="X60" t="str">
        <f>IF(C60="","",COUNTIFS(Tabla1[[#All],[sem 15]],"=P",Tabla1[[#All],[llave2]],Gráficos_!C60))</f>
        <v/>
      </c>
      <c r="Y60" s="192" t="str">
        <f>IF(C60="","",COUNTIFS(Tabla1[[#All],[sem 16]],"=P",Tabla1[[#All],[llave2]],Gráficos_!C60))</f>
        <v/>
      </c>
      <c r="AA60" s="188" t="str">
        <f t="shared" si="17"/>
        <v/>
      </c>
      <c r="AB60" t="str">
        <f t="shared" si="18"/>
        <v/>
      </c>
      <c r="AC60" s="63" t="str">
        <f t="shared" si="19"/>
        <v/>
      </c>
      <c r="AD60" t="str">
        <f t="shared" si="20"/>
        <v/>
      </c>
      <c r="AE60" t="str">
        <f t="shared" si="13"/>
        <v/>
      </c>
      <c r="AF60" t="str">
        <f t="shared" si="21"/>
        <v/>
      </c>
      <c r="AG60" t="str">
        <f t="shared" si="22"/>
        <v/>
      </c>
      <c r="AH60" t="str">
        <f t="shared" si="23"/>
        <v/>
      </c>
      <c r="AI60" t="str">
        <f t="shared" si="24"/>
        <v/>
      </c>
      <c r="AK60" t="str">
        <f t="shared" si="25"/>
        <v/>
      </c>
      <c r="AL60" t="str">
        <f t="shared" si="25"/>
        <v/>
      </c>
      <c r="AM60" t="str">
        <f t="shared" si="25"/>
        <v/>
      </c>
      <c r="AN60" t="str">
        <f t="shared" si="25"/>
        <v/>
      </c>
      <c r="AO60" t="str">
        <f t="shared" si="25"/>
        <v/>
      </c>
      <c r="AP60" t="str">
        <f t="shared" si="25"/>
        <v/>
      </c>
      <c r="AQ60" t="str">
        <f t="shared" si="25"/>
        <v/>
      </c>
      <c r="AR60" t="str">
        <f t="shared" si="25"/>
        <v/>
      </c>
      <c r="AS60" t="str">
        <f t="shared" si="25"/>
        <v/>
      </c>
      <c r="AT60" t="str">
        <f t="shared" si="25"/>
        <v/>
      </c>
      <c r="AU60" t="str">
        <f t="shared" si="25"/>
        <v/>
      </c>
      <c r="AV60" t="str">
        <f t="shared" si="25"/>
        <v/>
      </c>
      <c r="AW60" t="str">
        <f t="shared" si="9"/>
        <v/>
      </c>
      <c r="AX60" t="str">
        <f t="shared" si="10"/>
        <v/>
      </c>
      <c r="AY60" t="str">
        <f t="shared" si="11"/>
        <v/>
      </c>
      <c r="AZ60" s="192" t="str">
        <f t="shared" si="12"/>
        <v/>
      </c>
      <c r="BA60" t="str">
        <f t="shared" si="15"/>
        <v/>
      </c>
    </row>
    <row r="61" spans="9:96">
      <c r="I61" t="str">
        <f>IF(C61="","",COUNTIFS(Tabla1[[#All],[¿Pasó a miembro?]],"Si",Tabla1[[#All],[Tipo Incrito]],"&lt;&gt;Pre-Inscrito",Tabla1[[#All],[llave2]],Gráficos_!C61))</f>
        <v/>
      </c>
      <c r="J61" s="188" t="str">
        <f>IF(C61="","",COUNTIFS(Tabla1[[#All],[sem 01]],"=P",Tabla1[[#All],[llave2]],Gráficos_!C61))</f>
        <v/>
      </c>
      <c r="K61" t="str">
        <f>IF(C61="","",COUNTIFS(Tabla1[[#All],[sem 02]],"=P",Tabla1[[#All],[llave2]],Gráficos_!C61))</f>
        <v/>
      </c>
      <c r="L61" t="str">
        <f>IF(C61="","",COUNTIFS(Tabla1[[#All],[sem 03]],"=P",Tabla1[[#All],[llave2]],Gráficos_!C61))</f>
        <v/>
      </c>
      <c r="M61" t="str">
        <f>IF(C61="","",COUNTIFS(Tabla1[[#All],[sem 04]],"=P",Tabla1[[#All],[llave2]],Gráficos_!C61))</f>
        <v/>
      </c>
      <c r="N61" t="str">
        <f>IF(C61="","",COUNTIFS(Tabla1[[#All],[sem 05]],"=P",Tabla1[[#All],[llave2]],Gráficos_!C61))</f>
        <v/>
      </c>
      <c r="O61" t="str">
        <f>IF(C61="","",COUNTIFS(Tabla1[[#All],[sem 06]],"=P",Tabla1[[#All],[llave2]],Gráficos_!C61))</f>
        <v/>
      </c>
      <c r="P61" t="str">
        <f>IF(C61="","",COUNTIFS(Tabla1[[#All],[sem 07]],"=P",Tabla1[[#All],[llave2]],Gráficos_!C61))</f>
        <v/>
      </c>
      <c r="Q61" t="str">
        <f>IF(C61="","",COUNTIFS(Tabla1[[#All],[sem 08]],"=P",Tabla1[[#All],[llave2]],Gráficos_!C61))</f>
        <v/>
      </c>
      <c r="R61" t="str">
        <f>IF(C61="","",COUNTIFS(Tabla1[[#All],[sem 09]],"=P",Tabla1[[#All],[llave2]],Gráficos_!C61))</f>
        <v/>
      </c>
      <c r="S61" t="str">
        <f>IF(C61="","",COUNTIFS(Tabla1[[#All],[sem 10]],"=P",Tabla1[[#All],[llave2]],Gráficos_!C61))</f>
        <v/>
      </c>
      <c r="T61" t="str">
        <f>IF(C61="","",COUNTIFS(Tabla1[[#All],[sem 11]],"=P",Tabla1[[#All],[llave2]],Gráficos_!C61))</f>
        <v/>
      </c>
      <c r="U61" t="str">
        <f>IF(C61="","",COUNTIFS(Tabla1[[#All],[sem 12]],"=P",Tabla1[[#All],[llave2]],Gráficos_!C61))</f>
        <v/>
      </c>
      <c r="V61" t="str">
        <f>IF(C61="","",COUNTIFS(Tabla1[[#All],[sem 13]],"=P",Tabla1[[#All],[llave2]],Gráficos_!C61))</f>
        <v/>
      </c>
      <c r="W61" t="str">
        <f>IF(C61="","",COUNTIFS(Tabla1[[#All],[sem 14]],"=P",Tabla1[[#All],[llave2]],Gráficos_!C61))</f>
        <v/>
      </c>
      <c r="X61" t="str">
        <f>IF(C61="","",COUNTIFS(Tabla1[[#All],[sem 15]],"=P",Tabla1[[#All],[llave2]],Gráficos_!C61))</f>
        <v/>
      </c>
      <c r="Y61" s="192" t="str">
        <f>IF(C61="","",COUNTIFS(Tabla1[[#All],[sem 16]],"=P",Tabla1[[#All],[llave2]],Gráficos_!C61))</f>
        <v/>
      </c>
      <c r="AA61" s="188" t="str">
        <f t="shared" si="17"/>
        <v/>
      </c>
      <c r="AB61" t="str">
        <f t="shared" si="18"/>
        <v/>
      </c>
      <c r="AC61" s="63" t="str">
        <f t="shared" si="19"/>
        <v/>
      </c>
      <c r="AD61" t="str">
        <f t="shared" si="20"/>
        <v/>
      </c>
      <c r="AE61" t="str">
        <f t="shared" si="13"/>
        <v/>
      </c>
      <c r="AF61" t="str">
        <f t="shared" si="21"/>
        <v/>
      </c>
      <c r="AG61" t="str">
        <f t="shared" si="22"/>
        <v/>
      </c>
      <c r="AH61" t="str">
        <f t="shared" si="23"/>
        <v/>
      </c>
      <c r="AI61" t="str">
        <f t="shared" si="24"/>
        <v/>
      </c>
      <c r="AK61" t="str">
        <f t="shared" si="25"/>
        <v/>
      </c>
      <c r="AL61" t="str">
        <f t="shared" si="25"/>
        <v/>
      </c>
      <c r="AM61" t="str">
        <f t="shared" si="25"/>
        <v/>
      </c>
      <c r="AN61" t="str">
        <f t="shared" si="25"/>
        <v/>
      </c>
      <c r="AO61" t="str">
        <f t="shared" si="25"/>
        <v/>
      </c>
      <c r="AP61" t="str">
        <f t="shared" si="25"/>
        <v/>
      </c>
      <c r="AQ61" t="str">
        <f t="shared" si="25"/>
        <v/>
      </c>
      <c r="AR61" t="str">
        <f t="shared" si="25"/>
        <v/>
      </c>
      <c r="AS61" t="str">
        <f t="shared" si="25"/>
        <v/>
      </c>
      <c r="AT61" t="str">
        <f t="shared" si="25"/>
        <v/>
      </c>
      <c r="AU61" t="str">
        <f t="shared" si="25"/>
        <v/>
      </c>
      <c r="AV61" t="str">
        <f t="shared" si="25"/>
        <v/>
      </c>
      <c r="AW61" t="str">
        <f t="shared" si="9"/>
        <v/>
      </c>
      <c r="AX61" t="str">
        <f t="shared" si="10"/>
        <v/>
      </c>
      <c r="AY61" t="str">
        <f t="shared" si="11"/>
        <v/>
      </c>
      <c r="AZ61" s="192" t="str">
        <f t="shared" si="12"/>
        <v/>
      </c>
      <c r="BA61" t="str">
        <f t="shared" si="15"/>
        <v/>
      </c>
    </row>
    <row r="62" spans="9:96">
      <c r="I62" t="str">
        <f>IF(C62="","",COUNTIFS(Tabla1[[#All],[¿Pasó a miembro?]],"Si",Tabla1[[#All],[Tipo Incrito]],"&lt;&gt;Pre-Inscrito",Tabla1[[#All],[llave2]],Gráficos_!C62))</f>
        <v/>
      </c>
      <c r="J62" s="188" t="str">
        <f>IF(C62="","",COUNTIFS(Tabla1[[#All],[sem 01]],"=P",Tabla1[[#All],[llave2]],Gráficos_!C62))</f>
        <v/>
      </c>
      <c r="K62" t="str">
        <f>IF(C62="","",COUNTIFS(Tabla1[[#All],[sem 02]],"=P",Tabla1[[#All],[llave2]],Gráficos_!C62))</f>
        <v/>
      </c>
      <c r="L62" t="str">
        <f>IF(C62="","",COUNTIFS(Tabla1[[#All],[sem 03]],"=P",Tabla1[[#All],[llave2]],Gráficos_!C62))</f>
        <v/>
      </c>
      <c r="M62" t="str">
        <f>IF(C62="","",COUNTIFS(Tabla1[[#All],[sem 04]],"=P",Tabla1[[#All],[llave2]],Gráficos_!C62))</f>
        <v/>
      </c>
      <c r="N62" t="str">
        <f>IF(C62="","",COUNTIFS(Tabla1[[#All],[sem 05]],"=P",Tabla1[[#All],[llave2]],Gráficos_!C62))</f>
        <v/>
      </c>
      <c r="O62" t="str">
        <f>IF(C62="","",COUNTIFS(Tabla1[[#All],[sem 06]],"=P",Tabla1[[#All],[llave2]],Gráficos_!C62))</f>
        <v/>
      </c>
      <c r="P62" t="str">
        <f>IF(C62="","",COUNTIFS(Tabla1[[#All],[sem 07]],"=P",Tabla1[[#All],[llave2]],Gráficos_!C62))</f>
        <v/>
      </c>
      <c r="Q62" t="str">
        <f>IF(C62="","",COUNTIFS(Tabla1[[#All],[sem 08]],"=P",Tabla1[[#All],[llave2]],Gráficos_!C62))</f>
        <v/>
      </c>
      <c r="R62" t="str">
        <f>IF(C62="","",COUNTIFS(Tabla1[[#All],[sem 09]],"=P",Tabla1[[#All],[llave2]],Gráficos_!C62))</f>
        <v/>
      </c>
      <c r="S62" t="str">
        <f>IF(C62="","",COUNTIFS(Tabla1[[#All],[sem 10]],"=P",Tabla1[[#All],[llave2]],Gráficos_!C62))</f>
        <v/>
      </c>
      <c r="T62" t="str">
        <f>IF(C62="","",COUNTIFS(Tabla1[[#All],[sem 11]],"=P",Tabla1[[#All],[llave2]],Gráficos_!C62))</f>
        <v/>
      </c>
      <c r="U62" t="str">
        <f>IF(C62="","",COUNTIFS(Tabla1[[#All],[sem 12]],"=P",Tabla1[[#All],[llave2]],Gráficos_!C62))</f>
        <v/>
      </c>
      <c r="V62" t="str">
        <f>IF(C62="","",COUNTIFS(Tabla1[[#All],[sem 13]],"=P",Tabla1[[#All],[llave2]],Gráficos_!C62))</f>
        <v/>
      </c>
      <c r="W62" t="str">
        <f>IF(C62="","",COUNTIFS(Tabla1[[#All],[sem 14]],"=P",Tabla1[[#All],[llave2]],Gráficos_!C62))</f>
        <v/>
      </c>
      <c r="X62" t="str">
        <f>IF(C62="","",COUNTIFS(Tabla1[[#All],[sem 15]],"=P",Tabla1[[#All],[llave2]],Gráficos_!C62))</f>
        <v/>
      </c>
      <c r="Y62" s="192" t="str">
        <f>IF(C62="","",COUNTIFS(Tabla1[[#All],[sem 16]],"=P",Tabla1[[#All],[llave2]],Gráficos_!C62))</f>
        <v/>
      </c>
      <c r="AA62" s="188" t="str">
        <f t="shared" si="17"/>
        <v/>
      </c>
      <c r="AB62" t="str">
        <f t="shared" si="18"/>
        <v/>
      </c>
      <c r="AC62" s="63" t="str">
        <f t="shared" si="19"/>
        <v/>
      </c>
      <c r="AD62" t="str">
        <f t="shared" si="20"/>
        <v/>
      </c>
      <c r="AE62" t="str">
        <f t="shared" si="13"/>
        <v/>
      </c>
      <c r="AF62" t="str">
        <f t="shared" si="21"/>
        <v/>
      </c>
      <c r="AG62" t="str">
        <f t="shared" si="22"/>
        <v/>
      </c>
      <c r="AH62" t="str">
        <f t="shared" si="23"/>
        <v/>
      </c>
      <c r="AI62" t="str">
        <f t="shared" si="24"/>
        <v/>
      </c>
      <c r="AK62" t="str">
        <f t="shared" si="25"/>
        <v/>
      </c>
      <c r="AL62" t="str">
        <f t="shared" si="25"/>
        <v/>
      </c>
      <c r="AM62" t="str">
        <f t="shared" si="25"/>
        <v/>
      </c>
      <c r="AN62" t="str">
        <f t="shared" si="25"/>
        <v/>
      </c>
      <c r="AO62" t="str">
        <f t="shared" si="25"/>
        <v/>
      </c>
      <c r="AP62" t="str">
        <f t="shared" si="25"/>
        <v/>
      </c>
      <c r="AQ62" t="str">
        <f t="shared" si="25"/>
        <v/>
      </c>
      <c r="AR62" t="str">
        <f t="shared" si="25"/>
        <v/>
      </c>
      <c r="AS62" t="str">
        <f t="shared" si="25"/>
        <v/>
      </c>
      <c r="AT62" t="str">
        <f t="shared" si="25"/>
        <v/>
      </c>
      <c r="AU62" t="str">
        <f t="shared" si="25"/>
        <v/>
      </c>
      <c r="AV62" t="str">
        <f t="shared" si="25"/>
        <v/>
      </c>
      <c r="AW62" t="str">
        <f t="shared" si="9"/>
        <v/>
      </c>
      <c r="AX62" t="str">
        <f t="shared" si="10"/>
        <v/>
      </c>
      <c r="AY62" t="str">
        <f t="shared" si="11"/>
        <v/>
      </c>
      <c r="AZ62" s="192" t="str">
        <f t="shared" si="12"/>
        <v/>
      </c>
      <c r="BA62" t="str">
        <f t="shared" si="15"/>
        <v/>
      </c>
    </row>
    <row r="63" spans="9:96">
      <c r="I63" t="str">
        <f>IF(C63="","",COUNTIFS(Tabla1[[#All],[¿Pasó a miembro?]],"Si",Tabla1[[#All],[Tipo Incrito]],"&lt;&gt;Pre-Inscrito",Tabla1[[#All],[llave2]],Gráficos_!C63))</f>
        <v/>
      </c>
      <c r="J63" s="188" t="str">
        <f>IF(C63="","",COUNTIFS(Tabla1[[#All],[sem 01]],"=P",Tabla1[[#All],[llave2]],Gráficos_!C63))</f>
        <v/>
      </c>
      <c r="K63" t="str">
        <f>IF(C63="","",COUNTIFS(Tabla1[[#All],[sem 02]],"=P",Tabla1[[#All],[llave2]],Gráficos_!C63))</f>
        <v/>
      </c>
      <c r="L63" t="str">
        <f>IF(C63="","",COUNTIFS(Tabla1[[#All],[sem 03]],"=P",Tabla1[[#All],[llave2]],Gráficos_!C63))</f>
        <v/>
      </c>
      <c r="M63" t="str">
        <f>IF(C63="","",COUNTIFS(Tabla1[[#All],[sem 04]],"=P",Tabla1[[#All],[llave2]],Gráficos_!C63))</f>
        <v/>
      </c>
      <c r="N63" t="str">
        <f>IF(C63="","",COUNTIFS(Tabla1[[#All],[sem 05]],"=P",Tabla1[[#All],[llave2]],Gráficos_!C63))</f>
        <v/>
      </c>
      <c r="O63" t="str">
        <f>IF(C63="","",COUNTIFS(Tabla1[[#All],[sem 06]],"=P",Tabla1[[#All],[llave2]],Gráficos_!C63))</f>
        <v/>
      </c>
      <c r="P63" t="str">
        <f>IF(C63="","",COUNTIFS(Tabla1[[#All],[sem 07]],"=P",Tabla1[[#All],[llave2]],Gráficos_!C63))</f>
        <v/>
      </c>
      <c r="Q63" t="str">
        <f>IF(C63="","",COUNTIFS(Tabla1[[#All],[sem 08]],"=P",Tabla1[[#All],[llave2]],Gráficos_!C63))</f>
        <v/>
      </c>
      <c r="R63" t="str">
        <f>IF(C63="","",COUNTIFS(Tabla1[[#All],[sem 09]],"=P",Tabla1[[#All],[llave2]],Gráficos_!C63))</f>
        <v/>
      </c>
      <c r="S63" t="str">
        <f>IF(C63="","",COUNTIFS(Tabla1[[#All],[sem 10]],"=P",Tabla1[[#All],[llave2]],Gráficos_!C63))</f>
        <v/>
      </c>
      <c r="T63" t="str">
        <f>IF(C63="","",COUNTIFS(Tabla1[[#All],[sem 11]],"=P",Tabla1[[#All],[llave2]],Gráficos_!C63))</f>
        <v/>
      </c>
      <c r="U63" t="str">
        <f>IF(C63="","",COUNTIFS(Tabla1[[#All],[sem 12]],"=P",Tabla1[[#All],[llave2]],Gráficos_!C63))</f>
        <v/>
      </c>
      <c r="V63" t="str">
        <f>IF(C63="","",COUNTIFS(Tabla1[[#All],[sem 13]],"=P",Tabla1[[#All],[llave2]],Gráficos_!C63))</f>
        <v/>
      </c>
      <c r="W63" t="str">
        <f>IF(C63="","",COUNTIFS(Tabla1[[#All],[sem 14]],"=P",Tabla1[[#All],[llave2]],Gráficos_!C63))</f>
        <v/>
      </c>
      <c r="X63" t="str">
        <f>IF(C63="","",COUNTIFS(Tabla1[[#All],[sem 15]],"=P",Tabla1[[#All],[llave2]],Gráficos_!C63))</f>
        <v/>
      </c>
      <c r="Y63" s="192" t="str">
        <f>IF(C63="","",COUNTIFS(Tabla1[[#All],[sem 16]],"=P",Tabla1[[#All],[llave2]],Gráficos_!C63))</f>
        <v/>
      </c>
      <c r="AA63" s="188" t="str">
        <f t="shared" si="17"/>
        <v/>
      </c>
      <c r="AB63" t="str">
        <f t="shared" si="18"/>
        <v/>
      </c>
      <c r="AC63" s="63" t="str">
        <f t="shared" si="19"/>
        <v/>
      </c>
      <c r="AD63" t="str">
        <f t="shared" si="20"/>
        <v/>
      </c>
      <c r="AE63" t="str">
        <f t="shared" si="13"/>
        <v/>
      </c>
      <c r="AF63" t="str">
        <f t="shared" si="21"/>
        <v/>
      </c>
      <c r="AG63" t="str">
        <f t="shared" si="22"/>
        <v/>
      </c>
      <c r="AH63" t="str">
        <f t="shared" si="23"/>
        <v/>
      </c>
      <c r="AI63" t="str">
        <f t="shared" si="24"/>
        <v/>
      </c>
      <c r="AK63" t="str">
        <f t="shared" si="25"/>
        <v/>
      </c>
      <c r="AL63" t="str">
        <f t="shared" si="25"/>
        <v/>
      </c>
      <c r="AM63" t="str">
        <f t="shared" si="25"/>
        <v/>
      </c>
      <c r="AN63" t="str">
        <f t="shared" si="25"/>
        <v/>
      </c>
      <c r="AO63" t="str">
        <f t="shared" si="25"/>
        <v/>
      </c>
      <c r="AP63" t="str">
        <f t="shared" si="25"/>
        <v/>
      </c>
      <c r="AQ63" t="str">
        <f t="shared" si="25"/>
        <v/>
      </c>
      <c r="AR63" t="str">
        <f t="shared" si="25"/>
        <v/>
      </c>
      <c r="AS63" t="str">
        <f t="shared" si="25"/>
        <v/>
      </c>
      <c r="AT63" t="str">
        <f t="shared" si="25"/>
        <v/>
      </c>
      <c r="AU63" t="str">
        <f t="shared" si="25"/>
        <v/>
      </c>
      <c r="AV63" t="str">
        <f t="shared" si="25"/>
        <v/>
      </c>
      <c r="AW63" t="str">
        <f t="shared" si="9"/>
        <v/>
      </c>
      <c r="AX63" t="str">
        <f t="shared" si="10"/>
        <v/>
      </c>
      <c r="AY63" t="str">
        <f t="shared" si="11"/>
        <v/>
      </c>
      <c r="AZ63" s="192" t="str">
        <f t="shared" si="12"/>
        <v/>
      </c>
      <c r="BA63" t="str">
        <f t="shared" si="15"/>
        <v/>
      </c>
    </row>
    <row r="64" spans="9:96">
      <c r="I64" t="str">
        <f>IF(C64="","",COUNTIFS(Tabla1[[#All],[¿Pasó a miembro?]],"Si",Tabla1[[#All],[Tipo Incrito]],"&lt;&gt;Pre-Inscrito",Tabla1[[#All],[llave2]],Gráficos_!C64))</f>
        <v/>
      </c>
      <c r="J64" s="188" t="str">
        <f>IF(C64="","",COUNTIFS(Tabla1[[#All],[sem 01]],"=P",Tabla1[[#All],[llave2]],Gráficos_!C64))</f>
        <v/>
      </c>
      <c r="K64" t="str">
        <f>IF(C64="","",COUNTIFS(Tabla1[[#All],[sem 02]],"=P",Tabla1[[#All],[llave2]],Gráficos_!C64))</f>
        <v/>
      </c>
      <c r="L64" t="str">
        <f>IF(C64="","",COUNTIFS(Tabla1[[#All],[sem 03]],"=P",Tabla1[[#All],[llave2]],Gráficos_!C64))</f>
        <v/>
      </c>
      <c r="M64" t="str">
        <f>IF(C64="","",COUNTIFS(Tabla1[[#All],[sem 04]],"=P",Tabla1[[#All],[llave2]],Gráficos_!C64))</f>
        <v/>
      </c>
      <c r="N64" t="str">
        <f>IF(C64="","",COUNTIFS(Tabla1[[#All],[sem 05]],"=P",Tabla1[[#All],[llave2]],Gráficos_!C64))</f>
        <v/>
      </c>
      <c r="O64" t="str">
        <f>IF(C64="","",COUNTIFS(Tabla1[[#All],[sem 06]],"=P",Tabla1[[#All],[llave2]],Gráficos_!C64))</f>
        <v/>
      </c>
      <c r="P64" t="str">
        <f>IF(C64="","",COUNTIFS(Tabla1[[#All],[sem 07]],"=P",Tabla1[[#All],[llave2]],Gráficos_!C64))</f>
        <v/>
      </c>
      <c r="Q64" t="str">
        <f>IF(C64="","",COUNTIFS(Tabla1[[#All],[sem 08]],"=P",Tabla1[[#All],[llave2]],Gráficos_!C64))</f>
        <v/>
      </c>
      <c r="R64" t="str">
        <f>IF(C64="","",COUNTIFS(Tabla1[[#All],[sem 09]],"=P",Tabla1[[#All],[llave2]],Gráficos_!C64))</f>
        <v/>
      </c>
      <c r="S64" t="str">
        <f>IF(C64="","",COUNTIFS(Tabla1[[#All],[sem 10]],"=P",Tabla1[[#All],[llave2]],Gráficos_!C64))</f>
        <v/>
      </c>
      <c r="T64" t="str">
        <f>IF(C64="","",COUNTIFS(Tabla1[[#All],[sem 11]],"=P",Tabla1[[#All],[llave2]],Gráficos_!C64))</f>
        <v/>
      </c>
      <c r="U64" t="str">
        <f>IF(C64="","",COUNTIFS(Tabla1[[#All],[sem 12]],"=P",Tabla1[[#All],[llave2]],Gráficos_!C64))</f>
        <v/>
      </c>
      <c r="V64" t="str">
        <f>IF(C64="","",COUNTIFS(Tabla1[[#All],[sem 13]],"=P",Tabla1[[#All],[llave2]],Gráficos_!C64))</f>
        <v/>
      </c>
      <c r="W64" t="str">
        <f>IF(C64="","",COUNTIFS(Tabla1[[#All],[sem 14]],"=P",Tabla1[[#All],[llave2]],Gráficos_!C64))</f>
        <v/>
      </c>
      <c r="X64" t="str">
        <f>IF(C64="","",COUNTIFS(Tabla1[[#All],[sem 15]],"=P",Tabla1[[#All],[llave2]],Gráficos_!C64))</f>
        <v/>
      </c>
      <c r="Y64" s="192" t="str">
        <f>IF(C64="","",COUNTIFS(Tabla1[[#All],[sem 16]],"=P",Tabla1[[#All],[llave2]],Gráficos_!C64))</f>
        <v/>
      </c>
      <c r="AA64" s="188" t="str">
        <f t="shared" si="17"/>
        <v/>
      </c>
      <c r="AB64" t="str">
        <f t="shared" si="18"/>
        <v/>
      </c>
      <c r="AC64" s="63" t="str">
        <f t="shared" si="19"/>
        <v/>
      </c>
      <c r="AD64" t="str">
        <f t="shared" si="20"/>
        <v/>
      </c>
      <c r="AE64" t="str">
        <f t="shared" si="13"/>
        <v/>
      </c>
      <c r="AF64" t="str">
        <f t="shared" si="21"/>
        <v/>
      </c>
      <c r="AG64" t="str">
        <f t="shared" si="22"/>
        <v/>
      </c>
      <c r="AH64" t="str">
        <f t="shared" si="23"/>
        <v/>
      </c>
      <c r="AI64" t="str">
        <f t="shared" si="24"/>
        <v/>
      </c>
      <c r="AK64" t="str">
        <f t="shared" si="25"/>
        <v/>
      </c>
      <c r="AL64" t="str">
        <f t="shared" si="25"/>
        <v/>
      </c>
      <c r="AM64" t="str">
        <f t="shared" si="25"/>
        <v/>
      </c>
      <c r="AN64" t="str">
        <f t="shared" si="25"/>
        <v/>
      </c>
      <c r="AO64" t="str">
        <f t="shared" si="25"/>
        <v/>
      </c>
      <c r="AP64" t="str">
        <f t="shared" si="25"/>
        <v/>
      </c>
      <c r="AQ64" t="str">
        <f t="shared" si="25"/>
        <v/>
      </c>
      <c r="AR64" t="str">
        <f t="shared" si="25"/>
        <v/>
      </c>
      <c r="AS64" t="str">
        <f t="shared" si="25"/>
        <v/>
      </c>
      <c r="AT64" t="str">
        <f t="shared" si="25"/>
        <v/>
      </c>
      <c r="AU64" t="str">
        <f t="shared" si="25"/>
        <v/>
      </c>
      <c r="AV64" t="str">
        <f t="shared" si="25"/>
        <v/>
      </c>
      <c r="AW64" t="str">
        <f t="shared" si="9"/>
        <v/>
      </c>
      <c r="AX64" t="str">
        <f t="shared" si="10"/>
        <v/>
      </c>
      <c r="AY64" t="str">
        <f t="shared" si="11"/>
        <v/>
      </c>
      <c r="AZ64" s="192" t="str">
        <f t="shared" si="12"/>
        <v/>
      </c>
      <c r="BA64" t="str">
        <f t="shared" si="15"/>
        <v/>
      </c>
    </row>
    <row r="65" spans="9:53">
      <c r="I65" t="str">
        <f>IF(C65="","",COUNTIFS(Tabla1[[#All],[¿Pasó a miembro?]],"Si",Tabla1[[#All],[Tipo Incrito]],"&lt;&gt;Pre-Inscrito",Tabla1[[#All],[llave2]],Gráficos_!C65))</f>
        <v/>
      </c>
      <c r="J65" s="188" t="str">
        <f>IF(C65="","",COUNTIFS(Tabla1[[#All],[sem 01]],"=P",Tabla1[[#All],[llave2]],Gráficos_!C65))</f>
        <v/>
      </c>
      <c r="K65" t="str">
        <f>IF(C65="","",COUNTIFS(Tabla1[[#All],[sem 02]],"=P",Tabla1[[#All],[llave2]],Gráficos_!C65))</f>
        <v/>
      </c>
      <c r="L65" t="str">
        <f>IF(C65="","",COUNTIFS(Tabla1[[#All],[sem 03]],"=P",Tabla1[[#All],[llave2]],Gráficos_!C65))</f>
        <v/>
      </c>
      <c r="M65" t="str">
        <f>IF(C65="","",COUNTIFS(Tabla1[[#All],[sem 04]],"=P",Tabla1[[#All],[llave2]],Gráficos_!C65))</f>
        <v/>
      </c>
      <c r="N65" t="str">
        <f>IF(C65="","",COUNTIFS(Tabla1[[#All],[sem 05]],"=P",Tabla1[[#All],[llave2]],Gráficos_!C65))</f>
        <v/>
      </c>
      <c r="O65" t="str">
        <f>IF(C65="","",COUNTIFS(Tabla1[[#All],[sem 06]],"=P",Tabla1[[#All],[llave2]],Gráficos_!C65))</f>
        <v/>
      </c>
      <c r="P65" t="str">
        <f>IF(C65="","",COUNTIFS(Tabla1[[#All],[sem 07]],"=P",Tabla1[[#All],[llave2]],Gráficos_!C65))</f>
        <v/>
      </c>
      <c r="Q65" t="str">
        <f>IF(C65="","",COUNTIFS(Tabla1[[#All],[sem 08]],"=P",Tabla1[[#All],[llave2]],Gráficos_!C65))</f>
        <v/>
      </c>
      <c r="R65" t="str">
        <f>IF(C65="","",COUNTIFS(Tabla1[[#All],[sem 09]],"=P",Tabla1[[#All],[llave2]],Gráficos_!C65))</f>
        <v/>
      </c>
      <c r="S65" t="str">
        <f>IF(C65="","",COUNTIFS(Tabla1[[#All],[sem 10]],"=P",Tabla1[[#All],[llave2]],Gráficos_!C65))</f>
        <v/>
      </c>
      <c r="T65" t="str">
        <f>IF(C65="","",COUNTIFS(Tabla1[[#All],[sem 11]],"=P",Tabla1[[#All],[llave2]],Gráficos_!C65))</f>
        <v/>
      </c>
      <c r="U65" t="str">
        <f>IF(C65="","",COUNTIFS(Tabla1[[#All],[sem 12]],"=P",Tabla1[[#All],[llave2]],Gráficos_!C65))</f>
        <v/>
      </c>
      <c r="V65" t="str">
        <f>IF(C65="","",COUNTIFS(Tabla1[[#All],[sem 13]],"=P",Tabla1[[#All],[llave2]],Gráficos_!C65))</f>
        <v/>
      </c>
      <c r="W65" t="str">
        <f>IF(C65="","",COUNTIFS(Tabla1[[#All],[sem 14]],"=P",Tabla1[[#All],[llave2]],Gráficos_!C65))</f>
        <v/>
      </c>
      <c r="X65" t="str">
        <f>IF(C65="","",COUNTIFS(Tabla1[[#All],[sem 15]],"=P",Tabla1[[#All],[llave2]],Gráficos_!C65))</f>
        <v/>
      </c>
      <c r="Y65" s="192" t="str">
        <f>IF(C65="","",COUNTIFS(Tabla1[[#All],[sem 16]],"=P",Tabla1[[#All],[llave2]],Gráficos_!C65))</f>
        <v/>
      </c>
      <c r="AA65" s="188" t="str">
        <f t="shared" si="17"/>
        <v/>
      </c>
      <c r="AB65" t="str">
        <f t="shared" si="18"/>
        <v/>
      </c>
      <c r="AC65" s="63" t="str">
        <f t="shared" si="19"/>
        <v/>
      </c>
      <c r="AD65" t="str">
        <f t="shared" si="20"/>
        <v/>
      </c>
      <c r="AE65" t="str">
        <f t="shared" si="13"/>
        <v/>
      </c>
      <c r="AF65" t="str">
        <f t="shared" si="21"/>
        <v/>
      </c>
      <c r="AG65" t="str">
        <f t="shared" si="22"/>
        <v/>
      </c>
      <c r="AH65" t="str">
        <f t="shared" si="23"/>
        <v/>
      </c>
      <c r="AI65" t="str">
        <f t="shared" si="24"/>
        <v/>
      </c>
      <c r="AK65" t="str">
        <f t="shared" si="25"/>
        <v/>
      </c>
      <c r="AL65" t="str">
        <f t="shared" si="25"/>
        <v/>
      </c>
      <c r="AM65" t="str">
        <f t="shared" si="25"/>
        <v/>
      </c>
      <c r="AN65" t="str">
        <f t="shared" si="25"/>
        <v/>
      </c>
      <c r="AO65" t="str">
        <f t="shared" si="25"/>
        <v/>
      </c>
      <c r="AP65" t="str">
        <f t="shared" si="25"/>
        <v/>
      </c>
      <c r="AQ65" t="str">
        <f t="shared" si="25"/>
        <v/>
      </c>
      <c r="AR65" t="str">
        <f t="shared" si="25"/>
        <v/>
      </c>
      <c r="AS65" t="str">
        <f t="shared" si="25"/>
        <v/>
      </c>
      <c r="AT65" t="str">
        <f t="shared" si="25"/>
        <v/>
      </c>
      <c r="AU65" t="str">
        <f t="shared" si="25"/>
        <v/>
      </c>
      <c r="AV65" t="str">
        <f t="shared" si="25"/>
        <v/>
      </c>
      <c r="AW65" t="str">
        <f t="shared" si="9"/>
        <v/>
      </c>
      <c r="AX65" t="str">
        <f t="shared" si="10"/>
        <v/>
      </c>
      <c r="AY65" t="str">
        <f t="shared" si="11"/>
        <v/>
      </c>
      <c r="AZ65" s="192" t="str">
        <f t="shared" si="12"/>
        <v/>
      </c>
      <c r="BA65" t="str">
        <f t="shared" si="15"/>
        <v/>
      </c>
    </row>
    <row r="66" spans="9:53">
      <c r="I66" t="str">
        <f>IF(C66="","",COUNTIFS(Tabla1[[#All],[¿Pasó a miembro?]],"Si",Tabla1[[#All],[Tipo Incrito]],"&lt;&gt;Pre-Inscrito",Tabla1[[#All],[llave2]],Gráficos_!C66))</f>
        <v/>
      </c>
      <c r="J66" s="188" t="str">
        <f>IF(C66="","",COUNTIFS(Tabla1[[#All],[sem 01]],"=P",Tabla1[[#All],[llave2]],Gráficos_!C66))</f>
        <v/>
      </c>
      <c r="K66" t="str">
        <f>IF(C66="","",COUNTIFS(Tabla1[[#All],[sem 02]],"=P",Tabla1[[#All],[llave2]],Gráficos_!C66))</f>
        <v/>
      </c>
      <c r="L66" t="str">
        <f>IF(C66="","",COUNTIFS(Tabla1[[#All],[sem 03]],"=P",Tabla1[[#All],[llave2]],Gráficos_!C66))</f>
        <v/>
      </c>
      <c r="M66" t="str">
        <f>IF(C66="","",COUNTIFS(Tabla1[[#All],[sem 04]],"=P",Tabla1[[#All],[llave2]],Gráficos_!C66))</f>
        <v/>
      </c>
      <c r="N66" t="str">
        <f>IF(C66="","",COUNTIFS(Tabla1[[#All],[sem 05]],"=P",Tabla1[[#All],[llave2]],Gráficos_!C66))</f>
        <v/>
      </c>
      <c r="O66" t="str">
        <f>IF(C66="","",COUNTIFS(Tabla1[[#All],[sem 06]],"=P",Tabla1[[#All],[llave2]],Gráficos_!C66))</f>
        <v/>
      </c>
      <c r="P66" t="str">
        <f>IF(C66="","",COUNTIFS(Tabla1[[#All],[sem 07]],"=P",Tabla1[[#All],[llave2]],Gráficos_!C66))</f>
        <v/>
      </c>
      <c r="Q66" t="str">
        <f>IF(C66="","",COUNTIFS(Tabla1[[#All],[sem 08]],"=P",Tabla1[[#All],[llave2]],Gráficos_!C66))</f>
        <v/>
      </c>
      <c r="R66" t="str">
        <f>IF(C66="","",COUNTIFS(Tabla1[[#All],[sem 09]],"=P",Tabla1[[#All],[llave2]],Gráficos_!C66))</f>
        <v/>
      </c>
      <c r="S66" t="str">
        <f>IF(C66="","",COUNTIFS(Tabla1[[#All],[sem 10]],"=P",Tabla1[[#All],[llave2]],Gráficos_!C66))</f>
        <v/>
      </c>
      <c r="T66" t="str">
        <f>IF(C66="","",COUNTIFS(Tabla1[[#All],[sem 11]],"=P",Tabla1[[#All],[llave2]],Gráficos_!C66))</f>
        <v/>
      </c>
      <c r="U66" t="str">
        <f>IF(C66="","",COUNTIFS(Tabla1[[#All],[sem 12]],"=P",Tabla1[[#All],[llave2]],Gráficos_!C66))</f>
        <v/>
      </c>
      <c r="V66" t="str">
        <f>IF(C66="","",COUNTIFS(Tabla1[[#All],[sem 13]],"=P",Tabla1[[#All],[llave2]],Gráficos_!C66))</f>
        <v/>
      </c>
      <c r="W66" t="str">
        <f>IF(C66="","",COUNTIFS(Tabla1[[#All],[sem 14]],"=P",Tabla1[[#All],[llave2]],Gráficos_!C66))</f>
        <v/>
      </c>
      <c r="X66" t="str">
        <f>IF(C66="","",COUNTIFS(Tabla1[[#All],[sem 15]],"=P",Tabla1[[#All],[llave2]],Gráficos_!C66))</f>
        <v/>
      </c>
      <c r="Y66" s="192" t="str">
        <f>IF(C66="","",COUNTIFS(Tabla1[[#All],[sem 16]],"=P",Tabla1[[#All],[llave2]],Gráficos_!C66))</f>
        <v/>
      </c>
      <c r="AA66" s="188" t="str">
        <f t="shared" si="17"/>
        <v/>
      </c>
      <c r="AB66" t="str">
        <f t="shared" si="18"/>
        <v/>
      </c>
      <c r="AC66" s="63" t="str">
        <f t="shared" si="19"/>
        <v/>
      </c>
      <c r="AD66" t="str">
        <f t="shared" si="20"/>
        <v/>
      </c>
      <c r="AE66" t="str">
        <f t="shared" si="13"/>
        <v/>
      </c>
      <c r="AF66" t="str">
        <f t="shared" si="21"/>
        <v/>
      </c>
      <c r="AG66" t="str">
        <f t="shared" si="22"/>
        <v/>
      </c>
      <c r="AH66" t="str">
        <f t="shared" si="23"/>
        <v/>
      </c>
      <c r="AI66" t="str">
        <f t="shared" si="24"/>
        <v/>
      </c>
      <c r="AK66" t="str">
        <f t="shared" si="25"/>
        <v/>
      </c>
      <c r="AL66" t="str">
        <f t="shared" si="25"/>
        <v/>
      </c>
      <c r="AM66" t="str">
        <f t="shared" si="25"/>
        <v/>
      </c>
      <c r="AN66" t="str">
        <f t="shared" si="25"/>
        <v/>
      </c>
      <c r="AO66" t="str">
        <f t="shared" si="25"/>
        <v/>
      </c>
      <c r="AP66" t="str">
        <f t="shared" si="25"/>
        <v/>
      </c>
      <c r="AQ66" t="str">
        <f t="shared" si="25"/>
        <v/>
      </c>
      <c r="AR66" t="str">
        <f t="shared" si="25"/>
        <v/>
      </c>
      <c r="AS66" t="str">
        <f t="shared" si="25"/>
        <v/>
      </c>
      <c r="AT66" t="str">
        <f t="shared" si="25"/>
        <v/>
      </c>
      <c r="AU66" t="str">
        <f t="shared" si="25"/>
        <v/>
      </c>
      <c r="AV66" t="str">
        <f t="shared" si="25"/>
        <v/>
      </c>
      <c r="AW66" t="str">
        <f t="shared" si="9"/>
        <v/>
      </c>
      <c r="AX66" t="str">
        <f t="shared" si="10"/>
        <v/>
      </c>
      <c r="AY66" t="str">
        <f t="shared" si="11"/>
        <v/>
      </c>
      <c r="AZ66" s="192" t="str">
        <f t="shared" si="12"/>
        <v/>
      </c>
      <c r="BA66" t="str">
        <f t="shared" si="15"/>
        <v/>
      </c>
    </row>
    <row r="67" spans="9:53">
      <c r="I67" t="str">
        <f>IF(C67="","",COUNTIFS(Tabla1[[#All],[¿Pasó a miembro?]],"Si",Tabla1[[#All],[Tipo Incrito]],"&lt;&gt;Pre-Inscrito",Tabla1[[#All],[llave2]],Gráficos_!C67))</f>
        <v/>
      </c>
      <c r="J67" s="188" t="str">
        <f>IF(C67="","",COUNTIFS(Tabla1[[#All],[sem 01]],"=P",Tabla1[[#All],[llave2]],Gráficos_!C67))</f>
        <v/>
      </c>
      <c r="K67" t="str">
        <f>IF(C67="","",COUNTIFS(Tabla1[[#All],[sem 02]],"=P",Tabla1[[#All],[llave2]],Gráficos_!C67))</f>
        <v/>
      </c>
      <c r="L67" t="str">
        <f>IF(C67="","",COUNTIFS(Tabla1[[#All],[sem 03]],"=P",Tabla1[[#All],[llave2]],Gráficos_!C67))</f>
        <v/>
      </c>
      <c r="M67" t="str">
        <f>IF(C67="","",COUNTIFS(Tabla1[[#All],[sem 04]],"=P",Tabla1[[#All],[llave2]],Gráficos_!C67))</f>
        <v/>
      </c>
      <c r="N67" t="str">
        <f>IF(C67="","",COUNTIFS(Tabla1[[#All],[sem 05]],"=P",Tabla1[[#All],[llave2]],Gráficos_!C67))</f>
        <v/>
      </c>
      <c r="O67" t="str">
        <f>IF(C67="","",COUNTIFS(Tabla1[[#All],[sem 06]],"=P",Tabla1[[#All],[llave2]],Gráficos_!C67))</f>
        <v/>
      </c>
      <c r="P67" t="str">
        <f>IF(C67="","",COUNTIFS(Tabla1[[#All],[sem 07]],"=P",Tabla1[[#All],[llave2]],Gráficos_!C67))</f>
        <v/>
      </c>
      <c r="Q67" t="str">
        <f>IF(C67="","",COUNTIFS(Tabla1[[#All],[sem 08]],"=P",Tabla1[[#All],[llave2]],Gráficos_!C67))</f>
        <v/>
      </c>
      <c r="R67" t="str">
        <f>IF(C67="","",COUNTIFS(Tabla1[[#All],[sem 09]],"=P",Tabla1[[#All],[llave2]],Gráficos_!C67))</f>
        <v/>
      </c>
      <c r="S67" t="str">
        <f>IF(C67="","",COUNTIFS(Tabla1[[#All],[sem 10]],"=P",Tabla1[[#All],[llave2]],Gráficos_!C67))</f>
        <v/>
      </c>
      <c r="T67" t="str">
        <f>IF(C67="","",COUNTIFS(Tabla1[[#All],[sem 11]],"=P",Tabla1[[#All],[llave2]],Gráficos_!C67))</f>
        <v/>
      </c>
      <c r="U67" t="str">
        <f>IF(C67="","",COUNTIFS(Tabla1[[#All],[sem 12]],"=P",Tabla1[[#All],[llave2]],Gráficos_!C67))</f>
        <v/>
      </c>
      <c r="V67" t="str">
        <f>IF(C67="","",COUNTIFS(Tabla1[[#All],[sem 13]],"=P",Tabla1[[#All],[llave2]],Gráficos_!C67))</f>
        <v/>
      </c>
      <c r="W67" t="str">
        <f>IF(C67="","",COUNTIFS(Tabla1[[#All],[sem 14]],"=P",Tabla1[[#All],[llave2]],Gráficos_!C67))</f>
        <v/>
      </c>
      <c r="X67" t="str">
        <f>IF(C67="","",COUNTIFS(Tabla1[[#All],[sem 15]],"=P",Tabla1[[#All],[llave2]],Gráficos_!C67))</f>
        <v/>
      </c>
      <c r="Y67" s="192" t="str">
        <f>IF(C67="","",COUNTIFS(Tabla1[[#All],[sem 16]],"=P",Tabla1[[#All],[llave2]],Gráficos_!C67))</f>
        <v/>
      </c>
      <c r="AA67" s="188" t="str">
        <f t="shared" si="17"/>
        <v/>
      </c>
      <c r="AB67" t="str">
        <f t="shared" si="18"/>
        <v/>
      </c>
      <c r="AC67" s="63" t="str">
        <f t="shared" si="19"/>
        <v/>
      </c>
      <c r="AD67" t="str">
        <f t="shared" si="20"/>
        <v/>
      </c>
      <c r="AE67" t="str">
        <f t="shared" si="13"/>
        <v/>
      </c>
      <c r="AF67" t="str">
        <f t="shared" si="21"/>
        <v/>
      </c>
      <c r="AG67" t="str">
        <f t="shared" si="22"/>
        <v/>
      </c>
      <c r="AH67" t="str">
        <f t="shared" si="23"/>
        <v/>
      </c>
      <c r="AI67" t="str">
        <f t="shared" si="24"/>
        <v/>
      </c>
      <c r="AK67" t="str">
        <f t="shared" si="25"/>
        <v/>
      </c>
      <c r="AL67" t="str">
        <f t="shared" si="25"/>
        <v/>
      </c>
      <c r="AM67" t="str">
        <f t="shared" si="25"/>
        <v/>
      </c>
      <c r="AN67" t="str">
        <f t="shared" si="25"/>
        <v/>
      </c>
      <c r="AO67" t="str">
        <f t="shared" si="25"/>
        <v/>
      </c>
      <c r="AP67" t="str">
        <f t="shared" si="25"/>
        <v/>
      </c>
      <c r="AQ67" t="str">
        <f t="shared" si="25"/>
        <v/>
      </c>
      <c r="AR67" t="str">
        <f t="shared" si="25"/>
        <v/>
      </c>
      <c r="AS67" t="str">
        <f t="shared" si="25"/>
        <v/>
      </c>
      <c r="AT67" t="str">
        <f t="shared" si="25"/>
        <v/>
      </c>
      <c r="AU67" t="str">
        <f t="shared" si="25"/>
        <v/>
      </c>
      <c r="AV67" t="str">
        <f t="shared" si="25"/>
        <v/>
      </c>
      <c r="AW67" t="str">
        <f t="shared" si="9"/>
        <v/>
      </c>
      <c r="AX67" t="str">
        <f t="shared" si="10"/>
        <v/>
      </c>
      <c r="AY67" t="str">
        <f t="shared" si="11"/>
        <v/>
      </c>
      <c r="AZ67" s="192" t="str">
        <f t="shared" si="12"/>
        <v/>
      </c>
      <c r="BA67" t="str">
        <f t="shared" si="15"/>
        <v/>
      </c>
    </row>
    <row r="68" spans="9:53">
      <c r="I68" t="str">
        <f>IF(C68="","",COUNTIFS(Tabla1[[#All],[¿Pasó a miembro?]],"Si",Tabla1[[#All],[Tipo Incrito]],"&lt;&gt;Pre-Inscrito",Tabla1[[#All],[llave2]],Gráficos_!C68))</f>
        <v/>
      </c>
      <c r="J68" s="188" t="str">
        <f>IF(C68="","",COUNTIFS(Tabla1[[#All],[sem 01]],"=P",Tabla1[[#All],[llave2]],Gráficos_!C68))</f>
        <v/>
      </c>
      <c r="K68" t="str">
        <f>IF(C68="","",COUNTIFS(Tabla1[[#All],[sem 02]],"=P",Tabla1[[#All],[llave2]],Gráficos_!C68))</f>
        <v/>
      </c>
      <c r="L68" t="str">
        <f>IF(C68="","",COUNTIFS(Tabla1[[#All],[sem 03]],"=P",Tabla1[[#All],[llave2]],Gráficos_!C68))</f>
        <v/>
      </c>
      <c r="M68" t="str">
        <f>IF(C68="","",COUNTIFS(Tabla1[[#All],[sem 04]],"=P",Tabla1[[#All],[llave2]],Gráficos_!C68))</f>
        <v/>
      </c>
      <c r="N68" t="str">
        <f>IF(C68="","",COUNTIFS(Tabla1[[#All],[sem 05]],"=P",Tabla1[[#All],[llave2]],Gráficos_!C68))</f>
        <v/>
      </c>
      <c r="O68" t="str">
        <f>IF(C68="","",COUNTIFS(Tabla1[[#All],[sem 06]],"=P",Tabla1[[#All],[llave2]],Gráficos_!C68))</f>
        <v/>
      </c>
      <c r="P68" t="str">
        <f>IF(C68="","",COUNTIFS(Tabla1[[#All],[sem 07]],"=P",Tabla1[[#All],[llave2]],Gráficos_!C68))</f>
        <v/>
      </c>
      <c r="Q68" t="str">
        <f>IF(C68="","",COUNTIFS(Tabla1[[#All],[sem 08]],"=P",Tabla1[[#All],[llave2]],Gráficos_!C68))</f>
        <v/>
      </c>
      <c r="R68" t="str">
        <f>IF(C68="","",COUNTIFS(Tabla1[[#All],[sem 09]],"=P",Tabla1[[#All],[llave2]],Gráficos_!C68))</f>
        <v/>
      </c>
      <c r="S68" t="str">
        <f>IF(C68="","",COUNTIFS(Tabla1[[#All],[sem 10]],"=P",Tabla1[[#All],[llave2]],Gráficos_!C68))</f>
        <v/>
      </c>
      <c r="T68" t="str">
        <f>IF(C68="","",COUNTIFS(Tabla1[[#All],[sem 11]],"=P",Tabla1[[#All],[llave2]],Gráficos_!C68))</f>
        <v/>
      </c>
      <c r="U68" t="str">
        <f>IF(C68="","",COUNTIFS(Tabla1[[#All],[sem 12]],"=P",Tabla1[[#All],[llave2]],Gráficos_!C68))</f>
        <v/>
      </c>
      <c r="V68" t="str">
        <f>IF(C68="","",COUNTIFS(Tabla1[[#All],[sem 13]],"=P",Tabla1[[#All],[llave2]],Gráficos_!C68))</f>
        <v/>
      </c>
      <c r="W68" t="str">
        <f>IF(C68="","",COUNTIFS(Tabla1[[#All],[sem 14]],"=P",Tabla1[[#All],[llave2]],Gráficos_!C68))</f>
        <v/>
      </c>
      <c r="X68" t="str">
        <f>IF(C68="","",COUNTIFS(Tabla1[[#All],[sem 15]],"=P",Tabla1[[#All],[llave2]],Gráficos_!C68))</f>
        <v/>
      </c>
      <c r="Y68" s="192" t="str">
        <f>IF(C68="","",COUNTIFS(Tabla1[[#All],[sem 16]],"=P",Tabla1[[#All],[llave2]],Gráficos_!C68))</f>
        <v/>
      </c>
      <c r="AA68" s="188" t="str">
        <f t="shared" si="17"/>
        <v/>
      </c>
      <c r="AB68" t="str">
        <f t="shared" si="18"/>
        <v/>
      </c>
      <c r="AC68" s="63" t="str">
        <f t="shared" si="19"/>
        <v/>
      </c>
      <c r="AD68" t="str">
        <f t="shared" si="20"/>
        <v/>
      </c>
      <c r="AE68" t="str">
        <f t="shared" si="13"/>
        <v/>
      </c>
      <c r="AF68" t="str">
        <f t="shared" si="21"/>
        <v/>
      </c>
      <c r="AG68" t="str">
        <f t="shared" si="22"/>
        <v/>
      </c>
      <c r="AH68" t="str">
        <f t="shared" si="23"/>
        <v/>
      </c>
      <c r="AI68" t="str">
        <f t="shared" si="24"/>
        <v/>
      </c>
      <c r="AK68" t="str">
        <f t="shared" si="25"/>
        <v/>
      </c>
      <c r="AL68" t="str">
        <f t="shared" si="25"/>
        <v/>
      </c>
      <c r="AM68" t="str">
        <f t="shared" si="25"/>
        <v/>
      </c>
      <c r="AN68" t="str">
        <f t="shared" si="25"/>
        <v/>
      </c>
      <c r="AO68" t="str">
        <f t="shared" si="25"/>
        <v/>
      </c>
      <c r="AP68" t="str">
        <f t="shared" si="25"/>
        <v/>
      </c>
      <c r="AQ68" t="str">
        <f t="shared" si="25"/>
        <v/>
      </c>
      <c r="AR68" t="str">
        <f t="shared" si="25"/>
        <v/>
      </c>
      <c r="AS68" t="str">
        <f t="shared" si="25"/>
        <v/>
      </c>
      <c r="AT68" t="str">
        <f t="shared" si="25"/>
        <v/>
      </c>
      <c r="AU68" t="str">
        <f t="shared" si="25"/>
        <v/>
      </c>
      <c r="AV68" t="str">
        <f t="shared" si="25"/>
        <v/>
      </c>
      <c r="AW68" t="str">
        <f t="shared" si="9"/>
        <v/>
      </c>
      <c r="AX68" t="str">
        <f t="shared" si="10"/>
        <v/>
      </c>
      <c r="AY68" t="str">
        <f t="shared" si="11"/>
        <v/>
      </c>
      <c r="AZ68" s="192" t="str">
        <f t="shared" si="12"/>
        <v/>
      </c>
      <c r="BA68" t="str">
        <f t="shared" si="15"/>
        <v/>
      </c>
    </row>
    <row r="69" spans="9:53">
      <c r="I69" t="str">
        <f>IF(C69="","",COUNTIFS(Tabla1[[#All],[¿Pasó a miembro?]],"Si",Tabla1[[#All],[Tipo Incrito]],"&lt;&gt;Pre-Inscrito",Tabla1[[#All],[llave2]],Gráficos_!C69))</f>
        <v/>
      </c>
      <c r="J69" s="188" t="str">
        <f>IF(C69="","",COUNTIFS(Tabla1[[#All],[sem 01]],"=P",Tabla1[[#All],[llave2]],Gráficos_!C69))</f>
        <v/>
      </c>
      <c r="K69" t="str">
        <f>IF(C69="","",COUNTIFS(Tabla1[[#All],[sem 02]],"=P",Tabla1[[#All],[llave2]],Gráficos_!C69))</f>
        <v/>
      </c>
      <c r="L69" t="str">
        <f>IF(C69="","",COUNTIFS(Tabla1[[#All],[sem 03]],"=P",Tabla1[[#All],[llave2]],Gráficos_!C69))</f>
        <v/>
      </c>
      <c r="M69" t="str">
        <f>IF(C69="","",COUNTIFS(Tabla1[[#All],[sem 04]],"=P",Tabla1[[#All],[llave2]],Gráficos_!C69))</f>
        <v/>
      </c>
      <c r="N69" t="str">
        <f>IF(C69="","",COUNTIFS(Tabla1[[#All],[sem 05]],"=P",Tabla1[[#All],[llave2]],Gráficos_!C69))</f>
        <v/>
      </c>
      <c r="O69" t="str">
        <f>IF(C69="","",COUNTIFS(Tabla1[[#All],[sem 06]],"=P",Tabla1[[#All],[llave2]],Gráficos_!C69))</f>
        <v/>
      </c>
      <c r="P69" t="str">
        <f>IF(C69="","",COUNTIFS(Tabla1[[#All],[sem 07]],"=P",Tabla1[[#All],[llave2]],Gráficos_!C69))</f>
        <v/>
      </c>
      <c r="Q69" t="str">
        <f>IF(C69="","",COUNTIFS(Tabla1[[#All],[sem 08]],"=P",Tabla1[[#All],[llave2]],Gráficos_!C69))</f>
        <v/>
      </c>
      <c r="R69" t="str">
        <f>IF(C69="","",COUNTIFS(Tabla1[[#All],[sem 09]],"=P",Tabla1[[#All],[llave2]],Gráficos_!C69))</f>
        <v/>
      </c>
      <c r="S69" t="str">
        <f>IF(C69="","",COUNTIFS(Tabla1[[#All],[sem 10]],"=P",Tabla1[[#All],[llave2]],Gráficos_!C69))</f>
        <v/>
      </c>
      <c r="T69" t="str">
        <f>IF(C69="","",COUNTIFS(Tabla1[[#All],[sem 11]],"=P",Tabla1[[#All],[llave2]],Gráficos_!C69))</f>
        <v/>
      </c>
      <c r="U69" t="str">
        <f>IF(C69="","",COUNTIFS(Tabla1[[#All],[sem 12]],"=P",Tabla1[[#All],[llave2]],Gráficos_!C69))</f>
        <v/>
      </c>
      <c r="V69" t="str">
        <f>IF(C69="","",COUNTIFS(Tabla1[[#All],[sem 13]],"=P",Tabla1[[#All],[llave2]],Gráficos_!C69))</f>
        <v/>
      </c>
      <c r="W69" t="str">
        <f>IF(C69="","",COUNTIFS(Tabla1[[#All],[sem 14]],"=P",Tabla1[[#All],[llave2]],Gráficos_!C69))</f>
        <v/>
      </c>
      <c r="X69" t="str">
        <f>IF(C69="","",COUNTIFS(Tabla1[[#All],[sem 15]],"=P",Tabla1[[#All],[llave2]],Gráficos_!C69))</f>
        <v/>
      </c>
      <c r="Y69" s="192" t="str">
        <f>IF(C69="","",COUNTIFS(Tabla1[[#All],[sem 16]],"=P",Tabla1[[#All],[llave2]],Gráficos_!C69))</f>
        <v/>
      </c>
      <c r="AA69" s="188" t="str">
        <f t="shared" si="17"/>
        <v/>
      </c>
      <c r="AB69" t="str">
        <f t="shared" si="18"/>
        <v/>
      </c>
      <c r="AC69" s="63" t="str">
        <f t="shared" si="19"/>
        <v/>
      </c>
      <c r="AD69" t="str">
        <f t="shared" si="20"/>
        <v/>
      </c>
      <c r="AE69" t="str">
        <f t="shared" si="13"/>
        <v/>
      </c>
      <c r="AF69" t="str">
        <f t="shared" si="21"/>
        <v/>
      </c>
      <c r="AG69" t="str">
        <f t="shared" si="22"/>
        <v/>
      </c>
      <c r="AH69" t="str">
        <f t="shared" si="23"/>
        <v/>
      </c>
      <c r="AI69" t="str">
        <f t="shared" si="24"/>
        <v/>
      </c>
      <c r="AK69" t="str">
        <f t="shared" si="25"/>
        <v/>
      </c>
      <c r="AL69" t="str">
        <f t="shared" si="25"/>
        <v/>
      </c>
      <c r="AM69" t="str">
        <f t="shared" si="25"/>
        <v/>
      </c>
      <c r="AN69" t="str">
        <f t="shared" si="25"/>
        <v/>
      </c>
      <c r="AO69" t="str">
        <f t="shared" si="25"/>
        <v/>
      </c>
      <c r="AP69" t="str">
        <f t="shared" si="25"/>
        <v/>
      </c>
      <c r="AQ69" t="str">
        <f t="shared" si="25"/>
        <v/>
      </c>
      <c r="AR69" t="str">
        <f t="shared" si="25"/>
        <v/>
      </c>
      <c r="AS69" t="str">
        <f t="shared" si="25"/>
        <v/>
      </c>
      <c r="AT69" t="str">
        <f t="shared" si="25"/>
        <v/>
      </c>
      <c r="AU69" t="str">
        <f t="shared" si="25"/>
        <v/>
      </c>
      <c r="AV69" t="str">
        <f t="shared" si="25"/>
        <v/>
      </c>
      <c r="AW69" t="str">
        <f t="shared" si="9"/>
        <v/>
      </c>
      <c r="AX69" t="str">
        <f t="shared" si="10"/>
        <v/>
      </c>
      <c r="AY69" t="str">
        <f t="shared" si="11"/>
        <v/>
      </c>
      <c r="AZ69" s="192" t="str">
        <f t="shared" si="12"/>
        <v/>
      </c>
      <c r="BA69" t="str">
        <f t="shared" si="15"/>
        <v/>
      </c>
    </row>
    <row r="70" spans="9:53">
      <c r="I70" t="str">
        <f>IF(C70="","",COUNTIFS(Tabla1[[#All],[¿Pasó a miembro?]],"Si",Tabla1[[#All],[Tipo Incrito]],"&lt;&gt;Pre-Inscrito",Tabla1[[#All],[llave2]],Gráficos_!C70))</f>
        <v/>
      </c>
      <c r="J70" s="188" t="str">
        <f>IF(C70="","",COUNTIFS(Tabla1[[#All],[sem 01]],"=P",Tabla1[[#All],[llave2]],Gráficos_!C70))</f>
        <v/>
      </c>
      <c r="K70" t="str">
        <f>IF(C70="","",COUNTIFS(Tabla1[[#All],[sem 02]],"=P",Tabla1[[#All],[llave2]],Gráficos_!C70))</f>
        <v/>
      </c>
      <c r="L70" t="str">
        <f>IF(C70="","",COUNTIFS(Tabla1[[#All],[sem 03]],"=P",Tabla1[[#All],[llave2]],Gráficos_!C70))</f>
        <v/>
      </c>
      <c r="M70" t="str">
        <f>IF(C70="","",COUNTIFS(Tabla1[[#All],[sem 04]],"=P",Tabla1[[#All],[llave2]],Gráficos_!C70))</f>
        <v/>
      </c>
      <c r="N70" t="str">
        <f>IF(C70="","",COUNTIFS(Tabla1[[#All],[sem 05]],"=P",Tabla1[[#All],[llave2]],Gráficos_!C70))</f>
        <v/>
      </c>
      <c r="O70" t="str">
        <f>IF(C70="","",COUNTIFS(Tabla1[[#All],[sem 06]],"=P",Tabla1[[#All],[llave2]],Gráficos_!C70))</f>
        <v/>
      </c>
      <c r="P70" t="str">
        <f>IF(C70="","",COUNTIFS(Tabla1[[#All],[sem 07]],"=P",Tabla1[[#All],[llave2]],Gráficos_!C70))</f>
        <v/>
      </c>
      <c r="Q70" t="str">
        <f>IF(C70="","",COUNTIFS(Tabla1[[#All],[sem 08]],"=P",Tabla1[[#All],[llave2]],Gráficos_!C70))</f>
        <v/>
      </c>
      <c r="R70" t="str">
        <f>IF(C70="","",COUNTIFS(Tabla1[[#All],[sem 09]],"=P",Tabla1[[#All],[llave2]],Gráficos_!C70))</f>
        <v/>
      </c>
      <c r="S70" t="str">
        <f>IF(C70="","",COUNTIFS(Tabla1[[#All],[sem 10]],"=P",Tabla1[[#All],[llave2]],Gráficos_!C70))</f>
        <v/>
      </c>
      <c r="T70" t="str">
        <f>IF(C70="","",COUNTIFS(Tabla1[[#All],[sem 11]],"=P",Tabla1[[#All],[llave2]],Gráficos_!C70))</f>
        <v/>
      </c>
      <c r="U70" t="str">
        <f>IF(C70="","",COUNTIFS(Tabla1[[#All],[sem 12]],"=P",Tabla1[[#All],[llave2]],Gráficos_!C70))</f>
        <v/>
      </c>
      <c r="V70" t="str">
        <f>IF(C70="","",COUNTIFS(Tabla1[[#All],[sem 13]],"=P",Tabla1[[#All],[llave2]],Gráficos_!C70))</f>
        <v/>
      </c>
      <c r="W70" t="str">
        <f>IF(C70="","",COUNTIFS(Tabla1[[#All],[sem 14]],"=P",Tabla1[[#All],[llave2]],Gráficos_!C70))</f>
        <v/>
      </c>
      <c r="X70" t="str">
        <f>IF(C70="","",COUNTIFS(Tabla1[[#All],[sem 15]],"=P",Tabla1[[#All],[llave2]],Gráficos_!C70))</f>
        <v/>
      </c>
      <c r="Y70" s="192" t="str">
        <f>IF(C70="","",COUNTIFS(Tabla1[[#All],[sem 16]],"=P",Tabla1[[#All],[llave2]],Gráficos_!C70))</f>
        <v/>
      </c>
      <c r="AA70" s="188" t="str">
        <f t="shared" si="17"/>
        <v/>
      </c>
      <c r="AB70" t="str">
        <f t="shared" si="18"/>
        <v/>
      </c>
      <c r="AC70" s="63" t="str">
        <f t="shared" si="19"/>
        <v/>
      </c>
      <c r="AD70" t="str">
        <f t="shared" si="20"/>
        <v/>
      </c>
      <c r="AE70" t="str">
        <f t="shared" si="13"/>
        <v/>
      </c>
      <c r="AF70" t="str">
        <f t="shared" si="21"/>
        <v/>
      </c>
      <c r="AG70" t="str">
        <f t="shared" si="22"/>
        <v/>
      </c>
      <c r="AH70" t="str">
        <f t="shared" si="23"/>
        <v/>
      </c>
      <c r="AI70" t="str">
        <f t="shared" si="24"/>
        <v/>
      </c>
      <c r="AK70" t="str">
        <f t="shared" si="25"/>
        <v/>
      </c>
      <c r="AL70" t="str">
        <f t="shared" si="25"/>
        <v/>
      </c>
      <c r="AM70" t="str">
        <f t="shared" si="25"/>
        <v/>
      </c>
      <c r="AN70" t="str">
        <f t="shared" si="25"/>
        <v/>
      </c>
      <c r="AO70" t="str">
        <f t="shared" si="25"/>
        <v/>
      </c>
      <c r="AP70" t="str">
        <f t="shared" si="25"/>
        <v/>
      </c>
      <c r="AQ70" t="str">
        <f t="shared" si="25"/>
        <v/>
      </c>
      <c r="AR70" t="str">
        <f t="shared" si="25"/>
        <v/>
      </c>
      <c r="AS70" t="str">
        <f t="shared" si="25"/>
        <v/>
      </c>
      <c r="AT70" t="str">
        <f t="shared" si="25"/>
        <v/>
      </c>
      <c r="AU70" t="str">
        <f t="shared" si="25"/>
        <v/>
      </c>
      <c r="AV70" t="str">
        <f t="shared" si="25"/>
        <v/>
      </c>
      <c r="AW70" t="str">
        <f t="shared" si="9"/>
        <v/>
      </c>
      <c r="AX70" t="str">
        <f t="shared" si="10"/>
        <v/>
      </c>
      <c r="AY70" t="str">
        <f t="shared" si="11"/>
        <v/>
      </c>
      <c r="AZ70" s="192" t="str">
        <f t="shared" si="12"/>
        <v/>
      </c>
      <c r="BA70" t="str">
        <f t="shared" si="15"/>
        <v/>
      </c>
    </row>
    <row r="71" spans="9:53">
      <c r="I71" t="str">
        <f>IF(C71="","",COUNTIFS(Tabla1[[#All],[¿Pasó a miembro?]],"Si",Tabla1[[#All],[Tipo Incrito]],"&lt;&gt;Pre-Inscrito",Tabla1[[#All],[llave2]],Gráficos_!C71))</f>
        <v/>
      </c>
      <c r="J71" s="188" t="str">
        <f>IF(C71="","",COUNTIFS(Tabla1[[#All],[sem 01]],"=P",Tabla1[[#All],[llave2]],Gráficos_!C71))</f>
        <v/>
      </c>
      <c r="K71" t="str">
        <f>IF(C71="","",COUNTIFS(Tabla1[[#All],[sem 02]],"=P",Tabla1[[#All],[llave2]],Gráficos_!C71))</f>
        <v/>
      </c>
      <c r="L71" t="str">
        <f>IF(C71="","",COUNTIFS(Tabla1[[#All],[sem 03]],"=P",Tabla1[[#All],[llave2]],Gráficos_!C71))</f>
        <v/>
      </c>
      <c r="M71" t="str">
        <f>IF(C71="","",COUNTIFS(Tabla1[[#All],[sem 04]],"=P",Tabla1[[#All],[llave2]],Gráficos_!C71))</f>
        <v/>
      </c>
      <c r="N71" t="str">
        <f>IF(C71="","",COUNTIFS(Tabla1[[#All],[sem 05]],"=P",Tabla1[[#All],[llave2]],Gráficos_!C71))</f>
        <v/>
      </c>
      <c r="O71" t="str">
        <f>IF(C71="","",COUNTIFS(Tabla1[[#All],[sem 06]],"=P",Tabla1[[#All],[llave2]],Gráficos_!C71))</f>
        <v/>
      </c>
      <c r="P71" t="str">
        <f>IF(C71="","",COUNTIFS(Tabla1[[#All],[sem 07]],"=P",Tabla1[[#All],[llave2]],Gráficos_!C71))</f>
        <v/>
      </c>
      <c r="Q71" t="str">
        <f>IF(C71="","",COUNTIFS(Tabla1[[#All],[sem 08]],"=P",Tabla1[[#All],[llave2]],Gráficos_!C71))</f>
        <v/>
      </c>
      <c r="R71" t="str">
        <f>IF(C71="","",COUNTIFS(Tabla1[[#All],[sem 09]],"=P",Tabla1[[#All],[llave2]],Gráficos_!C71))</f>
        <v/>
      </c>
      <c r="S71" t="str">
        <f>IF(C71="","",COUNTIFS(Tabla1[[#All],[sem 10]],"=P",Tabla1[[#All],[llave2]],Gráficos_!C71))</f>
        <v/>
      </c>
      <c r="T71" t="str">
        <f>IF(C71="","",COUNTIFS(Tabla1[[#All],[sem 11]],"=P",Tabla1[[#All],[llave2]],Gráficos_!C71))</f>
        <v/>
      </c>
      <c r="U71" t="str">
        <f>IF(C71="","",COUNTIFS(Tabla1[[#All],[sem 12]],"=P",Tabla1[[#All],[llave2]],Gráficos_!C71))</f>
        <v/>
      </c>
      <c r="V71" t="str">
        <f>IF(C71="","",COUNTIFS(Tabla1[[#All],[sem 13]],"=P",Tabla1[[#All],[llave2]],Gráficos_!C71))</f>
        <v/>
      </c>
      <c r="W71" t="str">
        <f>IF(C71="","",COUNTIFS(Tabla1[[#All],[sem 14]],"=P",Tabla1[[#All],[llave2]],Gráficos_!C71))</f>
        <v/>
      </c>
      <c r="X71" t="str">
        <f>IF(C71="","",COUNTIFS(Tabla1[[#All],[sem 15]],"=P",Tabla1[[#All],[llave2]],Gráficos_!C71))</f>
        <v/>
      </c>
      <c r="Y71" s="192" t="str">
        <f>IF(C71="","",COUNTIFS(Tabla1[[#All],[sem 16]],"=P",Tabla1[[#All],[llave2]],Gráficos_!C71))</f>
        <v/>
      </c>
      <c r="AA71" s="188" t="str">
        <f t="shared" ref="AA71:AA102" si="26">IF(OR(C71="",C71="(En blanco)"),"",C71)</f>
        <v/>
      </c>
      <c r="AB71" t="str">
        <f t="shared" ref="AB71:AB102" si="27">IF(OR(D71="",D71="(En blanco)"),"",D71)</f>
        <v/>
      </c>
      <c r="AC71" s="63" t="str">
        <f t="shared" ref="AC71:AC102" si="28">IF(OR(B71="",B71="(En blanco)"),"",B71)</f>
        <v/>
      </c>
      <c r="AD71" t="str">
        <f t="shared" ref="AD71:AD102" si="29">IF(OR(B71="",B71="(En blanco)"),"",TEXT(B71,"mmmm"))</f>
        <v/>
      </c>
      <c r="AE71" t="str">
        <f t="shared" si="13"/>
        <v/>
      </c>
      <c r="AF71" t="str">
        <f t="shared" ref="AF71:AF102" si="30">IF(OR(E71="",E71="(En blanco)"),"",E71)</f>
        <v/>
      </c>
      <c r="AG71" t="str">
        <f t="shared" ref="AG71:AG102" si="31">IF(OR(F71="",F71="(En blanco)"),"",F71)</f>
        <v/>
      </c>
      <c r="AH71" t="str">
        <f t="shared" ref="AH71:AH102" si="32">IF(OR(G71="",G71="(En blanco)"),"",G71)</f>
        <v/>
      </c>
      <c r="AI71" t="str">
        <f t="shared" ref="AI71:AI102" si="33">IF(H71="","",H71)</f>
        <v/>
      </c>
      <c r="AK71" t="str">
        <f t="shared" si="25"/>
        <v/>
      </c>
      <c r="AL71" t="str">
        <f t="shared" si="25"/>
        <v/>
      </c>
      <c r="AM71" t="str">
        <f t="shared" si="25"/>
        <v/>
      </c>
      <c r="AN71" t="str">
        <f t="shared" si="25"/>
        <v/>
      </c>
      <c r="AO71" t="str">
        <f t="shared" si="25"/>
        <v/>
      </c>
      <c r="AP71" t="str">
        <f t="shared" si="25"/>
        <v/>
      </c>
      <c r="AQ71" t="str">
        <f t="shared" ref="AK71:AV92" si="34">IF(P71="","",P71)</f>
        <v/>
      </c>
      <c r="AR71" t="str">
        <f t="shared" si="34"/>
        <v/>
      </c>
      <c r="AS71" t="str">
        <f t="shared" si="34"/>
        <v/>
      </c>
      <c r="AT71" t="str">
        <f t="shared" si="34"/>
        <v/>
      </c>
      <c r="AU71" t="str">
        <f t="shared" si="34"/>
        <v/>
      </c>
      <c r="AV71" t="str">
        <f t="shared" si="34"/>
        <v/>
      </c>
      <c r="AW71" t="str">
        <f t="shared" ref="AW71:AW100" si="35">IF(V71="","",V71)</f>
        <v/>
      </c>
      <c r="AX71" t="str">
        <f t="shared" ref="AX71:AX100" si="36">IF(W71="","",W71)</f>
        <v/>
      </c>
      <c r="AY71" t="str">
        <f t="shared" ref="AY71:AY100" si="37">IF(X71="","",X71)</f>
        <v/>
      </c>
      <c r="AZ71" s="192" t="str">
        <f t="shared" ref="AZ71:AZ100" si="38">IF(Y71="","",Y71)</f>
        <v/>
      </c>
      <c r="BA71" t="str">
        <f t="shared" si="15"/>
        <v/>
      </c>
    </row>
    <row r="72" spans="9:53">
      <c r="I72" t="str">
        <f>IF(C72="","",COUNTIFS(Tabla1[[#All],[¿Pasó a miembro?]],"Si",Tabla1[[#All],[Tipo Incrito]],"&lt;&gt;Pre-Inscrito",Tabla1[[#All],[llave2]],Gráficos_!C72))</f>
        <v/>
      </c>
      <c r="J72" s="188" t="str">
        <f>IF(C72="","",COUNTIFS(Tabla1[[#All],[sem 01]],"=P",Tabla1[[#All],[llave2]],Gráficos_!C72))</f>
        <v/>
      </c>
      <c r="K72" t="str">
        <f>IF(C72="","",COUNTIFS(Tabla1[[#All],[sem 02]],"=P",Tabla1[[#All],[llave2]],Gráficos_!C72))</f>
        <v/>
      </c>
      <c r="L72" t="str">
        <f>IF(C72="","",COUNTIFS(Tabla1[[#All],[sem 03]],"=P",Tabla1[[#All],[llave2]],Gráficos_!C72))</f>
        <v/>
      </c>
      <c r="M72" t="str">
        <f>IF(C72="","",COUNTIFS(Tabla1[[#All],[sem 04]],"=P",Tabla1[[#All],[llave2]],Gráficos_!C72))</f>
        <v/>
      </c>
      <c r="N72" t="str">
        <f>IF(C72="","",COUNTIFS(Tabla1[[#All],[sem 05]],"=P",Tabla1[[#All],[llave2]],Gráficos_!C72))</f>
        <v/>
      </c>
      <c r="O72" t="str">
        <f>IF(C72="","",COUNTIFS(Tabla1[[#All],[sem 06]],"=P",Tabla1[[#All],[llave2]],Gráficos_!C72))</f>
        <v/>
      </c>
      <c r="P72" t="str">
        <f>IF(C72="","",COUNTIFS(Tabla1[[#All],[sem 07]],"=P",Tabla1[[#All],[llave2]],Gráficos_!C72))</f>
        <v/>
      </c>
      <c r="Q72" t="str">
        <f>IF(C72="","",COUNTIFS(Tabla1[[#All],[sem 08]],"=P",Tabla1[[#All],[llave2]],Gráficos_!C72))</f>
        <v/>
      </c>
      <c r="R72" t="str">
        <f>IF(C72="","",COUNTIFS(Tabla1[[#All],[sem 09]],"=P",Tabla1[[#All],[llave2]],Gráficos_!C72))</f>
        <v/>
      </c>
      <c r="S72" t="str">
        <f>IF(C72="","",COUNTIFS(Tabla1[[#All],[sem 10]],"=P",Tabla1[[#All],[llave2]],Gráficos_!C72))</f>
        <v/>
      </c>
      <c r="T72" t="str">
        <f>IF(C72="","",COUNTIFS(Tabla1[[#All],[sem 11]],"=P",Tabla1[[#All],[llave2]],Gráficos_!C72))</f>
        <v/>
      </c>
      <c r="U72" t="str">
        <f>IF(C72="","",COUNTIFS(Tabla1[[#All],[sem 12]],"=P",Tabla1[[#All],[llave2]],Gráficos_!C72))</f>
        <v/>
      </c>
      <c r="V72" t="str">
        <f>IF(C72="","",COUNTIFS(Tabla1[[#All],[sem 13]],"=P",Tabla1[[#All],[llave2]],Gráficos_!C72))</f>
        <v/>
      </c>
      <c r="W72" t="str">
        <f>IF(C72="","",COUNTIFS(Tabla1[[#All],[sem 14]],"=P",Tabla1[[#All],[llave2]],Gráficos_!C72))</f>
        <v/>
      </c>
      <c r="X72" t="str">
        <f>IF(C72="","",COUNTIFS(Tabla1[[#All],[sem 15]],"=P",Tabla1[[#All],[llave2]],Gráficos_!C72))</f>
        <v/>
      </c>
      <c r="Y72" s="192" t="str">
        <f>IF(C72="","",COUNTIFS(Tabla1[[#All],[sem 16]],"=P",Tabla1[[#All],[llave2]],Gráficos_!C72))</f>
        <v/>
      </c>
      <c r="AA72" s="188" t="str">
        <f t="shared" si="26"/>
        <v/>
      </c>
      <c r="AB72" t="str">
        <f t="shared" si="27"/>
        <v/>
      </c>
      <c r="AC72" s="63" t="str">
        <f t="shared" si="28"/>
        <v/>
      </c>
      <c r="AD72" t="str">
        <f t="shared" si="29"/>
        <v/>
      </c>
      <c r="AE72" t="str">
        <f t="shared" ref="AE72:AE100" si="39">IF(OR(B72="",B72="(En blanco)"),"",TEXT(B72,"yyyy"))</f>
        <v/>
      </c>
      <c r="AF72" t="str">
        <f t="shared" si="30"/>
        <v/>
      </c>
      <c r="AG72" t="str">
        <f t="shared" si="31"/>
        <v/>
      </c>
      <c r="AH72" t="str">
        <f t="shared" si="32"/>
        <v/>
      </c>
      <c r="AI72" t="str">
        <f t="shared" si="33"/>
        <v/>
      </c>
      <c r="AK72" t="str">
        <f t="shared" si="34"/>
        <v/>
      </c>
      <c r="AL72" t="str">
        <f t="shared" si="34"/>
        <v/>
      </c>
      <c r="AM72" t="str">
        <f t="shared" si="34"/>
        <v/>
      </c>
      <c r="AN72" t="str">
        <f t="shared" si="34"/>
        <v/>
      </c>
      <c r="AO72" t="str">
        <f t="shared" si="34"/>
        <v/>
      </c>
      <c r="AP72" t="str">
        <f t="shared" si="34"/>
        <v/>
      </c>
      <c r="AQ72" t="str">
        <f t="shared" si="34"/>
        <v/>
      </c>
      <c r="AR72" t="str">
        <f t="shared" si="34"/>
        <v/>
      </c>
      <c r="AS72" t="str">
        <f t="shared" si="34"/>
        <v/>
      </c>
      <c r="AT72" t="str">
        <f t="shared" si="34"/>
        <v/>
      </c>
      <c r="AU72" t="str">
        <f t="shared" si="34"/>
        <v/>
      </c>
      <c r="AV72" t="str">
        <f t="shared" si="34"/>
        <v/>
      </c>
      <c r="AW72" t="str">
        <f t="shared" si="35"/>
        <v/>
      </c>
      <c r="AX72" t="str">
        <f t="shared" si="36"/>
        <v/>
      </c>
      <c r="AY72" t="str">
        <f t="shared" si="37"/>
        <v/>
      </c>
      <c r="AZ72" s="192" t="str">
        <f t="shared" si="38"/>
        <v/>
      </c>
      <c r="BA72" t="str">
        <f t="shared" ref="BA72:BA135" si="40">IF(I72="","",I72)</f>
        <v/>
      </c>
    </row>
    <row r="73" spans="9:53">
      <c r="I73" t="str">
        <f>IF(C73="","",COUNTIFS(Tabla1[[#All],[¿Pasó a miembro?]],"Si",Tabla1[[#All],[Tipo Incrito]],"&lt;&gt;Pre-Inscrito",Tabla1[[#All],[llave2]],Gráficos_!C73))</f>
        <v/>
      </c>
      <c r="J73" s="188" t="str">
        <f>IF(C73="","",COUNTIFS(Tabla1[[#All],[sem 01]],"=P",Tabla1[[#All],[llave2]],Gráficos_!C73))</f>
        <v/>
      </c>
      <c r="K73" t="str">
        <f>IF(C73="","",COUNTIFS(Tabla1[[#All],[sem 02]],"=P",Tabla1[[#All],[llave2]],Gráficos_!C73))</f>
        <v/>
      </c>
      <c r="L73" t="str">
        <f>IF(C73="","",COUNTIFS(Tabla1[[#All],[sem 03]],"=P",Tabla1[[#All],[llave2]],Gráficos_!C73))</f>
        <v/>
      </c>
      <c r="M73" t="str">
        <f>IF(C73="","",COUNTIFS(Tabla1[[#All],[sem 04]],"=P",Tabla1[[#All],[llave2]],Gráficos_!C73))</f>
        <v/>
      </c>
      <c r="N73" t="str">
        <f>IF(C73="","",COUNTIFS(Tabla1[[#All],[sem 05]],"=P",Tabla1[[#All],[llave2]],Gráficos_!C73))</f>
        <v/>
      </c>
      <c r="O73" t="str">
        <f>IF(C73="","",COUNTIFS(Tabla1[[#All],[sem 06]],"=P",Tabla1[[#All],[llave2]],Gráficos_!C73))</f>
        <v/>
      </c>
      <c r="P73" t="str">
        <f>IF(C73="","",COUNTIFS(Tabla1[[#All],[sem 07]],"=P",Tabla1[[#All],[llave2]],Gráficos_!C73))</f>
        <v/>
      </c>
      <c r="Q73" t="str">
        <f>IF(C73="","",COUNTIFS(Tabla1[[#All],[sem 08]],"=P",Tabla1[[#All],[llave2]],Gráficos_!C73))</f>
        <v/>
      </c>
      <c r="R73" t="str">
        <f>IF(C73="","",COUNTIFS(Tabla1[[#All],[sem 09]],"=P",Tabla1[[#All],[llave2]],Gráficos_!C73))</f>
        <v/>
      </c>
      <c r="S73" t="str">
        <f>IF(C73="","",COUNTIFS(Tabla1[[#All],[sem 10]],"=P",Tabla1[[#All],[llave2]],Gráficos_!C73))</f>
        <v/>
      </c>
      <c r="T73" t="str">
        <f>IF(C73="","",COUNTIFS(Tabla1[[#All],[sem 11]],"=P",Tabla1[[#All],[llave2]],Gráficos_!C73))</f>
        <v/>
      </c>
      <c r="U73" t="str">
        <f>IF(C73="","",COUNTIFS(Tabla1[[#All],[sem 12]],"=P",Tabla1[[#All],[llave2]],Gráficos_!C73))</f>
        <v/>
      </c>
      <c r="V73" t="str">
        <f>IF(C73="","",COUNTIFS(Tabla1[[#All],[sem 13]],"=P",Tabla1[[#All],[llave2]],Gráficos_!C73))</f>
        <v/>
      </c>
      <c r="W73" t="str">
        <f>IF(C73="","",COUNTIFS(Tabla1[[#All],[sem 14]],"=P",Tabla1[[#All],[llave2]],Gráficos_!C73))</f>
        <v/>
      </c>
      <c r="X73" t="str">
        <f>IF(C73="","",COUNTIFS(Tabla1[[#All],[sem 15]],"=P",Tabla1[[#All],[llave2]],Gráficos_!C73))</f>
        <v/>
      </c>
      <c r="Y73" s="192" t="str">
        <f>IF(C73="","",COUNTIFS(Tabla1[[#All],[sem 16]],"=P",Tabla1[[#All],[llave2]],Gráficos_!C73))</f>
        <v/>
      </c>
      <c r="AA73" s="188" t="str">
        <f t="shared" si="26"/>
        <v/>
      </c>
      <c r="AB73" t="str">
        <f t="shared" si="27"/>
        <v/>
      </c>
      <c r="AC73" s="63" t="str">
        <f t="shared" si="28"/>
        <v/>
      </c>
      <c r="AD73" t="str">
        <f t="shared" si="29"/>
        <v/>
      </c>
      <c r="AE73" t="str">
        <f t="shared" si="39"/>
        <v/>
      </c>
      <c r="AF73" t="str">
        <f t="shared" si="30"/>
        <v/>
      </c>
      <c r="AG73" t="str">
        <f t="shared" si="31"/>
        <v/>
      </c>
      <c r="AH73" t="str">
        <f t="shared" si="32"/>
        <v/>
      </c>
      <c r="AI73" t="str">
        <f t="shared" si="33"/>
        <v/>
      </c>
      <c r="AK73" t="str">
        <f t="shared" si="34"/>
        <v/>
      </c>
      <c r="AL73" t="str">
        <f t="shared" si="34"/>
        <v/>
      </c>
      <c r="AM73" t="str">
        <f t="shared" si="34"/>
        <v/>
      </c>
      <c r="AN73" t="str">
        <f t="shared" si="34"/>
        <v/>
      </c>
      <c r="AO73" t="str">
        <f t="shared" si="34"/>
        <v/>
      </c>
      <c r="AP73" t="str">
        <f t="shared" si="34"/>
        <v/>
      </c>
      <c r="AQ73" t="str">
        <f t="shared" si="34"/>
        <v/>
      </c>
      <c r="AR73" t="str">
        <f t="shared" si="34"/>
        <v/>
      </c>
      <c r="AS73" t="str">
        <f t="shared" si="34"/>
        <v/>
      </c>
      <c r="AT73" t="str">
        <f t="shared" si="34"/>
        <v/>
      </c>
      <c r="AU73" t="str">
        <f t="shared" si="34"/>
        <v/>
      </c>
      <c r="AV73" t="str">
        <f t="shared" si="34"/>
        <v/>
      </c>
      <c r="AW73" t="str">
        <f t="shared" si="35"/>
        <v/>
      </c>
      <c r="AX73" t="str">
        <f t="shared" si="36"/>
        <v/>
      </c>
      <c r="AY73" t="str">
        <f t="shared" si="37"/>
        <v/>
      </c>
      <c r="AZ73" s="192" t="str">
        <f t="shared" si="38"/>
        <v/>
      </c>
      <c r="BA73" t="str">
        <f t="shared" si="40"/>
        <v/>
      </c>
    </row>
    <row r="74" spans="9:53">
      <c r="I74" t="str">
        <f>IF(C74="","",COUNTIFS(Tabla1[[#All],[¿Pasó a miembro?]],"Si",Tabla1[[#All],[Tipo Incrito]],"&lt;&gt;Pre-Inscrito",Tabla1[[#All],[llave2]],Gráficos_!C74))</f>
        <v/>
      </c>
      <c r="J74" s="188" t="str">
        <f>IF(C74="","",COUNTIFS(Tabla1[[#All],[sem 01]],"=P",Tabla1[[#All],[llave2]],Gráficos_!C74))</f>
        <v/>
      </c>
      <c r="K74" t="str">
        <f>IF(C74="","",COUNTIFS(Tabla1[[#All],[sem 02]],"=P",Tabla1[[#All],[llave2]],Gráficos_!C74))</f>
        <v/>
      </c>
      <c r="L74" t="str">
        <f>IF(C74="","",COUNTIFS(Tabla1[[#All],[sem 03]],"=P",Tabla1[[#All],[llave2]],Gráficos_!C74))</f>
        <v/>
      </c>
      <c r="M74" t="str">
        <f>IF(C74="","",COUNTIFS(Tabla1[[#All],[sem 04]],"=P",Tabla1[[#All],[llave2]],Gráficos_!C74))</f>
        <v/>
      </c>
      <c r="N74" t="str">
        <f>IF(C74="","",COUNTIFS(Tabla1[[#All],[sem 05]],"=P",Tabla1[[#All],[llave2]],Gráficos_!C74))</f>
        <v/>
      </c>
      <c r="O74" t="str">
        <f>IF(C74="","",COUNTIFS(Tabla1[[#All],[sem 06]],"=P",Tabla1[[#All],[llave2]],Gráficos_!C74))</f>
        <v/>
      </c>
      <c r="P74" t="str">
        <f>IF(C74="","",COUNTIFS(Tabla1[[#All],[sem 07]],"=P",Tabla1[[#All],[llave2]],Gráficos_!C74))</f>
        <v/>
      </c>
      <c r="Q74" t="str">
        <f>IF(C74="","",COUNTIFS(Tabla1[[#All],[sem 08]],"=P",Tabla1[[#All],[llave2]],Gráficos_!C74))</f>
        <v/>
      </c>
      <c r="R74" t="str">
        <f>IF(C74="","",COUNTIFS(Tabla1[[#All],[sem 09]],"=P",Tabla1[[#All],[llave2]],Gráficos_!C74))</f>
        <v/>
      </c>
      <c r="S74" t="str">
        <f>IF(C74="","",COUNTIFS(Tabla1[[#All],[sem 10]],"=P",Tabla1[[#All],[llave2]],Gráficos_!C74))</f>
        <v/>
      </c>
      <c r="T74" t="str">
        <f>IF(C74="","",COUNTIFS(Tabla1[[#All],[sem 11]],"=P",Tabla1[[#All],[llave2]],Gráficos_!C74))</f>
        <v/>
      </c>
      <c r="U74" t="str">
        <f>IF(C74="","",COUNTIFS(Tabla1[[#All],[sem 12]],"=P",Tabla1[[#All],[llave2]],Gráficos_!C74))</f>
        <v/>
      </c>
      <c r="V74" t="str">
        <f>IF(C74="","",COUNTIFS(Tabla1[[#All],[sem 13]],"=P",Tabla1[[#All],[llave2]],Gráficos_!C74))</f>
        <v/>
      </c>
      <c r="W74" t="str">
        <f>IF(C74="","",COUNTIFS(Tabla1[[#All],[sem 14]],"=P",Tabla1[[#All],[llave2]],Gráficos_!C74))</f>
        <v/>
      </c>
      <c r="X74" t="str">
        <f>IF(C74="","",COUNTIFS(Tabla1[[#All],[sem 15]],"=P",Tabla1[[#All],[llave2]],Gráficos_!C74))</f>
        <v/>
      </c>
      <c r="Y74" s="192" t="str">
        <f>IF(C74="","",COUNTIFS(Tabla1[[#All],[sem 16]],"=P",Tabla1[[#All],[llave2]],Gráficos_!C74))</f>
        <v/>
      </c>
      <c r="AA74" s="188" t="str">
        <f t="shared" si="26"/>
        <v/>
      </c>
      <c r="AB74" t="str">
        <f t="shared" si="27"/>
        <v/>
      </c>
      <c r="AC74" s="63" t="str">
        <f t="shared" si="28"/>
        <v/>
      </c>
      <c r="AD74" t="str">
        <f t="shared" si="29"/>
        <v/>
      </c>
      <c r="AE74" t="str">
        <f t="shared" si="39"/>
        <v/>
      </c>
      <c r="AF74" t="str">
        <f t="shared" si="30"/>
        <v/>
      </c>
      <c r="AG74" t="str">
        <f t="shared" si="31"/>
        <v/>
      </c>
      <c r="AH74" t="str">
        <f t="shared" si="32"/>
        <v/>
      </c>
      <c r="AI74" t="str">
        <f t="shared" si="33"/>
        <v/>
      </c>
      <c r="AK74" t="str">
        <f t="shared" si="34"/>
        <v/>
      </c>
      <c r="AL74" t="str">
        <f t="shared" si="34"/>
        <v/>
      </c>
      <c r="AM74" t="str">
        <f t="shared" si="34"/>
        <v/>
      </c>
      <c r="AN74" t="str">
        <f t="shared" si="34"/>
        <v/>
      </c>
      <c r="AO74" t="str">
        <f t="shared" si="34"/>
        <v/>
      </c>
      <c r="AP74" t="str">
        <f t="shared" si="34"/>
        <v/>
      </c>
      <c r="AQ74" t="str">
        <f t="shared" si="34"/>
        <v/>
      </c>
      <c r="AR74" t="str">
        <f t="shared" si="34"/>
        <v/>
      </c>
      <c r="AS74" t="str">
        <f t="shared" si="34"/>
        <v/>
      </c>
      <c r="AT74" t="str">
        <f t="shared" si="34"/>
        <v/>
      </c>
      <c r="AU74" t="str">
        <f t="shared" si="34"/>
        <v/>
      </c>
      <c r="AV74" t="str">
        <f t="shared" si="34"/>
        <v/>
      </c>
      <c r="AW74" t="str">
        <f t="shared" si="35"/>
        <v/>
      </c>
      <c r="AX74" t="str">
        <f t="shared" si="36"/>
        <v/>
      </c>
      <c r="AY74" t="str">
        <f t="shared" si="37"/>
        <v/>
      </c>
      <c r="AZ74" s="192" t="str">
        <f t="shared" si="38"/>
        <v/>
      </c>
      <c r="BA74" t="str">
        <f t="shared" si="40"/>
        <v/>
      </c>
    </row>
    <row r="75" spans="9:53">
      <c r="I75" t="str">
        <f>IF(C75="","",COUNTIFS(Tabla1[[#All],[¿Pasó a miembro?]],"Si",Tabla1[[#All],[Tipo Incrito]],"&lt;&gt;Pre-Inscrito",Tabla1[[#All],[llave2]],Gráficos_!C75))</f>
        <v/>
      </c>
      <c r="J75" s="188" t="str">
        <f>IF(C75="","",COUNTIFS(Tabla1[[#All],[sem 01]],"=P",Tabla1[[#All],[llave2]],Gráficos_!C75))</f>
        <v/>
      </c>
      <c r="K75" t="str">
        <f>IF(C75="","",COUNTIFS(Tabla1[[#All],[sem 02]],"=P",Tabla1[[#All],[llave2]],Gráficos_!C75))</f>
        <v/>
      </c>
      <c r="L75" t="str">
        <f>IF(C75="","",COUNTIFS(Tabla1[[#All],[sem 03]],"=P",Tabla1[[#All],[llave2]],Gráficos_!C75))</f>
        <v/>
      </c>
      <c r="M75" t="str">
        <f>IF(C75="","",COUNTIFS(Tabla1[[#All],[sem 04]],"=P",Tabla1[[#All],[llave2]],Gráficos_!C75))</f>
        <v/>
      </c>
      <c r="N75" t="str">
        <f>IF(C75="","",COUNTIFS(Tabla1[[#All],[sem 05]],"=P",Tabla1[[#All],[llave2]],Gráficos_!C75))</f>
        <v/>
      </c>
      <c r="O75" t="str">
        <f>IF(C75="","",COUNTIFS(Tabla1[[#All],[sem 06]],"=P",Tabla1[[#All],[llave2]],Gráficos_!C75))</f>
        <v/>
      </c>
      <c r="P75" t="str">
        <f>IF(C75="","",COUNTIFS(Tabla1[[#All],[sem 07]],"=P",Tabla1[[#All],[llave2]],Gráficos_!C75))</f>
        <v/>
      </c>
      <c r="Q75" t="str">
        <f>IF(C75="","",COUNTIFS(Tabla1[[#All],[sem 08]],"=P",Tabla1[[#All],[llave2]],Gráficos_!C75))</f>
        <v/>
      </c>
      <c r="R75" t="str">
        <f>IF(C75="","",COUNTIFS(Tabla1[[#All],[sem 09]],"=P",Tabla1[[#All],[llave2]],Gráficos_!C75))</f>
        <v/>
      </c>
      <c r="S75" t="str">
        <f>IF(C75="","",COUNTIFS(Tabla1[[#All],[sem 10]],"=P",Tabla1[[#All],[llave2]],Gráficos_!C75))</f>
        <v/>
      </c>
      <c r="T75" t="str">
        <f>IF(C75="","",COUNTIFS(Tabla1[[#All],[sem 11]],"=P",Tabla1[[#All],[llave2]],Gráficos_!C75))</f>
        <v/>
      </c>
      <c r="U75" t="str">
        <f>IF(C75="","",COUNTIFS(Tabla1[[#All],[sem 12]],"=P",Tabla1[[#All],[llave2]],Gráficos_!C75))</f>
        <v/>
      </c>
      <c r="V75" t="str">
        <f>IF(C75="","",COUNTIFS(Tabla1[[#All],[sem 13]],"=P",Tabla1[[#All],[llave2]],Gráficos_!C75))</f>
        <v/>
      </c>
      <c r="W75" t="str">
        <f>IF(C75="","",COUNTIFS(Tabla1[[#All],[sem 14]],"=P",Tabla1[[#All],[llave2]],Gráficos_!C75))</f>
        <v/>
      </c>
      <c r="X75" t="str">
        <f>IF(C75="","",COUNTIFS(Tabla1[[#All],[sem 15]],"=P",Tabla1[[#All],[llave2]],Gráficos_!C75))</f>
        <v/>
      </c>
      <c r="Y75" s="192" t="str">
        <f>IF(C75="","",COUNTIFS(Tabla1[[#All],[sem 16]],"=P",Tabla1[[#All],[llave2]],Gráficos_!C75))</f>
        <v/>
      </c>
      <c r="AA75" s="188" t="str">
        <f t="shared" si="26"/>
        <v/>
      </c>
      <c r="AB75" t="str">
        <f t="shared" si="27"/>
        <v/>
      </c>
      <c r="AC75" s="63" t="str">
        <f t="shared" si="28"/>
        <v/>
      </c>
      <c r="AD75" t="str">
        <f t="shared" si="29"/>
        <v/>
      </c>
      <c r="AE75" t="str">
        <f t="shared" si="39"/>
        <v/>
      </c>
      <c r="AF75" t="str">
        <f t="shared" si="30"/>
        <v/>
      </c>
      <c r="AG75" t="str">
        <f t="shared" si="31"/>
        <v/>
      </c>
      <c r="AH75" t="str">
        <f t="shared" si="32"/>
        <v/>
      </c>
      <c r="AI75" t="str">
        <f t="shared" si="33"/>
        <v/>
      </c>
      <c r="AK75" t="str">
        <f t="shared" si="34"/>
        <v/>
      </c>
      <c r="AL75" t="str">
        <f t="shared" si="34"/>
        <v/>
      </c>
      <c r="AM75" t="str">
        <f t="shared" si="34"/>
        <v/>
      </c>
      <c r="AN75" t="str">
        <f t="shared" si="34"/>
        <v/>
      </c>
      <c r="AO75" t="str">
        <f t="shared" si="34"/>
        <v/>
      </c>
      <c r="AP75" t="str">
        <f t="shared" si="34"/>
        <v/>
      </c>
      <c r="AQ75" t="str">
        <f t="shared" si="34"/>
        <v/>
      </c>
      <c r="AR75" t="str">
        <f t="shared" si="34"/>
        <v/>
      </c>
      <c r="AS75" t="str">
        <f t="shared" si="34"/>
        <v/>
      </c>
      <c r="AT75" t="str">
        <f t="shared" si="34"/>
        <v/>
      </c>
      <c r="AU75" t="str">
        <f t="shared" si="34"/>
        <v/>
      </c>
      <c r="AV75" t="str">
        <f t="shared" si="34"/>
        <v/>
      </c>
      <c r="AW75" t="str">
        <f t="shared" si="35"/>
        <v/>
      </c>
      <c r="AX75" t="str">
        <f t="shared" si="36"/>
        <v/>
      </c>
      <c r="AY75" t="str">
        <f t="shared" si="37"/>
        <v/>
      </c>
      <c r="AZ75" s="192" t="str">
        <f t="shared" si="38"/>
        <v/>
      </c>
      <c r="BA75" t="str">
        <f t="shared" si="40"/>
        <v/>
      </c>
    </row>
    <row r="76" spans="9:53">
      <c r="I76" t="str">
        <f>IF(C76="","",COUNTIFS(Tabla1[[#All],[¿Pasó a miembro?]],"Si",Tabla1[[#All],[Tipo Incrito]],"&lt;&gt;Pre-Inscrito",Tabla1[[#All],[llave2]],Gráficos_!C76))</f>
        <v/>
      </c>
      <c r="J76" s="188" t="str">
        <f>IF(C76="","",COUNTIFS(Tabla1[[#All],[sem 01]],"=P",Tabla1[[#All],[llave2]],Gráficos_!C76))</f>
        <v/>
      </c>
      <c r="K76" t="str">
        <f>IF(C76="","",COUNTIFS(Tabla1[[#All],[sem 02]],"=P",Tabla1[[#All],[llave2]],Gráficos_!C76))</f>
        <v/>
      </c>
      <c r="L76" t="str">
        <f>IF(C76="","",COUNTIFS(Tabla1[[#All],[sem 03]],"=P",Tabla1[[#All],[llave2]],Gráficos_!C76))</f>
        <v/>
      </c>
      <c r="M76" t="str">
        <f>IF(C76="","",COUNTIFS(Tabla1[[#All],[sem 04]],"=P",Tabla1[[#All],[llave2]],Gráficos_!C76))</f>
        <v/>
      </c>
      <c r="N76" t="str">
        <f>IF(C76="","",COUNTIFS(Tabla1[[#All],[sem 05]],"=P",Tabla1[[#All],[llave2]],Gráficos_!C76))</f>
        <v/>
      </c>
      <c r="O76" t="str">
        <f>IF(C76="","",COUNTIFS(Tabla1[[#All],[sem 06]],"=P",Tabla1[[#All],[llave2]],Gráficos_!C76))</f>
        <v/>
      </c>
      <c r="P76" t="str">
        <f>IF(C76="","",COUNTIFS(Tabla1[[#All],[sem 07]],"=P",Tabla1[[#All],[llave2]],Gráficos_!C76))</f>
        <v/>
      </c>
      <c r="Q76" t="str">
        <f>IF(C76="","",COUNTIFS(Tabla1[[#All],[sem 08]],"=P",Tabla1[[#All],[llave2]],Gráficos_!C76))</f>
        <v/>
      </c>
      <c r="R76" t="str">
        <f>IF(C76="","",COUNTIFS(Tabla1[[#All],[sem 09]],"=P",Tabla1[[#All],[llave2]],Gráficos_!C76))</f>
        <v/>
      </c>
      <c r="S76" t="str">
        <f>IF(C76="","",COUNTIFS(Tabla1[[#All],[sem 10]],"=P",Tabla1[[#All],[llave2]],Gráficos_!C76))</f>
        <v/>
      </c>
      <c r="T76" t="str">
        <f>IF(C76="","",COUNTIFS(Tabla1[[#All],[sem 11]],"=P",Tabla1[[#All],[llave2]],Gráficos_!C76))</f>
        <v/>
      </c>
      <c r="U76" t="str">
        <f>IF(C76="","",COUNTIFS(Tabla1[[#All],[sem 12]],"=P",Tabla1[[#All],[llave2]],Gráficos_!C76))</f>
        <v/>
      </c>
      <c r="V76" t="str">
        <f>IF(C76="","",COUNTIFS(Tabla1[[#All],[sem 13]],"=P",Tabla1[[#All],[llave2]],Gráficos_!C76))</f>
        <v/>
      </c>
      <c r="W76" t="str">
        <f>IF(C76="","",COUNTIFS(Tabla1[[#All],[sem 14]],"=P",Tabla1[[#All],[llave2]],Gráficos_!C76))</f>
        <v/>
      </c>
      <c r="X76" t="str">
        <f>IF(C76="","",COUNTIFS(Tabla1[[#All],[sem 15]],"=P",Tabla1[[#All],[llave2]],Gráficos_!C76))</f>
        <v/>
      </c>
      <c r="Y76" s="192" t="str">
        <f>IF(C76="","",COUNTIFS(Tabla1[[#All],[sem 16]],"=P",Tabla1[[#All],[llave2]],Gráficos_!C76))</f>
        <v/>
      </c>
      <c r="AA76" s="188" t="str">
        <f t="shared" si="26"/>
        <v/>
      </c>
      <c r="AB76" t="str">
        <f t="shared" si="27"/>
        <v/>
      </c>
      <c r="AC76" s="63" t="str">
        <f t="shared" si="28"/>
        <v/>
      </c>
      <c r="AD76" t="str">
        <f t="shared" si="29"/>
        <v/>
      </c>
      <c r="AE76" t="str">
        <f t="shared" si="39"/>
        <v/>
      </c>
      <c r="AF76" t="str">
        <f t="shared" si="30"/>
        <v/>
      </c>
      <c r="AG76" t="str">
        <f t="shared" si="31"/>
        <v/>
      </c>
      <c r="AH76" t="str">
        <f t="shared" si="32"/>
        <v/>
      </c>
      <c r="AI76" t="str">
        <f t="shared" si="33"/>
        <v/>
      </c>
      <c r="AK76" t="str">
        <f t="shared" si="34"/>
        <v/>
      </c>
      <c r="AL76" t="str">
        <f t="shared" si="34"/>
        <v/>
      </c>
      <c r="AM76" t="str">
        <f t="shared" si="34"/>
        <v/>
      </c>
      <c r="AN76" t="str">
        <f t="shared" si="34"/>
        <v/>
      </c>
      <c r="AO76" t="str">
        <f t="shared" si="34"/>
        <v/>
      </c>
      <c r="AP76" t="str">
        <f t="shared" si="34"/>
        <v/>
      </c>
      <c r="AQ76" t="str">
        <f t="shared" si="34"/>
        <v/>
      </c>
      <c r="AR76" t="str">
        <f t="shared" si="34"/>
        <v/>
      </c>
      <c r="AS76" t="str">
        <f t="shared" si="34"/>
        <v/>
      </c>
      <c r="AT76" t="str">
        <f t="shared" si="34"/>
        <v/>
      </c>
      <c r="AU76" t="str">
        <f t="shared" si="34"/>
        <v/>
      </c>
      <c r="AV76" t="str">
        <f t="shared" si="34"/>
        <v/>
      </c>
      <c r="AW76" t="str">
        <f t="shared" si="35"/>
        <v/>
      </c>
      <c r="AX76" t="str">
        <f t="shared" si="36"/>
        <v/>
      </c>
      <c r="AY76" t="str">
        <f t="shared" si="37"/>
        <v/>
      </c>
      <c r="AZ76" s="192" t="str">
        <f t="shared" si="38"/>
        <v/>
      </c>
      <c r="BA76" t="str">
        <f t="shared" si="40"/>
        <v/>
      </c>
    </row>
    <row r="77" spans="9:53">
      <c r="I77" t="str">
        <f>IF(C77="","",COUNTIFS(Tabla1[[#All],[¿Pasó a miembro?]],"Si",Tabla1[[#All],[Tipo Incrito]],"&lt;&gt;Pre-Inscrito",Tabla1[[#All],[llave2]],Gráficos_!C77))</f>
        <v/>
      </c>
      <c r="J77" s="188" t="str">
        <f>IF(C77="","",COUNTIFS(Tabla1[[#All],[sem 01]],"=P",Tabla1[[#All],[llave2]],Gráficos_!C77))</f>
        <v/>
      </c>
      <c r="K77" t="str">
        <f>IF(C77="","",COUNTIFS(Tabla1[[#All],[sem 02]],"=P",Tabla1[[#All],[llave2]],Gráficos_!C77))</f>
        <v/>
      </c>
      <c r="L77" t="str">
        <f>IF(C77="","",COUNTIFS(Tabla1[[#All],[sem 03]],"=P",Tabla1[[#All],[llave2]],Gráficos_!C77))</f>
        <v/>
      </c>
      <c r="M77" t="str">
        <f>IF(C77="","",COUNTIFS(Tabla1[[#All],[sem 04]],"=P",Tabla1[[#All],[llave2]],Gráficos_!C77))</f>
        <v/>
      </c>
      <c r="N77" t="str">
        <f>IF(C77="","",COUNTIFS(Tabla1[[#All],[sem 05]],"=P",Tabla1[[#All],[llave2]],Gráficos_!C77))</f>
        <v/>
      </c>
      <c r="O77" t="str">
        <f>IF(C77="","",COUNTIFS(Tabla1[[#All],[sem 06]],"=P",Tabla1[[#All],[llave2]],Gráficos_!C77))</f>
        <v/>
      </c>
      <c r="P77" t="str">
        <f>IF(C77="","",COUNTIFS(Tabla1[[#All],[sem 07]],"=P",Tabla1[[#All],[llave2]],Gráficos_!C77))</f>
        <v/>
      </c>
      <c r="Q77" t="str">
        <f>IF(C77="","",COUNTIFS(Tabla1[[#All],[sem 08]],"=P",Tabla1[[#All],[llave2]],Gráficos_!C77))</f>
        <v/>
      </c>
      <c r="R77" t="str">
        <f>IF(C77="","",COUNTIFS(Tabla1[[#All],[sem 09]],"=P",Tabla1[[#All],[llave2]],Gráficos_!C77))</f>
        <v/>
      </c>
      <c r="S77" t="str">
        <f>IF(C77="","",COUNTIFS(Tabla1[[#All],[sem 10]],"=P",Tabla1[[#All],[llave2]],Gráficos_!C77))</f>
        <v/>
      </c>
      <c r="T77" t="str">
        <f>IF(C77="","",COUNTIFS(Tabla1[[#All],[sem 11]],"=P",Tabla1[[#All],[llave2]],Gráficos_!C77))</f>
        <v/>
      </c>
      <c r="U77" t="str">
        <f>IF(C77="","",COUNTIFS(Tabla1[[#All],[sem 12]],"=P",Tabla1[[#All],[llave2]],Gráficos_!C77))</f>
        <v/>
      </c>
      <c r="V77" t="str">
        <f>IF(C77="","",COUNTIFS(Tabla1[[#All],[sem 13]],"=P",Tabla1[[#All],[llave2]],Gráficos_!C77))</f>
        <v/>
      </c>
      <c r="W77" t="str">
        <f>IF(C77="","",COUNTIFS(Tabla1[[#All],[sem 14]],"=P",Tabla1[[#All],[llave2]],Gráficos_!C77))</f>
        <v/>
      </c>
      <c r="X77" t="str">
        <f>IF(C77="","",COUNTIFS(Tabla1[[#All],[sem 15]],"=P",Tabla1[[#All],[llave2]],Gráficos_!C77))</f>
        <v/>
      </c>
      <c r="Y77" s="192" t="str">
        <f>IF(C77="","",COUNTIFS(Tabla1[[#All],[sem 16]],"=P",Tabla1[[#All],[llave2]],Gráficos_!C77))</f>
        <v/>
      </c>
      <c r="AA77" s="188" t="str">
        <f t="shared" si="26"/>
        <v/>
      </c>
      <c r="AB77" t="str">
        <f t="shared" si="27"/>
        <v/>
      </c>
      <c r="AC77" s="63" t="str">
        <f t="shared" si="28"/>
        <v/>
      </c>
      <c r="AD77" t="str">
        <f t="shared" si="29"/>
        <v/>
      </c>
      <c r="AE77" t="str">
        <f t="shared" si="39"/>
        <v/>
      </c>
      <c r="AF77" t="str">
        <f t="shared" si="30"/>
        <v/>
      </c>
      <c r="AG77" t="str">
        <f t="shared" si="31"/>
        <v/>
      </c>
      <c r="AH77" t="str">
        <f t="shared" si="32"/>
        <v/>
      </c>
      <c r="AI77" t="str">
        <f t="shared" si="33"/>
        <v/>
      </c>
      <c r="AK77" t="str">
        <f t="shared" si="34"/>
        <v/>
      </c>
      <c r="AL77" t="str">
        <f t="shared" si="34"/>
        <v/>
      </c>
      <c r="AM77" t="str">
        <f t="shared" si="34"/>
        <v/>
      </c>
      <c r="AN77" t="str">
        <f t="shared" si="34"/>
        <v/>
      </c>
      <c r="AO77" t="str">
        <f t="shared" si="34"/>
        <v/>
      </c>
      <c r="AP77" t="str">
        <f t="shared" si="34"/>
        <v/>
      </c>
      <c r="AQ77" t="str">
        <f t="shared" si="34"/>
        <v/>
      </c>
      <c r="AR77" t="str">
        <f t="shared" si="34"/>
        <v/>
      </c>
      <c r="AS77" t="str">
        <f t="shared" si="34"/>
        <v/>
      </c>
      <c r="AT77" t="str">
        <f t="shared" si="34"/>
        <v/>
      </c>
      <c r="AU77" t="str">
        <f t="shared" si="34"/>
        <v/>
      </c>
      <c r="AV77" t="str">
        <f t="shared" si="34"/>
        <v/>
      </c>
      <c r="AW77" t="str">
        <f t="shared" si="35"/>
        <v/>
      </c>
      <c r="AX77" t="str">
        <f t="shared" si="36"/>
        <v/>
      </c>
      <c r="AY77" t="str">
        <f t="shared" si="37"/>
        <v/>
      </c>
      <c r="AZ77" s="192" t="str">
        <f t="shared" si="38"/>
        <v/>
      </c>
      <c r="BA77" t="str">
        <f t="shared" si="40"/>
        <v/>
      </c>
    </row>
    <row r="78" spans="9:53">
      <c r="I78" t="str">
        <f>IF(C78="","",COUNTIFS(Tabla1[[#All],[¿Pasó a miembro?]],"Si",Tabla1[[#All],[Tipo Incrito]],"&lt;&gt;Pre-Inscrito",Tabla1[[#All],[llave2]],Gráficos_!C78))</f>
        <v/>
      </c>
      <c r="J78" s="188" t="str">
        <f>IF(C78="","",COUNTIFS(Tabla1[[#All],[sem 01]],"=P",Tabla1[[#All],[llave2]],Gráficos_!C78))</f>
        <v/>
      </c>
      <c r="K78" t="str">
        <f>IF(C78="","",COUNTIFS(Tabla1[[#All],[sem 02]],"=P",Tabla1[[#All],[llave2]],Gráficos_!C78))</f>
        <v/>
      </c>
      <c r="L78" t="str">
        <f>IF(C78="","",COUNTIFS(Tabla1[[#All],[sem 03]],"=P",Tabla1[[#All],[llave2]],Gráficos_!C78))</f>
        <v/>
      </c>
      <c r="M78" t="str">
        <f>IF(C78="","",COUNTIFS(Tabla1[[#All],[sem 04]],"=P",Tabla1[[#All],[llave2]],Gráficos_!C78))</f>
        <v/>
      </c>
      <c r="N78" t="str">
        <f>IF(C78="","",COUNTIFS(Tabla1[[#All],[sem 05]],"=P",Tabla1[[#All],[llave2]],Gráficos_!C78))</f>
        <v/>
      </c>
      <c r="O78" t="str">
        <f>IF(C78="","",COUNTIFS(Tabla1[[#All],[sem 06]],"=P",Tabla1[[#All],[llave2]],Gráficos_!C78))</f>
        <v/>
      </c>
      <c r="P78" t="str">
        <f>IF(C78="","",COUNTIFS(Tabla1[[#All],[sem 07]],"=P",Tabla1[[#All],[llave2]],Gráficos_!C78))</f>
        <v/>
      </c>
      <c r="Q78" t="str">
        <f>IF(C78="","",COUNTIFS(Tabla1[[#All],[sem 08]],"=P",Tabla1[[#All],[llave2]],Gráficos_!C78))</f>
        <v/>
      </c>
      <c r="R78" t="str">
        <f>IF(C78="","",COUNTIFS(Tabla1[[#All],[sem 09]],"=P",Tabla1[[#All],[llave2]],Gráficos_!C78))</f>
        <v/>
      </c>
      <c r="S78" t="str">
        <f>IF(C78="","",COUNTIFS(Tabla1[[#All],[sem 10]],"=P",Tabla1[[#All],[llave2]],Gráficos_!C78))</f>
        <v/>
      </c>
      <c r="T78" t="str">
        <f>IF(C78="","",COUNTIFS(Tabla1[[#All],[sem 11]],"=P",Tabla1[[#All],[llave2]],Gráficos_!C78))</f>
        <v/>
      </c>
      <c r="U78" t="str">
        <f>IF(C78="","",COUNTIFS(Tabla1[[#All],[sem 12]],"=P",Tabla1[[#All],[llave2]],Gráficos_!C78))</f>
        <v/>
      </c>
      <c r="V78" t="str">
        <f>IF(C78="","",COUNTIFS(Tabla1[[#All],[sem 13]],"=P",Tabla1[[#All],[llave2]],Gráficos_!C78))</f>
        <v/>
      </c>
      <c r="W78" t="str">
        <f>IF(C78="","",COUNTIFS(Tabla1[[#All],[sem 14]],"=P",Tabla1[[#All],[llave2]],Gráficos_!C78))</f>
        <v/>
      </c>
      <c r="X78" t="str">
        <f>IF(C78="","",COUNTIFS(Tabla1[[#All],[sem 15]],"=P",Tabla1[[#All],[llave2]],Gráficos_!C78))</f>
        <v/>
      </c>
      <c r="Y78" s="192" t="str">
        <f>IF(C78="","",COUNTIFS(Tabla1[[#All],[sem 16]],"=P",Tabla1[[#All],[llave2]],Gráficos_!C78))</f>
        <v/>
      </c>
      <c r="AA78" s="188" t="str">
        <f t="shared" si="26"/>
        <v/>
      </c>
      <c r="AB78" t="str">
        <f t="shared" si="27"/>
        <v/>
      </c>
      <c r="AC78" s="63" t="str">
        <f t="shared" si="28"/>
        <v/>
      </c>
      <c r="AD78" t="str">
        <f t="shared" si="29"/>
        <v/>
      </c>
      <c r="AE78" t="str">
        <f t="shared" si="39"/>
        <v/>
      </c>
      <c r="AF78" t="str">
        <f t="shared" si="30"/>
        <v/>
      </c>
      <c r="AG78" t="str">
        <f t="shared" si="31"/>
        <v/>
      </c>
      <c r="AH78" t="str">
        <f t="shared" si="32"/>
        <v/>
      </c>
      <c r="AI78" t="str">
        <f t="shared" si="33"/>
        <v/>
      </c>
      <c r="AK78" t="str">
        <f t="shared" si="34"/>
        <v/>
      </c>
      <c r="AL78" t="str">
        <f t="shared" si="34"/>
        <v/>
      </c>
      <c r="AM78" t="str">
        <f t="shared" si="34"/>
        <v/>
      </c>
      <c r="AN78" t="str">
        <f t="shared" si="34"/>
        <v/>
      </c>
      <c r="AO78" t="str">
        <f t="shared" si="34"/>
        <v/>
      </c>
      <c r="AP78" t="str">
        <f t="shared" si="34"/>
        <v/>
      </c>
      <c r="AQ78" t="str">
        <f t="shared" si="34"/>
        <v/>
      </c>
      <c r="AR78" t="str">
        <f t="shared" si="34"/>
        <v/>
      </c>
      <c r="AS78" t="str">
        <f t="shared" si="34"/>
        <v/>
      </c>
      <c r="AT78" t="str">
        <f t="shared" si="34"/>
        <v/>
      </c>
      <c r="AU78" t="str">
        <f t="shared" si="34"/>
        <v/>
      </c>
      <c r="AV78" t="str">
        <f t="shared" si="34"/>
        <v/>
      </c>
      <c r="AW78" t="str">
        <f t="shared" si="35"/>
        <v/>
      </c>
      <c r="AX78" t="str">
        <f t="shared" si="36"/>
        <v/>
      </c>
      <c r="AY78" t="str">
        <f t="shared" si="37"/>
        <v/>
      </c>
      <c r="AZ78" s="192" t="str">
        <f t="shared" si="38"/>
        <v/>
      </c>
      <c r="BA78" t="str">
        <f t="shared" si="40"/>
        <v/>
      </c>
    </row>
    <row r="79" spans="9:53">
      <c r="I79" t="str">
        <f>IF(C79="","",COUNTIFS(Tabla1[[#All],[¿Pasó a miembro?]],"Si",Tabla1[[#All],[Tipo Incrito]],"&lt;&gt;Pre-Inscrito",Tabla1[[#All],[llave2]],Gráficos_!C79))</f>
        <v/>
      </c>
      <c r="J79" s="188" t="str">
        <f>IF(C79="","",COUNTIFS(Tabla1[[#All],[sem 01]],"=P",Tabla1[[#All],[llave2]],Gráficos_!C79))</f>
        <v/>
      </c>
      <c r="K79" t="str">
        <f>IF(C79="","",COUNTIFS(Tabla1[[#All],[sem 02]],"=P",Tabla1[[#All],[llave2]],Gráficos_!C79))</f>
        <v/>
      </c>
      <c r="L79" t="str">
        <f>IF(C79="","",COUNTIFS(Tabla1[[#All],[sem 03]],"=P",Tabla1[[#All],[llave2]],Gráficos_!C79))</f>
        <v/>
      </c>
      <c r="M79" t="str">
        <f>IF(C79="","",COUNTIFS(Tabla1[[#All],[sem 04]],"=P",Tabla1[[#All],[llave2]],Gráficos_!C79))</f>
        <v/>
      </c>
      <c r="N79" t="str">
        <f>IF(C79="","",COUNTIFS(Tabla1[[#All],[sem 05]],"=P",Tabla1[[#All],[llave2]],Gráficos_!C79))</f>
        <v/>
      </c>
      <c r="O79" t="str">
        <f>IF(C79="","",COUNTIFS(Tabla1[[#All],[sem 06]],"=P",Tabla1[[#All],[llave2]],Gráficos_!C79))</f>
        <v/>
      </c>
      <c r="P79" t="str">
        <f>IF(C79="","",COUNTIFS(Tabla1[[#All],[sem 07]],"=P",Tabla1[[#All],[llave2]],Gráficos_!C79))</f>
        <v/>
      </c>
      <c r="Q79" t="str">
        <f>IF(C79="","",COUNTIFS(Tabla1[[#All],[sem 08]],"=P",Tabla1[[#All],[llave2]],Gráficos_!C79))</f>
        <v/>
      </c>
      <c r="R79" t="str">
        <f>IF(C79="","",COUNTIFS(Tabla1[[#All],[sem 09]],"=P",Tabla1[[#All],[llave2]],Gráficos_!C79))</f>
        <v/>
      </c>
      <c r="S79" t="str">
        <f>IF(C79="","",COUNTIFS(Tabla1[[#All],[sem 10]],"=P",Tabla1[[#All],[llave2]],Gráficos_!C79))</f>
        <v/>
      </c>
      <c r="T79" t="str">
        <f>IF(C79="","",COUNTIFS(Tabla1[[#All],[sem 11]],"=P",Tabla1[[#All],[llave2]],Gráficos_!C79))</f>
        <v/>
      </c>
      <c r="U79" t="str">
        <f>IF(C79="","",COUNTIFS(Tabla1[[#All],[sem 12]],"=P",Tabla1[[#All],[llave2]],Gráficos_!C79))</f>
        <v/>
      </c>
      <c r="V79" t="str">
        <f>IF(C79="","",COUNTIFS(Tabla1[[#All],[sem 13]],"=P",Tabla1[[#All],[llave2]],Gráficos_!C79))</f>
        <v/>
      </c>
      <c r="W79" t="str">
        <f>IF(C79="","",COUNTIFS(Tabla1[[#All],[sem 14]],"=P",Tabla1[[#All],[llave2]],Gráficos_!C79))</f>
        <v/>
      </c>
      <c r="X79" t="str">
        <f>IF(C79="","",COUNTIFS(Tabla1[[#All],[sem 15]],"=P",Tabla1[[#All],[llave2]],Gráficos_!C79))</f>
        <v/>
      </c>
      <c r="Y79" s="192" t="str">
        <f>IF(C79="","",COUNTIFS(Tabla1[[#All],[sem 16]],"=P",Tabla1[[#All],[llave2]],Gráficos_!C79))</f>
        <v/>
      </c>
      <c r="AA79" s="188" t="str">
        <f t="shared" si="26"/>
        <v/>
      </c>
      <c r="AB79" t="str">
        <f t="shared" si="27"/>
        <v/>
      </c>
      <c r="AC79" s="63" t="str">
        <f t="shared" si="28"/>
        <v/>
      </c>
      <c r="AD79" t="str">
        <f t="shared" si="29"/>
        <v/>
      </c>
      <c r="AE79" t="str">
        <f t="shared" si="39"/>
        <v/>
      </c>
      <c r="AF79" t="str">
        <f t="shared" si="30"/>
        <v/>
      </c>
      <c r="AG79" t="str">
        <f t="shared" si="31"/>
        <v/>
      </c>
      <c r="AH79" t="str">
        <f t="shared" si="32"/>
        <v/>
      </c>
      <c r="AI79" t="str">
        <f t="shared" si="33"/>
        <v/>
      </c>
      <c r="AK79" t="str">
        <f t="shared" si="34"/>
        <v/>
      </c>
      <c r="AL79" t="str">
        <f t="shared" si="34"/>
        <v/>
      </c>
      <c r="AM79" t="str">
        <f t="shared" si="34"/>
        <v/>
      </c>
      <c r="AN79" t="str">
        <f t="shared" si="34"/>
        <v/>
      </c>
      <c r="AO79" t="str">
        <f t="shared" si="34"/>
        <v/>
      </c>
      <c r="AP79" t="str">
        <f t="shared" si="34"/>
        <v/>
      </c>
      <c r="AQ79" t="str">
        <f t="shared" si="34"/>
        <v/>
      </c>
      <c r="AR79" t="str">
        <f t="shared" si="34"/>
        <v/>
      </c>
      <c r="AS79" t="str">
        <f t="shared" si="34"/>
        <v/>
      </c>
      <c r="AT79" t="str">
        <f t="shared" si="34"/>
        <v/>
      </c>
      <c r="AU79" t="str">
        <f t="shared" si="34"/>
        <v/>
      </c>
      <c r="AV79" t="str">
        <f t="shared" si="34"/>
        <v/>
      </c>
      <c r="AW79" t="str">
        <f t="shared" si="35"/>
        <v/>
      </c>
      <c r="AX79" t="str">
        <f t="shared" si="36"/>
        <v/>
      </c>
      <c r="AY79" t="str">
        <f t="shared" si="37"/>
        <v/>
      </c>
      <c r="AZ79" s="192" t="str">
        <f t="shared" si="38"/>
        <v/>
      </c>
      <c r="BA79" t="str">
        <f t="shared" si="40"/>
        <v/>
      </c>
    </row>
    <row r="80" spans="9:53">
      <c r="I80" t="str">
        <f>IF(C80="","",COUNTIFS(Tabla1[[#All],[¿Pasó a miembro?]],"Si",Tabla1[[#All],[Tipo Incrito]],"&lt;&gt;Pre-Inscrito",Tabla1[[#All],[llave2]],Gráficos_!C80))</f>
        <v/>
      </c>
      <c r="J80" s="188" t="str">
        <f>IF(C80="","",COUNTIFS(Tabla1[[#All],[sem 01]],"=P",Tabla1[[#All],[llave2]],Gráficos_!C80))</f>
        <v/>
      </c>
      <c r="K80" t="str">
        <f>IF(C80="","",COUNTIFS(Tabla1[[#All],[sem 02]],"=P",Tabla1[[#All],[llave2]],Gráficos_!C80))</f>
        <v/>
      </c>
      <c r="L80" t="str">
        <f>IF(C80="","",COUNTIFS(Tabla1[[#All],[sem 03]],"=P",Tabla1[[#All],[llave2]],Gráficos_!C80))</f>
        <v/>
      </c>
      <c r="M80" t="str">
        <f>IF(C80="","",COUNTIFS(Tabla1[[#All],[sem 04]],"=P",Tabla1[[#All],[llave2]],Gráficos_!C80))</f>
        <v/>
      </c>
      <c r="N80" t="str">
        <f>IF(C80="","",COUNTIFS(Tabla1[[#All],[sem 05]],"=P",Tabla1[[#All],[llave2]],Gráficos_!C80))</f>
        <v/>
      </c>
      <c r="O80" t="str">
        <f>IF(C80="","",COUNTIFS(Tabla1[[#All],[sem 06]],"=P",Tabla1[[#All],[llave2]],Gráficos_!C80))</f>
        <v/>
      </c>
      <c r="P80" t="str">
        <f>IF(C80="","",COUNTIFS(Tabla1[[#All],[sem 07]],"=P",Tabla1[[#All],[llave2]],Gráficos_!C80))</f>
        <v/>
      </c>
      <c r="Q80" t="str">
        <f>IF(C80="","",COUNTIFS(Tabla1[[#All],[sem 08]],"=P",Tabla1[[#All],[llave2]],Gráficos_!C80))</f>
        <v/>
      </c>
      <c r="R80" t="str">
        <f>IF(C80="","",COUNTIFS(Tabla1[[#All],[sem 09]],"=P",Tabla1[[#All],[llave2]],Gráficos_!C80))</f>
        <v/>
      </c>
      <c r="S80" t="str">
        <f>IF(C80="","",COUNTIFS(Tabla1[[#All],[sem 10]],"=P",Tabla1[[#All],[llave2]],Gráficos_!C80))</f>
        <v/>
      </c>
      <c r="T80" t="str">
        <f>IF(C80="","",COUNTIFS(Tabla1[[#All],[sem 11]],"=P",Tabla1[[#All],[llave2]],Gráficos_!C80))</f>
        <v/>
      </c>
      <c r="U80" t="str">
        <f>IF(C80="","",COUNTIFS(Tabla1[[#All],[sem 12]],"=P",Tabla1[[#All],[llave2]],Gráficos_!C80))</f>
        <v/>
      </c>
      <c r="V80" t="str">
        <f>IF(C80="","",COUNTIFS(Tabla1[[#All],[sem 13]],"=P",Tabla1[[#All],[llave2]],Gráficos_!C80))</f>
        <v/>
      </c>
      <c r="W80" t="str">
        <f>IF(C80="","",COUNTIFS(Tabla1[[#All],[sem 14]],"=P",Tabla1[[#All],[llave2]],Gráficos_!C80))</f>
        <v/>
      </c>
      <c r="X80" t="str">
        <f>IF(C80="","",COUNTIFS(Tabla1[[#All],[sem 15]],"=P",Tabla1[[#All],[llave2]],Gráficos_!C80))</f>
        <v/>
      </c>
      <c r="Y80" s="192" t="str">
        <f>IF(C80="","",COUNTIFS(Tabla1[[#All],[sem 16]],"=P",Tabla1[[#All],[llave2]],Gráficos_!C80))</f>
        <v/>
      </c>
      <c r="AA80" s="188" t="str">
        <f t="shared" si="26"/>
        <v/>
      </c>
      <c r="AB80" t="str">
        <f t="shared" si="27"/>
        <v/>
      </c>
      <c r="AC80" s="63" t="str">
        <f t="shared" si="28"/>
        <v/>
      </c>
      <c r="AD80" t="str">
        <f t="shared" si="29"/>
        <v/>
      </c>
      <c r="AE80" t="str">
        <f t="shared" si="39"/>
        <v/>
      </c>
      <c r="AF80" t="str">
        <f t="shared" si="30"/>
        <v/>
      </c>
      <c r="AG80" t="str">
        <f t="shared" si="31"/>
        <v/>
      </c>
      <c r="AH80" t="str">
        <f t="shared" si="32"/>
        <v/>
      </c>
      <c r="AI80" t="str">
        <f t="shared" si="33"/>
        <v/>
      </c>
      <c r="AK80" t="str">
        <f t="shared" si="34"/>
        <v/>
      </c>
      <c r="AL80" t="str">
        <f t="shared" si="34"/>
        <v/>
      </c>
      <c r="AM80" t="str">
        <f t="shared" si="34"/>
        <v/>
      </c>
      <c r="AN80" t="str">
        <f t="shared" si="34"/>
        <v/>
      </c>
      <c r="AO80" t="str">
        <f t="shared" si="34"/>
        <v/>
      </c>
      <c r="AP80" t="str">
        <f t="shared" si="34"/>
        <v/>
      </c>
      <c r="AQ80" t="str">
        <f t="shared" si="34"/>
        <v/>
      </c>
      <c r="AR80" t="str">
        <f t="shared" si="34"/>
        <v/>
      </c>
      <c r="AS80" t="str">
        <f t="shared" si="34"/>
        <v/>
      </c>
      <c r="AT80" t="str">
        <f t="shared" si="34"/>
        <v/>
      </c>
      <c r="AU80" t="str">
        <f t="shared" si="34"/>
        <v/>
      </c>
      <c r="AV80" t="str">
        <f t="shared" si="34"/>
        <v/>
      </c>
      <c r="AW80" t="str">
        <f t="shared" si="35"/>
        <v/>
      </c>
      <c r="AX80" t="str">
        <f t="shared" si="36"/>
        <v/>
      </c>
      <c r="AY80" t="str">
        <f t="shared" si="37"/>
        <v/>
      </c>
      <c r="AZ80" s="192" t="str">
        <f t="shared" si="38"/>
        <v/>
      </c>
      <c r="BA80" t="str">
        <f t="shared" si="40"/>
        <v/>
      </c>
    </row>
    <row r="81" spans="9:53">
      <c r="I81" t="str">
        <f>IF(C81="","",COUNTIFS(Tabla1[[#All],[¿Pasó a miembro?]],"Si",Tabla1[[#All],[Tipo Incrito]],"&lt;&gt;Pre-Inscrito",Tabla1[[#All],[llave2]],Gráficos_!C81))</f>
        <v/>
      </c>
      <c r="J81" s="188" t="str">
        <f>IF(C81="","",COUNTIFS(Tabla1[[#All],[sem 01]],"=P",Tabla1[[#All],[llave2]],Gráficos_!C81))</f>
        <v/>
      </c>
      <c r="K81" t="str">
        <f>IF(C81="","",COUNTIFS(Tabla1[[#All],[sem 02]],"=P",Tabla1[[#All],[llave2]],Gráficos_!C81))</f>
        <v/>
      </c>
      <c r="L81" t="str">
        <f>IF(C81="","",COUNTIFS(Tabla1[[#All],[sem 03]],"=P",Tabla1[[#All],[llave2]],Gráficos_!C81))</f>
        <v/>
      </c>
      <c r="M81" t="str">
        <f>IF(C81="","",COUNTIFS(Tabla1[[#All],[sem 04]],"=P",Tabla1[[#All],[llave2]],Gráficos_!C81))</f>
        <v/>
      </c>
      <c r="N81" t="str">
        <f>IF(C81="","",COUNTIFS(Tabla1[[#All],[sem 05]],"=P",Tabla1[[#All],[llave2]],Gráficos_!C81))</f>
        <v/>
      </c>
      <c r="O81" t="str">
        <f>IF(C81="","",COUNTIFS(Tabla1[[#All],[sem 06]],"=P",Tabla1[[#All],[llave2]],Gráficos_!C81))</f>
        <v/>
      </c>
      <c r="P81" t="str">
        <f>IF(C81="","",COUNTIFS(Tabla1[[#All],[sem 07]],"=P",Tabla1[[#All],[llave2]],Gráficos_!C81))</f>
        <v/>
      </c>
      <c r="Q81" t="str">
        <f>IF(C81="","",COUNTIFS(Tabla1[[#All],[sem 08]],"=P",Tabla1[[#All],[llave2]],Gráficos_!C81))</f>
        <v/>
      </c>
      <c r="R81" t="str">
        <f>IF(C81="","",COUNTIFS(Tabla1[[#All],[sem 09]],"=P",Tabla1[[#All],[llave2]],Gráficos_!C81))</f>
        <v/>
      </c>
      <c r="S81" t="str">
        <f>IF(C81="","",COUNTIFS(Tabla1[[#All],[sem 10]],"=P",Tabla1[[#All],[llave2]],Gráficos_!C81))</f>
        <v/>
      </c>
      <c r="T81" t="str">
        <f>IF(C81="","",COUNTIFS(Tabla1[[#All],[sem 11]],"=P",Tabla1[[#All],[llave2]],Gráficos_!C81))</f>
        <v/>
      </c>
      <c r="U81" t="str">
        <f>IF(C81="","",COUNTIFS(Tabla1[[#All],[sem 12]],"=P",Tabla1[[#All],[llave2]],Gráficos_!C81))</f>
        <v/>
      </c>
      <c r="V81" t="str">
        <f>IF(C81="","",COUNTIFS(Tabla1[[#All],[sem 13]],"=P",Tabla1[[#All],[llave2]],Gráficos_!C81))</f>
        <v/>
      </c>
      <c r="W81" t="str">
        <f>IF(C81="","",COUNTIFS(Tabla1[[#All],[sem 14]],"=P",Tabla1[[#All],[llave2]],Gráficos_!C81))</f>
        <v/>
      </c>
      <c r="X81" t="str">
        <f>IF(C81="","",COUNTIFS(Tabla1[[#All],[sem 15]],"=P",Tabla1[[#All],[llave2]],Gráficos_!C81))</f>
        <v/>
      </c>
      <c r="Y81" s="192" t="str">
        <f>IF(C81="","",COUNTIFS(Tabla1[[#All],[sem 16]],"=P",Tabla1[[#All],[llave2]],Gráficos_!C81))</f>
        <v/>
      </c>
      <c r="AA81" s="188" t="str">
        <f t="shared" si="26"/>
        <v/>
      </c>
      <c r="AB81" t="str">
        <f t="shared" si="27"/>
        <v/>
      </c>
      <c r="AC81" s="63" t="str">
        <f t="shared" si="28"/>
        <v/>
      </c>
      <c r="AD81" t="str">
        <f t="shared" si="29"/>
        <v/>
      </c>
      <c r="AE81" t="str">
        <f t="shared" si="39"/>
        <v/>
      </c>
      <c r="AF81" t="str">
        <f t="shared" si="30"/>
        <v/>
      </c>
      <c r="AG81" t="str">
        <f t="shared" si="31"/>
        <v/>
      </c>
      <c r="AH81" t="str">
        <f t="shared" si="32"/>
        <v/>
      </c>
      <c r="AI81" t="str">
        <f t="shared" si="33"/>
        <v/>
      </c>
      <c r="AK81" t="str">
        <f t="shared" si="34"/>
        <v/>
      </c>
      <c r="AL81" t="str">
        <f t="shared" si="34"/>
        <v/>
      </c>
      <c r="AM81" t="str">
        <f t="shared" si="34"/>
        <v/>
      </c>
      <c r="AN81" t="str">
        <f t="shared" si="34"/>
        <v/>
      </c>
      <c r="AO81" t="str">
        <f t="shared" si="34"/>
        <v/>
      </c>
      <c r="AP81" t="str">
        <f t="shared" si="34"/>
        <v/>
      </c>
      <c r="AQ81" t="str">
        <f t="shared" si="34"/>
        <v/>
      </c>
      <c r="AR81" t="str">
        <f t="shared" si="34"/>
        <v/>
      </c>
      <c r="AS81" t="str">
        <f t="shared" si="34"/>
        <v/>
      </c>
      <c r="AT81" t="str">
        <f t="shared" si="34"/>
        <v/>
      </c>
      <c r="AU81" t="str">
        <f t="shared" si="34"/>
        <v/>
      </c>
      <c r="AV81" t="str">
        <f t="shared" si="34"/>
        <v/>
      </c>
      <c r="AW81" t="str">
        <f t="shared" si="35"/>
        <v/>
      </c>
      <c r="AX81" t="str">
        <f t="shared" si="36"/>
        <v/>
      </c>
      <c r="AY81" t="str">
        <f t="shared" si="37"/>
        <v/>
      </c>
      <c r="AZ81" s="192" t="str">
        <f t="shared" si="38"/>
        <v/>
      </c>
      <c r="BA81" t="str">
        <f t="shared" si="40"/>
        <v/>
      </c>
    </row>
    <row r="82" spans="9:53">
      <c r="I82" t="str">
        <f>IF(C82="","",COUNTIFS(Tabla1[[#All],[¿Pasó a miembro?]],"Si",Tabla1[[#All],[Tipo Incrito]],"&lt;&gt;Pre-Inscrito",Tabla1[[#All],[llave2]],Gráficos_!C82))</f>
        <v/>
      </c>
      <c r="J82" s="188" t="str">
        <f>IF(C82="","",COUNTIFS(Tabla1[[#All],[sem 01]],"=P",Tabla1[[#All],[llave2]],Gráficos_!C82))</f>
        <v/>
      </c>
      <c r="K82" t="str">
        <f>IF(C82="","",COUNTIFS(Tabla1[[#All],[sem 02]],"=P",Tabla1[[#All],[llave2]],Gráficos_!C82))</f>
        <v/>
      </c>
      <c r="L82" t="str">
        <f>IF(C82="","",COUNTIFS(Tabla1[[#All],[sem 03]],"=P",Tabla1[[#All],[llave2]],Gráficos_!C82))</f>
        <v/>
      </c>
      <c r="M82" t="str">
        <f>IF(C82="","",COUNTIFS(Tabla1[[#All],[sem 04]],"=P",Tabla1[[#All],[llave2]],Gráficos_!C82))</f>
        <v/>
      </c>
      <c r="N82" t="str">
        <f>IF(C82="","",COUNTIFS(Tabla1[[#All],[sem 05]],"=P",Tabla1[[#All],[llave2]],Gráficos_!C82))</f>
        <v/>
      </c>
      <c r="O82" t="str">
        <f>IF(C82="","",COUNTIFS(Tabla1[[#All],[sem 06]],"=P",Tabla1[[#All],[llave2]],Gráficos_!C82))</f>
        <v/>
      </c>
      <c r="P82" t="str">
        <f>IF(C82="","",COUNTIFS(Tabla1[[#All],[sem 07]],"=P",Tabla1[[#All],[llave2]],Gráficos_!C82))</f>
        <v/>
      </c>
      <c r="Q82" t="str">
        <f>IF(C82="","",COUNTIFS(Tabla1[[#All],[sem 08]],"=P",Tabla1[[#All],[llave2]],Gráficos_!C82))</f>
        <v/>
      </c>
      <c r="R82" t="str">
        <f>IF(C82="","",COUNTIFS(Tabla1[[#All],[sem 09]],"=P",Tabla1[[#All],[llave2]],Gráficos_!C82))</f>
        <v/>
      </c>
      <c r="S82" t="str">
        <f>IF(C82="","",COUNTIFS(Tabla1[[#All],[sem 10]],"=P",Tabla1[[#All],[llave2]],Gráficos_!C82))</f>
        <v/>
      </c>
      <c r="T82" t="str">
        <f>IF(C82="","",COUNTIFS(Tabla1[[#All],[sem 11]],"=P",Tabla1[[#All],[llave2]],Gráficos_!C82))</f>
        <v/>
      </c>
      <c r="U82" t="str">
        <f>IF(C82="","",COUNTIFS(Tabla1[[#All],[sem 12]],"=P",Tabla1[[#All],[llave2]],Gráficos_!C82))</f>
        <v/>
      </c>
      <c r="V82" t="str">
        <f>IF(C82="","",COUNTIFS(Tabla1[[#All],[sem 13]],"=P",Tabla1[[#All],[llave2]],Gráficos_!C82))</f>
        <v/>
      </c>
      <c r="W82" t="str">
        <f>IF(C82="","",COUNTIFS(Tabla1[[#All],[sem 14]],"=P",Tabla1[[#All],[llave2]],Gráficos_!C82))</f>
        <v/>
      </c>
      <c r="X82" t="str">
        <f>IF(C82="","",COUNTIFS(Tabla1[[#All],[sem 15]],"=P",Tabla1[[#All],[llave2]],Gráficos_!C82))</f>
        <v/>
      </c>
      <c r="Y82" s="192" t="str">
        <f>IF(C82="","",COUNTIFS(Tabla1[[#All],[sem 16]],"=P",Tabla1[[#All],[llave2]],Gráficos_!C82))</f>
        <v/>
      </c>
      <c r="AA82" s="188" t="str">
        <f t="shared" si="26"/>
        <v/>
      </c>
      <c r="AB82" t="str">
        <f t="shared" si="27"/>
        <v/>
      </c>
      <c r="AC82" s="63" t="str">
        <f t="shared" si="28"/>
        <v/>
      </c>
      <c r="AD82" t="str">
        <f t="shared" si="29"/>
        <v/>
      </c>
      <c r="AE82" t="str">
        <f t="shared" si="39"/>
        <v/>
      </c>
      <c r="AF82" t="str">
        <f t="shared" si="30"/>
        <v/>
      </c>
      <c r="AG82" t="str">
        <f t="shared" si="31"/>
        <v/>
      </c>
      <c r="AH82" t="str">
        <f t="shared" si="32"/>
        <v/>
      </c>
      <c r="AI82" t="str">
        <f t="shared" si="33"/>
        <v/>
      </c>
      <c r="AK82" t="str">
        <f t="shared" si="34"/>
        <v/>
      </c>
      <c r="AL82" t="str">
        <f t="shared" si="34"/>
        <v/>
      </c>
      <c r="AM82" t="str">
        <f t="shared" si="34"/>
        <v/>
      </c>
      <c r="AN82" t="str">
        <f t="shared" si="34"/>
        <v/>
      </c>
      <c r="AO82" t="str">
        <f t="shared" si="34"/>
        <v/>
      </c>
      <c r="AP82" t="str">
        <f t="shared" si="34"/>
        <v/>
      </c>
      <c r="AQ82" t="str">
        <f t="shared" si="34"/>
        <v/>
      </c>
      <c r="AR82" t="str">
        <f t="shared" si="34"/>
        <v/>
      </c>
      <c r="AS82" t="str">
        <f t="shared" si="34"/>
        <v/>
      </c>
      <c r="AT82" t="str">
        <f t="shared" si="34"/>
        <v/>
      </c>
      <c r="AU82" t="str">
        <f t="shared" si="34"/>
        <v/>
      </c>
      <c r="AV82" t="str">
        <f t="shared" si="34"/>
        <v/>
      </c>
      <c r="AW82" t="str">
        <f t="shared" si="35"/>
        <v/>
      </c>
      <c r="AX82" t="str">
        <f t="shared" si="36"/>
        <v/>
      </c>
      <c r="AY82" t="str">
        <f t="shared" si="37"/>
        <v/>
      </c>
      <c r="AZ82" s="192" t="str">
        <f t="shared" si="38"/>
        <v/>
      </c>
      <c r="BA82" t="str">
        <f t="shared" si="40"/>
        <v/>
      </c>
    </row>
    <row r="83" spans="9:53">
      <c r="I83" t="str">
        <f>IF(C83="","",COUNTIFS(Tabla1[[#All],[¿Pasó a miembro?]],"Si",Tabla1[[#All],[Tipo Incrito]],"&lt;&gt;Pre-Inscrito",Tabla1[[#All],[llave2]],Gráficos_!C83))</f>
        <v/>
      </c>
      <c r="J83" s="188" t="str">
        <f>IF(C83="","",COUNTIFS(Tabla1[[#All],[sem 01]],"=P",Tabla1[[#All],[llave2]],Gráficos_!C83))</f>
        <v/>
      </c>
      <c r="K83" t="str">
        <f>IF(C83="","",COUNTIFS(Tabla1[[#All],[sem 02]],"=P",Tabla1[[#All],[llave2]],Gráficos_!C83))</f>
        <v/>
      </c>
      <c r="L83" t="str">
        <f>IF(C83="","",COUNTIFS(Tabla1[[#All],[sem 03]],"=P",Tabla1[[#All],[llave2]],Gráficos_!C83))</f>
        <v/>
      </c>
      <c r="M83" t="str">
        <f>IF(C83="","",COUNTIFS(Tabla1[[#All],[sem 04]],"=P",Tabla1[[#All],[llave2]],Gráficos_!C83))</f>
        <v/>
      </c>
      <c r="N83" t="str">
        <f>IF(C83="","",COUNTIFS(Tabla1[[#All],[sem 05]],"=P",Tabla1[[#All],[llave2]],Gráficos_!C83))</f>
        <v/>
      </c>
      <c r="O83" t="str">
        <f>IF(C83="","",COUNTIFS(Tabla1[[#All],[sem 06]],"=P",Tabla1[[#All],[llave2]],Gráficos_!C83))</f>
        <v/>
      </c>
      <c r="P83" t="str">
        <f>IF(C83="","",COUNTIFS(Tabla1[[#All],[sem 07]],"=P",Tabla1[[#All],[llave2]],Gráficos_!C83))</f>
        <v/>
      </c>
      <c r="Q83" t="str">
        <f>IF(C83="","",COUNTIFS(Tabla1[[#All],[sem 08]],"=P",Tabla1[[#All],[llave2]],Gráficos_!C83))</f>
        <v/>
      </c>
      <c r="R83" t="str">
        <f>IF(C83="","",COUNTIFS(Tabla1[[#All],[sem 09]],"=P",Tabla1[[#All],[llave2]],Gráficos_!C83))</f>
        <v/>
      </c>
      <c r="S83" t="str">
        <f>IF(C83="","",COUNTIFS(Tabla1[[#All],[sem 10]],"=P",Tabla1[[#All],[llave2]],Gráficos_!C83))</f>
        <v/>
      </c>
      <c r="T83" t="str">
        <f>IF(C83="","",COUNTIFS(Tabla1[[#All],[sem 11]],"=P",Tabla1[[#All],[llave2]],Gráficos_!C83))</f>
        <v/>
      </c>
      <c r="U83" t="str">
        <f>IF(C83="","",COUNTIFS(Tabla1[[#All],[sem 12]],"=P",Tabla1[[#All],[llave2]],Gráficos_!C83))</f>
        <v/>
      </c>
      <c r="V83" t="str">
        <f>IF(C83="","",COUNTIFS(Tabla1[[#All],[sem 13]],"=P",Tabla1[[#All],[llave2]],Gráficos_!C83))</f>
        <v/>
      </c>
      <c r="W83" t="str">
        <f>IF(C83="","",COUNTIFS(Tabla1[[#All],[sem 14]],"=P",Tabla1[[#All],[llave2]],Gráficos_!C83))</f>
        <v/>
      </c>
      <c r="X83" t="str">
        <f>IF(C83="","",COUNTIFS(Tabla1[[#All],[sem 15]],"=P",Tabla1[[#All],[llave2]],Gráficos_!C83))</f>
        <v/>
      </c>
      <c r="Y83" s="192" t="str">
        <f>IF(C83="","",COUNTIFS(Tabla1[[#All],[sem 16]],"=P",Tabla1[[#All],[llave2]],Gráficos_!C83))</f>
        <v/>
      </c>
      <c r="AA83" s="188" t="str">
        <f t="shared" si="26"/>
        <v/>
      </c>
      <c r="AB83" t="str">
        <f t="shared" si="27"/>
        <v/>
      </c>
      <c r="AC83" s="63" t="str">
        <f t="shared" si="28"/>
        <v/>
      </c>
      <c r="AD83" t="str">
        <f t="shared" si="29"/>
        <v/>
      </c>
      <c r="AE83" t="str">
        <f t="shared" si="39"/>
        <v/>
      </c>
      <c r="AF83" t="str">
        <f t="shared" si="30"/>
        <v/>
      </c>
      <c r="AG83" t="str">
        <f t="shared" si="31"/>
        <v/>
      </c>
      <c r="AH83" t="str">
        <f t="shared" si="32"/>
        <v/>
      </c>
      <c r="AI83" t="str">
        <f t="shared" si="33"/>
        <v/>
      </c>
      <c r="AK83" t="str">
        <f t="shared" si="34"/>
        <v/>
      </c>
      <c r="AL83" t="str">
        <f t="shared" si="34"/>
        <v/>
      </c>
      <c r="AM83" t="str">
        <f t="shared" si="34"/>
        <v/>
      </c>
      <c r="AN83" t="str">
        <f t="shared" si="34"/>
        <v/>
      </c>
      <c r="AO83" t="str">
        <f t="shared" si="34"/>
        <v/>
      </c>
      <c r="AP83" t="str">
        <f t="shared" si="34"/>
        <v/>
      </c>
      <c r="AQ83" t="str">
        <f t="shared" si="34"/>
        <v/>
      </c>
      <c r="AR83" t="str">
        <f t="shared" si="34"/>
        <v/>
      </c>
      <c r="AS83" t="str">
        <f t="shared" si="34"/>
        <v/>
      </c>
      <c r="AT83" t="str">
        <f t="shared" si="34"/>
        <v/>
      </c>
      <c r="AU83" t="str">
        <f t="shared" si="34"/>
        <v/>
      </c>
      <c r="AV83" t="str">
        <f t="shared" si="34"/>
        <v/>
      </c>
      <c r="AW83" t="str">
        <f t="shared" si="35"/>
        <v/>
      </c>
      <c r="AX83" t="str">
        <f t="shared" si="36"/>
        <v/>
      </c>
      <c r="AY83" t="str">
        <f t="shared" si="37"/>
        <v/>
      </c>
      <c r="AZ83" s="192" t="str">
        <f t="shared" si="38"/>
        <v/>
      </c>
      <c r="BA83" t="str">
        <f t="shared" si="40"/>
        <v/>
      </c>
    </row>
    <row r="84" spans="9:53">
      <c r="I84" t="str">
        <f>IF(C84="","",COUNTIFS(Tabla1[[#All],[¿Pasó a miembro?]],"Si",Tabla1[[#All],[Tipo Incrito]],"&lt;&gt;Pre-Inscrito",Tabla1[[#All],[llave2]],Gráficos_!C84))</f>
        <v/>
      </c>
      <c r="J84" s="188" t="str">
        <f>IF(C84="","",COUNTIFS(Tabla1[[#All],[sem 01]],"=P",Tabla1[[#All],[llave2]],Gráficos_!C84))</f>
        <v/>
      </c>
      <c r="K84" t="str">
        <f>IF(C84="","",COUNTIFS(Tabla1[[#All],[sem 02]],"=P",Tabla1[[#All],[llave2]],Gráficos_!C84))</f>
        <v/>
      </c>
      <c r="L84" t="str">
        <f>IF(C84="","",COUNTIFS(Tabla1[[#All],[sem 03]],"=P",Tabla1[[#All],[llave2]],Gráficos_!C84))</f>
        <v/>
      </c>
      <c r="M84" t="str">
        <f>IF(C84="","",COUNTIFS(Tabla1[[#All],[sem 04]],"=P",Tabla1[[#All],[llave2]],Gráficos_!C84))</f>
        <v/>
      </c>
      <c r="N84" t="str">
        <f>IF(C84="","",COUNTIFS(Tabla1[[#All],[sem 05]],"=P",Tabla1[[#All],[llave2]],Gráficos_!C84))</f>
        <v/>
      </c>
      <c r="O84" t="str">
        <f>IF(C84="","",COUNTIFS(Tabla1[[#All],[sem 06]],"=P",Tabla1[[#All],[llave2]],Gráficos_!C84))</f>
        <v/>
      </c>
      <c r="P84" t="str">
        <f>IF(C84="","",COUNTIFS(Tabla1[[#All],[sem 07]],"=P",Tabla1[[#All],[llave2]],Gráficos_!C84))</f>
        <v/>
      </c>
      <c r="Q84" t="str">
        <f>IF(C84="","",COUNTIFS(Tabla1[[#All],[sem 08]],"=P",Tabla1[[#All],[llave2]],Gráficos_!C84))</f>
        <v/>
      </c>
      <c r="R84" t="str">
        <f>IF(C84="","",COUNTIFS(Tabla1[[#All],[sem 09]],"=P",Tabla1[[#All],[llave2]],Gráficos_!C84))</f>
        <v/>
      </c>
      <c r="S84" t="str">
        <f>IF(C84="","",COUNTIFS(Tabla1[[#All],[sem 10]],"=P",Tabla1[[#All],[llave2]],Gráficos_!C84))</f>
        <v/>
      </c>
      <c r="T84" t="str">
        <f>IF(C84="","",COUNTIFS(Tabla1[[#All],[sem 11]],"=P",Tabla1[[#All],[llave2]],Gráficos_!C84))</f>
        <v/>
      </c>
      <c r="U84" t="str">
        <f>IF(C84="","",COUNTIFS(Tabla1[[#All],[sem 12]],"=P",Tabla1[[#All],[llave2]],Gráficos_!C84))</f>
        <v/>
      </c>
      <c r="V84" t="str">
        <f>IF(C84="","",COUNTIFS(Tabla1[[#All],[sem 13]],"=P",Tabla1[[#All],[llave2]],Gráficos_!C84))</f>
        <v/>
      </c>
      <c r="W84" t="str">
        <f>IF(C84="","",COUNTIFS(Tabla1[[#All],[sem 14]],"=P",Tabla1[[#All],[llave2]],Gráficos_!C84))</f>
        <v/>
      </c>
      <c r="X84" t="str">
        <f>IF(C84="","",COUNTIFS(Tabla1[[#All],[sem 15]],"=P",Tabla1[[#All],[llave2]],Gráficos_!C84))</f>
        <v/>
      </c>
      <c r="Y84" s="192" t="str">
        <f>IF(C84="","",COUNTIFS(Tabla1[[#All],[sem 16]],"=P",Tabla1[[#All],[llave2]],Gráficos_!C84))</f>
        <v/>
      </c>
      <c r="AA84" s="188" t="str">
        <f t="shared" si="26"/>
        <v/>
      </c>
      <c r="AB84" t="str">
        <f t="shared" si="27"/>
        <v/>
      </c>
      <c r="AC84" s="63" t="str">
        <f t="shared" si="28"/>
        <v/>
      </c>
      <c r="AD84" t="str">
        <f t="shared" si="29"/>
        <v/>
      </c>
      <c r="AE84" t="str">
        <f t="shared" si="39"/>
        <v/>
      </c>
      <c r="AF84" t="str">
        <f t="shared" si="30"/>
        <v/>
      </c>
      <c r="AG84" t="str">
        <f t="shared" si="31"/>
        <v/>
      </c>
      <c r="AH84" t="str">
        <f t="shared" si="32"/>
        <v/>
      </c>
      <c r="AI84" t="str">
        <f t="shared" si="33"/>
        <v/>
      </c>
      <c r="AK84" t="str">
        <f t="shared" si="34"/>
        <v/>
      </c>
      <c r="AL84" t="str">
        <f t="shared" si="34"/>
        <v/>
      </c>
      <c r="AM84" t="str">
        <f t="shared" si="34"/>
        <v/>
      </c>
      <c r="AN84" t="str">
        <f t="shared" si="34"/>
        <v/>
      </c>
      <c r="AO84" t="str">
        <f t="shared" si="34"/>
        <v/>
      </c>
      <c r="AP84" t="str">
        <f t="shared" si="34"/>
        <v/>
      </c>
      <c r="AQ84" t="str">
        <f t="shared" si="34"/>
        <v/>
      </c>
      <c r="AR84" t="str">
        <f t="shared" si="34"/>
        <v/>
      </c>
      <c r="AS84" t="str">
        <f t="shared" si="34"/>
        <v/>
      </c>
      <c r="AT84" t="str">
        <f t="shared" si="34"/>
        <v/>
      </c>
      <c r="AU84" t="str">
        <f t="shared" si="34"/>
        <v/>
      </c>
      <c r="AV84" t="str">
        <f t="shared" si="34"/>
        <v/>
      </c>
      <c r="AW84" t="str">
        <f t="shared" si="35"/>
        <v/>
      </c>
      <c r="AX84" t="str">
        <f t="shared" si="36"/>
        <v/>
      </c>
      <c r="AY84" t="str">
        <f t="shared" si="37"/>
        <v/>
      </c>
      <c r="AZ84" s="192" t="str">
        <f t="shared" si="38"/>
        <v/>
      </c>
      <c r="BA84" t="str">
        <f t="shared" si="40"/>
        <v/>
      </c>
    </row>
    <row r="85" spans="9:53">
      <c r="I85" t="str">
        <f>IF(C85="","",COUNTIFS(Tabla1[[#All],[¿Pasó a miembro?]],"Si",Tabla1[[#All],[Tipo Incrito]],"&lt;&gt;Pre-Inscrito",Tabla1[[#All],[llave2]],Gráficos_!C85))</f>
        <v/>
      </c>
      <c r="J85" s="188" t="str">
        <f>IF(C85="","",COUNTIFS(Tabla1[[#All],[sem 01]],"=P",Tabla1[[#All],[llave2]],Gráficos_!C85))</f>
        <v/>
      </c>
      <c r="K85" t="str">
        <f>IF(C85="","",COUNTIFS(Tabla1[[#All],[sem 02]],"=P",Tabla1[[#All],[llave2]],Gráficos_!C85))</f>
        <v/>
      </c>
      <c r="L85" t="str">
        <f>IF(C85="","",COUNTIFS(Tabla1[[#All],[sem 03]],"=P",Tabla1[[#All],[llave2]],Gráficos_!C85))</f>
        <v/>
      </c>
      <c r="M85" t="str">
        <f>IF(C85="","",COUNTIFS(Tabla1[[#All],[sem 04]],"=P",Tabla1[[#All],[llave2]],Gráficos_!C85))</f>
        <v/>
      </c>
      <c r="N85" t="str">
        <f>IF(C85="","",COUNTIFS(Tabla1[[#All],[sem 05]],"=P",Tabla1[[#All],[llave2]],Gráficos_!C85))</f>
        <v/>
      </c>
      <c r="O85" t="str">
        <f>IF(C85="","",COUNTIFS(Tabla1[[#All],[sem 06]],"=P",Tabla1[[#All],[llave2]],Gráficos_!C85))</f>
        <v/>
      </c>
      <c r="P85" t="str">
        <f>IF(C85="","",COUNTIFS(Tabla1[[#All],[sem 07]],"=P",Tabla1[[#All],[llave2]],Gráficos_!C85))</f>
        <v/>
      </c>
      <c r="Q85" t="str">
        <f>IF(C85="","",COUNTIFS(Tabla1[[#All],[sem 08]],"=P",Tabla1[[#All],[llave2]],Gráficos_!C85))</f>
        <v/>
      </c>
      <c r="R85" t="str">
        <f>IF(C85="","",COUNTIFS(Tabla1[[#All],[sem 09]],"=P",Tabla1[[#All],[llave2]],Gráficos_!C85))</f>
        <v/>
      </c>
      <c r="S85" t="str">
        <f>IF(C85="","",COUNTIFS(Tabla1[[#All],[sem 10]],"=P",Tabla1[[#All],[llave2]],Gráficos_!C85))</f>
        <v/>
      </c>
      <c r="T85" t="str">
        <f>IF(C85="","",COUNTIFS(Tabla1[[#All],[sem 11]],"=P",Tabla1[[#All],[llave2]],Gráficos_!C85))</f>
        <v/>
      </c>
      <c r="U85" t="str">
        <f>IF(C85="","",COUNTIFS(Tabla1[[#All],[sem 12]],"=P",Tabla1[[#All],[llave2]],Gráficos_!C85))</f>
        <v/>
      </c>
      <c r="V85" t="str">
        <f>IF(C85="","",COUNTIFS(Tabla1[[#All],[sem 13]],"=P",Tabla1[[#All],[llave2]],Gráficos_!C85))</f>
        <v/>
      </c>
      <c r="W85" t="str">
        <f>IF(C85="","",COUNTIFS(Tabla1[[#All],[sem 14]],"=P",Tabla1[[#All],[llave2]],Gráficos_!C85))</f>
        <v/>
      </c>
      <c r="X85" t="str">
        <f>IF(C85="","",COUNTIFS(Tabla1[[#All],[sem 15]],"=P",Tabla1[[#All],[llave2]],Gráficos_!C85))</f>
        <v/>
      </c>
      <c r="Y85" s="192" t="str">
        <f>IF(C85="","",COUNTIFS(Tabla1[[#All],[sem 16]],"=P",Tabla1[[#All],[llave2]],Gráficos_!C85))</f>
        <v/>
      </c>
      <c r="AA85" s="188" t="str">
        <f t="shared" si="26"/>
        <v/>
      </c>
      <c r="AB85" t="str">
        <f t="shared" si="27"/>
        <v/>
      </c>
      <c r="AC85" s="63" t="str">
        <f t="shared" si="28"/>
        <v/>
      </c>
      <c r="AD85" t="str">
        <f t="shared" si="29"/>
        <v/>
      </c>
      <c r="AE85" t="str">
        <f t="shared" si="39"/>
        <v/>
      </c>
      <c r="AF85" t="str">
        <f t="shared" si="30"/>
        <v/>
      </c>
      <c r="AG85" t="str">
        <f t="shared" si="31"/>
        <v/>
      </c>
      <c r="AH85" t="str">
        <f t="shared" si="32"/>
        <v/>
      </c>
      <c r="AI85" t="str">
        <f t="shared" si="33"/>
        <v/>
      </c>
      <c r="AK85" t="str">
        <f t="shared" si="34"/>
        <v/>
      </c>
      <c r="AL85" t="str">
        <f t="shared" si="34"/>
        <v/>
      </c>
      <c r="AM85" t="str">
        <f t="shared" si="34"/>
        <v/>
      </c>
      <c r="AN85" t="str">
        <f t="shared" si="34"/>
        <v/>
      </c>
      <c r="AO85" t="str">
        <f t="shared" si="34"/>
        <v/>
      </c>
      <c r="AP85" t="str">
        <f t="shared" si="34"/>
        <v/>
      </c>
      <c r="AQ85" t="str">
        <f t="shared" si="34"/>
        <v/>
      </c>
      <c r="AR85" t="str">
        <f t="shared" si="34"/>
        <v/>
      </c>
      <c r="AS85" t="str">
        <f t="shared" si="34"/>
        <v/>
      </c>
      <c r="AT85" t="str">
        <f t="shared" si="34"/>
        <v/>
      </c>
      <c r="AU85" t="str">
        <f t="shared" si="34"/>
        <v/>
      </c>
      <c r="AV85" t="str">
        <f t="shared" si="34"/>
        <v/>
      </c>
      <c r="AW85" t="str">
        <f t="shared" si="35"/>
        <v/>
      </c>
      <c r="AX85" t="str">
        <f t="shared" si="36"/>
        <v/>
      </c>
      <c r="AY85" t="str">
        <f t="shared" si="37"/>
        <v/>
      </c>
      <c r="AZ85" s="192" t="str">
        <f t="shared" si="38"/>
        <v/>
      </c>
      <c r="BA85" t="str">
        <f t="shared" si="40"/>
        <v/>
      </c>
    </row>
    <row r="86" spans="9:53">
      <c r="I86" t="str">
        <f>IF(C86="","",COUNTIFS(Tabla1[[#All],[¿Pasó a miembro?]],"Si",Tabla1[[#All],[Tipo Incrito]],"&lt;&gt;Pre-Inscrito",Tabla1[[#All],[llave2]],Gráficos_!C86))</f>
        <v/>
      </c>
      <c r="J86" s="188" t="str">
        <f>IF(C86="","",COUNTIFS(Tabla1[[#All],[sem 01]],"=P",Tabla1[[#All],[llave2]],Gráficos_!C86))</f>
        <v/>
      </c>
      <c r="K86" t="str">
        <f>IF(C86="","",COUNTIFS(Tabla1[[#All],[sem 02]],"=P",Tabla1[[#All],[llave2]],Gráficos_!C86))</f>
        <v/>
      </c>
      <c r="L86" t="str">
        <f>IF(C86="","",COUNTIFS(Tabla1[[#All],[sem 03]],"=P",Tabla1[[#All],[llave2]],Gráficos_!C86))</f>
        <v/>
      </c>
      <c r="M86" t="str">
        <f>IF(C86="","",COUNTIFS(Tabla1[[#All],[sem 04]],"=P",Tabla1[[#All],[llave2]],Gráficos_!C86))</f>
        <v/>
      </c>
      <c r="N86" t="str">
        <f>IF(C86="","",COUNTIFS(Tabla1[[#All],[sem 05]],"=P",Tabla1[[#All],[llave2]],Gráficos_!C86))</f>
        <v/>
      </c>
      <c r="O86" t="str">
        <f>IF(C86="","",COUNTIFS(Tabla1[[#All],[sem 06]],"=P",Tabla1[[#All],[llave2]],Gráficos_!C86))</f>
        <v/>
      </c>
      <c r="P86" t="str">
        <f>IF(C86="","",COUNTIFS(Tabla1[[#All],[sem 07]],"=P",Tabla1[[#All],[llave2]],Gráficos_!C86))</f>
        <v/>
      </c>
      <c r="Q86" t="str">
        <f>IF(C86="","",COUNTIFS(Tabla1[[#All],[sem 08]],"=P",Tabla1[[#All],[llave2]],Gráficos_!C86))</f>
        <v/>
      </c>
      <c r="R86" t="str">
        <f>IF(C86="","",COUNTIFS(Tabla1[[#All],[sem 09]],"=P",Tabla1[[#All],[llave2]],Gráficos_!C86))</f>
        <v/>
      </c>
      <c r="S86" t="str">
        <f>IF(C86="","",COUNTIFS(Tabla1[[#All],[sem 10]],"=P",Tabla1[[#All],[llave2]],Gráficos_!C86))</f>
        <v/>
      </c>
      <c r="T86" t="str">
        <f>IF(C86="","",COUNTIFS(Tabla1[[#All],[sem 11]],"=P",Tabla1[[#All],[llave2]],Gráficos_!C86))</f>
        <v/>
      </c>
      <c r="U86" t="str">
        <f>IF(C86="","",COUNTIFS(Tabla1[[#All],[sem 12]],"=P",Tabla1[[#All],[llave2]],Gráficos_!C86))</f>
        <v/>
      </c>
      <c r="V86" t="str">
        <f>IF(C86="","",COUNTIFS(Tabla1[[#All],[sem 13]],"=P",Tabla1[[#All],[llave2]],Gráficos_!C86))</f>
        <v/>
      </c>
      <c r="W86" t="str">
        <f>IF(C86="","",COUNTIFS(Tabla1[[#All],[sem 14]],"=P",Tabla1[[#All],[llave2]],Gráficos_!C86))</f>
        <v/>
      </c>
      <c r="X86" t="str">
        <f>IF(C86="","",COUNTIFS(Tabla1[[#All],[sem 15]],"=P",Tabla1[[#All],[llave2]],Gráficos_!C86))</f>
        <v/>
      </c>
      <c r="Y86" s="192" t="str">
        <f>IF(C86="","",COUNTIFS(Tabla1[[#All],[sem 16]],"=P",Tabla1[[#All],[llave2]],Gráficos_!C86))</f>
        <v/>
      </c>
      <c r="AA86" s="188" t="str">
        <f t="shared" si="26"/>
        <v/>
      </c>
      <c r="AB86" t="str">
        <f t="shared" si="27"/>
        <v/>
      </c>
      <c r="AC86" s="63" t="str">
        <f t="shared" si="28"/>
        <v/>
      </c>
      <c r="AD86" t="str">
        <f t="shared" si="29"/>
        <v/>
      </c>
      <c r="AE86" t="str">
        <f t="shared" si="39"/>
        <v/>
      </c>
      <c r="AF86" t="str">
        <f t="shared" si="30"/>
        <v/>
      </c>
      <c r="AG86" t="str">
        <f t="shared" si="31"/>
        <v/>
      </c>
      <c r="AH86" t="str">
        <f t="shared" si="32"/>
        <v/>
      </c>
      <c r="AI86" t="str">
        <f t="shared" si="33"/>
        <v/>
      </c>
      <c r="AK86" t="str">
        <f t="shared" si="34"/>
        <v/>
      </c>
      <c r="AL86" t="str">
        <f t="shared" si="34"/>
        <v/>
      </c>
      <c r="AM86" t="str">
        <f t="shared" si="34"/>
        <v/>
      </c>
      <c r="AN86" t="str">
        <f t="shared" si="34"/>
        <v/>
      </c>
      <c r="AO86" t="str">
        <f t="shared" si="34"/>
        <v/>
      </c>
      <c r="AP86" t="str">
        <f t="shared" si="34"/>
        <v/>
      </c>
      <c r="AQ86" t="str">
        <f t="shared" si="34"/>
        <v/>
      </c>
      <c r="AR86" t="str">
        <f t="shared" si="34"/>
        <v/>
      </c>
      <c r="AS86" t="str">
        <f t="shared" si="34"/>
        <v/>
      </c>
      <c r="AT86" t="str">
        <f t="shared" si="34"/>
        <v/>
      </c>
      <c r="AU86" t="str">
        <f t="shared" si="34"/>
        <v/>
      </c>
      <c r="AV86" t="str">
        <f t="shared" si="34"/>
        <v/>
      </c>
      <c r="AW86" t="str">
        <f t="shared" si="35"/>
        <v/>
      </c>
      <c r="AX86" t="str">
        <f t="shared" si="36"/>
        <v/>
      </c>
      <c r="AY86" t="str">
        <f t="shared" si="37"/>
        <v/>
      </c>
      <c r="AZ86" s="192" t="str">
        <f t="shared" si="38"/>
        <v/>
      </c>
      <c r="BA86" t="str">
        <f t="shared" si="40"/>
        <v/>
      </c>
    </row>
    <row r="87" spans="9:53">
      <c r="I87" t="str">
        <f>IF(C87="","",COUNTIFS(Tabla1[[#All],[¿Pasó a miembro?]],"Si",Tabla1[[#All],[Tipo Incrito]],"&lt;&gt;Pre-Inscrito",Tabla1[[#All],[llave2]],Gráficos_!C87))</f>
        <v/>
      </c>
      <c r="J87" s="188" t="str">
        <f>IF(C87="","",COUNTIFS(Tabla1[[#All],[sem 01]],"=P",Tabla1[[#All],[llave2]],Gráficos_!C87))</f>
        <v/>
      </c>
      <c r="K87" t="str">
        <f>IF(C87="","",COUNTIFS(Tabla1[[#All],[sem 02]],"=P",Tabla1[[#All],[llave2]],Gráficos_!C87))</f>
        <v/>
      </c>
      <c r="L87" t="str">
        <f>IF(C87="","",COUNTIFS(Tabla1[[#All],[sem 03]],"=P",Tabla1[[#All],[llave2]],Gráficos_!C87))</f>
        <v/>
      </c>
      <c r="M87" t="str">
        <f>IF(C87="","",COUNTIFS(Tabla1[[#All],[sem 04]],"=P",Tabla1[[#All],[llave2]],Gráficos_!C87))</f>
        <v/>
      </c>
      <c r="N87" t="str">
        <f>IF(C87="","",COUNTIFS(Tabla1[[#All],[sem 05]],"=P",Tabla1[[#All],[llave2]],Gráficos_!C87))</f>
        <v/>
      </c>
      <c r="O87" t="str">
        <f>IF(C87="","",COUNTIFS(Tabla1[[#All],[sem 06]],"=P",Tabla1[[#All],[llave2]],Gráficos_!C87))</f>
        <v/>
      </c>
      <c r="P87" t="str">
        <f>IF(C87="","",COUNTIFS(Tabla1[[#All],[sem 07]],"=P",Tabla1[[#All],[llave2]],Gráficos_!C87))</f>
        <v/>
      </c>
      <c r="Q87" t="str">
        <f>IF(C87="","",COUNTIFS(Tabla1[[#All],[sem 08]],"=P",Tabla1[[#All],[llave2]],Gráficos_!C87))</f>
        <v/>
      </c>
      <c r="R87" t="str">
        <f>IF(C87="","",COUNTIFS(Tabla1[[#All],[sem 09]],"=P",Tabla1[[#All],[llave2]],Gráficos_!C87))</f>
        <v/>
      </c>
      <c r="S87" t="str">
        <f>IF(C87="","",COUNTIFS(Tabla1[[#All],[sem 10]],"=P",Tabla1[[#All],[llave2]],Gráficos_!C87))</f>
        <v/>
      </c>
      <c r="T87" t="str">
        <f>IF(C87="","",COUNTIFS(Tabla1[[#All],[sem 11]],"=P",Tabla1[[#All],[llave2]],Gráficos_!C87))</f>
        <v/>
      </c>
      <c r="U87" t="str">
        <f>IF(C87="","",COUNTIFS(Tabla1[[#All],[sem 12]],"=P",Tabla1[[#All],[llave2]],Gráficos_!C87))</f>
        <v/>
      </c>
      <c r="V87" t="str">
        <f>IF(C87="","",COUNTIFS(Tabla1[[#All],[sem 13]],"=P",Tabla1[[#All],[llave2]],Gráficos_!C87))</f>
        <v/>
      </c>
      <c r="W87" t="str">
        <f>IF(C87="","",COUNTIFS(Tabla1[[#All],[sem 14]],"=P",Tabla1[[#All],[llave2]],Gráficos_!C87))</f>
        <v/>
      </c>
      <c r="X87" t="str">
        <f>IF(C87="","",COUNTIFS(Tabla1[[#All],[sem 15]],"=P",Tabla1[[#All],[llave2]],Gráficos_!C87))</f>
        <v/>
      </c>
      <c r="Y87" s="192" t="str">
        <f>IF(C87="","",COUNTIFS(Tabla1[[#All],[sem 16]],"=P",Tabla1[[#All],[llave2]],Gráficos_!C87))</f>
        <v/>
      </c>
      <c r="AA87" s="188" t="str">
        <f t="shared" si="26"/>
        <v/>
      </c>
      <c r="AB87" t="str">
        <f t="shared" si="27"/>
        <v/>
      </c>
      <c r="AC87" s="63" t="str">
        <f t="shared" si="28"/>
        <v/>
      </c>
      <c r="AD87" t="str">
        <f t="shared" si="29"/>
        <v/>
      </c>
      <c r="AE87" t="str">
        <f t="shared" si="39"/>
        <v/>
      </c>
      <c r="AF87" t="str">
        <f t="shared" si="30"/>
        <v/>
      </c>
      <c r="AG87" t="str">
        <f t="shared" si="31"/>
        <v/>
      </c>
      <c r="AH87" t="str">
        <f t="shared" si="32"/>
        <v/>
      </c>
      <c r="AI87" t="str">
        <f t="shared" si="33"/>
        <v/>
      </c>
      <c r="AK87" t="str">
        <f t="shared" si="34"/>
        <v/>
      </c>
      <c r="AL87" t="str">
        <f t="shared" si="34"/>
        <v/>
      </c>
      <c r="AM87" t="str">
        <f t="shared" si="34"/>
        <v/>
      </c>
      <c r="AN87" t="str">
        <f t="shared" si="34"/>
        <v/>
      </c>
      <c r="AO87" t="str">
        <f t="shared" si="34"/>
        <v/>
      </c>
      <c r="AP87" t="str">
        <f t="shared" si="34"/>
        <v/>
      </c>
      <c r="AQ87" t="str">
        <f t="shared" si="34"/>
        <v/>
      </c>
      <c r="AR87" t="str">
        <f t="shared" si="34"/>
        <v/>
      </c>
      <c r="AS87" t="str">
        <f t="shared" si="34"/>
        <v/>
      </c>
      <c r="AT87" t="str">
        <f t="shared" si="34"/>
        <v/>
      </c>
      <c r="AU87" t="str">
        <f t="shared" si="34"/>
        <v/>
      </c>
      <c r="AV87" t="str">
        <f t="shared" si="34"/>
        <v/>
      </c>
      <c r="AW87" t="str">
        <f t="shared" si="35"/>
        <v/>
      </c>
      <c r="AX87" t="str">
        <f t="shared" si="36"/>
        <v/>
      </c>
      <c r="AY87" t="str">
        <f t="shared" si="37"/>
        <v/>
      </c>
      <c r="AZ87" s="192" t="str">
        <f t="shared" si="38"/>
        <v/>
      </c>
      <c r="BA87" t="str">
        <f t="shared" si="40"/>
        <v/>
      </c>
    </row>
    <row r="88" spans="9:53">
      <c r="I88" t="str">
        <f>IF(C88="","",COUNTIFS(Tabla1[[#All],[¿Pasó a miembro?]],"Si",Tabla1[[#All],[Tipo Incrito]],"&lt;&gt;Pre-Inscrito",Tabla1[[#All],[llave2]],Gráficos_!C88))</f>
        <v/>
      </c>
      <c r="J88" s="188" t="str">
        <f>IF(C88="","",COUNTIFS(Tabla1[[#All],[sem 01]],"=P",Tabla1[[#All],[llave2]],Gráficos_!C88))</f>
        <v/>
      </c>
      <c r="K88" t="str">
        <f>IF(C88="","",COUNTIFS(Tabla1[[#All],[sem 02]],"=P",Tabla1[[#All],[llave2]],Gráficos_!C88))</f>
        <v/>
      </c>
      <c r="L88" t="str">
        <f>IF(C88="","",COUNTIFS(Tabla1[[#All],[sem 03]],"=P",Tabla1[[#All],[llave2]],Gráficos_!C88))</f>
        <v/>
      </c>
      <c r="M88" t="str">
        <f>IF(C88="","",COUNTIFS(Tabla1[[#All],[sem 04]],"=P",Tabla1[[#All],[llave2]],Gráficos_!C88))</f>
        <v/>
      </c>
      <c r="N88" t="str">
        <f>IF(C88="","",COUNTIFS(Tabla1[[#All],[sem 05]],"=P",Tabla1[[#All],[llave2]],Gráficos_!C88))</f>
        <v/>
      </c>
      <c r="O88" t="str">
        <f>IF(C88="","",COUNTIFS(Tabla1[[#All],[sem 06]],"=P",Tabla1[[#All],[llave2]],Gráficos_!C88))</f>
        <v/>
      </c>
      <c r="P88" t="str">
        <f>IF(C88="","",COUNTIFS(Tabla1[[#All],[sem 07]],"=P",Tabla1[[#All],[llave2]],Gráficos_!C88))</f>
        <v/>
      </c>
      <c r="Q88" t="str">
        <f>IF(C88="","",COUNTIFS(Tabla1[[#All],[sem 08]],"=P",Tabla1[[#All],[llave2]],Gráficos_!C88))</f>
        <v/>
      </c>
      <c r="R88" t="str">
        <f>IF(C88="","",COUNTIFS(Tabla1[[#All],[sem 09]],"=P",Tabla1[[#All],[llave2]],Gráficos_!C88))</f>
        <v/>
      </c>
      <c r="S88" t="str">
        <f>IF(C88="","",COUNTIFS(Tabla1[[#All],[sem 10]],"=P",Tabla1[[#All],[llave2]],Gráficos_!C88))</f>
        <v/>
      </c>
      <c r="T88" t="str">
        <f>IF(C88="","",COUNTIFS(Tabla1[[#All],[sem 11]],"=P",Tabla1[[#All],[llave2]],Gráficos_!C88))</f>
        <v/>
      </c>
      <c r="U88" t="str">
        <f>IF(C88="","",COUNTIFS(Tabla1[[#All],[sem 12]],"=P",Tabla1[[#All],[llave2]],Gráficos_!C88))</f>
        <v/>
      </c>
      <c r="V88" t="str">
        <f>IF(C88="","",COUNTIFS(Tabla1[[#All],[sem 13]],"=P",Tabla1[[#All],[llave2]],Gráficos_!C88))</f>
        <v/>
      </c>
      <c r="W88" t="str">
        <f>IF(C88="","",COUNTIFS(Tabla1[[#All],[sem 14]],"=P",Tabla1[[#All],[llave2]],Gráficos_!C88))</f>
        <v/>
      </c>
      <c r="X88" t="str">
        <f>IF(C88="","",COUNTIFS(Tabla1[[#All],[sem 15]],"=P",Tabla1[[#All],[llave2]],Gráficos_!C88))</f>
        <v/>
      </c>
      <c r="Y88" s="192" t="str">
        <f>IF(C88="","",COUNTIFS(Tabla1[[#All],[sem 16]],"=P",Tabla1[[#All],[llave2]],Gráficos_!C88))</f>
        <v/>
      </c>
      <c r="AA88" s="188" t="str">
        <f t="shared" si="26"/>
        <v/>
      </c>
      <c r="AB88" t="str">
        <f t="shared" si="27"/>
        <v/>
      </c>
      <c r="AC88" s="63" t="str">
        <f t="shared" si="28"/>
        <v/>
      </c>
      <c r="AD88" t="str">
        <f t="shared" si="29"/>
        <v/>
      </c>
      <c r="AE88" t="str">
        <f t="shared" si="39"/>
        <v/>
      </c>
      <c r="AF88" t="str">
        <f t="shared" si="30"/>
        <v/>
      </c>
      <c r="AG88" t="str">
        <f t="shared" si="31"/>
        <v/>
      </c>
      <c r="AH88" t="str">
        <f t="shared" si="32"/>
        <v/>
      </c>
      <c r="AI88" t="str">
        <f t="shared" si="33"/>
        <v/>
      </c>
      <c r="AK88" t="str">
        <f t="shared" si="34"/>
        <v/>
      </c>
      <c r="AL88" t="str">
        <f t="shared" si="34"/>
        <v/>
      </c>
      <c r="AM88" t="str">
        <f t="shared" si="34"/>
        <v/>
      </c>
      <c r="AN88" t="str">
        <f t="shared" si="34"/>
        <v/>
      </c>
      <c r="AO88" t="str">
        <f t="shared" si="34"/>
        <v/>
      </c>
      <c r="AP88" t="str">
        <f t="shared" si="34"/>
        <v/>
      </c>
      <c r="AQ88" t="str">
        <f t="shared" si="34"/>
        <v/>
      </c>
      <c r="AR88" t="str">
        <f t="shared" si="34"/>
        <v/>
      </c>
      <c r="AS88" t="str">
        <f t="shared" si="34"/>
        <v/>
      </c>
      <c r="AT88" t="str">
        <f t="shared" si="34"/>
        <v/>
      </c>
      <c r="AU88" t="str">
        <f t="shared" si="34"/>
        <v/>
      </c>
      <c r="AV88" t="str">
        <f t="shared" si="34"/>
        <v/>
      </c>
      <c r="AW88" t="str">
        <f t="shared" si="35"/>
        <v/>
      </c>
      <c r="AX88" t="str">
        <f t="shared" si="36"/>
        <v/>
      </c>
      <c r="AY88" t="str">
        <f t="shared" si="37"/>
        <v/>
      </c>
      <c r="AZ88" s="192" t="str">
        <f t="shared" si="38"/>
        <v/>
      </c>
      <c r="BA88" t="str">
        <f t="shared" si="40"/>
        <v/>
      </c>
    </row>
    <row r="89" spans="9:53">
      <c r="I89" t="str">
        <f>IF(C89="","",COUNTIFS(Tabla1[[#All],[¿Pasó a miembro?]],"Si",Tabla1[[#All],[Tipo Incrito]],"&lt;&gt;Pre-Inscrito",Tabla1[[#All],[llave2]],Gráficos_!C89))</f>
        <v/>
      </c>
      <c r="J89" s="188" t="str">
        <f>IF(C89="","",COUNTIFS(Tabla1[[#All],[sem 01]],"=P",Tabla1[[#All],[llave2]],Gráficos_!C89))</f>
        <v/>
      </c>
      <c r="K89" t="str">
        <f>IF(C89="","",COUNTIFS(Tabla1[[#All],[sem 02]],"=P",Tabla1[[#All],[llave2]],Gráficos_!C89))</f>
        <v/>
      </c>
      <c r="L89" t="str">
        <f>IF(C89="","",COUNTIFS(Tabla1[[#All],[sem 03]],"=P",Tabla1[[#All],[llave2]],Gráficos_!C89))</f>
        <v/>
      </c>
      <c r="M89" t="str">
        <f>IF(C89="","",COUNTIFS(Tabla1[[#All],[sem 04]],"=P",Tabla1[[#All],[llave2]],Gráficos_!C89))</f>
        <v/>
      </c>
      <c r="N89" t="str">
        <f>IF(C89="","",COUNTIFS(Tabla1[[#All],[sem 05]],"=P",Tabla1[[#All],[llave2]],Gráficos_!C89))</f>
        <v/>
      </c>
      <c r="O89" t="str">
        <f>IF(C89="","",COUNTIFS(Tabla1[[#All],[sem 06]],"=P",Tabla1[[#All],[llave2]],Gráficos_!C89))</f>
        <v/>
      </c>
      <c r="P89" t="str">
        <f>IF(C89="","",COUNTIFS(Tabla1[[#All],[sem 07]],"=P",Tabla1[[#All],[llave2]],Gráficos_!C89))</f>
        <v/>
      </c>
      <c r="Q89" t="str">
        <f>IF(C89="","",COUNTIFS(Tabla1[[#All],[sem 08]],"=P",Tabla1[[#All],[llave2]],Gráficos_!C89))</f>
        <v/>
      </c>
      <c r="R89" t="str">
        <f>IF(C89="","",COUNTIFS(Tabla1[[#All],[sem 09]],"=P",Tabla1[[#All],[llave2]],Gráficos_!C89))</f>
        <v/>
      </c>
      <c r="S89" t="str">
        <f>IF(C89="","",COUNTIFS(Tabla1[[#All],[sem 10]],"=P",Tabla1[[#All],[llave2]],Gráficos_!C89))</f>
        <v/>
      </c>
      <c r="T89" t="str">
        <f>IF(C89="","",COUNTIFS(Tabla1[[#All],[sem 11]],"=P",Tabla1[[#All],[llave2]],Gráficos_!C89))</f>
        <v/>
      </c>
      <c r="U89" t="str">
        <f>IF(C89="","",COUNTIFS(Tabla1[[#All],[sem 12]],"=P",Tabla1[[#All],[llave2]],Gráficos_!C89))</f>
        <v/>
      </c>
      <c r="V89" t="str">
        <f>IF(C89="","",COUNTIFS(Tabla1[[#All],[sem 13]],"=P",Tabla1[[#All],[llave2]],Gráficos_!C89))</f>
        <v/>
      </c>
      <c r="W89" t="str">
        <f>IF(C89="","",COUNTIFS(Tabla1[[#All],[sem 14]],"=P",Tabla1[[#All],[llave2]],Gráficos_!C89))</f>
        <v/>
      </c>
      <c r="X89" t="str">
        <f>IF(C89="","",COUNTIFS(Tabla1[[#All],[sem 15]],"=P",Tabla1[[#All],[llave2]],Gráficos_!C89))</f>
        <v/>
      </c>
      <c r="Y89" s="192" t="str">
        <f>IF(C89="","",COUNTIFS(Tabla1[[#All],[sem 16]],"=P",Tabla1[[#All],[llave2]],Gráficos_!C89))</f>
        <v/>
      </c>
      <c r="AA89" s="188" t="str">
        <f t="shared" si="26"/>
        <v/>
      </c>
      <c r="AB89" t="str">
        <f t="shared" si="27"/>
        <v/>
      </c>
      <c r="AC89" s="63" t="str">
        <f t="shared" si="28"/>
        <v/>
      </c>
      <c r="AD89" t="str">
        <f t="shared" si="29"/>
        <v/>
      </c>
      <c r="AE89" t="str">
        <f t="shared" si="39"/>
        <v/>
      </c>
      <c r="AF89" t="str">
        <f t="shared" si="30"/>
        <v/>
      </c>
      <c r="AG89" t="str">
        <f t="shared" si="31"/>
        <v/>
      </c>
      <c r="AH89" t="str">
        <f t="shared" si="32"/>
        <v/>
      </c>
      <c r="AI89" t="str">
        <f t="shared" si="33"/>
        <v/>
      </c>
      <c r="AK89" t="str">
        <f t="shared" si="34"/>
        <v/>
      </c>
      <c r="AL89" t="str">
        <f t="shared" si="34"/>
        <v/>
      </c>
      <c r="AM89" t="str">
        <f t="shared" si="34"/>
        <v/>
      </c>
      <c r="AN89" t="str">
        <f t="shared" si="34"/>
        <v/>
      </c>
      <c r="AO89" t="str">
        <f t="shared" si="34"/>
        <v/>
      </c>
      <c r="AP89" t="str">
        <f t="shared" si="34"/>
        <v/>
      </c>
      <c r="AQ89" t="str">
        <f t="shared" si="34"/>
        <v/>
      </c>
      <c r="AR89" t="str">
        <f t="shared" si="34"/>
        <v/>
      </c>
      <c r="AS89" t="str">
        <f t="shared" si="34"/>
        <v/>
      </c>
      <c r="AT89" t="str">
        <f t="shared" si="34"/>
        <v/>
      </c>
      <c r="AU89" t="str">
        <f t="shared" si="34"/>
        <v/>
      </c>
      <c r="AV89" t="str">
        <f t="shared" si="34"/>
        <v/>
      </c>
      <c r="AW89" t="str">
        <f t="shared" si="35"/>
        <v/>
      </c>
      <c r="AX89" t="str">
        <f t="shared" si="36"/>
        <v/>
      </c>
      <c r="AY89" t="str">
        <f t="shared" si="37"/>
        <v/>
      </c>
      <c r="AZ89" s="192" t="str">
        <f t="shared" si="38"/>
        <v/>
      </c>
      <c r="BA89" t="str">
        <f t="shared" si="40"/>
        <v/>
      </c>
    </row>
    <row r="90" spans="9:53">
      <c r="I90" t="str">
        <f>IF(C90="","",COUNTIFS(Tabla1[[#All],[¿Pasó a miembro?]],"Si",Tabla1[[#All],[Tipo Incrito]],"&lt;&gt;Pre-Inscrito",Tabla1[[#All],[llave2]],Gráficos_!C90))</f>
        <v/>
      </c>
      <c r="J90" s="188" t="str">
        <f>IF(C90="","",COUNTIFS(Tabla1[[#All],[sem 01]],"=P",Tabla1[[#All],[llave2]],Gráficos_!C90))</f>
        <v/>
      </c>
      <c r="K90" t="str">
        <f>IF(C90="","",COUNTIFS(Tabla1[[#All],[sem 02]],"=P",Tabla1[[#All],[llave2]],Gráficos_!C90))</f>
        <v/>
      </c>
      <c r="L90" t="str">
        <f>IF(C90="","",COUNTIFS(Tabla1[[#All],[sem 03]],"=P",Tabla1[[#All],[llave2]],Gráficos_!C90))</f>
        <v/>
      </c>
      <c r="M90" t="str">
        <f>IF(C90="","",COUNTIFS(Tabla1[[#All],[sem 04]],"=P",Tabla1[[#All],[llave2]],Gráficos_!C90))</f>
        <v/>
      </c>
      <c r="N90" t="str">
        <f>IF(C90="","",COUNTIFS(Tabla1[[#All],[sem 05]],"=P",Tabla1[[#All],[llave2]],Gráficos_!C90))</f>
        <v/>
      </c>
      <c r="O90" t="str">
        <f>IF(C90="","",COUNTIFS(Tabla1[[#All],[sem 06]],"=P",Tabla1[[#All],[llave2]],Gráficos_!C90))</f>
        <v/>
      </c>
      <c r="P90" t="str">
        <f>IF(C90="","",COUNTIFS(Tabla1[[#All],[sem 07]],"=P",Tabla1[[#All],[llave2]],Gráficos_!C90))</f>
        <v/>
      </c>
      <c r="Q90" t="str">
        <f>IF(C90="","",COUNTIFS(Tabla1[[#All],[sem 08]],"=P",Tabla1[[#All],[llave2]],Gráficos_!C90))</f>
        <v/>
      </c>
      <c r="R90" t="str">
        <f>IF(C90="","",COUNTIFS(Tabla1[[#All],[sem 09]],"=P",Tabla1[[#All],[llave2]],Gráficos_!C90))</f>
        <v/>
      </c>
      <c r="S90" t="str">
        <f>IF(C90="","",COUNTIFS(Tabla1[[#All],[sem 10]],"=P",Tabla1[[#All],[llave2]],Gráficos_!C90))</f>
        <v/>
      </c>
      <c r="T90" t="str">
        <f>IF(C90="","",COUNTIFS(Tabla1[[#All],[sem 11]],"=P",Tabla1[[#All],[llave2]],Gráficos_!C90))</f>
        <v/>
      </c>
      <c r="U90" t="str">
        <f>IF(C90="","",COUNTIFS(Tabla1[[#All],[sem 12]],"=P",Tabla1[[#All],[llave2]],Gráficos_!C90))</f>
        <v/>
      </c>
      <c r="V90" t="str">
        <f>IF(C90="","",COUNTIFS(Tabla1[[#All],[sem 13]],"=P",Tabla1[[#All],[llave2]],Gráficos_!C90))</f>
        <v/>
      </c>
      <c r="W90" t="str">
        <f>IF(C90="","",COUNTIFS(Tabla1[[#All],[sem 14]],"=P",Tabla1[[#All],[llave2]],Gráficos_!C90))</f>
        <v/>
      </c>
      <c r="X90" t="str">
        <f>IF(C90="","",COUNTIFS(Tabla1[[#All],[sem 15]],"=P",Tabla1[[#All],[llave2]],Gráficos_!C90))</f>
        <v/>
      </c>
      <c r="Y90" s="192" t="str">
        <f>IF(C90="","",COUNTIFS(Tabla1[[#All],[sem 16]],"=P",Tabla1[[#All],[llave2]],Gráficos_!C90))</f>
        <v/>
      </c>
      <c r="AA90" s="188" t="str">
        <f t="shared" si="26"/>
        <v/>
      </c>
      <c r="AB90" t="str">
        <f t="shared" si="27"/>
        <v/>
      </c>
      <c r="AC90" s="63" t="str">
        <f t="shared" si="28"/>
        <v/>
      </c>
      <c r="AD90" t="str">
        <f t="shared" si="29"/>
        <v/>
      </c>
      <c r="AE90" t="str">
        <f t="shared" si="39"/>
        <v/>
      </c>
      <c r="AF90" t="str">
        <f t="shared" si="30"/>
        <v/>
      </c>
      <c r="AG90" t="str">
        <f t="shared" si="31"/>
        <v/>
      </c>
      <c r="AH90" t="str">
        <f t="shared" si="32"/>
        <v/>
      </c>
      <c r="AI90" t="str">
        <f t="shared" si="33"/>
        <v/>
      </c>
      <c r="AK90" t="str">
        <f t="shared" si="34"/>
        <v/>
      </c>
      <c r="AL90" t="str">
        <f t="shared" si="34"/>
        <v/>
      </c>
      <c r="AM90" t="str">
        <f t="shared" si="34"/>
        <v/>
      </c>
      <c r="AN90" t="str">
        <f t="shared" si="34"/>
        <v/>
      </c>
      <c r="AO90" t="str">
        <f t="shared" si="34"/>
        <v/>
      </c>
      <c r="AP90" t="str">
        <f t="shared" si="34"/>
        <v/>
      </c>
      <c r="AQ90" t="str">
        <f t="shared" si="34"/>
        <v/>
      </c>
      <c r="AR90" t="str">
        <f t="shared" si="34"/>
        <v/>
      </c>
      <c r="AS90" t="str">
        <f t="shared" si="34"/>
        <v/>
      </c>
      <c r="AT90" t="str">
        <f t="shared" si="34"/>
        <v/>
      </c>
      <c r="AU90" t="str">
        <f t="shared" si="34"/>
        <v/>
      </c>
      <c r="AV90" t="str">
        <f t="shared" si="34"/>
        <v/>
      </c>
      <c r="AW90" t="str">
        <f t="shared" si="35"/>
        <v/>
      </c>
      <c r="AX90" t="str">
        <f t="shared" si="36"/>
        <v/>
      </c>
      <c r="AY90" t="str">
        <f t="shared" si="37"/>
        <v/>
      </c>
      <c r="AZ90" s="192" t="str">
        <f t="shared" si="38"/>
        <v/>
      </c>
      <c r="BA90" t="str">
        <f t="shared" si="40"/>
        <v/>
      </c>
    </row>
    <row r="91" spans="9:53">
      <c r="I91" t="str">
        <f>IF(C91="","",COUNTIFS(Tabla1[[#All],[¿Pasó a miembro?]],"Si",Tabla1[[#All],[Tipo Incrito]],"&lt;&gt;Pre-Inscrito",Tabla1[[#All],[llave2]],Gráficos_!C91))</f>
        <v/>
      </c>
      <c r="J91" s="188" t="str">
        <f>IF(C91="","",COUNTIFS(Tabla1[[#All],[sem 01]],"=P",Tabla1[[#All],[llave2]],Gráficos_!C91))</f>
        <v/>
      </c>
      <c r="K91" t="str">
        <f>IF(C91="","",COUNTIFS(Tabla1[[#All],[sem 02]],"=P",Tabla1[[#All],[llave2]],Gráficos_!C91))</f>
        <v/>
      </c>
      <c r="L91" t="str">
        <f>IF(C91="","",COUNTIFS(Tabla1[[#All],[sem 03]],"=P",Tabla1[[#All],[llave2]],Gráficos_!C91))</f>
        <v/>
      </c>
      <c r="M91" t="str">
        <f>IF(C91="","",COUNTIFS(Tabla1[[#All],[sem 04]],"=P",Tabla1[[#All],[llave2]],Gráficos_!C91))</f>
        <v/>
      </c>
      <c r="N91" t="str">
        <f>IF(C91="","",COUNTIFS(Tabla1[[#All],[sem 05]],"=P",Tabla1[[#All],[llave2]],Gráficos_!C91))</f>
        <v/>
      </c>
      <c r="O91" t="str">
        <f>IF(C91="","",COUNTIFS(Tabla1[[#All],[sem 06]],"=P",Tabla1[[#All],[llave2]],Gráficos_!C91))</f>
        <v/>
      </c>
      <c r="P91" t="str">
        <f>IF(C91="","",COUNTIFS(Tabla1[[#All],[sem 07]],"=P",Tabla1[[#All],[llave2]],Gráficos_!C91))</f>
        <v/>
      </c>
      <c r="Q91" t="str">
        <f>IF(C91="","",COUNTIFS(Tabla1[[#All],[sem 08]],"=P",Tabla1[[#All],[llave2]],Gráficos_!C91))</f>
        <v/>
      </c>
      <c r="R91" t="str">
        <f>IF(C91="","",COUNTIFS(Tabla1[[#All],[sem 09]],"=P",Tabla1[[#All],[llave2]],Gráficos_!C91))</f>
        <v/>
      </c>
      <c r="S91" t="str">
        <f>IF(C91="","",COUNTIFS(Tabla1[[#All],[sem 10]],"=P",Tabla1[[#All],[llave2]],Gráficos_!C91))</f>
        <v/>
      </c>
      <c r="T91" t="str">
        <f>IF(C91="","",COUNTIFS(Tabla1[[#All],[sem 11]],"=P",Tabla1[[#All],[llave2]],Gráficos_!C91))</f>
        <v/>
      </c>
      <c r="U91" t="str">
        <f>IF(C91="","",COUNTIFS(Tabla1[[#All],[sem 12]],"=P",Tabla1[[#All],[llave2]],Gráficos_!C91))</f>
        <v/>
      </c>
      <c r="V91" t="str">
        <f>IF(C91="","",COUNTIFS(Tabla1[[#All],[sem 13]],"=P",Tabla1[[#All],[llave2]],Gráficos_!C91))</f>
        <v/>
      </c>
      <c r="W91" t="str">
        <f>IF(C91="","",COUNTIFS(Tabla1[[#All],[sem 14]],"=P",Tabla1[[#All],[llave2]],Gráficos_!C91))</f>
        <v/>
      </c>
      <c r="X91" t="str">
        <f>IF(C91="","",COUNTIFS(Tabla1[[#All],[sem 15]],"=P",Tabla1[[#All],[llave2]],Gráficos_!C91))</f>
        <v/>
      </c>
      <c r="Y91" s="192" t="str">
        <f>IF(C91="","",COUNTIFS(Tabla1[[#All],[sem 16]],"=P",Tabla1[[#All],[llave2]],Gráficos_!C91))</f>
        <v/>
      </c>
      <c r="AA91" s="188" t="str">
        <f t="shared" si="26"/>
        <v/>
      </c>
      <c r="AB91" t="str">
        <f t="shared" si="27"/>
        <v/>
      </c>
      <c r="AC91" s="63" t="str">
        <f t="shared" si="28"/>
        <v/>
      </c>
      <c r="AD91" t="str">
        <f t="shared" si="29"/>
        <v/>
      </c>
      <c r="AE91" t="str">
        <f t="shared" si="39"/>
        <v/>
      </c>
      <c r="AF91" t="str">
        <f t="shared" si="30"/>
        <v/>
      </c>
      <c r="AG91" t="str">
        <f t="shared" si="31"/>
        <v/>
      </c>
      <c r="AH91" t="str">
        <f t="shared" si="32"/>
        <v/>
      </c>
      <c r="AI91" t="str">
        <f t="shared" si="33"/>
        <v/>
      </c>
      <c r="AK91" t="str">
        <f t="shared" si="34"/>
        <v/>
      </c>
      <c r="AL91" t="str">
        <f t="shared" si="34"/>
        <v/>
      </c>
      <c r="AM91" t="str">
        <f t="shared" si="34"/>
        <v/>
      </c>
      <c r="AN91" t="str">
        <f t="shared" si="34"/>
        <v/>
      </c>
      <c r="AO91" t="str">
        <f t="shared" si="34"/>
        <v/>
      </c>
      <c r="AP91" t="str">
        <f t="shared" si="34"/>
        <v/>
      </c>
      <c r="AQ91" t="str">
        <f t="shared" si="34"/>
        <v/>
      </c>
      <c r="AR91" t="str">
        <f t="shared" si="34"/>
        <v/>
      </c>
      <c r="AS91" t="str">
        <f t="shared" si="34"/>
        <v/>
      </c>
      <c r="AT91" t="str">
        <f t="shared" si="34"/>
        <v/>
      </c>
      <c r="AU91" t="str">
        <f t="shared" si="34"/>
        <v/>
      </c>
      <c r="AV91" t="str">
        <f t="shared" si="34"/>
        <v/>
      </c>
      <c r="AW91" t="str">
        <f t="shared" si="35"/>
        <v/>
      </c>
      <c r="AX91" t="str">
        <f t="shared" si="36"/>
        <v/>
      </c>
      <c r="AY91" t="str">
        <f t="shared" si="37"/>
        <v/>
      </c>
      <c r="AZ91" s="192" t="str">
        <f t="shared" si="38"/>
        <v/>
      </c>
      <c r="BA91" t="str">
        <f t="shared" si="40"/>
        <v/>
      </c>
    </row>
    <row r="92" spans="9:53">
      <c r="I92" t="str">
        <f>IF(C92="","",COUNTIFS(Tabla1[[#All],[¿Pasó a miembro?]],"Si",Tabla1[[#All],[Tipo Incrito]],"&lt;&gt;Pre-Inscrito",Tabla1[[#All],[llave2]],Gráficos_!C92))</f>
        <v/>
      </c>
      <c r="J92" s="188" t="str">
        <f>IF(C92="","",COUNTIFS(Tabla1[[#All],[sem 01]],"=P",Tabla1[[#All],[llave2]],Gráficos_!C92))</f>
        <v/>
      </c>
      <c r="K92" t="str">
        <f>IF(C92="","",COUNTIFS(Tabla1[[#All],[sem 02]],"=P",Tabla1[[#All],[llave2]],Gráficos_!C92))</f>
        <v/>
      </c>
      <c r="L92" t="str">
        <f>IF(C92="","",COUNTIFS(Tabla1[[#All],[sem 03]],"=P",Tabla1[[#All],[llave2]],Gráficos_!C92))</f>
        <v/>
      </c>
      <c r="M92" t="str">
        <f>IF(C92="","",COUNTIFS(Tabla1[[#All],[sem 04]],"=P",Tabla1[[#All],[llave2]],Gráficos_!C92))</f>
        <v/>
      </c>
      <c r="N92" t="str">
        <f>IF(C92="","",COUNTIFS(Tabla1[[#All],[sem 05]],"=P",Tabla1[[#All],[llave2]],Gráficos_!C92))</f>
        <v/>
      </c>
      <c r="O92" t="str">
        <f>IF(C92="","",COUNTIFS(Tabla1[[#All],[sem 06]],"=P",Tabla1[[#All],[llave2]],Gráficos_!C92))</f>
        <v/>
      </c>
      <c r="P92" t="str">
        <f>IF(C92="","",COUNTIFS(Tabla1[[#All],[sem 07]],"=P",Tabla1[[#All],[llave2]],Gráficos_!C92))</f>
        <v/>
      </c>
      <c r="Q92" t="str">
        <f>IF(C92="","",COUNTIFS(Tabla1[[#All],[sem 08]],"=P",Tabla1[[#All],[llave2]],Gráficos_!C92))</f>
        <v/>
      </c>
      <c r="R92" t="str">
        <f>IF(C92="","",COUNTIFS(Tabla1[[#All],[sem 09]],"=P",Tabla1[[#All],[llave2]],Gráficos_!C92))</f>
        <v/>
      </c>
      <c r="S92" t="str">
        <f>IF(C92="","",COUNTIFS(Tabla1[[#All],[sem 10]],"=P",Tabla1[[#All],[llave2]],Gráficos_!C92))</f>
        <v/>
      </c>
      <c r="T92" t="str">
        <f>IF(C92="","",COUNTIFS(Tabla1[[#All],[sem 11]],"=P",Tabla1[[#All],[llave2]],Gráficos_!C92))</f>
        <v/>
      </c>
      <c r="U92" t="str">
        <f>IF(C92="","",COUNTIFS(Tabla1[[#All],[sem 12]],"=P",Tabla1[[#All],[llave2]],Gráficos_!C92))</f>
        <v/>
      </c>
      <c r="V92" t="str">
        <f>IF(C92="","",COUNTIFS(Tabla1[[#All],[sem 13]],"=P",Tabla1[[#All],[llave2]],Gráficos_!C92))</f>
        <v/>
      </c>
      <c r="W92" t="str">
        <f>IF(C92="","",COUNTIFS(Tabla1[[#All],[sem 14]],"=P",Tabla1[[#All],[llave2]],Gráficos_!C92))</f>
        <v/>
      </c>
      <c r="X92" t="str">
        <f>IF(C92="","",COUNTIFS(Tabla1[[#All],[sem 15]],"=P",Tabla1[[#All],[llave2]],Gráficos_!C92))</f>
        <v/>
      </c>
      <c r="Y92" s="192" t="str">
        <f>IF(C92="","",COUNTIFS(Tabla1[[#All],[sem 16]],"=P",Tabla1[[#All],[llave2]],Gráficos_!C92))</f>
        <v/>
      </c>
      <c r="AA92" s="188" t="str">
        <f t="shared" si="26"/>
        <v/>
      </c>
      <c r="AB92" t="str">
        <f t="shared" si="27"/>
        <v/>
      </c>
      <c r="AC92" s="63" t="str">
        <f t="shared" si="28"/>
        <v/>
      </c>
      <c r="AD92" t="str">
        <f t="shared" si="29"/>
        <v/>
      </c>
      <c r="AE92" t="str">
        <f t="shared" si="39"/>
        <v/>
      </c>
      <c r="AF92" t="str">
        <f t="shared" si="30"/>
        <v/>
      </c>
      <c r="AG92" t="str">
        <f t="shared" si="31"/>
        <v/>
      </c>
      <c r="AH92" t="str">
        <f t="shared" si="32"/>
        <v/>
      </c>
      <c r="AI92" t="str">
        <f t="shared" si="33"/>
        <v/>
      </c>
      <c r="AK92" t="str">
        <f t="shared" si="34"/>
        <v/>
      </c>
      <c r="AL92" t="str">
        <f t="shared" si="34"/>
        <v/>
      </c>
      <c r="AM92" t="str">
        <f t="shared" si="34"/>
        <v/>
      </c>
      <c r="AN92" t="str">
        <f t="shared" si="34"/>
        <v/>
      </c>
      <c r="AO92" t="str">
        <f t="shared" si="34"/>
        <v/>
      </c>
      <c r="AP92" t="str">
        <f t="shared" si="34"/>
        <v/>
      </c>
      <c r="AQ92" t="str">
        <f t="shared" si="34"/>
        <v/>
      </c>
      <c r="AR92" t="str">
        <f t="shared" si="34"/>
        <v/>
      </c>
      <c r="AS92" t="str">
        <f t="shared" si="34"/>
        <v/>
      </c>
      <c r="AT92" t="str">
        <f t="shared" ref="AK92:AV113" si="41">IF(S92="","",S92)</f>
        <v/>
      </c>
      <c r="AU92" t="str">
        <f t="shared" si="41"/>
        <v/>
      </c>
      <c r="AV92" t="str">
        <f t="shared" si="41"/>
        <v/>
      </c>
      <c r="AW92" t="str">
        <f t="shared" si="35"/>
        <v/>
      </c>
      <c r="AX92" t="str">
        <f t="shared" si="36"/>
        <v/>
      </c>
      <c r="AY92" t="str">
        <f t="shared" si="37"/>
        <v/>
      </c>
      <c r="AZ92" s="192" t="str">
        <f t="shared" si="38"/>
        <v/>
      </c>
      <c r="BA92" t="str">
        <f t="shared" si="40"/>
        <v/>
      </c>
    </row>
    <row r="93" spans="9:53">
      <c r="I93" t="str">
        <f>IF(C93="","",COUNTIFS(Tabla1[[#All],[¿Pasó a miembro?]],"Si",Tabla1[[#All],[Tipo Incrito]],"&lt;&gt;Pre-Inscrito",Tabla1[[#All],[llave2]],Gráficos_!C93))</f>
        <v/>
      </c>
      <c r="J93" s="188" t="str">
        <f>IF(C93="","",COUNTIFS(Tabla1[[#All],[sem 01]],"=P",Tabla1[[#All],[llave2]],Gráficos_!C93))</f>
        <v/>
      </c>
      <c r="K93" t="str">
        <f>IF(C93="","",COUNTIFS(Tabla1[[#All],[sem 02]],"=P",Tabla1[[#All],[llave2]],Gráficos_!C93))</f>
        <v/>
      </c>
      <c r="L93" t="str">
        <f>IF(C93="","",COUNTIFS(Tabla1[[#All],[sem 03]],"=P",Tabla1[[#All],[llave2]],Gráficos_!C93))</f>
        <v/>
      </c>
      <c r="M93" t="str">
        <f>IF(C93="","",COUNTIFS(Tabla1[[#All],[sem 04]],"=P",Tabla1[[#All],[llave2]],Gráficos_!C93))</f>
        <v/>
      </c>
      <c r="N93" t="str">
        <f>IF(C93="","",COUNTIFS(Tabla1[[#All],[sem 05]],"=P",Tabla1[[#All],[llave2]],Gráficos_!C93))</f>
        <v/>
      </c>
      <c r="O93" t="str">
        <f>IF(C93="","",COUNTIFS(Tabla1[[#All],[sem 06]],"=P",Tabla1[[#All],[llave2]],Gráficos_!C93))</f>
        <v/>
      </c>
      <c r="P93" t="str">
        <f>IF(C93="","",COUNTIFS(Tabla1[[#All],[sem 07]],"=P",Tabla1[[#All],[llave2]],Gráficos_!C93))</f>
        <v/>
      </c>
      <c r="Q93" t="str">
        <f>IF(C93="","",COUNTIFS(Tabla1[[#All],[sem 08]],"=P",Tabla1[[#All],[llave2]],Gráficos_!C93))</f>
        <v/>
      </c>
      <c r="R93" t="str">
        <f>IF(C93="","",COUNTIFS(Tabla1[[#All],[sem 09]],"=P",Tabla1[[#All],[llave2]],Gráficos_!C93))</f>
        <v/>
      </c>
      <c r="S93" t="str">
        <f>IF(C93="","",COUNTIFS(Tabla1[[#All],[sem 10]],"=P",Tabla1[[#All],[llave2]],Gráficos_!C93))</f>
        <v/>
      </c>
      <c r="T93" t="str">
        <f>IF(C93="","",COUNTIFS(Tabla1[[#All],[sem 11]],"=P",Tabla1[[#All],[llave2]],Gráficos_!C93))</f>
        <v/>
      </c>
      <c r="U93" t="str">
        <f>IF(C93="","",COUNTIFS(Tabla1[[#All],[sem 12]],"=P",Tabla1[[#All],[llave2]],Gráficos_!C93))</f>
        <v/>
      </c>
      <c r="V93" t="str">
        <f>IF(C93="","",COUNTIFS(Tabla1[[#All],[sem 13]],"=P",Tabla1[[#All],[llave2]],Gráficos_!C93))</f>
        <v/>
      </c>
      <c r="W93" t="str">
        <f>IF(C93="","",COUNTIFS(Tabla1[[#All],[sem 14]],"=P",Tabla1[[#All],[llave2]],Gráficos_!C93))</f>
        <v/>
      </c>
      <c r="X93" t="str">
        <f>IF(C93="","",COUNTIFS(Tabla1[[#All],[sem 15]],"=P",Tabla1[[#All],[llave2]],Gráficos_!C93))</f>
        <v/>
      </c>
      <c r="Y93" s="192" t="str">
        <f>IF(C93="","",COUNTIFS(Tabla1[[#All],[sem 16]],"=P",Tabla1[[#All],[llave2]],Gráficos_!C93))</f>
        <v/>
      </c>
      <c r="AA93" s="188" t="str">
        <f t="shared" si="26"/>
        <v/>
      </c>
      <c r="AB93" t="str">
        <f t="shared" si="27"/>
        <v/>
      </c>
      <c r="AC93" s="63" t="str">
        <f t="shared" si="28"/>
        <v/>
      </c>
      <c r="AD93" t="str">
        <f t="shared" si="29"/>
        <v/>
      </c>
      <c r="AE93" t="str">
        <f t="shared" si="39"/>
        <v/>
      </c>
      <c r="AF93" t="str">
        <f t="shared" si="30"/>
        <v/>
      </c>
      <c r="AG93" t="str">
        <f t="shared" si="31"/>
        <v/>
      </c>
      <c r="AH93" t="str">
        <f t="shared" si="32"/>
        <v/>
      </c>
      <c r="AI93" t="str">
        <f t="shared" si="33"/>
        <v/>
      </c>
      <c r="AK93" t="str">
        <f t="shared" si="41"/>
        <v/>
      </c>
      <c r="AL93" t="str">
        <f t="shared" si="41"/>
        <v/>
      </c>
      <c r="AM93" t="str">
        <f t="shared" si="41"/>
        <v/>
      </c>
      <c r="AN93" t="str">
        <f t="shared" si="41"/>
        <v/>
      </c>
      <c r="AO93" t="str">
        <f t="shared" si="41"/>
        <v/>
      </c>
      <c r="AP93" t="str">
        <f t="shared" si="41"/>
        <v/>
      </c>
      <c r="AQ93" t="str">
        <f t="shared" si="41"/>
        <v/>
      </c>
      <c r="AR93" t="str">
        <f t="shared" si="41"/>
        <v/>
      </c>
      <c r="AS93" t="str">
        <f t="shared" si="41"/>
        <v/>
      </c>
      <c r="AT93" t="str">
        <f t="shared" si="41"/>
        <v/>
      </c>
      <c r="AU93" t="str">
        <f t="shared" si="41"/>
        <v/>
      </c>
      <c r="AV93" t="str">
        <f t="shared" si="41"/>
        <v/>
      </c>
      <c r="AW93" t="str">
        <f t="shared" si="35"/>
        <v/>
      </c>
      <c r="AX93" t="str">
        <f t="shared" si="36"/>
        <v/>
      </c>
      <c r="AY93" t="str">
        <f t="shared" si="37"/>
        <v/>
      </c>
      <c r="AZ93" s="192" t="str">
        <f t="shared" si="38"/>
        <v/>
      </c>
      <c r="BA93" t="str">
        <f t="shared" si="40"/>
        <v/>
      </c>
    </row>
    <row r="94" spans="9:53">
      <c r="I94" t="str">
        <f>IF(C94="","",COUNTIFS(Tabla1[[#All],[¿Pasó a miembro?]],"Si",Tabla1[[#All],[Tipo Incrito]],"&lt;&gt;Pre-Inscrito",Tabla1[[#All],[llave2]],Gráficos_!C94))</f>
        <v/>
      </c>
      <c r="J94" s="188" t="str">
        <f>IF(C94="","",COUNTIFS(Tabla1[[#All],[sem 01]],"=P",Tabla1[[#All],[llave2]],Gráficos_!C94))</f>
        <v/>
      </c>
      <c r="K94" t="str">
        <f>IF(C94="","",COUNTIFS(Tabla1[[#All],[sem 02]],"=P",Tabla1[[#All],[llave2]],Gráficos_!C94))</f>
        <v/>
      </c>
      <c r="L94" t="str">
        <f>IF(C94="","",COUNTIFS(Tabla1[[#All],[sem 03]],"=P",Tabla1[[#All],[llave2]],Gráficos_!C94))</f>
        <v/>
      </c>
      <c r="M94" t="str">
        <f>IF(C94="","",COUNTIFS(Tabla1[[#All],[sem 04]],"=P",Tabla1[[#All],[llave2]],Gráficos_!C94))</f>
        <v/>
      </c>
      <c r="N94" t="str">
        <f>IF(C94="","",COUNTIFS(Tabla1[[#All],[sem 05]],"=P",Tabla1[[#All],[llave2]],Gráficos_!C94))</f>
        <v/>
      </c>
      <c r="O94" t="str">
        <f>IF(C94="","",COUNTIFS(Tabla1[[#All],[sem 06]],"=P",Tabla1[[#All],[llave2]],Gráficos_!C94))</f>
        <v/>
      </c>
      <c r="P94" t="str">
        <f>IF(C94="","",COUNTIFS(Tabla1[[#All],[sem 07]],"=P",Tabla1[[#All],[llave2]],Gráficos_!C94))</f>
        <v/>
      </c>
      <c r="Q94" t="str">
        <f>IF(C94="","",COUNTIFS(Tabla1[[#All],[sem 08]],"=P",Tabla1[[#All],[llave2]],Gráficos_!C94))</f>
        <v/>
      </c>
      <c r="R94" t="str">
        <f>IF(C94="","",COUNTIFS(Tabla1[[#All],[sem 09]],"=P",Tabla1[[#All],[llave2]],Gráficos_!C94))</f>
        <v/>
      </c>
      <c r="S94" t="str">
        <f>IF(C94="","",COUNTIFS(Tabla1[[#All],[sem 10]],"=P",Tabla1[[#All],[llave2]],Gráficos_!C94))</f>
        <v/>
      </c>
      <c r="T94" t="str">
        <f>IF(C94="","",COUNTIFS(Tabla1[[#All],[sem 11]],"=P",Tabla1[[#All],[llave2]],Gráficos_!C94))</f>
        <v/>
      </c>
      <c r="U94" t="str">
        <f>IF(C94="","",COUNTIFS(Tabla1[[#All],[sem 12]],"=P",Tabla1[[#All],[llave2]],Gráficos_!C94))</f>
        <v/>
      </c>
      <c r="V94" t="str">
        <f>IF(C94="","",COUNTIFS(Tabla1[[#All],[sem 13]],"=P",Tabla1[[#All],[llave2]],Gráficos_!C94))</f>
        <v/>
      </c>
      <c r="W94" t="str">
        <f>IF(C94="","",COUNTIFS(Tabla1[[#All],[sem 14]],"=P",Tabla1[[#All],[llave2]],Gráficos_!C94))</f>
        <v/>
      </c>
      <c r="X94" t="str">
        <f>IF(C94="","",COUNTIFS(Tabla1[[#All],[sem 15]],"=P",Tabla1[[#All],[llave2]],Gráficos_!C94))</f>
        <v/>
      </c>
      <c r="Y94" s="192" t="str">
        <f>IF(C94="","",COUNTIFS(Tabla1[[#All],[sem 16]],"=P",Tabla1[[#All],[llave2]],Gráficos_!C94))</f>
        <v/>
      </c>
      <c r="AA94" s="188" t="str">
        <f t="shared" si="26"/>
        <v/>
      </c>
      <c r="AB94" t="str">
        <f t="shared" si="27"/>
        <v/>
      </c>
      <c r="AC94" s="63" t="str">
        <f t="shared" si="28"/>
        <v/>
      </c>
      <c r="AD94" t="str">
        <f t="shared" si="29"/>
        <v/>
      </c>
      <c r="AE94" t="str">
        <f t="shared" si="39"/>
        <v/>
      </c>
      <c r="AF94" t="str">
        <f t="shared" si="30"/>
        <v/>
      </c>
      <c r="AG94" t="str">
        <f t="shared" si="31"/>
        <v/>
      </c>
      <c r="AH94" t="str">
        <f t="shared" si="32"/>
        <v/>
      </c>
      <c r="AI94" t="str">
        <f t="shared" si="33"/>
        <v/>
      </c>
      <c r="AK94" t="str">
        <f t="shared" si="41"/>
        <v/>
      </c>
      <c r="AL94" t="str">
        <f t="shared" si="41"/>
        <v/>
      </c>
      <c r="AM94" t="str">
        <f t="shared" si="41"/>
        <v/>
      </c>
      <c r="AN94" t="str">
        <f t="shared" si="41"/>
        <v/>
      </c>
      <c r="AO94" t="str">
        <f t="shared" si="41"/>
        <v/>
      </c>
      <c r="AP94" t="str">
        <f t="shared" si="41"/>
        <v/>
      </c>
      <c r="AQ94" t="str">
        <f t="shared" si="41"/>
        <v/>
      </c>
      <c r="AR94" t="str">
        <f t="shared" si="41"/>
        <v/>
      </c>
      <c r="AS94" t="str">
        <f t="shared" si="41"/>
        <v/>
      </c>
      <c r="AT94" t="str">
        <f t="shared" si="41"/>
        <v/>
      </c>
      <c r="AU94" t="str">
        <f t="shared" si="41"/>
        <v/>
      </c>
      <c r="AV94" t="str">
        <f t="shared" si="41"/>
        <v/>
      </c>
      <c r="AW94" t="str">
        <f t="shared" si="35"/>
        <v/>
      </c>
      <c r="AX94" t="str">
        <f t="shared" si="36"/>
        <v/>
      </c>
      <c r="AY94" t="str">
        <f t="shared" si="37"/>
        <v/>
      </c>
      <c r="AZ94" s="192" t="str">
        <f t="shared" si="38"/>
        <v/>
      </c>
      <c r="BA94" t="str">
        <f t="shared" si="40"/>
        <v/>
      </c>
    </row>
    <row r="95" spans="9:53">
      <c r="I95" t="str">
        <f>IF(C95="","",COUNTIFS(Tabla1[[#All],[¿Pasó a miembro?]],"Si",Tabla1[[#All],[Tipo Incrito]],"&lt;&gt;Pre-Inscrito",Tabla1[[#All],[llave2]],Gráficos_!C95))</f>
        <v/>
      </c>
      <c r="J95" s="188" t="str">
        <f>IF(C95="","",COUNTIFS(Tabla1[[#All],[sem 01]],"=P",Tabla1[[#All],[llave2]],Gráficos_!C95))</f>
        <v/>
      </c>
      <c r="K95" t="str">
        <f>IF(C95="","",COUNTIFS(Tabla1[[#All],[sem 02]],"=P",Tabla1[[#All],[llave2]],Gráficos_!C95))</f>
        <v/>
      </c>
      <c r="L95" t="str">
        <f>IF(C95="","",COUNTIFS(Tabla1[[#All],[sem 03]],"=P",Tabla1[[#All],[llave2]],Gráficos_!C95))</f>
        <v/>
      </c>
      <c r="M95" t="str">
        <f>IF(C95="","",COUNTIFS(Tabla1[[#All],[sem 04]],"=P",Tabla1[[#All],[llave2]],Gráficos_!C95))</f>
        <v/>
      </c>
      <c r="N95" t="str">
        <f>IF(C95="","",COUNTIFS(Tabla1[[#All],[sem 05]],"=P",Tabla1[[#All],[llave2]],Gráficos_!C95))</f>
        <v/>
      </c>
      <c r="O95" t="str">
        <f>IF(C95="","",COUNTIFS(Tabla1[[#All],[sem 06]],"=P",Tabla1[[#All],[llave2]],Gráficos_!C95))</f>
        <v/>
      </c>
      <c r="P95" t="str">
        <f>IF(C95="","",COUNTIFS(Tabla1[[#All],[sem 07]],"=P",Tabla1[[#All],[llave2]],Gráficos_!C95))</f>
        <v/>
      </c>
      <c r="Q95" t="str">
        <f>IF(C95="","",COUNTIFS(Tabla1[[#All],[sem 08]],"=P",Tabla1[[#All],[llave2]],Gráficos_!C95))</f>
        <v/>
      </c>
      <c r="R95" t="str">
        <f>IF(C95="","",COUNTIFS(Tabla1[[#All],[sem 09]],"=P",Tabla1[[#All],[llave2]],Gráficos_!C95))</f>
        <v/>
      </c>
      <c r="S95" t="str">
        <f>IF(C95="","",COUNTIFS(Tabla1[[#All],[sem 10]],"=P",Tabla1[[#All],[llave2]],Gráficos_!C95))</f>
        <v/>
      </c>
      <c r="T95" t="str">
        <f>IF(C95="","",COUNTIFS(Tabla1[[#All],[sem 11]],"=P",Tabla1[[#All],[llave2]],Gráficos_!C95))</f>
        <v/>
      </c>
      <c r="U95" t="str">
        <f>IF(C95="","",COUNTIFS(Tabla1[[#All],[sem 12]],"=P",Tabla1[[#All],[llave2]],Gráficos_!C95))</f>
        <v/>
      </c>
      <c r="V95" t="str">
        <f>IF(C95="","",COUNTIFS(Tabla1[[#All],[sem 13]],"=P",Tabla1[[#All],[llave2]],Gráficos_!C95))</f>
        <v/>
      </c>
      <c r="W95" t="str">
        <f>IF(C95="","",COUNTIFS(Tabla1[[#All],[sem 14]],"=P",Tabla1[[#All],[llave2]],Gráficos_!C95))</f>
        <v/>
      </c>
      <c r="X95" t="str">
        <f>IF(C95="","",COUNTIFS(Tabla1[[#All],[sem 15]],"=P",Tabla1[[#All],[llave2]],Gráficos_!C95))</f>
        <v/>
      </c>
      <c r="Y95" s="192" t="str">
        <f>IF(C95="","",COUNTIFS(Tabla1[[#All],[sem 16]],"=P",Tabla1[[#All],[llave2]],Gráficos_!C95))</f>
        <v/>
      </c>
      <c r="AA95" s="188" t="str">
        <f t="shared" si="26"/>
        <v/>
      </c>
      <c r="AB95" t="str">
        <f t="shared" si="27"/>
        <v/>
      </c>
      <c r="AC95" s="63" t="str">
        <f t="shared" si="28"/>
        <v/>
      </c>
      <c r="AD95" t="str">
        <f t="shared" si="29"/>
        <v/>
      </c>
      <c r="AE95" t="str">
        <f t="shared" si="39"/>
        <v/>
      </c>
      <c r="AF95" t="str">
        <f t="shared" si="30"/>
        <v/>
      </c>
      <c r="AG95" t="str">
        <f t="shared" si="31"/>
        <v/>
      </c>
      <c r="AH95" t="str">
        <f t="shared" si="32"/>
        <v/>
      </c>
      <c r="AI95" t="str">
        <f t="shared" si="33"/>
        <v/>
      </c>
      <c r="AK95" t="str">
        <f t="shared" si="41"/>
        <v/>
      </c>
      <c r="AL95" t="str">
        <f t="shared" si="41"/>
        <v/>
      </c>
      <c r="AM95" t="str">
        <f t="shared" si="41"/>
        <v/>
      </c>
      <c r="AN95" t="str">
        <f t="shared" si="41"/>
        <v/>
      </c>
      <c r="AO95" t="str">
        <f t="shared" si="41"/>
        <v/>
      </c>
      <c r="AP95" t="str">
        <f t="shared" si="41"/>
        <v/>
      </c>
      <c r="AQ95" t="str">
        <f t="shared" si="41"/>
        <v/>
      </c>
      <c r="AR95" t="str">
        <f t="shared" si="41"/>
        <v/>
      </c>
      <c r="AS95" t="str">
        <f t="shared" si="41"/>
        <v/>
      </c>
      <c r="AT95" t="str">
        <f t="shared" si="41"/>
        <v/>
      </c>
      <c r="AU95" t="str">
        <f t="shared" si="41"/>
        <v/>
      </c>
      <c r="AV95" t="str">
        <f t="shared" si="41"/>
        <v/>
      </c>
      <c r="AW95" t="str">
        <f t="shared" si="35"/>
        <v/>
      </c>
      <c r="AX95" t="str">
        <f t="shared" si="36"/>
        <v/>
      </c>
      <c r="AY95" t="str">
        <f t="shared" si="37"/>
        <v/>
      </c>
      <c r="AZ95" s="192" t="str">
        <f t="shared" si="38"/>
        <v/>
      </c>
      <c r="BA95" t="str">
        <f t="shared" si="40"/>
        <v/>
      </c>
    </row>
    <row r="96" spans="9:53">
      <c r="I96" t="str">
        <f>IF(C96="","",COUNTIFS(Tabla1[[#All],[¿Pasó a miembro?]],"Si",Tabla1[[#All],[Tipo Incrito]],"&lt;&gt;Pre-Inscrito",Tabla1[[#All],[llave2]],Gráficos_!C96))</f>
        <v/>
      </c>
      <c r="J96" s="188" t="str">
        <f>IF(C96="","",COUNTIFS(Tabla1[[#All],[sem 01]],"=P",Tabla1[[#All],[llave2]],Gráficos_!C96))</f>
        <v/>
      </c>
      <c r="K96" t="str">
        <f>IF(C96="","",COUNTIFS(Tabla1[[#All],[sem 02]],"=P",Tabla1[[#All],[llave2]],Gráficos_!C96))</f>
        <v/>
      </c>
      <c r="L96" t="str">
        <f>IF(C96="","",COUNTIFS(Tabla1[[#All],[sem 03]],"=P",Tabla1[[#All],[llave2]],Gráficos_!C96))</f>
        <v/>
      </c>
      <c r="M96" t="str">
        <f>IF(C96="","",COUNTIFS(Tabla1[[#All],[sem 04]],"=P",Tabla1[[#All],[llave2]],Gráficos_!C96))</f>
        <v/>
      </c>
      <c r="N96" t="str">
        <f>IF(C96="","",COUNTIFS(Tabla1[[#All],[sem 05]],"=P",Tabla1[[#All],[llave2]],Gráficos_!C96))</f>
        <v/>
      </c>
      <c r="O96" t="str">
        <f>IF(C96="","",COUNTIFS(Tabla1[[#All],[sem 06]],"=P",Tabla1[[#All],[llave2]],Gráficos_!C96))</f>
        <v/>
      </c>
      <c r="P96" t="str">
        <f>IF(C96="","",COUNTIFS(Tabla1[[#All],[sem 07]],"=P",Tabla1[[#All],[llave2]],Gráficos_!C96))</f>
        <v/>
      </c>
      <c r="Q96" t="str">
        <f>IF(C96="","",COUNTIFS(Tabla1[[#All],[sem 08]],"=P",Tabla1[[#All],[llave2]],Gráficos_!C96))</f>
        <v/>
      </c>
      <c r="R96" t="str">
        <f>IF(C96="","",COUNTIFS(Tabla1[[#All],[sem 09]],"=P",Tabla1[[#All],[llave2]],Gráficos_!C96))</f>
        <v/>
      </c>
      <c r="S96" t="str">
        <f>IF(C96="","",COUNTIFS(Tabla1[[#All],[sem 10]],"=P",Tabla1[[#All],[llave2]],Gráficos_!C96))</f>
        <v/>
      </c>
      <c r="T96" t="str">
        <f>IF(C96="","",COUNTIFS(Tabla1[[#All],[sem 11]],"=P",Tabla1[[#All],[llave2]],Gráficos_!C96))</f>
        <v/>
      </c>
      <c r="U96" t="str">
        <f>IF(C96="","",COUNTIFS(Tabla1[[#All],[sem 12]],"=P",Tabla1[[#All],[llave2]],Gráficos_!C96))</f>
        <v/>
      </c>
      <c r="V96" t="str">
        <f>IF(C96="","",COUNTIFS(Tabla1[[#All],[sem 13]],"=P",Tabla1[[#All],[llave2]],Gráficos_!C96))</f>
        <v/>
      </c>
      <c r="W96" t="str">
        <f>IF(C96="","",COUNTIFS(Tabla1[[#All],[sem 14]],"=P",Tabla1[[#All],[llave2]],Gráficos_!C96))</f>
        <v/>
      </c>
      <c r="X96" t="str">
        <f>IF(C96="","",COUNTIFS(Tabla1[[#All],[sem 15]],"=P",Tabla1[[#All],[llave2]],Gráficos_!C96))</f>
        <v/>
      </c>
      <c r="Y96" s="192" t="str">
        <f>IF(C96="","",COUNTIFS(Tabla1[[#All],[sem 16]],"=P",Tabla1[[#All],[llave2]],Gráficos_!C96))</f>
        <v/>
      </c>
      <c r="AA96" s="188" t="str">
        <f t="shared" si="26"/>
        <v/>
      </c>
      <c r="AB96" t="str">
        <f t="shared" si="27"/>
        <v/>
      </c>
      <c r="AC96" s="63" t="str">
        <f t="shared" si="28"/>
        <v/>
      </c>
      <c r="AD96" t="str">
        <f t="shared" si="29"/>
        <v/>
      </c>
      <c r="AE96" t="str">
        <f t="shared" si="39"/>
        <v/>
      </c>
      <c r="AF96" t="str">
        <f t="shared" si="30"/>
        <v/>
      </c>
      <c r="AG96" t="str">
        <f t="shared" si="31"/>
        <v/>
      </c>
      <c r="AH96" t="str">
        <f t="shared" si="32"/>
        <v/>
      </c>
      <c r="AI96" t="str">
        <f t="shared" si="33"/>
        <v/>
      </c>
      <c r="AK96" t="str">
        <f t="shared" si="41"/>
        <v/>
      </c>
      <c r="AL96" t="str">
        <f t="shared" si="41"/>
        <v/>
      </c>
      <c r="AM96" t="str">
        <f t="shared" si="41"/>
        <v/>
      </c>
      <c r="AN96" t="str">
        <f t="shared" si="41"/>
        <v/>
      </c>
      <c r="AO96" t="str">
        <f t="shared" si="41"/>
        <v/>
      </c>
      <c r="AP96" t="str">
        <f t="shared" si="41"/>
        <v/>
      </c>
      <c r="AQ96" t="str">
        <f t="shared" si="41"/>
        <v/>
      </c>
      <c r="AR96" t="str">
        <f t="shared" si="41"/>
        <v/>
      </c>
      <c r="AS96" t="str">
        <f t="shared" si="41"/>
        <v/>
      </c>
      <c r="AT96" t="str">
        <f t="shared" si="41"/>
        <v/>
      </c>
      <c r="AU96" t="str">
        <f t="shared" si="41"/>
        <v/>
      </c>
      <c r="AV96" t="str">
        <f t="shared" si="41"/>
        <v/>
      </c>
      <c r="AW96" t="str">
        <f t="shared" si="35"/>
        <v/>
      </c>
      <c r="AX96" t="str">
        <f t="shared" si="36"/>
        <v/>
      </c>
      <c r="AY96" t="str">
        <f t="shared" si="37"/>
        <v/>
      </c>
      <c r="AZ96" s="192" t="str">
        <f t="shared" si="38"/>
        <v/>
      </c>
      <c r="BA96" t="str">
        <f t="shared" si="40"/>
        <v/>
      </c>
    </row>
    <row r="97" spans="9:79">
      <c r="I97" t="str">
        <f>IF(C97="","",COUNTIFS(Tabla1[[#All],[¿Pasó a miembro?]],"Si",Tabla1[[#All],[Tipo Incrito]],"&lt;&gt;Pre-Inscrito",Tabla1[[#All],[llave2]],Gráficos_!C97))</f>
        <v/>
      </c>
      <c r="J97" s="188" t="str">
        <f>IF(C97="","",COUNTIFS(Tabla1[[#All],[sem 01]],"=P",Tabla1[[#All],[llave2]],Gráficos_!C97))</f>
        <v/>
      </c>
      <c r="K97" t="str">
        <f>IF(C97="","",COUNTIFS(Tabla1[[#All],[sem 02]],"=P",Tabla1[[#All],[llave2]],Gráficos_!C97))</f>
        <v/>
      </c>
      <c r="L97" t="str">
        <f>IF(C97="","",COUNTIFS(Tabla1[[#All],[sem 03]],"=P",Tabla1[[#All],[llave2]],Gráficos_!C97))</f>
        <v/>
      </c>
      <c r="M97" t="str">
        <f>IF(C97="","",COUNTIFS(Tabla1[[#All],[sem 04]],"=P",Tabla1[[#All],[llave2]],Gráficos_!C97))</f>
        <v/>
      </c>
      <c r="N97" t="str">
        <f>IF(C97="","",COUNTIFS(Tabla1[[#All],[sem 05]],"=P",Tabla1[[#All],[llave2]],Gráficos_!C97))</f>
        <v/>
      </c>
      <c r="O97" t="str">
        <f>IF(C97="","",COUNTIFS(Tabla1[[#All],[sem 06]],"=P",Tabla1[[#All],[llave2]],Gráficos_!C97))</f>
        <v/>
      </c>
      <c r="P97" t="str">
        <f>IF(C97="","",COUNTIFS(Tabla1[[#All],[sem 07]],"=P",Tabla1[[#All],[llave2]],Gráficos_!C97))</f>
        <v/>
      </c>
      <c r="Q97" t="str">
        <f>IF(C97="","",COUNTIFS(Tabla1[[#All],[sem 08]],"=P",Tabla1[[#All],[llave2]],Gráficos_!C97))</f>
        <v/>
      </c>
      <c r="R97" t="str">
        <f>IF(C97="","",COUNTIFS(Tabla1[[#All],[sem 09]],"=P",Tabla1[[#All],[llave2]],Gráficos_!C97))</f>
        <v/>
      </c>
      <c r="S97" t="str">
        <f>IF(C97="","",COUNTIFS(Tabla1[[#All],[sem 10]],"=P",Tabla1[[#All],[llave2]],Gráficos_!C97))</f>
        <v/>
      </c>
      <c r="T97" t="str">
        <f>IF(C97="","",COUNTIFS(Tabla1[[#All],[sem 11]],"=P",Tabla1[[#All],[llave2]],Gráficos_!C97))</f>
        <v/>
      </c>
      <c r="U97" t="str">
        <f>IF(C97="","",COUNTIFS(Tabla1[[#All],[sem 12]],"=P",Tabla1[[#All],[llave2]],Gráficos_!C97))</f>
        <v/>
      </c>
      <c r="V97" t="str">
        <f>IF(C97="","",COUNTIFS(Tabla1[[#All],[sem 13]],"=P",Tabla1[[#All],[llave2]],Gráficos_!C97))</f>
        <v/>
      </c>
      <c r="W97" t="str">
        <f>IF(C97="","",COUNTIFS(Tabla1[[#All],[sem 14]],"=P",Tabla1[[#All],[llave2]],Gráficos_!C97))</f>
        <v/>
      </c>
      <c r="X97" t="str">
        <f>IF(C97="","",COUNTIFS(Tabla1[[#All],[sem 15]],"=P",Tabla1[[#All],[llave2]],Gráficos_!C97))</f>
        <v/>
      </c>
      <c r="Y97" s="192" t="str">
        <f>IF(C97="","",COUNTIFS(Tabla1[[#All],[sem 16]],"=P",Tabla1[[#All],[llave2]],Gráficos_!C97))</f>
        <v/>
      </c>
      <c r="AA97" s="188" t="str">
        <f t="shared" si="26"/>
        <v/>
      </c>
      <c r="AB97" t="str">
        <f t="shared" si="27"/>
        <v/>
      </c>
      <c r="AC97" s="63" t="str">
        <f t="shared" si="28"/>
        <v/>
      </c>
      <c r="AD97" t="str">
        <f t="shared" si="29"/>
        <v/>
      </c>
      <c r="AE97" t="str">
        <f t="shared" si="39"/>
        <v/>
      </c>
      <c r="AF97" t="str">
        <f t="shared" si="30"/>
        <v/>
      </c>
      <c r="AG97" t="str">
        <f t="shared" si="31"/>
        <v/>
      </c>
      <c r="AH97" t="str">
        <f t="shared" si="32"/>
        <v/>
      </c>
      <c r="AI97" t="str">
        <f t="shared" si="33"/>
        <v/>
      </c>
      <c r="AK97" t="str">
        <f t="shared" si="41"/>
        <v/>
      </c>
      <c r="AL97" t="str">
        <f t="shared" si="41"/>
        <v/>
      </c>
      <c r="AM97" t="str">
        <f t="shared" si="41"/>
        <v/>
      </c>
      <c r="AN97" t="str">
        <f t="shared" si="41"/>
        <v/>
      </c>
      <c r="AO97" t="str">
        <f t="shared" si="41"/>
        <v/>
      </c>
      <c r="AP97" t="str">
        <f t="shared" si="41"/>
        <v/>
      </c>
      <c r="AQ97" t="str">
        <f t="shared" si="41"/>
        <v/>
      </c>
      <c r="AR97" t="str">
        <f t="shared" si="41"/>
        <v/>
      </c>
      <c r="AS97" t="str">
        <f t="shared" si="41"/>
        <v/>
      </c>
      <c r="AT97" t="str">
        <f t="shared" si="41"/>
        <v/>
      </c>
      <c r="AU97" t="str">
        <f t="shared" si="41"/>
        <v/>
      </c>
      <c r="AV97" t="str">
        <f t="shared" si="41"/>
        <v/>
      </c>
      <c r="AW97" t="str">
        <f t="shared" si="35"/>
        <v/>
      </c>
      <c r="AX97" t="str">
        <f t="shared" si="36"/>
        <v/>
      </c>
      <c r="AY97" t="str">
        <f t="shared" si="37"/>
        <v/>
      </c>
      <c r="AZ97" s="192" t="str">
        <f t="shared" si="38"/>
        <v/>
      </c>
      <c r="BA97" t="str">
        <f t="shared" si="40"/>
        <v/>
      </c>
    </row>
    <row r="98" spans="9:79">
      <c r="I98" t="str">
        <f>IF(C98="","",COUNTIFS(Tabla1[[#All],[¿Pasó a miembro?]],"Si",Tabla1[[#All],[Tipo Incrito]],"&lt;&gt;Pre-Inscrito",Tabla1[[#All],[llave2]],Gráficos_!C98))</f>
        <v/>
      </c>
      <c r="J98" s="188" t="str">
        <f>IF(C98="","",COUNTIFS(Tabla1[[#All],[sem 01]],"=P",Tabla1[[#All],[llave2]],Gráficos_!C98))</f>
        <v/>
      </c>
      <c r="K98" t="str">
        <f>IF(C98="","",COUNTIFS(Tabla1[[#All],[sem 02]],"=P",Tabla1[[#All],[llave2]],Gráficos_!C98))</f>
        <v/>
      </c>
      <c r="L98" t="str">
        <f>IF(C98="","",COUNTIFS(Tabla1[[#All],[sem 03]],"=P",Tabla1[[#All],[llave2]],Gráficos_!C98))</f>
        <v/>
      </c>
      <c r="M98" t="str">
        <f>IF(C98="","",COUNTIFS(Tabla1[[#All],[sem 04]],"=P",Tabla1[[#All],[llave2]],Gráficos_!C98))</f>
        <v/>
      </c>
      <c r="N98" t="str">
        <f>IF(C98="","",COUNTIFS(Tabla1[[#All],[sem 05]],"=P",Tabla1[[#All],[llave2]],Gráficos_!C98))</f>
        <v/>
      </c>
      <c r="O98" t="str">
        <f>IF(C98="","",COUNTIFS(Tabla1[[#All],[sem 06]],"=P",Tabla1[[#All],[llave2]],Gráficos_!C98))</f>
        <v/>
      </c>
      <c r="P98" t="str">
        <f>IF(C98="","",COUNTIFS(Tabla1[[#All],[sem 07]],"=P",Tabla1[[#All],[llave2]],Gráficos_!C98))</f>
        <v/>
      </c>
      <c r="Q98" t="str">
        <f>IF(C98="","",COUNTIFS(Tabla1[[#All],[sem 08]],"=P",Tabla1[[#All],[llave2]],Gráficos_!C98))</f>
        <v/>
      </c>
      <c r="R98" t="str">
        <f>IF(C98="","",COUNTIFS(Tabla1[[#All],[sem 09]],"=P",Tabla1[[#All],[llave2]],Gráficos_!C98))</f>
        <v/>
      </c>
      <c r="S98" t="str">
        <f>IF(C98="","",COUNTIFS(Tabla1[[#All],[sem 10]],"=P",Tabla1[[#All],[llave2]],Gráficos_!C98))</f>
        <v/>
      </c>
      <c r="T98" t="str">
        <f>IF(C98="","",COUNTIFS(Tabla1[[#All],[sem 11]],"=P",Tabla1[[#All],[llave2]],Gráficos_!C98))</f>
        <v/>
      </c>
      <c r="U98" t="str">
        <f>IF(C98="","",COUNTIFS(Tabla1[[#All],[sem 12]],"=P",Tabla1[[#All],[llave2]],Gráficos_!C98))</f>
        <v/>
      </c>
      <c r="V98" t="str">
        <f>IF(C98="","",COUNTIFS(Tabla1[[#All],[sem 13]],"=P",Tabla1[[#All],[llave2]],Gráficos_!C98))</f>
        <v/>
      </c>
      <c r="W98" t="str">
        <f>IF(C98="","",COUNTIFS(Tabla1[[#All],[sem 14]],"=P",Tabla1[[#All],[llave2]],Gráficos_!C98))</f>
        <v/>
      </c>
      <c r="X98" t="str">
        <f>IF(C98="","",COUNTIFS(Tabla1[[#All],[sem 15]],"=P",Tabla1[[#All],[llave2]],Gráficos_!C98))</f>
        <v/>
      </c>
      <c r="Y98" s="192" t="str">
        <f>IF(C98="","",COUNTIFS(Tabla1[[#All],[sem 16]],"=P",Tabla1[[#All],[llave2]],Gráficos_!C98))</f>
        <v/>
      </c>
      <c r="AA98" s="188" t="str">
        <f t="shared" si="26"/>
        <v/>
      </c>
      <c r="AB98" t="str">
        <f t="shared" si="27"/>
        <v/>
      </c>
      <c r="AC98" s="63" t="str">
        <f t="shared" si="28"/>
        <v/>
      </c>
      <c r="AD98" t="str">
        <f t="shared" si="29"/>
        <v/>
      </c>
      <c r="AE98" t="str">
        <f t="shared" si="39"/>
        <v/>
      </c>
      <c r="AF98" t="str">
        <f t="shared" si="30"/>
        <v/>
      </c>
      <c r="AG98" t="str">
        <f t="shared" si="31"/>
        <v/>
      </c>
      <c r="AH98" t="str">
        <f t="shared" si="32"/>
        <v/>
      </c>
      <c r="AI98" t="str">
        <f t="shared" si="33"/>
        <v/>
      </c>
      <c r="AK98" t="str">
        <f t="shared" si="41"/>
        <v/>
      </c>
      <c r="AL98" t="str">
        <f t="shared" si="41"/>
        <v/>
      </c>
      <c r="AM98" t="str">
        <f t="shared" si="41"/>
        <v/>
      </c>
      <c r="AN98" t="str">
        <f t="shared" si="41"/>
        <v/>
      </c>
      <c r="AO98" t="str">
        <f t="shared" si="41"/>
        <v/>
      </c>
      <c r="AP98" t="str">
        <f t="shared" si="41"/>
        <v/>
      </c>
      <c r="AQ98" t="str">
        <f t="shared" si="41"/>
        <v/>
      </c>
      <c r="AR98" t="str">
        <f t="shared" si="41"/>
        <v/>
      </c>
      <c r="AS98" t="str">
        <f t="shared" si="41"/>
        <v/>
      </c>
      <c r="AT98" t="str">
        <f t="shared" si="41"/>
        <v/>
      </c>
      <c r="AU98" t="str">
        <f t="shared" si="41"/>
        <v/>
      </c>
      <c r="AV98" t="str">
        <f t="shared" si="41"/>
        <v/>
      </c>
      <c r="AW98" t="str">
        <f t="shared" si="35"/>
        <v/>
      </c>
      <c r="AX98" t="str">
        <f t="shared" si="36"/>
        <v/>
      </c>
      <c r="AY98" t="str">
        <f t="shared" si="37"/>
        <v/>
      </c>
      <c r="AZ98" s="192" t="str">
        <f t="shared" si="38"/>
        <v/>
      </c>
      <c r="BA98" t="str">
        <f t="shared" si="40"/>
        <v/>
      </c>
    </row>
    <row r="99" spans="9:79" ht="21">
      <c r="I99" t="str">
        <f>IF(C99="","",COUNTIFS(Tabla1[[#All],[¿Pasó a miembro?]],"Si",Tabla1[[#All],[Tipo Incrito]],"&lt;&gt;Pre-Inscrito",Tabla1[[#All],[llave2]],Gráficos_!C99))</f>
        <v/>
      </c>
      <c r="J99" s="188" t="str">
        <f>IF(C99="","",COUNTIFS(Tabla1[[#All],[sem 01]],"=P",Tabla1[[#All],[llave2]],Gráficos_!C99))</f>
        <v/>
      </c>
      <c r="K99" t="str">
        <f>IF(C99="","",COUNTIFS(Tabla1[[#All],[sem 02]],"=P",Tabla1[[#All],[llave2]],Gráficos_!C99))</f>
        <v/>
      </c>
      <c r="L99" t="str">
        <f>IF(C99="","",COUNTIFS(Tabla1[[#All],[sem 03]],"=P",Tabla1[[#All],[llave2]],Gráficos_!C99))</f>
        <v/>
      </c>
      <c r="M99" t="str">
        <f>IF(C99="","",COUNTIFS(Tabla1[[#All],[sem 04]],"=P",Tabla1[[#All],[llave2]],Gráficos_!C99))</f>
        <v/>
      </c>
      <c r="N99" t="str">
        <f>IF(C99="","",COUNTIFS(Tabla1[[#All],[sem 05]],"=P",Tabla1[[#All],[llave2]],Gráficos_!C99))</f>
        <v/>
      </c>
      <c r="O99" t="str">
        <f>IF(C99="","",COUNTIFS(Tabla1[[#All],[sem 06]],"=P",Tabla1[[#All],[llave2]],Gráficos_!C99))</f>
        <v/>
      </c>
      <c r="P99" t="str">
        <f>IF(C99="","",COUNTIFS(Tabla1[[#All],[sem 07]],"=P",Tabla1[[#All],[llave2]],Gráficos_!C99))</f>
        <v/>
      </c>
      <c r="Q99" t="str">
        <f>IF(C99="","",COUNTIFS(Tabla1[[#All],[sem 08]],"=P",Tabla1[[#All],[llave2]],Gráficos_!C99))</f>
        <v/>
      </c>
      <c r="R99" t="str">
        <f>IF(C99="","",COUNTIFS(Tabla1[[#All],[sem 09]],"=P",Tabla1[[#All],[llave2]],Gráficos_!C99))</f>
        <v/>
      </c>
      <c r="S99" t="str">
        <f>IF(C99="","",COUNTIFS(Tabla1[[#All],[sem 10]],"=P",Tabla1[[#All],[llave2]],Gráficos_!C99))</f>
        <v/>
      </c>
      <c r="T99" t="str">
        <f>IF(C99="","",COUNTIFS(Tabla1[[#All],[sem 11]],"=P",Tabla1[[#All],[llave2]],Gráficos_!C99))</f>
        <v/>
      </c>
      <c r="U99" t="str">
        <f>IF(C99="","",COUNTIFS(Tabla1[[#All],[sem 12]],"=P",Tabla1[[#All],[llave2]],Gráficos_!C99))</f>
        <v/>
      </c>
      <c r="V99" t="str">
        <f>IF(C99="","",COUNTIFS(Tabla1[[#All],[sem 13]],"=P",Tabla1[[#All],[llave2]],Gráficos_!C99))</f>
        <v/>
      </c>
      <c r="W99" t="str">
        <f>IF(C99="","",COUNTIFS(Tabla1[[#All],[sem 14]],"=P",Tabla1[[#All],[llave2]],Gráficos_!C99))</f>
        <v/>
      </c>
      <c r="X99" t="str">
        <f>IF(C99="","",COUNTIFS(Tabla1[[#All],[sem 15]],"=P",Tabla1[[#All],[llave2]],Gráficos_!C99))</f>
        <v/>
      </c>
      <c r="Y99" s="192" t="str">
        <f>IF(C99="","",COUNTIFS(Tabla1[[#All],[sem 16]],"=P",Tabla1[[#All],[llave2]],Gráficos_!C99))</f>
        <v/>
      </c>
      <c r="AA99" s="188" t="str">
        <f t="shared" si="26"/>
        <v/>
      </c>
      <c r="AB99" t="str">
        <f t="shared" si="27"/>
        <v/>
      </c>
      <c r="AC99" s="63" t="str">
        <f t="shared" si="28"/>
        <v/>
      </c>
      <c r="AD99" t="str">
        <f t="shared" si="29"/>
        <v/>
      </c>
      <c r="AE99" t="str">
        <f t="shared" si="39"/>
        <v/>
      </c>
      <c r="AF99" t="str">
        <f t="shared" si="30"/>
        <v/>
      </c>
      <c r="AG99" t="str">
        <f t="shared" si="31"/>
        <v/>
      </c>
      <c r="AH99" t="str">
        <f t="shared" si="32"/>
        <v/>
      </c>
      <c r="AI99" t="str">
        <f t="shared" si="33"/>
        <v/>
      </c>
      <c r="AK99" t="str">
        <f t="shared" si="41"/>
        <v/>
      </c>
      <c r="AL99" t="str">
        <f t="shared" si="41"/>
        <v/>
      </c>
      <c r="AM99" t="str">
        <f t="shared" si="41"/>
        <v/>
      </c>
      <c r="AN99" t="str">
        <f t="shared" si="41"/>
        <v/>
      </c>
      <c r="AO99" t="str">
        <f t="shared" si="41"/>
        <v/>
      </c>
      <c r="AP99" t="str">
        <f t="shared" si="41"/>
        <v/>
      </c>
      <c r="AQ99" t="str">
        <f t="shared" si="41"/>
        <v/>
      </c>
      <c r="AR99" t="str">
        <f t="shared" si="41"/>
        <v/>
      </c>
      <c r="AS99" t="str">
        <f t="shared" si="41"/>
        <v/>
      </c>
      <c r="AT99" t="str">
        <f t="shared" si="41"/>
        <v/>
      </c>
      <c r="AU99" t="str">
        <f t="shared" si="41"/>
        <v/>
      </c>
      <c r="AV99" t="str">
        <f t="shared" si="41"/>
        <v/>
      </c>
      <c r="AW99" t="str">
        <f t="shared" si="35"/>
        <v/>
      </c>
      <c r="AX99" t="str">
        <f t="shared" si="36"/>
        <v/>
      </c>
      <c r="AY99" t="str">
        <f t="shared" si="37"/>
        <v/>
      </c>
      <c r="AZ99" s="192" t="str">
        <f t="shared" si="38"/>
        <v/>
      </c>
      <c r="BA99" t="str">
        <f t="shared" si="40"/>
        <v/>
      </c>
      <c r="BK99" s="186" t="s">
        <v>483</v>
      </c>
      <c r="BL99" s="186"/>
      <c r="BM99" s="186"/>
      <c r="BN99" s="186"/>
      <c r="BO99" s="186"/>
      <c r="BP99" s="186"/>
      <c r="BQ99" s="186"/>
      <c r="BR99" s="186"/>
      <c r="BS99" s="186"/>
      <c r="BT99" s="186"/>
      <c r="BU99" s="186"/>
      <c r="BV99" s="186"/>
      <c r="BW99" s="186"/>
      <c r="BX99" s="186"/>
    </row>
    <row r="100" spans="9:79">
      <c r="I100" t="str">
        <f>IF(C100="","",COUNTIFS(Tabla1[[#All],[¿Pasó a miembro?]],"Si",Tabla1[[#All],[Tipo Incrito]],"&lt;&gt;Pre-Inscrito",Tabla1[[#All],[llave2]],Gráficos_!C100))</f>
        <v/>
      </c>
      <c r="J100" s="193" t="str">
        <f>IF(C100="","",COUNTIFS(Tabla1[[#All],[sem 01]],"=P",Tabla1[[#All],[llave2]],Gráficos_!C100))</f>
        <v/>
      </c>
      <c r="K100" s="194" t="str">
        <f>IF(C100="","",COUNTIFS(Tabla1[[#All],[sem 02]],"=P",Tabla1[[#All],[llave2]],Gráficos_!C100))</f>
        <v/>
      </c>
      <c r="L100" s="194" t="str">
        <f>IF(C100="","",COUNTIFS(Tabla1[[#All],[sem 03]],"=P",Tabla1[[#All],[llave2]],Gráficos_!C100))</f>
        <v/>
      </c>
      <c r="M100" s="194" t="str">
        <f>IF(C100="","",COUNTIFS(Tabla1[[#All],[sem 04]],"=P",Tabla1[[#All],[llave2]],Gráficos_!C100))</f>
        <v/>
      </c>
      <c r="N100" s="194" t="str">
        <f>IF(C100="","",COUNTIFS(Tabla1[[#All],[sem 05]],"=P",Tabla1[[#All],[llave2]],Gráficos_!C100))</f>
        <v/>
      </c>
      <c r="O100" s="194" t="str">
        <f>IF(C100="","",COUNTIFS(Tabla1[[#All],[sem 06]],"=P",Tabla1[[#All],[llave2]],Gráficos_!C100))</f>
        <v/>
      </c>
      <c r="P100" s="194" t="str">
        <f>IF(C100="","",COUNTIFS(Tabla1[[#All],[sem 07]],"=P",Tabla1[[#All],[llave2]],Gráficos_!C100))</f>
        <v/>
      </c>
      <c r="Q100" s="194" t="str">
        <f>IF(C100="","",COUNTIFS(Tabla1[[#All],[sem 08]],"=P",Tabla1[[#All],[llave2]],Gráficos_!C100))</f>
        <v/>
      </c>
      <c r="R100" s="194" t="str">
        <f>IF(C100="","",COUNTIFS(Tabla1[[#All],[sem 09]],"=P",Tabla1[[#All],[llave2]],Gráficos_!C100))</f>
        <v/>
      </c>
      <c r="S100" s="194" t="str">
        <f>IF(C100="","",COUNTIFS(Tabla1[[#All],[sem 10]],"=P",Tabla1[[#All],[llave2]],Gráficos_!C100))</f>
        <v/>
      </c>
      <c r="T100" s="194" t="str">
        <f>IF(C100="","",COUNTIFS(Tabla1[[#All],[sem 11]],"=P",Tabla1[[#All],[llave2]],Gráficos_!C100))</f>
        <v/>
      </c>
      <c r="U100" s="194" t="str">
        <f>IF(C100="","",COUNTIFS(Tabla1[[#All],[sem 12]],"=P",Tabla1[[#All],[llave2]],Gráficos_!C100))</f>
        <v/>
      </c>
      <c r="V100" s="194" t="str">
        <f>IF(C100="","",COUNTIFS(Tabla1[[#All],[sem 13]],"=P",Tabla1[[#All],[llave2]],Gráficos_!C100))</f>
        <v/>
      </c>
      <c r="W100" s="194" t="str">
        <f>IF(C100="","",COUNTIFS(Tabla1[[#All],[sem 14]],"=P",Tabla1[[#All],[llave2]],Gráficos_!C100))</f>
        <v/>
      </c>
      <c r="X100" s="194" t="str">
        <f>IF(C100="","",COUNTIFS(Tabla1[[#All],[sem 15]],"=P",Tabla1[[#All],[llave2]],Gráficos_!C100))</f>
        <v/>
      </c>
      <c r="Y100" s="195" t="str">
        <f>IF(C100="","",COUNTIFS(Tabla1[[#All],[sem 16]],"=P",Tabla1[[#All],[llave2]],Gráficos_!C100))</f>
        <v/>
      </c>
      <c r="AA100" s="188" t="str">
        <f t="shared" si="26"/>
        <v/>
      </c>
      <c r="AB100" s="194" t="str">
        <f t="shared" si="27"/>
        <v/>
      </c>
      <c r="AC100" s="196" t="str">
        <f t="shared" si="28"/>
        <v/>
      </c>
      <c r="AD100" t="str">
        <f t="shared" si="29"/>
        <v/>
      </c>
      <c r="AE100" t="str">
        <f t="shared" si="39"/>
        <v/>
      </c>
      <c r="AF100" t="str">
        <f t="shared" si="30"/>
        <v/>
      </c>
      <c r="AG100" t="str">
        <f t="shared" si="31"/>
        <v/>
      </c>
      <c r="AH100" t="str">
        <f t="shared" si="32"/>
        <v/>
      </c>
      <c r="AI100" s="194" t="str">
        <f t="shared" si="33"/>
        <v/>
      </c>
      <c r="AJ100" s="194"/>
      <c r="AK100" s="194" t="str">
        <f t="shared" si="41"/>
        <v/>
      </c>
      <c r="AL100" s="194" t="str">
        <f t="shared" si="41"/>
        <v/>
      </c>
      <c r="AM100" s="194" t="str">
        <f t="shared" si="41"/>
        <v/>
      </c>
      <c r="AN100" s="194" t="str">
        <f t="shared" si="41"/>
        <v/>
      </c>
      <c r="AO100" s="194" t="str">
        <f t="shared" si="41"/>
        <v/>
      </c>
      <c r="AP100" s="194" t="str">
        <f t="shared" si="41"/>
        <v/>
      </c>
      <c r="AQ100" s="194" t="str">
        <f t="shared" si="41"/>
        <v/>
      </c>
      <c r="AR100" s="194" t="str">
        <f t="shared" si="41"/>
        <v/>
      </c>
      <c r="AS100" s="194" t="str">
        <f t="shared" si="41"/>
        <v/>
      </c>
      <c r="AT100" s="194" t="str">
        <f t="shared" si="41"/>
        <v/>
      </c>
      <c r="AU100" s="194" t="str">
        <f t="shared" si="41"/>
        <v/>
      </c>
      <c r="AV100" s="194" t="str">
        <f t="shared" si="41"/>
        <v/>
      </c>
      <c r="AW100" s="194" t="str">
        <f t="shared" si="35"/>
        <v/>
      </c>
      <c r="AX100" s="194" t="str">
        <f t="shared" si="36"/>
        <v/>
      </c>
      <c r="AY100" s="194" t="str">
        <f t="shared" si="37"/>
        <v/>
      </c>
      <c r="AZ100" s="195" t="str">
        <f t="shared" si="38"/>
        <v/>
      </c>
      <c r="BA100" t="str">
        <f t="shared" si="40"/>
        <v/>
      </c>
    </row>
    <row r="101" spans="9:79">
      <c r="I101" t="str">
        <f>IF(C101="","",COUNTIFS(Tabla1[[#All],[¿Pasó a miembro?]],"Si",Tabla1[[#All],[Tipo Incrito]],"&lt;&gt;Pre-Inscrito",Tabla1[[#All],[llave2]],Gráficos_!C101))</f>
        <v/>
      </c>
      <c r="J101" t="str">
        <f>IF(C101="","",COUNTIFS(Tabla1[[#All],[sem 01]],"=P",Tabla1[[#All],[llave2]],Gráficos_!C101))</f>
        <v/>
      </c>
      <c r="K101" t="str">
        <f>IF(C101="","",COUNTIFS(Tabla1[[#All],[sem 02]],"=P",Tabla1[[#All],[llave2]],Gráficos_!C101))</f>
        <v/>
      </c>
      <c r="L101" t="str">
        <f>IF(C101="","",COUNTIFS(Tabla1[[#All],[sem 03]],"=P",Tabla1[[#All],[llave2]],Gráficos_!C101))</f>
        <v/>
      </c>
      <c r="M101" t="str">
        <f>IF(C101="","",COUNTIFS(Tabla1[[#All],[sem 04]],"=P",Tabla1[[#All],[llave2]],Gráficos_!C101))</f>
        <v/>
      </c>
      <c r="N101" t="str">
        <f>IF(C101="","",COUNTIFS(Tabla1[[#All],[sem 05]],"=P",Tabla1[[#All],[llave2]],Gráficos_!C101))</f>
        <v/>
      </c>
      <c r="O101" t="str">
        <f>IF(C101="","",COUNTIFS(Tabla1[[#All],[sem 06]],"=P",Tabla1[[#All],[llave2]],Gráficos_!C101))</f>
        <v/>
      </c>
      <c r="P101" t="str">
        <f>IF(C101="","",COUNTIFS(Tabla1[[#All],[sem 07]],"=P",Tabla1[[#All],[llave2]],Gráficos_!C101))</f>
        <v/>
      </c>
      <c r="Q101" t="str">
        <f>IF(C101="","",COUNTIFS(Tabla1[[#All],[sem 08]],"=P",Tabla1[[#All],[llave2]],Gráficos_!C101))</f>
        <v/>
      </c>
      <c r="R101" t="str">
        <f>IF(C101="","",COUNTIFS(Tabla1[[#All],[sem 09]],"=P",Tabla1[[#All],[llave2]],Gráficos_!C101))</f>
        <v/>
      </c>
      <c r="S101" t="str">
        <f>IF(C101="","",COUNTIFS(Tabla1[[#All],[sem 10]],"=P",Tabla1[[#All],[llave2]],Gráficos_!C101))</f>
        <v/>
      </c>
      <c r="T101" t="str">
        <f>IF(C101="","",COUNTIFS(Tabla1[[#All],[sem 11]],"=P",Tabla1[[#All],[llave2]],Gráficos_!C101))</f>
        <v/>
      </c>
      <c r="U101" t="str">
        <f>IF(C101="","",COUNTIFS(Tabla1[[#All],[sem 12]],"=P",Tabla1[[#All],[llave2]],Gráficos_!C101))</f>
        <v/>
      </c>
      <c r="AA101" t="str">
        <f t="shared" si="26"/>
        <v/>
      </c>
      <c r="AB101" t="str">
        <f t="shared" si="27"/>
        <v/>
      </c>
      <c r="AC101" t="str">
        <f t="shared" si="28"/>
        <v/>
      </c>
      <c r="AD101" t="str">
        <f t="shared" si="29"/>
        <v/>
      </c>
      <c r="AF101" t="str">
        <f t="shared" si="30"/>
        <v/>
      </c>
      <c r="AG101" t="str">
        <f t="shared" si="31"/>
        <v/>
      </c>
      <c r="AH101" t="str">
        <f t="shared" si="32"/>
        <v/>
      </c>
      <c r="AI101" t="str">
        <f t="shared" si="33"/>
        <v/>
      </c>
      <c r="AK101" t="str">
        <f t="shared" si="41"/>
        <v/>
      </c>
      <c r="AL101" t="str">
        <f t="shared" si="41"/>
        <v/>
      </c>
      <c r="AM101" t="str">
        <f t="shared" si="41"/>
        <v/>
      </c>
      <c r="AN101" t="str">
        <f t="shared" si="41"/>
        <v/>
      </c>
      <c r="AO101" t="str">
        <f t="shared" si="41"/>
        <v/>
      </c>
      <c r="AP101" t="str">
        <f t="shared" si="41"/>
        <v/>
      </c>
      <c r="AQ101" t="str">
        <f t="shared" si="41"/>
        <v/>
      </c>
      <c r="AR101" t="str">
        <f t="shared" si="41"/>
        <v/>
      </c>
      <c r="AS101" t="str">
        <f t="shared" si="41"/>
        <v/>
      </c>
      <c r="AT101" t="str">
        <f t="shared" si="41"/>
        <v/>
      </c>
      <c r="AU101" t="str">
        <f t="shared" si="41"/>
        <v/>
      </c>
      <c r="AV101" t="str">
        <f t="shared" si="41"/>
        <v/>
      </c>
      <c r="BA101" t="str">
        <f t="shared" si="40"/>
        <v/>
      </c>
      <c r="BK101" s="187" t="s">
        <v>10</v>
      </c>
      <c r="BL101" t="s">
        <v>450</v>
      </c>
    </row>
    <row r="102" spans="9:79">
      <c r="I102" t="str">
        <f>IF(C102="","",COUNTIFS(Tabla1[[#All],[¿Pasó a miembro?]],"Si",Tabla1[[#All],[Tipo Incrito]],"&lt;&gt;Pre-Inscrito",Tabla1[[#All],[llave2]],Gráficos_!C102))</f>
        <v/>
      </c>
      <c r="J102" t="str">
        <f>IF(C102="","",COUNTIFS(Tabla1[[#All],[sem 01]],"=P",Tabla1[[#All],[llave2]],Gráficos_!C102))</f>
        <v/>
      </c>
      <c r="K102" t="str">
        <f>IF(C102="","",COUNTIFS(Tabla1[[#All],[sem 02]],"=P",Tabla1[[#All],[llave2]],Gráficos_!C102))</f>
        <v/>
      </c>
      <c r="L102" t="str">
        <f>IF(C102="","",COUNTIFS(Tabla1[[#All],[sem 03]],"=P",Tabla1[[#All],[llave2]],Gráficos_!C102))</f>
        <v/>
      </c>
      <c r="M102" t="str">
        <f>IF(C102="","",COUNTIFS(Tabla1[[#All],[sem 04]],"=P",Tabla1[[#All],[llave2]],Gráficos_!C102))</f>
        <v/>
      </c>
      <c r="N102" t="str">
        <f>IF(C102="","",COUNTIFS(Tabla1[[#All],[sem 05]],"=P",Tabla1[[#All],[llave2]],Gráficos_!C102))</f>
        <v/>
      </c>
      <c r="O102" t="str">
        <f>IF(C102="","",COUNTIFS(Tabla1[[#All],[sem 06]],"=P",Tabla1[[#All],[llave2]],Gráficos_!C102))</f>
        <v/>
      </c>
      <c r="P102" t="str">
        <f>IF(C102="","",COUNTIFS(Tabla1[[#All],[sem 07]],"=P",Tabla1[[#All],[llave2]],Gráficos_!C102))</f>
        <v/>
      </c>
      <c r="Q102" t="str">
        <f>IF(C102="","",COUNTIFS(Tabla1[[#All],[sem 08]],"=P",Tabla1[[#All],[llave2]],Gráficos_!C102))</f>
        <v/>
      </c>
      <c r="R102" t="str">
        <f>IF(C102="","",COUNTIFS(Tabla1[[#All],[sem 09]],"=P",Tabla1[[#All],[llave2]],Gráficos_!C102))</f>
        <v/>
      </c>
      <c r="S102" t="str">
        <f>IF(C102="","",COUNTIFS(Tabla1[[#All],[sem 10]],"=P",Tabla1[[#All],[llave2]],Gráficos_!C102))</f>
        <v/>
      </c>
      <c r="T102" t="str">
        <f>IF(C102="","",COUNTIFS(Tabla1[[#All],[sem 11]],"=P",Tabla1[[#All],[llave2]],Gráficos_!C102))</f>
        <v/>
      </c>
      <c r="U102" t="str">
        <f>IF(C102="","",COUNTIFS(Tabla1[[#All],[sem 12]],"=P",Tabla1[[#All],[llave2]],Gráficos_!C102))</f>
        <v/>
      </c>
      <c r="AA102" t="str">
        <f t="shared" si="26"/>
        <v/>
      </c>
      <c r="AB102" t="str">
        <f t="shared" si="27"/>
        <v/>
      </c>
      <c r="AC102" t="str">
        <f t="shared" si="28"/>
        <v/>
      </c>
      <c r="AD102" t="str">
        <f t="shared" si="29"/>
        <v/>
      </c>
      <c r="AF102" t="str">
        <f t="shared" si="30"/>
        <v/>
      </c>
      <c r="AG102" t="str">
        <f t="shared" si="31"/>
        <v/>
      </c>
      <c r="AH102" t="str">
        <f t="shared" si="32"/>
        <v/>
      </c>
      <c r="AI102" t="str">
        <f t="shared" si="33"/>
        <v/>
      </c>
      <c r="AK102" t="str">
        <f t="shared" si="41"/>
        <v/>
      </c>
      <c r="AL102" t="str">
        <f t="shared" si="41"/>
        <v/>
      </c>
      <c r="AM102" t="str">
        <f t="shared" si="41"/>
        <v/>
      </c>
      <c r="AN102" t="str">
        <f t="shared" si="41"/>
        <v/>
      </c>
      <c r="AO102" t="str">
        <f t="shared" si="41"/>
        <v/>
      </c>
      <c r="AP102" t="str">
        <f t="shared" si="41"/>
        <v/>
      </c>
      <c r="AQ102" t="str">
        <f t="shared" si="41"/>
        <v/>
      </c>
      <c r="AR102" t="str">
        <f t="shared" si="41"/>
        <v/>
      </c>
      <c r="AS102" t="str">
        <f t="shared" si="41"/>
        <v/>
      </c>
      <c r="AT102" t="str">
        <f t="shared" si="41"/>
        <v/>
      </c>
      <c r="AU102" t="str">
        <f t="shared" si="41"/>
        <v/>
      </c>
      <c r="AV102" t="str">
        <f t="shared" si="41"/>
        <v/>
      </c>
      <c r="BA102" t="str">
        <f t="shared" si="40"/>
        <v/>
      </c>
    </row>
    <row r="103" spans="9:79">
      <c r="I103" t="str">
        <f>IF(C103="","",COUNTIFS(Tabla1[[#All],[¿Pasó a miembro?]],"Si",Tabla1[[#All],[Tipo Incrito]],"&lt;&gt;Pre-Inscrito",Tabla1[[#All],[llave2]],Gráficos_!C103))</f>
        <v/>
      </c>
      <c r="J103" t="str">
        <f>IF(C103="","",COUNTIFS(Tabla1[[#All],[sem 01]],"=P",Tabla1[[#All],[llave2]],Gráficos_!C103))</f>
        <v/>
      </c>
      <c r="K103" t="str">
        <f>IF(C103="","",COUNTIFS(Tabla1[[#All],[sem 02]],"=P",Tabla1[[#All],[llave2]],Gráficos_!C103))</f>
        <v/>
      </c>
      <c r="L103" t="str">
        <f>IF(C103="","",COUNTIFS(Tabla1[[#All],[sem 03]],"=P",Tabla1[[#All],[llave2]],Gráficos_!C103))</f>
        <v/>
      </c>
      <c r="M103" t="str">
        <f>IF(C103="","",COUNTIFS(Tabla1[[#All],[sem 04]],"=P",Tabla1[[#All],[llave2]],Gráficos_!C103))</f>
        <v/>
      </c>
      <c r="N103" t="str">
        <f>IF(C103="","",COUNTIFS(Tabla1[[#All],[sem 05]],"=P",Tabla1[[#All],[llave2]],Gráficos_!C103))</f>
        <v/>
      </c>
      <c r="O103" t="str">
        <f>IF(C103="","",COUNTIFS(Tabla1[[#All],[sem 06]],"=P",Tabla1[[#All],[llave2]],Gráficos_!C103))</f>
        <v/>
      </c>
      <c r="P103" t="str">
        <f>IF(C103="","",COUNTIFS(Tabla1[[#All],[sem 07]],"=P",Tabla1[[#All],[llave2]],Gráficos_!C103))</f>
        <v/>
      </c>
      <c r="Q103" t="str">
        <f>IF(C103="","",COUNTIFS(Tabla1[[#All],[sem 08]],"=P",Tabla1[[#All],[llave2]],Gráficos_!C103))</f>
        <v/>
      </c>
      <c r="R103" t="str">
        <f>IF(C103="","",COUNTIFS(Tabla1[[#All],[sem 09]],"=P",Tabla1[[#All],[llave2]],Gráficos_!C103))</f>
        <v/>
      </c>
      <c r="S103" t="str">
        <f>IF(C103="","",COUNTIFS(Tabla1[[#All],[sem 10]],"=P",Tabla1[[#All],[llave2]],Gráficos_!C103))</f>
        <v/>
      </c>
      <c r="T103" t="str">
        <f>IF(C103="","",COUNTIFS(Tabla1[[#All],[sem 11]],"=P",Tabla1[[#All],[llave2]],Gráficos_!C103))</f>
        <v/>
      </c>
      <c r="U103" t="str">
        <f>IF(C103="","",COUNTIFS(Tabla1[[#All],[sem 12]],"=P",Tabla1[[#All],[llave2]],Gráficos_!C103))</f>
        <v/>
      </c>
      <c r="AA103" t="str">
        <f t="shared" ref="AA103:AA134" si="42">IF(OR(C103="",C103="(En blanco)"),"",C103)</f>
        <v/>
      </c>
      <c r="AB103" t="str">
        <f t="shared" ref="AB103:AB134" si="43">IF(OR(D103="",D103="(En blanco)"),"",D103)</f>
        <v/>
      </c>
      <c r="AC103" t="str">
        <f t="shared" ref="AC103:AC134" si="44">IF(OR(B103="",B103="(En blanco)"),"",B103)</f>
        <v/>
      </c>
      <c r="AD103" t="str">
        <f t="shared" ref="AD103:AD134" si="45">IF(OR(B103="",B103="(En blanco)"),"",TEXT(B103,"mmmm"))</f>
        <v/>
      </c>
      <c r="AF103" t="str">
        <f t="shared" ref="AF103:AF134" si="46">IF(OR(E103="",E103="(En blanco)"),"",E103)</f>
        <v/>
      </c>
      <c r="AG103" t="str">
        <f t="shared" ref="AG103:AG134" si="47">IF(OR(F103="",F103="(En blanco)"),"",F103)</f>
        <v/>
      </c>
      <c r="AH103" t="str">
        <f t="shared" ref="AH103:AH134" si="48">IF(OR(G103="",G103="(En blanco)"),"",G103)</f>
        <v/>
      </c>
      <c r="AI103" t="str">
        <f t="shared" ref="AI103:AI134" si="49">IF(H103="","",H103)</f>
        <v/>
      </c>
      <c r="AK103" t="str">
        <f t="shared" si="41"/>
        <v/>
      </c>
      <c r="AL103" t="str">
        <f t="shared" si="41"/>
        <v/>
      </c>
      <c r="AM103" t="str">
        <f t="shared" si="41"/>
        <v/>
      </c>
      <c r="AN103" t="str">
        <f t="shared" si="41"/>
        <v/>
      </c>
      <c r="AO103" t="str">
        <f t="shared" si="41"/>
        <v/>
      </c>
      <c r="AP103" t="str">
        <f t="shared" si="41"/>
        <v/>
      </c>
      <c r="AQ103" t="str">
        <f t="shared" si="41"/>
        <v/>
      </c>
      <c r="AR103" t="str">
        <f t="shared" si="41"/>
        <v/>
      </c>
      <c r="AS103" t="str">
        <f t="shared" si="41"/>
        <v/>
      </c>
      <c r="AT103" t="str">
        <f t="shared" si="41"/>
        <v/>
      </c>
      <c r="AU103" t="str">
        <f t="shared" si="41"/>
        <v/>
      </c>
      <c r="AV103" t="str">
        <f t="shared" si="41"/>
        <v/>
      </c>
      <c r="BA103" t="str">
        <f t="shared" si="40"/>
        <v/>
      </c>
      <c r="BK103" s="187" t="s">
        <v>14</v>
      </c>
      <c r="BL103" s="187" t="s">
        <v>11</v>
      </c>
      <c r="BM103" s="187" t="s">
        <v>24</v>
      </c>
      <c r="BN103" s="187" t="s">
        <v>31</v>
      </c>
      <c r="BO103" s="187" t="s">
        <v>32</v>
      </c>
      <c r="BP103" t="s">
        <v>484</v>
      </c>
      <c r="BQ103" t="s">
        <v>485</v>
      </c>
      <c r="BR103" t="s">
        <v>486</v>
      </c>
      <c r="BS103" t="s">
        <v>487</v>
      </c>
      <c r="BT103" t="s">
        <v>488</v>
      </c>
      <c r="BU103" t="s">
        <v>489</v>
      </c>
      <c r="BV103" t="s">
        <v>490</v>
      </c>
      <c r="BW103" t="s">
        <v>491</v>
      </c>
      <c r="BX103" t="s">
        <v>492</v>
      </c>
      <c r="BY103" t="s">
        <v>493</v>
      </c>
      <c r="BZ103" t="s">
        <v>494</v>
      </c>
      <c r="CA103" t="s">
        <v>495</v>
      </c>
    </row>
    <row r="104" spans="9:79">
      <c r="I104" t="str">
        <f>IF(C104="","",COUNTIFS(Tabla1[[#All],[¿Pasó a miembro?]],"Si",Tabla1[[#All],[Tipo Incrito]],"&lt;&gt;Pre-Inscrito",Tabla1[[#All],[llave2]],Gráficos_!C104))</f>
        <v/>
      </c>
      <c r="J104" t="str">
        <f>IF(C104="","",COUNTIFS(Tabla1[[#All],[sem 01]],"=P",Tabla1[[#All],[llave2]],Gráficos_!C104))</f>
        <v/>
      </c>
      <c r="K104" t="str">
        <f>IF(C104="","",COUNTIFS(Tabla1[[#All],[sem 02]],"=P",Tabla1[[#All],[llave2]],Gráficos_!C104))</f>
        <v/>
      </c>
      <c r="L104" t="str">
        <f>IF(C104="","",COUNTIFS(Tabla1[[#All],[sem 03]],"=P",Tabla1[[#All],[llave2]],Gráficos_!C104))</f>
        <v/>
      </c>
      <c r="M104" t="str">
        <f>IF(C104="","",COUNTIFS(Tabla1[[#All],[sem 04]],"=P",Tabla1[[#All],[llave2]],Gráficos_!C104))</f>
        <v/>
      </c>
      <c r="N104" t="str">
        <f>IF(C104="","",COUNTIFS(Tabla1[[#All],[sem 05]],"=P",Tabla1[[#All],[llave2]],Gráficos_!C104))</f>
        <v/>
      </c>
      <c r="O104" t="str">
        <f>IF(C104="","",COUNTIFS(Tabla1[[#All],[sem 06]],"=P",Tabla1[[#All],[llave2]],Gráficos_!C104))</f>
        <v/>
      </c>
      <c r="P104" t="str">
        <f>IF(C104="","",COUNTIFS(Tabla1[[#All],[sem 07]],"=P",Tabla1[[#All],[llave2]],Gráficos_!C104))</f>
        <v/>
      </c>
      <c r="Q104" t="str">
        <f>IF(C104="","",COUNTIFS(Tabla1[[#All],[sem 08]],"=P",Tabla1[[#All],[llave2]],Gráficos_!C104))</f>
        <v/>
      </c>
      <c r="R104" t="str">
        <f>IF(C104="","",COUNTIFS(Tabla1[[#All],[sem 09]],"=P",Tabla1[[#All],[llave2]],Gráficos_!C104))</f>
        <v/>
      </c>
      <c r="S104" t="str">
        <f>IF(C104="","",COUNTIFS(Tabla1[[#All],[sem 10]],"=P",Tabla1[[#All],[llave2]],Gráficos_!C104))</f>
        <v/>
      </c>
      <c r="T104" t="str">
        <f>IF(C104="","",COUNTIFS(Tabla1[[#All],[sem 11]],"=P",Tabla1[[#All],[llave2]],Gráficos_!C104))</f>
        <v/>
      </c>
      <c r="U104" t="str">
        <f>IF(C104="","",COUNTIFS(Tabla1[[#All],[sem 12]],"=P",Tabla1[[#All],[llave2]],Gráficos_!C104))</f>
        <v/>
      </c>
      <c r="AA104" t="str">
        <f t="shared" si="42"/>
        <v/>
      </c>
      <c r="AB104" t="str">
        <f t="shared" si="43"/>
        <v/>
      </c>
      <c r="AC104" t="str">
        <f t="shared" si="44"/>
        <v/>
      </c>
      <c r="AD104" t="str">
        <f t="shared" si="45"/>
        <v/>
      </c>
      <c r="AF104" t="str">
        <f t="shared" si="46"/>
        <v/>
      </c>
      <c r="AG104" t="str">
        <f t="shared" si="47"/>
        <v/>
      </c>
      <c r="AH104" t="str">
        <f t="shared" si="48"/>
        <v/>
      </c>
      <c r="AI104" t="str">
        <f t="shared" si="49"/>
        <v/>
      </c>
      <c r="AK104" t="str">
        <f t="shared" si="41"/>
        <v/>
      </c>
      <c r="AL104" t="str">
        <f t="shared" si="41"/>
        <v/>
      </c>
      <c r="AM104" t="str">
        <f t="shared" si="41"/>
        <v/>
      </c>
      <c r="AN104" t="str">
        <f t="shared" si="41"/>
        <v/>
      </c>
      <c r="AO104" t="str">
        <f t="shared" si="41"/>
        <v/>
      </c>
      <c r="AP104" t="str">
        <f t="shared" si="41"/>
        <v/>
      </c>
      <c r="AQ104" t="str">
        <f t="shared" si="41"/>
        <v/>
      </c>
      <c r="AR104" t="str">
        <f t="shared" si="41"/>
        <v/>
      </c>
      <c r="AS104" t="str">
        <f t="shared" si="41"/>
        <v/>
      </c>
      <c r="AT104" t="str">
        <f t="shared" si="41"/>
        <v/>
      </c>
      <c r="AU104" t="str">
        <f t="shared" si="41"/>
        <v/>
      </c>
      <c r="AV104" t="str">
        <f t="shared" si="41"/>
        <v/>
      </c>
      <c r="BA104" t="str">
        <f t="shared" si="40"/>
        <v/>
      </c>
      <c r="BK104" t="s">
        <v>481</v>
      </c>
      <c r="BL104" t="s">
        <v>481</v>
      </c>
      <c r="BM104" t="s">
        <v>481</v>
      </c>
      <c r="BN104" t="s">
        <v>481</v>
      </c>
      <c r="BP104" s="397">
        <v>0</v>
      </c>
      <c r="BQ104" s="397">
        <v>0</v>
      </c>
      <c r="BR104" s="397">
        <v>0</v>
      </c>
      <c r="BS104" s="397">
        <v>0</v>
      </c>
      <c r="BT104" s="397">
        <v>0</v>
      </c>
      <c r="BU104" s="397">
        <v>0</v>
      </c>
      <c r="BV104" s="397">
        <v>0</v>
      </c>
      <c r="BW104" s="397">
        <v>0</v>
      </c>
      <c r="BX104" s="397">
        <v>0</v>
      </c>
      <c r="BY104" s="397">
        <v>0</v>
      </c>
      <c r="BZ104" s="397">
        <v>0</v>
      </c>
      <c r="CA104" s="397">
        <v>0</v>
      </c>
    </row>
    <row r="105" spans="9:79">
      <c r="I105" t="str">
        <f>IF(C105="","",COUNTIFS(Tabla1[[#All],[¿Pasó a miembro?]],"Si",Tabla1[[#All],[Tipo Incrito]],"&lt;&gt;Pre-Inscrito",Tabla1[[#All],[llave2]],Gráficos_!C105))</f>
        <v/>
      </c>
      <c r="J105" t="str">
        <f>IF(C105="","",COUNTIFS(Tabla1[[#All],[sem 01]],"=P",Tabla1[[#All],[llave2]],Gráficos_!C105))</f>
        <v/>
      </c>
      <c r="K105" t="str">
        <f>IF(C105="","",COUNTIFS(Tabla1[[#All],[sem 02]],"=P",Tabla1[[#All],[llave2]],Gráficos_!C105))</f>
        <v/>
      </c>
      <c r="L105" t="str">
        <f>IF(C105="","",COUNTIFS(Tabla1[[#All],[sem 03]],"=P",Tabla1[[#All],[llave2]],Gráficos_!C105))</f>
        <v/>
      </c>
      <c r="M105" t="str">
        <f>IF(C105="","",COUNTIFS(Tabla1[[#All],[sem 04]],"=P",Tabla1[[#All],[llave2]],Gráficos_!C105))</f>
        <v/>
      </c>
      <c r="N105" t="str">
        <f>IF(C105="","",COUNTIFS(Tabla1[[#All],[sem 05]],"=P",Tabla1[[#All],[llave2]],Gráficos_!C105))</f>
        <v/>
      </c>
      <c r="O105" t="str">
        <f>IF(C105="","",COUNTIFS(Tabla1[[#All],[sem 06]],"=P",Tabla1[[#All],[llave2]],Gráficos_!C105))</f>
        <v/>
      </c>
      <c r="P105" t="str">
        <f>IF(C105="","",COUNTIFS(Tabla1[[#All],[sem 07]],"=P",Tabla1[[#All],[llave2]],Gráficos_!C105))</f>
        <v/>
      </c>
      <c r="Q105" t="str">
        <f>IF(C105="","",COUNTIFS(Tabla1[[#All],[sem 08]],"=P",Tabla1[[#All],[llave2]],Gráficos_!C105))</f>
        <v/>
      </c>
      <c r="R105" t="str">
        <f>IF(C105="","",COUNTIFS(Tabla1[[#All],[sem 09]],"=P",Tabla1[[#All],[llave2]],Gráficos_!C105))</f>
        <v/>
      </c>
      <c r="S105" t="str">
        <f>IF(C105="","",COUNTIFS(Tabla1[[#All],[sem 10]],"=P",Tabla1[[#All],[llave2]],Gráficos_!C105))</f>
        <v/>
      </c>
      <c r="T105" t="str">
        <f>IF(C105="","",COUNTIFS(Tabla1[[#All],[sem 11]],"=P",Tabla1[[#All],[llave2]],Gráficos_!C105))</f>
        <v/>
      </c>
      <c r="U105" t="str">
        <f>IF(C105="","",COUNTIFS(Tabla1[[#All],[sem 12]],"=P",Tabla1[[#All],[llave2]],Gráficos_!C105))</f>
        <v/>
      </c>
      <c r="AA105" t="str">
        <f t="shared" si="42"/>
        <v/>
      </c>
      <c r="AB105" t="str">
        <f t="shared" si="43"/>
        <v/>
      </c>
      <c r="AC105" t="str">
        <f t="shared" si="44"/>
        <v/>
      </c>
      <c r="AD105" t="str">
        <f t="shared" si="45"/>
        <v/>
      </c>
      <c r="AF105" t="str">
        <f t="shared" si="46"/>
        <v/>
      </c>
      <c r="AG105" t="str">
        <f t="shared" si="47"/>
        <v/>
      </c>
      <c r="AH105" t="str">
        <f t="shared" si="48"/>
        <v/>
      </c>
      <c r="AI105" t="str">
        <f t="shared" si="49"/>
        <v/>
      </c>
      <c r="AK105" t="str">
        <f t="shared" si="41"/>
        <v/>
      </c>
      <c r="AL105" t="str">
        <f t="shared" si="41"/>
        <v/>
      </c>
      <c r="AM105" t="str">
        <f t="shared" si="41"/>
        <v/>
      </c>
      <c r="AN105" t="str">
        <f t="shared" si="41"/>
        <v/>
      </c>
      <c r="AO105" t="str">
        <f t="shared" si="41"/>
        <v/>
      </c>
      <c r="AP105" t="str">
        <f t="shared" si="41"/>
        <v/>
      </c>
      <c r="AQ105" t="str">
        <f t="shared" si="41"/>
        <v/>
      </c>
      <c r="AR105" t="str">
        <f t="shared" si="41"/>
        <v/>
      </c>
      <c r="AS105" t="str">
        <f t="shared" si="41"/>
        <v/>
      </c>
      <c r="AT105" t="str">
        <f t="shared" si="41"/>
        <v/>
      </c>
      <c r="AU105" t="str">
        <f t="shared" si="41"/>
        <v/>
      </c>
      <c r="AV105" t="str">
        <f t="shared" si="41"/>
        <v/>
      </c>
      <c r="BA105" t="str">
        <f t="shared" si="40"/>
        <v/>
      </c>
      <c r="BK105" s="63">
        <v>45670</v>
      </c>
      <c r="BL105" t="s">
        <v>73</v>
      </c>
      <c r="BM105" t="s">
        <v>82</v>
      </c>
      <c r="BN105" t="s">
        <v>83</v>
      </c>
      <c r="BO105" t="s">
        <v>84</v>
      </c>
      <c r="BP105" s="397">
        <v>10</v>
      </c>
      <c r="BQ105" s="397">
        <v>7</v>
      </c>
      <c r="BR105" s="397">
        <v>7</v>
      </c>
      <c r="BS105" s="397">
        <v>8</v>
      </c>
      <c r="BT105" s="397">
        <v>6</v>
      </c>
      <c r="BU105" s="397">
        <v>8</v>
      </c>
      <c r="BV105" s="397">
        <v>0</v>
      </c>
      <c r="BW105" s="397">
        <v>0</v>
      </c>
      <c r="BX105" s="397">
        <v>0</v>
      </c>
      <c r="BY105" s="397">
        <v>0</v>
      </c>
      <c r="BZ105" s="397">
        <v>0</v>
      </c>
      <c r="CA105" s="397">
        <v>0</v>
      </c>
    </row>
    <row r="106" spans="9:79">
      <c r="I106" t="str">
        <f>IF(C106="","",COUNTIFS(Tabla1[[#All],[¿Pasó a miembro?]],"Si",Tabla1[[#All],[Tipo Incrito]],"&lt;&gt;Pre-Inscrito",Tabla1[[#All],[llave2]],Gráficos_!C106))</f>
        <v/>
      </c>
      <c r="J106" t="str">
        <f>IF(C106="","",COUNTIFS(Tabla1[[#All],[sem 01]],"=P",Tabla1[[#All],[llave2]],Gráficos_!C106))</f>
        <v/>
      </c>
      <c r="K106" t="str">
        <f>IF(C106="","",COUNTIFS(Tabla1[[#All],[sem 02]],"=P",Tabla1[[#All],[llave2]],Gráficos_!C106))</f>
        <v/>
      </c>
      <c r="L106" t="str">
        <f>IF(C106="","",COUNTIFS(Tabla1[[#All],[sem 03]],"=P",Tabla1[[#All],[llave2]],Gráficos_!C106))</f>
        <v/>
      </c>
      <c r="M106" t="str">
        <f>IF(C106="","",COUNTIFS(Tabla1[[#All],[sem 04]],"=P",Tabla1[[#All],[llave2]],Gráficos_!C106))</f>
        <v/>
      </c>
      <c r="N106" t="str">
        <f>IF(C106="","",COUNTIFS(Tabla1[[#All],[sem 05]],"=P",Tabla1[[#All],[llave2]],Gráficos_!C106))</f>
        <v/>
      </c>
      <c r="O106" t="str">
        <f>IF(C106="","",COUNTIFS(Tabla1[[#All],[sem 06]],"=P",Tabla1[[#All],[llave2]],Gráficos_!C106))</f>
        <v/>
      </c>
      <c r="P106" t="str">
        <f>IF(C106="","",COUNTIFS(Tabla1[[#All],[sem 07]],"=P",Tabla1[[#All],[llave2]],Gráficos_!C106))</f>
        <v/>
      </c>
      <c r="Q106" t="str">
        <f>IF(C106="","",COUNTIFS(Tabla1[[#All],[sem 08]],"=P",Tabla1[[#All],[llave2]],Gráficos_!C106))</f>
        <v/>
      </c>
      <c r="R106" t="str">
        <f>IF(C106="","",COUNTIFS(Tabla1[[#All],[sem 09]],"=P",Tabla1[[#All],[llave2]],Gráficos_!C106))</f>
        <v/>
      </c>
      <c r="S106" t="str">
        <f>IF(C106="","",COUNTIFS(Tabla1[[#All],[sem 10]],"=P",Tabla1[[#All],[llave2]],Gráficos_!C106))</f>
        <v/>
      </c>
      <c r="T106" t="str">
        <f>IF(C106="","",COUNTIFS(Tabla1[[#All],[sem 11]],"=P",Tabla1[[#All],[llave2]],Gráficos_!C106))</f>
        <v/>
      </c>
      <c r="U106" t="str">
        <f>IF(C106="","",COUNTIFS(Tabla1[[#All],[sem 12]],"=P",Tabla1[[#All],[llave2]],Gráficos_!C106))</f>
        <v/>
      </c>
      <c r="AA106" t="str">
        <f t="shared" si="42"/>
        <v/>
      </c>
      <c r="AB106" t="str">
        <f t="shared" si="43"/>
        <v/>
      </c>
      <c r="AC106" t="str">
        <f t="shared" si="44"/>
        <v/>
      </c>
      <c r="AD106" t="str">
        <f t="shared" si="45"/>
        <v/>
      </c>
      <c r="AF106" t="str">
        <f t="shared" si="46"/>
        <v/>
      </c>
      <c r="AG106" t="str">
        <f t="shared" si="47"/>
        <v/>
      </c>
      <c r="AH106" t="str">
        <f t="shared" si="48"/>
        <v/>
      </c>
      <c r="AI106" t="str">
        <f t="shared" si="49"/>
        <v/>
      </c>
      <c r="AK106" t="str">
        <f t="shared" si="41"/>
        <v/>
      </c>
      <c r="AL106" t="str">
        <f t="shared" si="41"/>
        <v/>
      </c>
      <c r="AM106" t="str">
        <f t="shared" si="41"/>
        <v/>
      </c>
      <c r="AN106" t="str">
        <f t="shared" si="41"/>
        <v/>
      </c>
      <c r="AO106" t="str">
        <f t="shared" si="41"/>
        <v/>
      </c>
      <c r="AP106" t="str">
        <f t="shared" si="41"/>
        <v/>
      </c>
      <c r="AQ106" t="str">
        <f t="shared" si="41"/>
        <v/>
      </c>
      <c r="AR106" t="str">
        <f t="shared" si="41"/>
        <v/>
      </c>
      <c r="AS106" t="str">
        <f t="shared" si="41"/>
        <v/>
      </c>
      <c r="AT106" t="str">
        <f t="shared" si="41"/>
        <v/>
      </c>
      <c r="AU106" t="str">
        <f t="shared" si="41"/>
        <v/>
      </c>
      <c r="AV106" t="str">
        <f t="shared" si="41"/>
        <v/>
      </c>
      <c r="BA106" t="str">
        <f t="shared" si="40"/>
        <v/>
      </c>
      <c r="BK106" s="63">
        <v>45671</v>
      </c>
      <c r="BL106" t="s">
        <v>73</v>
      </c>
      <c r="BM106" t="s">
        <v>82</v>
      </c>
      <c r="BN106" t="s">
        <v>76</v>
      </c>
      <c r="BO106" t="s">
        <v>127</v>
      </c>
      <c r="BP106" s="397">
        <v>9</v>
      </c>
      <c r="BQ106" s="397">
        <v>6</v>
      </c>
      <c r="BR106" s="397">
        <v>8</v>
      </c>
      <c r="BS106" s="397">
        <v>7</v>
      </c>
      <c r="BT106" s="397">
        <v>5</v>
      </c>
      <c r="BU106" s="397">
        <v>9</v>
      </c>
      <c r="BV106" s="397">
        <v>0</v>
      </c>
      <c r="BW106" s="397">
        <v>0</v>
      </c>
      <c r="BX106" s="397">
        <v>0</v>
      </c>
      <c r="BY106" s="397">
        <v>0</v>
      </c>
      <c r="BZ106" s="397">
        <v>0</v>
      </c>
      <c r="CA106" s="397">
        <v>0</v>
      </c>
    </row>
    <row r="107" spans="9:79">
      <c r="I107" t="str">
        <f>IF(C107="","",COUNTIFS(Tabla1[[#All],[¿Pasó a miembro?]],"Si",Tabla1[[#All],[Tipo Incrito]],"&lt;&gt;Pre-Inscrito",Tabla1[[#All],[llave2]],Gráficos_!C107))</f>
        <v/>
      </c>
      <c r="J107" t="str">
        <f>IF(C107="","",COUNTIFS(Tabla1[[#All],[sem 01]],"=P",Tabla1[[#All],[llave2]],Gráficos_!C107))</f>
        <v/>
      </c>
      <c r="K107" t="str">
        <f>IF(C107="","",COUNTIFS(Tabla1[[#All],[sem 02]],"=P",Tabla1[[#All],[llave2]],Gráficos_!C107))</f>
        <v/>
      </c>
      <c r="L107" t="str">
        <f>IF(C107="","",COUNTIFS(Tabla1[[#All],[sem 03]],"=P",Tabla1[[#All],[llave2]],Gráficos_!C107))</f>
        <v/>
      </c>
      <c r="M107" t="str">
        <f>IF(C107="","",COUNTIFS(Tabla1[[#All],[sem 04]],"=P",Tabla1[[#All],[llave2]],Gráficos_!C107))</f>
        <v/>
      </c>
      <c r="N107" t="str">
        <f>IF(C107="","",COUNTIFS(Tabla1[[#All],[sem 05]],"=P",Tabla1[[#All],[llave2]],Gráficos_!C107))</f>
        <v/>
      </c>
      <c r="O107" t="str">
        <f>IF(C107="","",COUNTIFS(Tabla1[[#All],[sem 06]],"=P",Tabla1[[#All],[llave2]],Gráficos_!C107))</f>
        <v/>
      </c>
      <c r="P107" t="str">
        <f>IF(C107="","",COUNTIFS(Tabla1[[#All],[sem 07]],"=P",Tabla1[[#All],[llave2]],Gráficos_!C107))</f>
        <v/>
      </c>
      <c r="Q107" t="str">
        <f>IF(C107="","",COUNTIFS(Tabla1[[#All],[sem 08]],"=P",Tabla1[[#All],[llave2]],Gráficos_!C107))</f>
        <v/>
      </c>
      <c r="R107" t="str">
        <f>IF(C107="","",COUNTIFS(Tabla1[[#All],[sem 09]],"=P",Tabla1[[#All],[llave2]],Gráficos_!C107))</f>
        <v/>
      </c>
      <c r="S107" t="str">
        <f>IF(C107="","",COUNTIFS(Tabla1[[#All],[sem 10]],"=P",Tabla1[[#All],[llave2]],Gráficos_!C107))</f>
        <v/>
      </c>
      <c r="T107" t="str">
        <f>IF(C107="","",COUNTIFS(Tabla1[[#All],[sem 11]],"=P",Tabla1[[#All],[llave2]],Gráficos_!C107))</f>
        <v/>
      </c>
      <c r="U107" t="str">
        <f>IF(C107="","",COUNTIFS(Tabla1[[#All],[sem 12]],"=P",Tabla1[[#All],[llave2]],Gráficos_!C107))</f>
        <v/>
      </c>
      <c r="AA107" t="str">
        <f t="shared" si="42"/>
        <v/>
      </c>
      <c r="AB107" t="str">
        <f t="shared" si="43"/>
        <v/>
      </c>
      <c r="AC107" t="str">
        <f t="shared" si="44"/>
        <v/>
      </c>
      <c r="AD107" t="str">
        <f t="shared" si="45"/>
        <v/>
      </c>
      <c r="AF107" t="str">
        <f t="shared" si="46"/>
        <v/>
      </c>
      <c r="AG107" t="str">
        <f t="shared" si="47"/>
        <v/>
      </c>
      <c r="AH107" t="str">
        <f t="shared" si="48"/>
        <v/>
      </c>
      <c r="AI107" t="str">
        <f t="shared" si="49"/>
        <v/>
      </c>
      <c r="AK107" t="str">
        <f t="shared" si="41"/>
        <v/>
      </c>
      <c r="AL107" t="str">
        <f t="shared" si="41"/>
        <v/>
      </c>
      <c r="AM107" t="str">
        <f t="shared" si="41"/>
        <v/>
      </c>
      <c r="AN107" t="str">
        <f t="shared" si="41"/>
        <v/>
      </c>
      <c r="AO107" t="str">
        <f t="shared" si="41"/>
        <v/>
      </c>
      <c r="AP107" t="str">
        <f t="shared" si="41"/>
        <v/>
      </c>
      <c r="AQ107" t="str">
        <f t="shared" si="41"/>
        <v/>
      </c>
      <c r="AR107" t="str">
        <f t="shared" si="41"/>
        <v/>
      </c>
      <c r="AS107" t="str">
        <f t="shared" si="41"/>
        <v/>
      </c>
      <c r="AT107" t="str">
        <f t="shared" si="41"/>
        <v/>
      </c>
      <c r="AU107" t="str">
        <f t="shared" si="41"/>
        <v/>
      </c>
      <c r="AV107" t="str">
        <f t="shared" si="41"/>
        <v/>
      </c>
      <c r="BA107" t="str">
        <f t="shared" si="40"/>
        <v/>
      </c>
      <c r="BK107" s="63">
        <v>45700</v>
      </c>
      <c r="BL107" t="s">
        <v>177</v>
      </c>
      <c r="BM107" t="s">
        <v>82</v>
      </c>
      <c r="BN107" t="s">
        <v>76</v>
      </c>
      <c r="BO107" t="s">
        <v>186</v>
      </c>
      <c r="BP107" s="397">
        <v>0</v>
      </c>
      <c r="BQ107" s="397">
        <v>0</v>
      </c>
      <c r="BR107" s="397">
        <v>0</v>
      </c>
      <c r="BS107" s="397">
        <v>0</v>
      </c>
      <c r="BT107" s="397">
        <v>0</v>
      </c>
      <c r="BU107" s="397">
        <v>0</v>
      </c>
      <c r="BV107" s="397">
        <v>0</v>
      </c>
      <c r="BW107" s="397">
        <v>0</v>
      </c>
      <c r="BX107" s="397">
        <v>0</v>
      </c>
      <c r="BY107" s="397">
        <v>0</v>
      </c>
      <c r="BZ107" s="397">
        <v>0</v>
      </c>
      <c r="CA107" s="397">
        <v>0</v>
      </c>
    </row>
    <row r="108" spans="9:79">
      <c r="I108" t="str">
        <f>IF(C108="","",COUNTIFS(Tabla1[[#All],[¿Pasó a miembro?]],"Si",Tabla1[[#All],[Tipo Incrito]],"&lt;&gt;Pre-Inscrito",Tabla1[[#All],[llave2]],Gráficos_!C108))</f>
        <v/>
      </c>
      <c r="J108" t="str">
        <f>IF(C108="","",COUNTIFS(Tabla1[[#All],[sem 01]],"=P",Tabla1[[#All],[llave2]],Gráficos_!C108))</f>
        <v/>
      </c>
      <c r="K108" t="str">
        <f>IF(C108="","",COUNTIFS(Tabla1[[#All],[sem 02]],"=P",Tabla1[[#All],[llave2]],Gráficos_!C108))</f>
        <v/>
      </c>
      <c r="L108" t="str">
        <f>IF(C108="","",COUNTIFS(Tabla1[[#All],[sem 03]],"=P",Tabla1[[#All],[llave2]],Gráficos_!C108))</f>
        <v/>
      </c>
      <c r="M108" t="str">
        <f>IF(C108="","",COUNTIFS(Tabla1[[#All],[sem 04]],"=P",Tabla1[[#All],[llave2]],Gráficos_!C108))</f>
        <v/>
      </c>
      <c r="N108" t="str">
        <f>IF(C108="","",COUNTIFS(Tabla1[[#All],[sem 05]],"=P",Tabla1[[#All],[llave2]],Gráficos_!C108))</f>
        <v/>
      </c>
      <c r="O108" t="str">
        <f>IF(C108="","",COUNTIFS(Tabla1[[#All],[sem 06]],"=P",Tabla1[[#All],[llave2]],Gráficos_!C108))</f>
        <v/>
      </c>
      <c r="P108" t="str">
        <f>IF(C108="","",COUNTIFS(Tabla1[[#All],[sem 07]],"=P",Tabla1[[#All],[llave2]],Gráficos_!C108))</f>
        <v/>
      </c>
      <c r="Q108" t="str">
        <f>IF(C108="","",COUNTIFS(Tabla1[[#All],[sem 08]],"=P",Tabla1[[#All],[llave2]],Gráficos_!C108))</f>
        <v/>
      </c>
      <c r="R108" t="str">
        <f>IF(C108="","",COUNTIFS(Tabla1[[#All],[sem 09]],"=P",Tabla1[[#All],[llave2]],Gráficos_!C108))</f>
        <v/>
      </c>
      <c r="S108" t="str">
        <f>IF(C108="","",COUNTIFS(Tabla1[[#All],[sem 10]],"=P",Tabla1[[#All],[llave2]],Gráficos_!C108))</f>
        <v/>
      </c>
      <c r="T108" t="str">
        <f>IF(C108="","",COUNTIFS(Tabla1[[#All],[sem 11]],"=P",Tabla1[[#All],[llave2]],Gráficos_!C108))</f>
        <v/>
      </c>
      <c r="U108" t="str">
        <f>IF(C108="","",COUNTIFS(Tabla1[[#All],[sem 12]],"=P",Tabla1[[#All],[llave2]],Gráficos_!C108))</f>
        <v/>
      </c>
      <c r="AA108" t="str">
        <f t="shared" si="42"/>
        <v/>
      </c>
      <c r="AB108" t="str">
        <f t="shared" si="43"/>
        <v/>
      </c>
      <c r="AC108" t="str">
        <f t="shared" si="44"/>
        <v/>
      </c>
      <c r="AD108" t="str">
        <f t="shared" si="45"/>
        <v/>
      </c>
      <c r="AF108" t="str">
        <f t="shared" si="46"/>
        <v/>
      </c>
      <c r="AG108" t="str">
        <f t="shared" si="47"/>
        <v/>
      </c>
      <c r="AH108" t="str">
        <f t="shared" si="48"/>
        <v/>
      </c>
      <c r="AI108" t="str">
        <f t="shared" si="49"/>
        <v/>
      </c>
      <c r="AK108" t="str">
        <f t="shared" si="41"/>
        <v/>
      </c>
      <c r="AL108" t="str">
        <f t="shared" si="41"/>
        <v/>
      </c>
      <c r="AM108" t="str">
        <f t="shared" si="41"/>
        <v/>
      </c>
      <c r="AN108" t="str">
        <f t="shared" si="41"/>
        <v/>
      </c>
      <c r="AO108" t="str">
        <f t="shared" si="41"/>
        <v/>
      </c>
      <c r="AP108" t="str">
        <f t="shared" si="41"/>
        <v/>
      </c>
      <c r="AQ108" t="str">
        <f t="shared" si="41"/>
        <v/>
      </c>
      <c r="AR108" t="str">
        <f t="shared" si="41"/>
        <v/>
      </c>
      <c r="AS108" t="str">
        <f t="shared" si="41"/>
        <v/>
      </c>
      <c r="AT108" t="str">
        <f t="shared" si="41"/>
        <v/>
      </c>
      <c r="AU108" t="str">
        <f t="shared" si="41"/>
        <v/>
      </c>
      <c r="AV108" t="str">
        <f t="shared" si="41"/>
        <v/>
      </c>
      <c r="BA108" t="str">
        <f t="shared" si="40"/>
        <v/>
      </c>
      <c r="BK108" s="63">
        <v>45701</v>
      </c>
      <c r="BL108" t="s">
        <v>177</v>
      </c>
      <c r="BM108" t="s">
        <v>82</v>
      </c>
      <c r="BN108" t="s">
        <v>204</v>
      </c>
      <c r="BO108" t="s">
        <v>83</v>
      </c>
      <c r="BP108" s="397">
        <v>0</v>
      </c>
      <c r="BQ108" s="397">
        <v>0</v>
      </c>
      <c r="BR108" s="397">
        <v>0</v>
      </c>
      <c r="BS108" s="397">
        <v>0</v>
      </c>
      <c r="BT108" s="397">
        <v>0</v>
      </c>
      <c r="BU108" s="397">
        <v>0</v>
      </c>
      <c r="BV108" s="397">
        <v>0</v>
      </c>
      <c r="BW108" s="397">
        <v>0</v>
      </c>
      <c r="BX108" s="397">
        <v>0</v>
      </c>
      <c r="BY108" s="397">
        <v>0</v>
      </c>
      <c r="BZ108" s="397">
        <v>0</v>
      </c>
      <c r="CA108" s="397">
        <v>0</v>
      </c>
    </row>
    <row r="109" spans="9:79">
      <c r="I109" t="str">
        <f>IF(C109="","",COUNTIFS(Tabla1[[#All],[¿Pasó a miembro?]],"Si",Tabla1[[#All],[Tipo Incrito]],"&lt;&gt;Pre-Inscrito",Tabla1[[#All],[llave2]],Gráficos_!C109))</f>
        <v/>
      </c>
      <c r="J109" t="str">
        <f>IF(C109="","",COUNTIFS(Tabla1[[#All],[sem 01]],"=P",Tabla1[[#All],[llave2]],Gráficos_!C109))</f>
        <v/>
      </c>
      <c r="K109" t="str">
        <f>IF(C109="","",COUNTIFS(Tabla1[[#All],[sem 02]],"=P",Tabla1[[#All],[llave2]],Gráficos_!C109))</f>
        <v/>
      </c>
      <c r="L109" t="str">
        <f>IF(C109="","",COUNTIFS(Tabla1[[#All],[sem 03]],"=P",Tabla1[[#All],[llave2]],Gráficos_!C109))</f>
        <v/>
      </c>
      <c r="M109" t="str">
        <f>IF(C109="","",COUNTIFS(Tabla1[[#All],[sem 04]],"=P",Tabla1[[#All],[llave2]],Gráficos_!C109))</f>
        <v/>
      </c>
      <c r="N109" t="str">
        <f>IF(C109="","",COUNTIFS(Tabla1[[#All],[sem 05]],"=P",Tabla1[[#All],[llave2]],Gráficos_!C109))</f>
        <v/>
      </c>
      <c r="O109" t="str">
        <f>IF(C109="","",COUNTIFS(Tabla1[[#All],[sem 06]],"=P",Tabla1[[#All],[llave2]],Gráficos_!C109))</f>
        <v/>
      </c>
      <c r="P109" t="str">
        <f>IF(C109="","",COUNTIFS(Tabla1[[#All],[sem 07]],"=P",Tabla1[[#All],[llave2]],Gráficos_!C109))</f>
        <v/>
      </c>
      <c r="Q109" t="str">
        <f>IF(C109="","",COUNTIFS(Tabla1[[#All],[sem 08]],"=P",Tabla1[[#All],[llave2]],Gráficos_!C109))</f>
        <v/>
      </c>
      <c r="R109" t="str">
        <f>IF(C109="","",COUNTIFS(Tabla1[[#All],[sem 09]],"=P",Tabla1[[#All],[llave2]],Gráficos_!C109))</f>
        <v/>
      </c>
      <c r="S109" t="str">
        <f>IF(C109="","",COUNTIFS(Tabla1[[#All],[sem 10]],"=P",Tabla1[[#All],[llave2]],Gráficos_!C109))</f>
        <v/>
      </c>
      <c r="T109" t="str">
        <f>IF(C109="","",COUNTIFS(Tabla1[[#All],[sem 11]],"=P",Tabla1[[#All],[llave2]],Gráficos_!C109))</f>
        <v/>
      </c>
      <c r="U109" t="str">
        <f>IF(C109="","",COUNTIFS(Tabla1[[#All],[sem 12]],"=P",Tabla1[[#All],[llave2]],Gráficos_!C109))</f>
        <v/>
      </c>
      <c r="AA109" t="str">
        <f t="shared" si="42"/>
        <v/>
      </c>
      <c r="AB109" t="str">
        <f t="shared" si="43"/>
        <v/>
      </c>
      <c r="AC109" t="str">
        <f t="shared" si="44"/>
        <v/>
      </c>
      <c r="AD109" t="str">
        <f t="shared" si="45"/>
        <v/>
      </c>
      <c r="AF109" t="str">
        <f t="shared" si="46"/>
        <v/>
      </c>
      <c r="AG109" t="str">
        <f t="shared" si="47"/>
        <v/>
      </c>
      <c r="AH109" t="str">
        <f t="shared" si="48"/>
        <v/>
      </c>
      <c r="AI109" t="str">
        <f t="shared" si="49"/>
        <v/>
      </c>
      <c r="AK109" t="str">
        <f t="shared" si="41"/>
        <v/>
      </c>
      <c r="AL109" t="str">
        <f t="shared" si="41"/>
        <v/>
      </c>
      <c r="AM109" t="str">
        <f t="shared" si="41"/>
        <v/>
      </c>
      <c r="AN109" t="str">
        <f t="shared" si="41"/>
        <v/>
      </c>
      <c r="AO109" t="str">
        <f t="shared" si="41"/>
        <v/>
      </c>
      <c r="AP109" t="str">
        <f t="shared" si="41"/>
        <v/>
      </c>
      <c r="AQ109" t="str">
        <f t="shared" si="41"/>
        <v/>
      </c>
      <c r="AR109" t="str">
        <f t="shared" si="41"/>
        <v/>
      </c>
      <c r="AS109" t="str">
        <f t="shared" si="41"/>
        <v/>
      </c>
      <c r="AT109" t="str">
        <f t="shared" si="41"/>
        <v/>
      </c>
      <c r="AU109" t="str">
        <f t="shared" si="41"/>
        <v/>
      </c>
      <c r="AV109" t="str">
        <f t="shared" si="41"/>
        <v/>
      </c>
      <c r="BA109" t="str">
        <f t="shared" si="40"/>
        <v/>
      </c>
      <c r="BK109" t="s">
        <v>482</v>
      </c>
      <c r="BP109" s="397">
        <v>19</v>
      </c>
      <c r="BQ109" s="397">
        <v>13</v>
      </c>
      <c r="BR109" s="397">
        <v>15</v>
      </c>
      <c r="BS109" s="397">
        <v>15</v>
      </c>
      <c r="BT109" s="397">
        <v>11</v>
      </c>
      <c r="BU109" s="397">
        <v>17</v>
      </c>
      <c r="BV109" s="397">
        <v>0</v>
      </c>
      <c r="BW109" s="397">
        <v>0</v>
      </c>
      <c r="BX109" s="397">
        <v>0</v>
      </c>
      <c r="BY109" s="397">
        <v>0</v>
      </c>
      <c r="BZ109" s="397">
        <v>0</v>
      </c>
      <c r="CA109" s="397">
        <v>0</v>
      </c>
    </row>
    <row r="110" spans="9:79">
      <c r="I110" t="str">
        <f>IF(C110="","",COUNTIFS(Tabla1[[#All],[¿Pasó a miembro?]],"Si",Tabla1[[#All],[Tipo Incrito]],"&lt;&gt;Pre-Inscrito",Tabla1[[#All],[llave2]],Gráficos_!C110))</f>
        <v/>
      </c>
      <c r="J110" t="str">
        <f>IF(C110="","",COUNTIFS(Tabla1[[#All],[sem 01]],"=P",Tabla1[[#All],[llave2]],Gráficos_!C110))</f>
        <v/>
      </c>
      <c r="K110" t="str">
        <f>IF(C110="","",COUNTIFS(Tabla1[[#All],[sem 02]],"=P",Tabla1[[#All],[llave2]],Gráficos_!C110))</f>
        <v/>
      </c>
      <c r="L110" t="str">
        <f>IF(C110="","",COUNTIFS(Tabla1[[#All],[sem 03]],"=P",Tabla1[[#All],[llave2]],Gráficos_!C110))</f>
        <v/>
      </c>
      <c r="M110" t="str">
        <f>IF(C110="","",COUNTIFS(Tabla1[[#All],[sem 04]],"=P",Tabla1[[#All],[llave2]],Gráficos_!C110))</f>
        <v/>
      </c>
      <c r="N110" t="str">
        <f>IF(C110="","",COUNTIFS(Tabla1[[#All],[sem 05]],"=P",Tabla1[[#All],[llave2]],Gráficos_!C110))</f>
        <v/>
      </c>
      <c r="O110" t="str">
        <f>IF(C110="","",COUNTIFS(Tabla1[[#All],[sem 06]],"=P",Tabla1[[#All],[llave2]],Gráficos_!C110))</f>
        <v/>
      </c>
      <c r="P110" t="str">
        <f>IF(C110="","",COUNTIFS(Tabla1[[#All],[sem 07]],"=P",Tabla1[[#All],[llave2]],Gráficos_!C110))</f>
        <v/>
      </c>
      <c r="Q110" t="str">
        <f>IF(C110="","",COUNTIFS(Tabla1[[#All],[sem 08]],"=P",Tabla1[[#All],[llave2]],Gráficos_!C110))</f>
        <v/>
      </c>
      <c r="R110" t="str">
        <f>IF(C110="","",COUNTIFS(Tabla1[[#All],[sem 09]],"=P",Tabla1[[#All],[llave2]],Gráficos_!C110))</f>
        <v/>
      </c>
      <c r="S110" t="str">
        <f>IF(C110="","",COUNTIFS(Tabla1[[#All],[sem 10]],"=P",Tabla1[[#All],[llave2]],Gráficos_!C110))</f>
        <v/>
      </c>
      <c r="T110" t="str">
        <f>IF(C110="","",COUNTIFS(Tabla1[[#All],[sem 11]],"=P",Tabla1[[#All],[llave2]],Gráficos_!C110))</f>
        <v/>
      </c>
      <c r="U110" t="str">
        <f>IF(C110="","",COUNTIFS(Tabla1[[#All],[sem 12]],"=P",Tabla1[[#All],[llave2]],Gráficos_!C110))</f>
        <v/>
      </c>
      <c r="AA110" t="str">
        <f t="shared" si="42"/>
        <v/>
      </c>
      <c r="AB110" t="str">
        <f t="shared" si="43"/>
        <v/>
      </c>
      <c r="AC110" t="str">
        <f t="shared" si="44"/>
        <v/>
      </c>
      <c r="AD110" t="str">
        <f t="shared" si="45"/>
        <v/>
      </c>
      <c r="AF110" t="str">
        <f t="shared" si="46"/>
        <v/>
      </c>
      <c r="AG110" t="str">
        <f t="shared" si="47"/>
        <v/>
      </c>
      <c r="AH110" t="str">
        <f t="shared" si="48"/>
        <v/>
      </c>
      <c r="AI110" t="str">
        <f t="shared" si="49"/>
        <v/>
      </c>
      <c r="AK110" t="str">
        <f t="shared" si="41"/>
        <v/>
      </c>
      <c r="AL110" t="str">
        <f t="shared" si="41"/>
        <v/>
      </c>
      <c r="AM110" t="str">
        <f t="shared" si="41"/>
        <v/>
      </c>
      <c r="AN110" t="str">
        <f t="shared" si="41"/>
        <v/>
      </c>
      <c r="AO110" t="str">
        <f t="shared" si="41"/>
        <v/>
      </c>
      <c r="AP110" t="str">
        <f t="shared" si="41"/>
        <v/>
      </c>
      <c r="AQ110" t="str">
        <f t="shared" si="41"/>
        <v/>
      </c>
      <c r="AR110" t="str">
        <f t="shared" si="41"/>
        <v/>
      </c>
      <c r="AS110" t="str">
        <f t="shared" si="41"/>
        <v/>
      </c>
      <c r="AT110" t="str">
        <f t="shared" si="41"/>
        <v/>
      </c>
      <c r="AU110" t="str">
        <f t="shared" si="41"/>
        <v/>
      </c>
      <c r="AV110" t="str">
        <f t="shared" si="41"/>
        <v/>
      </c>
      <c r="BA110" t="str">
        <f t="shared" si="40"/>
        <v/>
      </c>
    </row>
    <row r="111" spans="9:79">
      <c r="I111" t="str">
        <f>IF(C111="","",COUNTIFS(Tabla1[[#All],[¿Pasó a miembro?]],"Si",Tabla1[[#All],[Tipo Incrito]],"&lt;&gt;Pre-Inscrito",Tabla1[[#All],[llave2]],Gráficos_!C111))</f>
        <v/>
      </c>
      <c r="J111" t="str">
        <f>IF(C111="","",COUNTIFS(Tabla1[[#All],[sem 01]],"=P",Tabla1[[#All],[llave2]],Gráficos_!C111))</f>
        <v/>
      </c>
      <c r="K111" t="str">
        <f>IF(C111="","",COUNTIFS(Tabla1[[#All],[sem 02]],"=P",Tabla1[[#All],[llave2]],Gráficos_!C111))</f>
        <v/>
      </c>
      <c r="L111" t="str">
        <f>IF(C111="","",COUNTIFS(Tabla1[[#All],[sem 03]],"=P",Tabla1[[#All],[llave2]],Gráficos_!C111))</f>
        <v/>
      </c>
      <c r="M111" t="str">
        <f>IF(C111="","",COUNTIFS(Tabla1[[#All],[sem 04]],"=P",Tabla1[[#All],[llave2]],Gráficos_!C111))</f>
        <v/>
      </c>
      <c r="N111" t="str">
        <f>IF(C111="","",COUNTIFS(Tabla1[[#All],[sem 05]],"=P",Tabla1[[#All],[llave2]],Gráficos_!C111))</f>
        <v/>
      </c>
      <c r="O111" t="str">
        <f>IF(C111="","",COUNTIFS(Tabla1[[#All],[sem 06]],"=P",Tabla1[[#All],[llave2]],Gráficos_!C111))</f>
        <v/>
      </c>
      <c r="P111" t="str">
        <f>IF(C111="","",COUNTIFS(Tabla1[[#All],[sem 07]],"=P",Tabla1[[#All],[llave2]],Gráficos_!C111))</f>
        <v/>
      </c>
      <c r="Q111" t="str">
        <f>IF(C111="","",COUNTIFS(Tabla1[[#All],[sem 08]],"=P",Tabla1[[#All],[llave2]],Gráficos_!C111))</f>
        <v/>
      </c>
      <c r="R111" t="str">
        <f>IF(C111="","",COUNTIFS(Tabla1[[#All],[sem 09]],"=P",Tabla1[[#All],[llave2]],Gráficos_!C111))</f>
        <v/>
      </c>
      <c r="S111" t="str">
        <f>IF(C111="","",COUNTIFS(Tabla1[[#All],[sem 10]],"=P",Tabla1[[#All],[llave2]],Gráficos_!C111))</f>
        <v/>
      </c>
      <c r="T111" t="str">
        <f>IF(C111="","",COUNTIFS(Tabla1[[#All],[sem 11]],"=P",Tabla1[[#All],[llave2]],Gráficos_!C111))</f>
        <v/>
      </c>
      <c r="U111" t="str">
        <f>IF(C111="","",COUNTIFS(Tabla1[[#All],[sem 12]],"=P",Tabla1[[#All],[llave2]],Gráficos_!C111))</f>
        <v/>
      </c>
      <c r="AA111" t="str">
        <f t="shared" si="42"/>
        <v/>
      </c>
      <c r="AB111" t="str">
        <f t="shared" si="43"/>
        <v/>
      </c>
      <c r="AC111" t="str">
        <f t="shared" si="44"/>
        <v/>
      </c>
      <c r="AD111" t="str">
        <f t="shared" si="45"/>
        <v/>
      </c>
      <c r="AF111" t="str">
        <f t="shared" si="46"/>
        <v/>
      </c>
      <c r="AG111" t="str">
        <f t="shared" si="47"/>
        <v/>
      </c>
      <c r="AH111" t="str">
        <f t="shared" si="48"/>
        <v/>
      </c>
      <c r="AI111" t="str">
        <f t="shared" si="49"/>
        <v/>
      </c>
      <c r="AK111" t="str">
        <f t="shared" si="41"/>
        <v/>
      </c>
      <c r="AL111" t="str">
        <f t="shared" si="41"/>
        <v/>
      </c>
      <c r="AM111" t="str">
        <f t="shared" si="41"/>
        <v/>
      </c>
      <c r="AN111" t="str">
        <f t="shared" si="41"/>
        <v/>
      </c>
      <c r="AO111" t="str">
        <f t="shared" si="41"/>
        <v/>
      </c>
      <c r="AP111" t="str">
        <f t="shared" si="41"/>
        <v/>
      </c>
      <c r="AQ111" t="str">
        <f t="shared" si="41"/>
        <v/>
      </c>
      <c r="AR111" t="str">
        <f t="shared" si="41"/>
        <v/>
      </c>
      <c r="AS111" t="str">
        <f t="shared" si="41"/>
        <v/>
      </c>
      <c r="AT111" t="str">
        <f t="shared" si="41"/>
        <v/>
      </c>
      <c r="AU111" t="str">
        <f t="shared" si="41"/>
        <v/>
      </c>
      <c r="AV111" t="str">
        <f t="shared" si="41"/>
        <v/>
      </c>
      <c r="BA111" t="str">
        <f t="shared" si="40"/>
        <v/>
      </c>
    </row>
    <row r="112" spans="9:79">
      <c r="I112" t="str">
        <f>IF(C112="","",COUNTIFS(Tabla1[[#All],[¿Pasó a miembro?]],"Si",Tabla1[[#All],[Tipo Incrito]],"&lt;&gt;Pre-Inscrito",Tabla1[[#All],[llave2]],Gráficos_!C112))</f>
        <v/>
      </c>
      <c r="J112" t="str">
        <f>IF(C112="","",COUNTIFS(Tabla1[[#All],[sem 01]],"=P",Tabla1[[#All],[llave2]],Gráficos_!C112))</f>
        <v/>
      </c>
      <c r="K112" t="str">
        <f>IF(C112="","",COUNTIFS(Tabla1[[#All],[sem 02]],"=P",Tabla1[[#All],[llave2]],Gráficos_!C112))</f>
        <v/>
      </c>
      <c r="L112" t="str">
        <f>IF(C112="","",COUNTIFS(Tabla1[[#All],[sem 03]],"=P",Tabla1[[#All],[llave2]],Gráficos_!C112))</f>
        <v/>
      </c>
      <c r="M112" t="str">
        <f>IF(C112="","",COUNTIFS(Tabla1[[#All],[sem 04]],"=P",Tabla1[[#All],[llave2]],Gráficos_!C112))</f>
        <v/>
      </c>
      <c r="N112" t="str">
        <f>IF(C112="","",COUNTIFS(Tabla1[[#All],[sem 05]],"=P",Tabla1[[#All],[llave2]],Gráficos_!C112))</f>
        <v/>
      </c>
      <c r="O112" t="str">
        <f>IF(C112="","",COUNTIFS(Tabla1[[#All],[sem 06]],"=P",Tabla1[[#All],[llave2]],Gráficos_!C112))</f>
        <v/>
      </c>
      <c r="P112" t="str">
        <f>IF(C112="","",COUNTIFS(Tabla1[[#All],[sem 07]],"=P",Tabla1[[#All],[llave2]],Gráficos_!C112))</f>
        <v/>
      </c>
      <c r="Q112" t="str">
        <f>IF(C112="","",COUNTIFS(Tabla1[[#All],[sem 08]],"=P",Tabla1[[#All],[llave2]],Gráficos_!C112))</f>
        <v/>
      </c>
      <c r="R112" t="str">
        <f>IF(C112="","",COUNTIFS(Tabla1[[#All],[sem 09]],"=P",Tabla1[[#All],[llave2]],Gráficos_!C112))</f>
        <v/>
      </c>
      <c r="S112" t="str">
        <f>IF(C112="","",COUNTIFS(Tabla1[[#All],[sem 10]],"=P",Tabla1[[#All],[llave2]],Gráficos_!C112))</f>
        <v/>
      </c>
      <c r="T112" t="str">
        <f>IF(C112="","",COUNTIFS(Tabla1[[#All],[sem 11]],"=P",Tabla1[[#All],[llave2]],Gráficos_!C112))</f>
        <v/>
      </c>
      <c r="U112" t="str">
        <f>IF(C112="","",COUNTIFS(Tabla1[[#All],[sem 12]],"=P",Tabla1[[#All],[llave2]],Gráficos_!C112))</f>
        <v/>
      </c>
      <c r="AA112" t="str">
        <f t="shared" si="42"/>
        <v/>
      </c>
      <c r="AB112" t="str">
        <f t="shared" si="43"/>
        <v/>
      </c>
      <c r="AC112" t="str">
        <f t="shared" si="44"/>
        <v/>
      </c>
      <c r="AD112" t="str">
        <f t="shared" si="45"/>
        <v/>
      </c>
      <c r="AF112" t="str">
        <f t="shared" si="46"/>
        <v/>
      </c>
      <c r="AG112" t="str">
        <f t="shared" si="47"/>
        <v/>
      </c>
      <c r="AH112" t="str">
        <f t="shared" si="48"/>
        <v/>
      </c>
      <c r="AI112" t="str">
        <f t="shared" si="49"/>
        <v/>
      </c>
      <c r="AK112" t="str">
        <f t="shared" si="41"/>
        <v/>
      </c>
      <c r="AL112" t="str">
        <f t="shared" si="41"/>
        <v/>
      </c>
      <c r="AM112" t="str">
        <f t="shared" si="41"/>
        <v/>
      </c>
      <c r="AN112" t="str">
        <f t="shared" si="41"/>
        <v/>
      </c>
      <c r="AO112" t="str">
        <f t="shared" si="41"/>
        <v/>
      </c>
      <c r="AP112" t="str">
        <f t="shared" si="41"/>
        <v/>
      </c>
      <c r="AQ112" t="str">
        <f t="shared" si="41"/>
        <v/>
      </c>
      <c r="AR112" t="str">
        <f t="shared" si="41"/>
        <v/>
      </c>
      <c r="AS112" t="str">
        <f t="shared" si="41"/>
        <v/>
      </c>
      <c r="AT112" t="str">
        <f t="shared" si="41"/>
        <v/>
      </c>
      <c r="AU112" t="str">
        <f t="shared" si="41"/>
        <v/>
      </c>
      <c r="AV112" t="str">
        <f t="shared" si="41"/>
        <v/>
      </c>
      <c r="BA112" t="str">
        <f t="shared" si="40"/>
        <v/>
      </c>
    </row>
    <row r="113" spans="9:53">
      <c r="I113" t="str">
        <f>IF(C113="","",COUNTIFS(Tabla1[[#All],[¿Pasó a miembro?]],"Si",Tabla1[[#All],[Tipo Incrito]],"&lt;&gt;Pre-Inscrito",Tabla1[[#All],[llave2]],Gráficos_!C113))</f>
        <v/>
      </c>
      <c r="J113" t="str">
        <f>IF(C113="","",COUNTIFS(Tabla1[[#All],[sem 01]],"=P",Tabla1[[#All],[llave2]],Gráficos_!C113))</f>
        <v/>
      </c>
      <c r="K113" t="str">
        <f>IF(C113="","",COUNTIFS(Tabla1[[#All],[sem 02]],"=P",Tabla1[[#All],[llave2]],Gráficos_!C113))</f>
        <v/>
      </c>
      <c r="L113" t="str">
        <f>IF(C113="","",COUNTIFS(Tabla1[[#All],[sem 03]],"=P",Tabla1[[#All],[llave2]],Gráficos_!C113))</f>
        <v/>
      </c>
      <c r="M113" t="str">
        <f>IF(C113="","",COUNTIFS(Tabla1[[#All],[sem 04]],"=P",Tabla1[[#All],[llave2]],Gráficos_!C113))</f>
        <v/>
      </c>
      <c r="N113" t="str">
        <f>IF(C113="","",COUNTIFS(Tabla1[[#All],[sem 05]],"=P",Tabla1[[#All],[llave2]],Gráficos_!C113))</f>
        <v/>
      </c>
      <c r="O113" t="str">
        <f>IF(C113="","",COUNTIFS(Tabla1[[#All],[sem 06]],"=P",Tabla1[[#All],[llave2]],Gráficos_!C113))</f>
        <v/>
      </c>
      <c r="P113" t="str">
        <f>IF(C113="","",COUNTIFS(Tabla1[[#All],[sem 07]],"=P",Tabla1[[#All],[llave2]],Gráficos_!C113))</f>
        <v/>
      </c>
      <c r="Q113" t="str">
        <f>IF(C113="","",COUNTIFS(Tabla1[[#All],[sem 08]],"=P",Tabla1[[#All],[llave2]],Gráficos_!C113))</f>
        <v/>
      </c>
      <c r="R113" t="str">
        <f>IF(C113="","",COUNTIFS(Tabla1[[#All],[sem 09]],"=P",Tabla1[[#All],[llave2]],Gráficos_!C113))</f>
        <v/>
      </c>
      <c r="S113" t="str">
        <f>IF(C113="","",COUNTIFS(Tabla1[[#All],[sem 10]],"=P",Tabla1[[#All],[llave2]],Gráficos_!C113))</f>
        <v/>
      </c>
      <c r="T113" t="str">
        <f>IF(C113="","",COUNTIFS(Tabla1[[#All],[sem 11]],"=P",Tabla1[[#All],[llave2]],Gráficos_!C113))</f>
        <v/>
      </c>
      <c r="U113" t="str">
        <f>IF(C113="","",COUNTIFS(Tabla1[[#All],[sem 12]],"=P",Tabla1[[#All],[llave2]],Gráficos_!C113))</f>
        <v/>
      </c>
      <c r="AA113" t="str">
        <f t="shared" si="42"/>
        <v/>
      </c>
      <c r="AB113" t="str">
        <f t="shared" si="43"/>
        <v/>
      </c>
      <c r="AC113" t="str">
        <f t="shared" si="44"/>
        <v/>
      </c>
      <c r="AD113" t="str">
        <f t="shared" si="45"/>
        <v/>
      </c>
      <c r="AF113" t="str">
        <f t="shared" si="46"/>
        <v/>
      </c>
      <c r="AG113" t="str">
        <f t="shared" si="47"/>
        <v/>
      </c>
      <c r="AH113" t="str">
        <f t="shared" si="48"/>
        <v/>
      </c>
      <c r="AI113" t="str">
        <f t="shared" si="49"/>
        <v/>
      </c>
      <c r="AK113" t="str">
        <f t="shared" si="41"/>
        <v/>
      </c>
      <c r="AL113" t="str">
        <f t="shared" si="41"/>
        <v/>
      </c>
      <c r="AM113" t="str">
        <f t="shared" si="41"/>
        <v/>
      </c>
      <c r="AN113" t="str">
        <f t="shared" si="41"/>
        <v/>
      </c>
      <c r="AO113" t="str">
        <f t="shared" si="41"/>
        <v/>
      </c>
      <c r="AP113" t="str">
        <f t="shared" si="41"/>
        <v/>
      </c>
      <c r="AQ113" t="str">
        <f t="shared" si="41"/>
        <v/>
      </c>
      <c r="AR113" t="str">
        <f t="shared" si="41"/>
        <v/>
      </c>
      <c r="AS113" t="str">
        <f t="shared" si="41"/>
        <v/>
      </c>
      <c r="AT113" t="str">
        <f t="shared" si="41"/>
        <v/>
      </c>
      <c r="AU113" t="str">
        <f t="shared" si="41"/>
        <v/>
      </c>
      <c r="AV113" t="str">
        <f t="shared" si="41"/>
        <v/>
      </c>
      <c r="BA113" t="str">
        <f t="shared" si="40"/>
        <v/>
      </c>
    </row>
    <row r="114" spans="9:53">
      <c r="I114" t="str">
        <f>IF(C114="","",COUNTIFS(Tabla1[[#All],[¿Pasó a miembro?]],"Si",Tabla1[[#All],[Tipo Incrito]],"&lt;&gt;Pre-Inscrito",Tabla1[[#All],[llave2]],Gráficos_!C114))</f>
        <v/>
      </c>
      <c r="J114" t="str">
        <f>IF(C114="","",COUNTIFS(Tabla1[[#All],[sem 01]],"=P",Tabla1[[#All],[llave2]],Gráficos_!C114))</f>
        <v/>
      </c>
      <c r="K114" t="str">
        <f>IF(C114="","",COUNTIFS(Tabla1[[#All],[sem 02]],"=P",Tabla1[[#All],[llave2]],Gráficos_!C114))</f>
        <v/>
      </c>
      <c r="L114" t="str">
        <f>IF(C114="","",COUNTIFS(Tabla1[[#All],[sem 03]],"=P",Tabla1[[#All],[llave2]],Gráficos_!C114))</f>
        <v/>
      </c>
      <c r="M114" t="str">
        <f>IF(C114="","",COUNTIFS(Tabla1[[#All],[sem 04]],"=P",Tabla1[[#All],[llave2]],Gráficos_!C114))</f>
        <v/>
      </c>
      <c r="N114" t="str">
        <f>IF(C114="","",COUNTIFS(Tabla1[[#All],[sem 05]],"=P",Tabla1[[#All],[llave2]],Gráficos_!C114))</f>
        <v/>
      </c>
      <c r="O114" t="str">
        <f>IF(C114="","",COUNTIFS(Tabla1[[#All],[sem 06]],"=P",Tabla1[[#All],[llave2]],Gráficos_!C114))</f>
        <v/>
      </c>
      <c r="P114" t="str">
        <f>IF(C114="","",COUNTIFS(Tabla1[[#All],[sem 07]],"=P",Tabla1[[#All],[llave2]],Gráficos_!C114))</f>
        <v/>
      </c>
      <c r="Q114" t="str">
        <f>IF(C114="","",COUNTIFS(Tabla1[[#All],[sem 08]],"=P",Tabla1[[#All],[llave2]],Gráficos_!C114))</f>
        <v/>
      </c>
      <c r="R114" t="str">
        <f>IF(C114="","",COUNTIFS(Tabla1[[#All],[sem 09]],"=P",Tabla1[[#All],[llave2]],Gráficos_!C114))</f>
        <v/>
      </c>
      <c r="S114" t="str">
        <f>IF(C114="","",COUNTIFS(Tabla1[[#All],[sem 10]],"=P",Tabla1[[#All],[llave2]],Gráficos_!C114))</f>
        <v/>
      </c>
      <c r="T114" t="str">
        <f>IF(C114="","",COUNTIFS(Tabla1[[#All],[sem 11]],"=P",Tabla1[[#All],[llave2]],Gráficos_!C114))</f>
        <v/>
      </c>
      <c r="U114" t="str">
        <f>IF(C114="","",COUNTIFS(Tabla1[[#All],[sem 12]],"=P",Tabla1[[#All],[llave2]],Gráficos_!C114))</f>
        <v/>
      </c>
      <c r="AA114" t="str">
        <f t="shared" si="42"/>
        <v/>
      </c>
      <c r="AB114" t="str">
        <f t="shared" si="43"/>
        <v/>
      </c>
      <c r="AC114" t="str">
        <f t="shared" si="44"/>
        <v/>
      </c>
      <c r="AD114" t="str">
        <f t="shared" si="45"/>
        <v/>
      </c>
      <c r="AF114" t="str">
        <f t="shared" si="46"/>
        <v/>
      </c>
      <c r="AG114" t="str">
        <f t="shared" si="47"/>
        <v/>
      </c>
      <c r="AH114" t="str">
        <f t="shared" si="48"/>
        <v/>
      </c>
      <c r="AI114" t="str">
        <f t="shared" si="49"/>
        <v/>
      </c>
      <c r="AK114" t="str">
        <f t="shared" ref="AK114:AV135" si="50">IF(J114="","",J114)</f>
        <v/>
      </c>
      <c r="AL114" t="str">
        <f t="shared" si="50"/>
        <v/>
      </c>
      <c r="AM114" t="str">
        <f t="shared" si="50"/>
        <v/>
      </c>
      <c r="AN114" t="str">
        <f t="shared" si="50"/>
        <v/>
      </c>
      <c r="AO114" t="str">
        <f t="shared" si="50"/>
        <v/>
      </c>
      <c r="AP114" t="str">
        <f t="shared" si="50"/>
        <v/>
      </c>
      <c r="AQ114" t="str">
        <f t="shared" si="50"/>
        <v/>
      </c>
      <c r="AR114" t="str">
        <f t="shared" si="50"/>
        <v/>
      </c>
      <c r="AS114" t="str">
        <f t="shared" si="50"/>
        <v/>
      </c>
      <c r="AT114" t="str">
        <f t="shared" si="50"/>
        <v/>
      </c>
      <c r="AU114" t="str">
        <f t="shared" si="50"/>
        <v/>
      </c>
      <c r="AV114" t="str">
        <f t="shared" si="50"/>
        <v/>
      </c>
      <c r="BA114" t="str">
        <f t="shared" si="40"/>
        <v/>
      </c>
    </row>
    <row r="115" spans="9:53">
      <c r="I115" t="str">
        <f>IF(C115="","",COUNTIFS(Tabla1[[#All],[¿Pasó a miembro?]],"Si",Tabla1[[#All],[Tipo Incrito]],"&lt;&gt;Pre-Inscrito",Tabla1[[#All],[llave2]],Gráficos_!C115))</f>
        <v/>
      </c>
      <c r="J115" t="str">
        <f>IF(C115="","",COUNTIFS(Tabla1[[#All],[sem 01]],"=P",Tabla1[[#All],[llave2]],Gráficos_!C115))</f>
        <v/>
      </c>
      <c r="K115" t="str">
        <f>IF(C115="","",COUNTIFS(Tabla1[[#All],[sem 02]],"=P",Tabla1[[#All],[llave2]],Gráficos_!C115))</f>
        <v/>
      </c>
      <c r="L115" t="str">
        <f>IF(C115="","",COUNTIFS(Tabla1[[#All],[sem 03]],"=P",Tabla1[[#All],[llave2]],Gráficos_!C115))</f>
        <v/>
      </c>
      <c r="M115" t="str">
        <f>IF(C115="","",COUNTIFS(Tabla1[[#All],[sem 04]],"=P",Tabla1[[#All],[llave2]],Gráficos_!C115))</f>
        <v/>
      </c>
      <c r="N115" t="str">
        <f>IF(C115="","",COUNTIFS(Tabla1[[#All],[sem 05]],"=P",Tabla1[[#All],[llave2]],Gráficos_!C115))</f>
        <v/>
      </c>
      <c r="O115" t="str">
        <f>IF(C115="","",COUNTIFS(Tabla1[[#All],[sem 06]],"=P",Tabla1[[#All],[llave2]],Gráficos_!C115))</f>
        <v/>
      </c>
      <c r="P115" t="str">
        <f>IF(C115="","",COUNTIFS(Tabla1[[#All],[sem 07]],"=P",Tabla1[[#All],[llave2]],Gráficos_!C115))</f>
        <v/>
      </c>
      <c r="Q115" t="str">
        <f>IF(C115="","",COUNTIFS(Tabla1[[#All],[sem 08]],"=P",Tabla1[[#All],[llave2]],Gráficos_!C115))</f>
        <v/>
      </c>
      <c r="R115" t="str">
        <f>IF(C115="","",COUNTIFS(Tabla1[[#All],[sem 09]],"=P",Tabla1[[#All],[llave2]],Gráficos_!C115))</f>
        <v/>
      </c>
      <c r="S115" t="str">
        <f>IF(C115="","",COUNTIFS(Tabla1[[#All],[sem 10]],"=P",Tabla1[[#All],[llave2]],Gráficos_!C115))</f>
        <v/>
      </c>
      <c r="T115" t="str">
        <f>IF(C115="","",COUNTIFS(Tabla1[[#All],[sem 11]],"=P",Tabla1[[#All],[llave2]],Gráficos_!C115))</f>
        <v/>
      </c>
      <c r="U115" t="str">
        <f>IF(C115="","",COUNTIFS(Tabla1[[#All],[sem 12]],"=P",Tabla1[[#All],[llave2]],Gráficos_!C115))</f>
        <v/>
      </c>
      <c r="AA115" t="str">
        <f t="shared" si="42"/>
        <v/>
      </c>
      <c r="AB115" t="str">
        <f t="shared" si="43"/>
        <v/>
      </c>
      <c r="AC115" t="str">
        <f t="shared" si="44"/>
        <v/>
      </c>
      <c r="AD115" t="str">
        <f t="shared" si="45"/>
        <v/>
      </c>
      <c r="AF115" t="str">
        <f t="shared" si="46"/>
        <v/>
      </c>
      <c r="AG115" t="str">
        <f t="shared" si="47"/>
        <v/>
      </c>
      <c r="AH115" t="str">
        <f t="shared" si="48"/>
        <v/>
      </c>
      <c r="AI115" t="str">
        <f t="shared" si="49"/>
        <v/>
      </c>
      <c r="AK115" t="str">
        <f t="shared" si="50"/>
        <v/>
      </c>
      <c r="AL115" t="str">
        <f t="shared" si="50"/>
        <v/>
      </c>
      <c r="AM115" t="str">
        <f t="shared" si="50"/>
        <v/>
      </c>
      <c r="AN115" t="str">
        <f t="shared" si="50"/>
        <v/>
      </c>
      <c r="AO115" t="str">
        <f t="shared" si="50"/>
        <v/>
      </c>
      <c r="AP115" t="str">
        <f t="shared" si="50"/>
        <v/>
      </c>
      <c r="AQ115" t="str">
        <f t="shared" si="50"/>
        <v/>
      </c>
      <c r="AR115" t="str">
        <f t="shared" si="50"/>
        <v/>
      </c>
      <c r="AS115" t="str">
        <f t="shared" si="50"/>
        <v/>
      </c>
      <c r="AT115" t="str">
        <f t="shared" si="50"/>
        <v/>
      </c>
      <c r="AU115" t="str">
        <f t="shared" si="50"/>
        <v/>
      </c>
      <c r="AV115" t="str">
        <f t="shared" si="50"/>
        <v/>
      </c>
      <c r="BA115" t="str">
        <f t="shared" si="40"/>
        <v/>
      </c>
    </row>
    <row r="116" spans="9:53">
      <c r="I116" t="str">
        <f>IF(C116="","",COUNTIFS(Tabla1[[#All],[¿Pasó a miembro?]],"Si",Tabla1[[#All],[Tipo Incrito]],"&lt;&gt;Pre-Inscrito",Tabla1[[#All],[llave2]],Gráficos_!C116))</f>
        <v/>
      </c>
      <c r="J116" t="str">
        <f>IF(C116="","",COUNTIFS(Tabla1[[#All],[sem 01]],"=P",Tabla1[[#All],[llave2]],Gráficos_!C116))</f>
        <v/>
      </c>
      <c r="K116" t="str">
        <f>IF(C116="","",COUNTIFS(Tabla1[[#All],[sem 02]],"=P",Tabla1[[#All],[llave2]],Gráficos_!C116))</f>
        <v/>
      </c>
      <c r="L116" t="str">
        <f>IF(C116="","",COUNTIFS(Tabla1[[#All],[sem 03]],"=P",Tabla1[[#All],[llave2]],Gráficos_!C116))</f>
        <v/>
      </c>
      <c r="M116" t="str">
        <f>IF(C116="","",COUNTIFS(Tabla1[[#All],[sem 04]],"=P",Tabla1[[#All],[llave2]],Gráficos_!C116))</f>
        <v/>
      </c>
      <c r="N116" t="str">
        <f>IF(C116="","",COUNTIFS(Tabla1[[#All],[sem 05]],"=P",Tabla1[[#All],[llave2]],Gráficos_!C116))</f>
        <v/>
      </c>
      <c r="O116" t="str">
        <f>IF(C116="","",COUNTIFS(Tabla1[[#All],[sem 06]],"=P",Tabla1[[#All],[llave2]],Gráficos_!C116))</f>
        <v/>
      </c>
      <c r="P116" t="str">
        <f>IF(C116="","",COUNTIFS(Tabla1[[#All],[sem 07]],"=P",Tabla1[[#All],[llave2]],Gráficos_!C116))</f>
        <v/>
      </c>
      <c r="Q116" t="str">
        <f>IF(C116="","",COUNTIFS(Tabla1[[#All],[sem 08]],"=P",Tabla1[[#All],[llave2]],Gráficos_!C116))</f>
        <v/>
      </c>
      <c r="R116" t="str">
        <f>IF(C116="","",COUNTIFS(Tabla1[[#All],[sem 09]],"=P",Tabla1[[#All],[llave2]],Gráficos_!C116))</f>
        <v/>
      </c>
      <c r="S116" t="str">
        <f>IF(C116="","",COUNTIFS(Tabla1[[#All],[sem 10]],"=P",Tabla1[[#All],[llave2]],Gráficos_!C116))</f>
        <v/>
      </c>
      <c r="T116" t="str">
        <f>IF(C116="","",COUNTIFS(Tabla1[[#All],[sem 11]],"=P",Tabla1[[#All],[llave2]],Gráficos_!C116))</f>
        <v/>
      </c>
      <c r="U116" t="str">
        <f>IF(C116="","",COUNTIFS(Tabla1[[#All],[sem 12]],"=P",Tabla1[[#All],[llave2]],Gráficos_!C116))</f>
        <v/>
      </c>
      <c r="AA116" t="str">
        <f t="shared" si="42"/>
        <v/>
      </c>
      <c r="AB116" t="str">
        <f t="shared" si="43"/>
        <v/>
      </c>
      <c r="AC116" t="str">
        <f t="shared" si="44"/>
        <v/>
      </c>
      <c r="AD116" t="str">
        <f t="shared" si="45"/>
        <v/>
      </c>
      <c r="AF116" t="str">
        <f t="shared" si="46"/>
        <v/>
      </c>
      <c r="AG116" t="str">
        <f t="shared" si="47"/>
        <v/>
      </c>
      <c r="AH116" t="str">
        <f t="shared" si="48"/>
        <v/>
      </c>
      <c r="AI116" t="str">
        <f t="shared" si="49"/>
        <v/>
      </c>
      <c r="AK116" t="str">
        <f t="shared" si="50"/>
        <v/>
      </c>
      <c r="AL116" t="str">
        <f t="shared" si="50"/>
        <v/>
      </c>
      <c r="AM116" t="str">
        <f t="shared" si="50"/>
        <v/>
      </c>
      <c r="AN116" t="str">
        <f t="shared" si="50"/>
        <v/>
      </c>
      <c r="AO116" t="str">
        <f t="shared" si="50"/>
        <v/>
      </c>
      <c r="AP116" t="str">
        <f t="shared" si="50"/>
        <v/>
      </c>
      <c r="AQ116" t="str">
        <f t="shared" si="50"/>
        <v/>
      </c>
      <c r="AR116" t="str">
        <f t="shared" si="50"/>
        <v/>
      </c>
      <c r="AS116" t="str">
        <f t="shared" si="50"/>
        <v/>
      </c>
      <c r="AT116" t="str">
        <f t="shared" si="50"/>
        <v/>
      </c>
      <c r="AU116" t="str">
        <f t="shared" si="50"/>
        <v/>
      </c>
      <c r="AV116" t="str">
        <f t="shared" si="50"/>
        <v/>
      </c>
      <c r="BA116" t="str">
        <f t="shared" si="40"/>
        <v/>
      </c>
    </row>
    <row r="117" spans="9:53">
      <c r="I117" t="str">
        <f>IF(C117="","",COUNTIFS(Tabla1[[#All],[¿Pasó a miembro?]],"Si",Tabla1[[#All],[Tipo Incrito]],"&lt;&gt;Pre-Inscrito",Tabla1[[#All],[llave2]],Gráficos_!C117))</f>
        <v/>
      </c>
      <c r="J117" t="str">
        <f>IF(C117="","",COUNTIFS(Tabla1[[#All],[sem 01]],"=P",Tabla1[[#All],[llave2]],Gráficos_!C117))</f>
        <v/>
      </c>
      <c r="K117" t="str">
        <f>IF(C117="","",COUNTIFS(Tabla1[[#All],[sem 02]],"=P",Tabla1[[#All],[llave2]],Gráficos_!C117))</f>
        <v/>
      </c>
      <c r="L117" t="str">
        <f>IF(C117="","",COUNTIFS(Tabla1[[#All],[sem 03]],"=P",Tabla1[[#All],[llave2]],Gráficos_!C117))</f>
        <v/>
      </c>
      <c r="M117" t="str">
        <f>IF(C117="","",COUNTIFS(Tabla1[[#All],[sem 04]],"=P",Tabla1[[#All],[llave2]],Gráficos_!C117))</f>
        <v/>
      </c>
      <c r="N117" t="str">
        <f>IF(C117="","",COUNTIFS(Tabla1[[#All],[sem 05]],"=P",Tabla1[[#All],[llave2]],Gráficos_!C117))</f>
        <v/>
      </c>
      <c r="O117" t="str">
        <f>IF(C117="","",COUNTIFS(Tabla1[[#All],[sem 06]],"=P",Tabla1[[#All],[llave2]],Gráficos_!C117))</f>
        <v/>
      </c>
      <c r="P117" t="str">
        <f>IF(C117="","",COUNTIFS(Tabla1[[#All],[sem 07]],"=P",Tabla1[[#All],[llave2]],Gráficos_!C117))</f>
        <v/>
      </c>
      <c r="Q117" t="str">
        <f>IF(C117="","",COUNTIFS(Tabla1[[#All],[sem 08]],"=P",Tabla1[[#All],[llave2]],Gráficos_!C117))</f>
        <v/>
      </c>
      <c r="R117" t="str">
        <f>IF(C117="","",COUNTIFS(Tabla1[[#All],[sem 09]],"=P",Tabla1[[#All],[llave2]],Gráficos_!C117))</f>
        <v/>
      </c>
      <c r="S117" t="str">
        <f>IF(C117="","",COUNTIFS(Tabla1[[#All],[sem 10]],"=P",Tabla1[[#All],[llave2]],Gráficos_!C117))</f>
        <v/>
      </c>
      <c r="T117" t="str">
        <f>IF(C117="","",COUNTIFS(Tabla1[[#All],[sem 11]],"=P",Tabla1[[#All],[llave2]],Gráficos_!C117))</f>
        <v/>
      </c>
      <c r="U117" t="str">
        <f>IF(C117="","",COUNTIFS(Tabla1[[#All],[sem 12]],"=P",Tabla1[[#All],[llave2]],Gráficos_!C117))</f>
        <v/>
      </c>
      <c r="AA117" t="str">
        <f t="shared" si="42"/>
        <v/>
      </c>
      <c r="AB117" t="str">
        <f t="shared" si="43"/>
        <v/>
      </c>
      <c r="AC117" t="str">
        <f t="shared" si="44"/>
        <v/>
      </c>
      <c r="AD117" t="str">
        <f t="shared" si="45"/>
        <v/>
      </c>
      <c r="AF117" t="str">
        <f t="shared" si="46"/>
        <v/>
      </c>
      <c r="AG117" t="str">
        <f t="shared" si="47"/>
        <v/>
      </c>
      <c r="AH117" t="str">
        <f t="shared" si="48"/>
        <v/>
      </c>
      <c r="AI117" t="str">
        <f t="shared" si="49"/>
        <v/>
      </c>
      <c r="AK117" t="str">
        <f t="shared" si="50"/>
        <v/>
      </c>
      <c r="AL117" t="str">
        <f t="shared" si="50"/>
        <v/>
      </c>
      <c r="AM117" t="str">
        <f t="shared" si="50"/>
        <v/>
      </c>
      <c r="AN117" t="str">
        <f t="shared" si="50"/>
        <v/>
      </c>
      <c r="AO117" t="str">
        <f t="shared" si="50"/>
        <v/>
      </c>
      <c r="AP117" t="str">
        <f t="shared" si="50"/>
        <v/>
      </c>
      <c r="AQ117" t="str">
        <f t="shared" si="50"/>
        <v/>
      </c>
      <c r="AR117" t="str">
        <f t="shared" si="50"/>
        <v/>
      </c>
      <c r="AS117" t="str">
        <f t="shared" si="50"/>
        <v/>
      </c>
      <c r="AT117" t="str">
        <f t="shared" si="50"/>
        <v/>
      </c>
      <c r="AU117" t="str">
        <f t="shared" si="50"/>
        <v/>
      </c>
      <c r="AV117" t="str">
        <f t="shared" si="50"/>
        <v/>
      </c>
      <c r="BA117" t="str">
        <f t="shared" si="40"/>
        <v/>
      </c>
    </row>
    <row r="118" spans="9:53">
      <c r="I118" t="str">
        <f>IF(C118="","",COUNTIFS(Tabla1[[#All],[¿Pasó a miembro?]],"Si",Tabla1[[#All],[Tipo Incrito]],"&lt;&gt;Pre-Inscrito",Tabla1[[#All],[llave2]],Gráficos_!C118))</f>
        <v/>
      </c>
      <c r="J118" t="str">
        <f>IF(C118="","",COUNTIFS(Tabla1[[#All],[sem 01]],"=P",Tabla1[[#All],[llave2]],Gráficos_!C118))</f>
        <v/>
      </c>
      <c r="K118" t="str">
        <f>IF(C118="","",COUNTIFS(Tabla1[[#All],[sem 02]],"=P",Tabla1[[#All],[llave2]],Gráficos_!C118))</f>
        <v/>
      </c>
      <c r="L118" t="str">
        <f>IF(C118="","",COUNTIFS(Tabla1[[#All],[sem 03]],"=P",Tabla1[[#All],[llave2]],Gráficos_!C118))</f>
        <v/>
      </c>
      <c r="M118" t="str">
        <f>IF(C118="","",COUNTIFS(Tabla1[[#All],[sem 04]],"=P",Tabla1[[#All],[llave2]],Gráficos_!C118))</f>
        <v/>
      </c>
      <c r="N118" t="str">
        <f>IF(C118="","",COUNTIFS(Tabla1[[#All],[sem 05]],"=P",Tabla1[[#All],[llave2]],Gráficos_!C118))</f>
        <v/>
      </c>
      <c r="O118" t="str">
        <f>IF(C118="","",COUNTIFS(Tabla1[[#All],[sem 06]],"=P",Tabla1[[#All],[llave2]],Gráficos_!C118))</f>
        <v/>
      </c>
      <c r="P118" t="str">
        <f>IF(C118="","",COUNTIFS(Tabla1[[#All],[sem 07]],"=P",Tabla1[[#All],[llave2]],Gráficos_!C118))</f>
        <v/>
      </c>
      <c r="Q118" t="str">
        <f>IF(C118="","",COUNTIFS(Tabla1[[#All],[sem 08]],"=P",Tabla1[[#All],[llave2]],Gráficos_!C118))</f>
        <v/>
      </c>
      <c r="R118" t="str">
        <f>IF(C118="","",COUNTIFS(Tabla1[[#All],[sem 09]],"=P",Tabla1[[#All],[llave2]],Gráficos_!C118))</f>
        <v/>
      </c>
      <c r="S118" t="str">
        <f>IF(C118="","",COUNTIFS(Tabla1[[#All],[sem 10]],"=P",Tabla1[[#All],[llave2]],Gráficos_!C118))</f>
        <v/>
      </c>
      <c r="T118" t="str">
        <f>IF(C118="","",COUNTIFS(Tabla1[[#All],[sem 11]],"=P",Tabla1[[#All],[llave2]],Gráficos_!C118))</f>
        <v/>
      </c>
      <c r="U118" t="str">
        <f>IF(C118="","",COUNTIFS(Tabla1[[#All],[sem 12]],"=P",Tabla1[[#All],[llave2]],Gráficos_!C118))</f>
        <v/>
      </c>
      <c r="AA118" t="str">
        <f t="shared" si="42"/>
        <v/>
      </c>
      <c r="AB118" t="str">
        <f t="shared" si="43"/>
        <v/>
      </c>
      <c r="AC118" t="str">
        <f t="shared" si="44"/>
        <v/>
      </c>
      <c r="AD118" t="str">
        <f t="shared" si="45"/>
        <v/>
      </c>
      <c r="AF118" t="str">
        <f t="shared" si="46"/>
        <v/>
      </c>
      <c r="AG118" t="str">
        <f t="shared" si="47"/>
        <v/>
      </c>
      <c r="AH118" t="str">
        <f t="shared" si="48"/>
        <v/>
      </c>
      <c r="AI118" t="str">
        <f t="shared" si="49"/>
        <v/>
      </c>
      <c r="AK118" t="str">
        <f t="shared" si="50"/>
        <v/>
      </c>
      <c r="AL118" t="str">
        <f t="shared" si="50"/>
        <v/>
      </c>
      <c r="AM118" t="str">
        <f t="shared" si="50"/>
        <v/>
      </c>
      <c r="AN118" t="str">
        <f t="shared" si="50"/>
        <v/>
      </c>
      <c r="AO118" t="str">
        <f t="shared" si="50"/>
        <v/>
      </c>
      <c r="AP118" t="str">
        <f t="shared" si="50"/>
        <v/>
      </c>
      <c r="AQ118" t="str">
        <f t="shared" si="50"/>
        <v/>
      </c>
      <c r="AR118" t="str">
        <f t="shared" si="50"/>
        <v/>
      </c>
      <c r="AS118" t="str">
        <f t="shared" si="50"/>
        <v/>
      </c>
      <c r="AT118" t="str">
        <f t="shared" si="50"/>
        <v/>
      </c>
      <c r="AU118" t="str">
        <f t="shared" si="50"/>
        <v/>
      </c>
      <c r="AV118" t="str">
        <f t="shared" si="50"/>
        <v/>
      </c>
      <c r="BA118" t="str">
        <f t="shared" si="40"/>
        <v/>
      </c>
    </row>
    <row r="119" spans="9:53">
      <c r="I119" t="str">
        <f>IF(C119="","",COUNTIFS(Tabla1[[#All],[¿Pasó a miembro?]],"Si",Tabla1[[#All],[Tipo Incrito]],"&lt;&gt;Pre-Inscrito",Tabla1[[#All],[llave2]],Gráficos_!C119))</f>
        <v/>
      </c>
      <c r="J119" t="str">
        <f>IF(C119="","",COUNTIFS(Tabla1[[#All],[sem 01]],"=P",Tabla1[[#All],[llave2]],Gráficos_!C119))</f>
        <v/>
      </c>
      <c r="K119" t="str">
        <f>IF(C119="","",COUNTIFS(Tabla1[[#All],[sem 02]],"=P",Tabla1[[#All],[llave2]],Gráficos_!C119))</f>
        <v/>
      </c>
      <c r="L119" t="str">
        <f>IF(C119="","",COUNTIFS(Tabla1[[#All],[sem 03]],"=P",Tabla1[[#All],[llave2]],Gráficos_!C119))</f>
        <v/>
      </c>
      <c r="M119" t="str">
        <f>IF(C119="","",COUNTIFS(Tabla1[[#All],[sem 04]],"=P",Tabla1[[#All],[llave2]],Gráficos_!C119))</f>
        <v/>
      </c>
      <c r="N119" t="str">
        <f>IF(C119="","",COUNTIFS(Tabla1[[#All],[sem 05]],"=P",Tabla1[[#All],[llave2]],Gráficos_!C119))</f>
        <v/>
      </c>
      <c r="O119" t="str">
        <f>IF(C119="","",COUNTIFS(Tabla1[[#All],[sem 06]],"=P",Tabla1[[#All],[llave2]],Gráficos_!C119))</f>
        <v/>
      </c>
      <c r="P119" t="str">
        <f>IF(C119="","",COUNTIFS(Tabla1[[#All],[sem 07]],"=P",Tabla1[[#All],[llave2]],Gráficos_!C119))</f>
        <v/>
      </c>
      <c r="Q119" t="str">
        <f>IF(C119="","",COUNTIFS(Tabla1[[#All],[sem 08]],"=P",Tabla1[[#All],[llave2]],Gráficos_!C119))</f>
        <v/>
      </c>
      <c r="R119" t="str">
        <f>IF(C119="","",COUNTIFS(Tabla1[[#All],[sem 09]],"=P",Tabla1[[#All],[llave2]],Gráficos_!C119))</f>
        <v/>
      </c>
      <c r="S119" t="str">
        <f>IF(C119="","",COUNTIFS(Tabla1[[#All],[sem 10]],"=P",Tabla1[[#All],[llave2]],Gráficos_!C119))</f>
        <v/>
      </c>
      <c r="T119" t="str">
        <f>IF(C119="","",COUNTIFS(Tabla1[[#All],[sem 11]],"=P",Tabla1[[#All],[llave2]],Gráficos_!C119))</f>
        <v/>
      </c>
      <c r="U119" t="str">
        <f>IF(C119="","",COUNTIFS(Tabla1[[#All],[sem 12]],"=P",Tabla1[[#All],[llave2]],Gráficos_!C119))</f>
        <v/>
      </c>
      <c r="AA119" t="str">
        <f t="shared" si="42"/>
        <v/>
      </c>
      <c r="AB119" t="str">
        <f t="shared" si="43"/>
        <v/>
      </c>
      <c r="AC119" t="str">
        <f t="shared" si="44"/>
        <v/>
      </c>
      <c r="AD119" t="str">
        <f t="shared" si="45"/>
        <v/>
      </c>
      <c r="AF119" t="str">
        <f t="shared" si="46"/>
        <v/>
      </c>
      <c r="AG119" t="str">
        <f t="shared" si="47"/>
        <v/>
      </c>
      <c r="AH119" t="str">
        <f t="shared" si="48"/>
        <v/>
      </c>
      <c r="AI119" t="str">
        <f t="shared" si="49"/>
        <v/>
      </c>
      <c r="AK119" t="str">
        <f t="shared" si="50"/>
        <v/>
      </c>
      <c r="AL119" t="str">
        <f t="shared" si="50"/>
        <v/>
      </c>
      <c r="AM119" t="str">
        <f t="shared" si="50"/>
        <v/>
      </c>
      <c r="AN119" t="str">
        <f t="shared" si="50"/>
        <v/>
      </c>
      <c r="AO119" t="str">
        <f t="shared" si="50"/>
        <v/>
      </c>
      <c r="AP119" t="str">
        <f t="shared" si="50"/>
        <v/>
      </c>
      <c r="AQ119" t="str">
        <f t="shared" si="50"/>
        <v/>
      </c>
      <c r="AR119" t="str">
        <f t="shared" si="50"/>
        <v/>
      </c>
      <c r="AS119" t="str">
        <f t="shared" si="50"/>
        <v/>
      </c>
      <c r="AT119" t="str">
        <f t="shared" si="50"/>
        <v/>
      </c>
      <c r="AU119" t="str">
        <f t="shared" si="50"/>
        <v/>
      </c>
      <c r="AV119" t="str">
        <f t="shared" si="50"/>
        <v/>
      </c>
      <c r="BA119" t="str">
        <f t="shared" si="40"/>
        <v/>
      </c>
    </row>
    <row r="120" spans="9:53">
      <c r="I120" t="str">
        <f>IF(C120="","",COUNTIFS(Tabla1[[#All],[¿Pasó a miembro?]],"Si",Tabla1[[#All],[Tipo Incrito]],"&lt;&gt;Pre-Inscrito",Tabla1[[#All],[llave2]],Gráficos_!C120))</f>
        <v/>
      </c>
      <c r="J120" t="str">
        <f>IF(C120="","",COUNTIFS(Tabla1[[#All],[sem 01]],"=P",Tabla1[[#All],[llave2]],Gráficos_!C120))</f>
        <v/>
      </c>
      <c r="K120" t="str">
        <f>IF(C120="","",COUNTIFS(Tabla1[[#All],[sem 02]],"=P",Tabla1[[#All],[llave2]],Gráficos_!C120))</f>
        <v/>
      </c>
      <c r="L120" t="str">
        <f>IF(C120="","",COUNTIFS(Tabla1[[#All],[sem 03]],"=P",Tabla1[[#All],[llave2]],Gráficos_!C120))</f>
        <v/>
      </c>
      <c r="M120" t="str">
        <f>IF(C120="","",COUNTIFS(Tabla1[[#All],[sem 04]],"=P",Tabla1[[#All],[llave2]],Gráficos_!C120))</f>
        <v/>
      </c>
      <c r="N120" t="str">
        <f>IF(C120="","",COUNTIFS(Tabla1[[#All],[sem 05]],"=P",Tabla1[[#All],[llave2]],Gráficos_!C120))</f>
        <v/>
      </c>
      <c r="O120" t="str">
        <f>IF(C120="","",COUNTIFS(Tabla1[[#All],[sem 06]],"=P",Tabla1[[#All],[llave2]],Gráficos_!C120))</f>
        <v/>
      </c>
      <c r="P120" t="str">
        <f>IF(C120="","",COUNTIFS(Tabla1[[#All],[sem 07]],"=P",Tabla1[[#All],[llave2]],Gráficos_!C120))</f>
        <v/>
      </c>
      <c r="Q120" t="str">
        <f>IF(C120="","",COUNTIFS(Tabla1[[#All],[sem 08]],"=P",Tabla1[[#All],[llave2]],Gráficos_!C120))</f>
        <v/>
      </c>
      <c r="R120" t="str">
        <f>IF(C120="","",COUNTIFS(Tabla1[[#All],[sem 09]],"=P",Tabla1[[#All],[llave2]],Gráficos_!C120))</f>
        <v/>
      </c>
      <c r="S120" t="str">
        <f>IF(C120="","",COUNTIFS(Tabla1[[#All],[sem 10]],"=P",Tabla1[[#All],[llave2]],Gráficos_!C120))</f>
        <v/>
      </c>
      <c r="T120" t="str">
        <f>IF(C120="","",COUNTIFS(Tabla1[[#All],[sem 11]],"=P",Tabla1[[#All],[llave2]],Gráficos_!C120))</f>
        <v/>
      </c>
      <c r="U120" t="str">
        <f>IF(C120="","",COUNTIFS(Tabla1[[#All],[sem 12]],"=P",Tabla1[[#All],[llave2]],Gráficos_!C120))</f>
        <v/>
      </c>
      <c r="AA120" t="str">
        <f t="shared" si="42"/>
        <v/>
      </c>
      <c r="AB120" t="str">
        <f t="shared" si="43"/>
        <v/>
      </c>
      <c r="AC120" t="str">
        <f t="shared" si="44"/>
        <v/>
      </c>
      <c r="AD120" t="str">
        <f t="shared" si="45"/>
        <v/>
      </c>
      <c r="AF120" t="str">
        <f t="shared" si="46"/>
        <v/>
      </c>
      <c r="AG120" t="str">
        <f t="shared" si="47"/>
        <v/>
      </c>
      <c r="AH120" t="str">
        <f t="shared" si="48"/>
        <v/>
      </c>
      <c r="AI120" t="str">
        <f t="shared" si="49"/>
        <v/>
      </c>
      <c r="AK120" t="str">
        <f t="shared" si="50"/>
        <v/>
      </c>
      <c r="AL120" t="str">
        <f t="shared" si="50"/>
        <v/>
      </c>
      <c r="AM120" t="str">
        <f t="shared" si="50"/>
        <v/>
      </c>
      <c r="AN120" t="str">
        <f t="shared" si="50"/>
        <v/>
      </c>
      <c r="AO120" t="str">
        <f t="shared" si="50"/>
        <v/>
      </c>
      <c r="AP120" t="str">
        <f t="shared" si="50"/>
        <v/>
      </c>
      <c r="AQ120" t="str">
        <f t="shared" si="50"/>
        <v/>
      </c>
      <c r="AR120" t="str">
        <f t="shared" si="50"/>
        <v/>
      </c>
      <c r="AS120" t="str">
        <f t="shared" si="50"/>
        <v/>
      </c>
      <c r="AT120" t="str">
        <f t="shared" si="50"/>
        <v/>
      </c>
      <c r="AU120" t="str">
        <f t="shared" si="50"/>
        <v/>
      </c>
      <c r="AV120" t="str">
        <f t="shared" si="50"/>
        <v/>
      </c>
      <c r="BA120" t="str">
        <f t="shared" si="40"/>
        <v/>
      </c>
    </row>
    <row r="121" spans="9:53">
      <c r="I121" t="str">
        <f>IF(C121="","",COUNTIFS(Tabla1[[#All],[¿Pasó a miembro?]],"Si",Tabla1[[#All],[Tipo Incrito]],"&lt;&gt;Pre-Inscrito",Tabla1[[#All],[llave2]],Gráficos_!C121))</f>
        <v/>
      </c>
      <c r="J121" t="str">
        <f>IF(C121="","",COUNTIFS(Tabla1[[#All],[sem 01]],"=P",Tabla1[[#All],[llave2]],Gráficos_!C121))</f>
        <v/>
      </c>
      <c r="K121" t="str">
        <f>IF(C121="","",COUNTIFS(Tabla1[[#All],[sem 02]],"=P",Tabla1[[#All],[llave2]],Gráficos_!C121))</f>
        <v/>
      </c>
      <c r="L121" t="str">
        <f>IF(C121="","",COUNTIFS(Tabla1[[#All],[sem 03]],"=P",Tabla1[[#All],[llave2]],Gráficos_!C121))</f>
        <v/>
      </c>
      <c r="M121" t="str">
        <f>IF(C121="","",COUNTIFS(Tabla1[[#All],[sem 04]],"=P",Tabla1[[#All],[llave2]],Gráficos_!C121))</f>
        <v/>
      </c>
      <c r="N121" t="str">
        <f>IF(C121="","",COUNTIFS(Tabla1[[#All],[sem 05]],"=P",Tabla1[[#All],[llave2]],Gráficos_!C121))</f>
        <v/>
      </c>
      <c r="O121" t="str">
        <f>IF(C121="","",COUNTIFS(Tabla1[[#All],[sem 06]],"=P",Tabla1[[#All],[llave2]],Gráficos_!C121))</f>
        <v/>
      </c>
      <c r="P121" t="str">
        <f>IF(C121="","",COUNTIFS(Tabla1[[#All],[sem 07]],"=P",Tabla1[[#All],[llave2]],Gráficos_!C121))</f>
        <v/>
      </c>
      <c r="Q121" t="str">
        <f>IF(C121="","",COUNTIFS(Tabla1[[#All],[sem 08]],"=P",Tabla1[[#All],[llave2]],Gráficos_!C121))</f>
        <v/>
      </c>
      <c r="R121" t="str">
        <f>IF(C121="","",COUNTIFS(Tabla1[[#All],[sem 09]],"=P",Tabla1[[#All],[llave2]],Gráficos_!C121))</f>
        <v/>
      </c>
      <c r="S121" t="str">
        <f>IF(C121="","",COUNTIFS(Tabla1[[#All],[sem 10]],"=P",Tabla1[[#All],[llave2]],Gráficos_!C121))</f>
        <v/>
      </c>
      <c r="T121" t="str">
        <f>IF(C121="","",COUNTIFS(Tabla1[[#All],[sem 11]],"=P",Tabla1[[#All],[llave2]],Gráficos_!C121))</f>
        <v/>
      </c>
      <c r="U121" t="str">
        <f>IF(C121="","",COUNTIFS(Tabla1[[#All],[sem 12]],"=P",Tabla1[[#All],[llave2]],Gráficos_!C121))</f>
        <v/>
      </c>
      <c r="AA121" t="str">
        <f t="shared" si="42"/>
        <v/>
      </c>
      <c r="AB121" t="str">
        <f t="shared" si="43"/>
        <v/>
      </c>
      <c r="AC121" t="str">
        <f t="shared" si="44"/>
        <v/>
      </c>
      <c r="AD121" t="str">
        <f t="shared" si="45"/>
        <v/>
      </c>
      <c r="AF121" t="str">
        <f t="shared" si="46"/>
        <v/>
      </c>
      <c r="AG121" t="str">
        <f t="shared" si="47"/>
        <v/>
      </c>
      <c r="AH121" t="str">
        <f t="shared" si="48"/>
        <v/>
      </c>
      <c r="AI121" t="str">
        <f t="shared" si="49"/>
        <v/>
      </c>
      <c r="AK121" t="str">
        <f t="shared" si="50"/>
        <v/>
      </c>
      <c r="AL121" t="str">
        <f t="shared" si="50"/>
        <v/>
      </c>
      <c r="AM121" t="str">
        <f t="shared" si="50"/>
        <v/>
      </c>
      <c r="AN121" t="str">
        <f t="shared" si="50"/>
        <v/>
      </c>
      <c r="AO121" t="str">
        <f t="shared" si="50"/>
        <v/>
      </c>
      <c r="AP121" t="str">
        <f t="shared" si="50"/>
        <v/>
      </c>
      <c r="AQ121" t="str">
        <f t="shared" si="50"/>
        <v/>
      </c>
      <c r="AR121" t="str">
        <f t="shared" si="50"/>
        <v/>
      </c>
      <c r="AS121" t="str">
        <f t="shared" si="50"/>
        <v/>
      </c>
      <c r="AT121" t="str">
        <f t="shared" si="50"/>
        <v/>
      </c>
      <c r="AU121" t="str">
        <f t="shared" si="50"/>
        <v/>
      </c>
      <c r="AV121" t="str">
        <f t="shared" si="50"/>
        <v/>
      </c>
      <c r="BA121" t="str">
        <f t="shared" si="40"/>
        <v/>
      </c>
    </row>
    <row r="122" spans="9:53">
      <c r="I122" t="str">
        <f>IF(C122="","",COUNTIFS(Tabla1[[#All],[¿Pasó a miembro?]],"Si",Tabla1[[#All],[Tipo Incrito]],"&lt;&gt;Pre-Inscrito",Tabla1[[#All],[llave2]],Gráficos_!C122))</f>
        <v/>
      </c>
      <c r="J122" t="str">
        <f>IF(C122="","",COUNTIFS(Tabla1[[#All],[sem 01]],"=P",Tabla1[[#All],[llave2]],Gráficos_!C122))</f>
        <v/>
      </c>
      <c r="K122" t="str">
        <f>IF(C122="","",COUNTIFS(Tabla1[[#All],[sem 02]],"=P",Tabla1[[#All],[llave2]],Gráficos_!C122))</f>
        <v/>
      </c>
      <c r="L122" t="str">
        <f>IF(C122="","",COUNTIFS(Tabla1[[#All],[sem 03]],"=P",Tabla1[[#All],[llave2]],Gráficos_!C122))</f>
        <v/>
      </c>
      <c r="M122" t="str">
        <f>IF(C122="","",COUNTIFS(Tabla1[[#All],[sem 04]],"=P",Tabla1[[#All],[llave2]],Gráficos_!C122))</f>
        <v/>
      </c>
      <c r="N122" t="str">
        <f>IF(C122="","",COUNTIFS(Tabla1[[#All],[sem 05]],"=P",Tabla1[[#All],[llave2]],Gráficos_!C122))</f>
        <v/>
      </c>
      <c r="O122" t="str">
        <f>IF(C122="","",COUNTIFS(Tabla1[[#All],[sem 06]],"=P",Tabla1[[#All],[llave2]],Gráficos_!C122))</f>
        <v/>
      </c>
      <c r="P122" t="str">
        <f>IF(C122="","",COUNTIFS(Tabla1[[#All],[sem 07]],"=P",Tabla1[[#All],[llave2]],Gráficos_!C122))</f>
        <v/>
      </c>
      <c r="Q122" t="str">
        <f>IF(C122="","",COUNTIFS(Tabla1[[#All],[sem 08]],"=P",Tabla1[[#All],[llave2]],Gráficos_!C122))</f>
        <v/>
      </c>
      <c r="R122" t="str">
        <f>IF(C122="","",COUNTIFS(Tabla1[[#All],[sem 09]],"=P",Tabla1[[#All],[llave2]],Gráficos_!C122))</f>
        <v/>
      </c>
      <c r="S122" t="str">
        <f>IF(C122="","",COUNTIFS(Tabla1[[#All],[sem 10]],"=P",Tabla1[[#All],[llave2]],Gráficos_!C122))</f>
        <v/>
      </c>
      <c r="T122" t="str">
        <f>IF(C122="","",COUNTIFS(Tabla1[[#All],[sem 11]],"=P",Tabla1[[#All],[llave2]],Gráficos_!C122))</f>
        <v/>
      </c>
      <c r="U122" t="str">
        <f>IF(C122="","",COUNTIFS(Tabla1[[#All],[sem 12]],"=P",Tabla1[[#All],[llave2]],Gráficos_!C122))</f>
        <v/>
      </c>
      <c r="AA122" t="str">
        <f t="shared" si="42"/>
        <v/>
      </c>
      <c r="AB122" t="str">
        <f t="shared" si="43"/>
        <v/>
      </c>
      <c r="AC122" t="str">
        <f t="shared" si="44"/>
        <v/>
      </c>
      <c r="AD122" t="str">
        <f t="shared" si="45"/>
        <v/>
      </c>
      <c r="AF122" t="str">
        <f t="shared" si="46"/>
        <v/>
      </c>
      <c r="AG122" t="str">
        <f t="shared" si="47"/>
        <v/>
      </c>
      <c r="AH122" t="str">
        <f t="shared" si="48"/>
        <v/>
      </c>
      <c r="AI122" t="str">
        <f t="shared" si="49"/>
        <v/>
      </c>
      <c r="AK122" t="str">
        <f t="shared" si="50"/>
        <v/>
      </c>
      <c r="AL122" t="str">
        <f t="shared" si="50"/>
        <v/>
      </c>
      <c r="AM122" t="str">
        <f t="shared" si="50"/>
        <v/>
      </c>
      <c r="AN122" t="str">
        <f t="shared" si="50"/>
        <v/>
      </c>
      <c r="AO122" t="str">
        <f t="shared" si="50"/>
        <v/>
      </c>
      <c r="AP122" t="str">
        <f t="shared" si="50"/>
        <v/>
      </c>
      <c r="AQ122" t="str">
        <f t="shared" si="50"/>
        <v/>
      </c>
      <c r="AR122" t="str">
        <f t="shared" si="50"/>
        <v/>
      </c>
      <c r="AS122" t="str">
        <f t="shared" si="50"/>
        <v/>
      </c>
      <c r="AT122" t="str">
        <f t="shared" si="50"/>
        <v/>
      </c>
      <c r="AU122" t="str">
        <f t="shared" si="50"/>
        <v/>
      </c>
      <c r="AV122" t="str">
        <f t="shared" si="50"/>
        <v/>
      </c>
      <c r="BA122" t="str">
        <f t="shared" si="40"/>
        <v/>
      </c>
    </row>
    <row r="123" spans="9:53">
      <c r="I123" t="str">
        <f>IF(C123="","",COUNTIFS(Tabla1[[#All],[¿Pasó a miembro?]],"Si",Tabla1[[#All],[Tipo Incrito]],"&lt;&gt;Pre-Inscrito",Tabla1[[#All],[llave2]],Gráficos_!C123))</f>
        <v/>
      </c>
      <c r="J123" t="str">
        <f>IF(C123="","",COUNTIFS(Tabla1[[#All],[sem 01]],"=P",Tabla1[[#All],[llave2]],Gráficos_!C123))</f>
        <v/>
      </c>
      <c r="K123" t="str">
        <f>IF(C123="","",COUNTIFS(Tabla1[[#All],[sem 02]],"=P",Tabla1[[#All],[llave2]],Gráficos_!C123))</f>
        <v/>
      </c>
      <c r="L123" t="str">
        <f>IF(C123="","",COUNTIFS(Tabla1[[#All],[sem 03]],"=P",Tabla1[[#All],[llave2]],Gráficos_!C123))</f>
        <v/>
      </c>
      <c r="M123" t="str">
        <f>IF(C123="","",COUNTIFS(Tabla1[[#All],[sem 04]],"=P",Tabla1[[#All],[llave2]],Gráficos_!C123))</f>
        <v/>
      </c>
      <c r="N123" t="str">
        <f>IF(C123="","",COUNTIFS(Tabla1[[#All],[sem 05]],"=P",Tabla1[[#All],[llave2]],Gráficos_!C123))</f>
        <v/>
      </c>
      <c r="O123" t="str">
        <f>IF(C123="","",COUNTIFS(Tabla1[[#All],[sem 06]],"=P",Tabla1[[#All],[llave2]],Gráficos_!C123))</f>
        <v/>
      </c>
      <c r="P123" t="str">
        <f>IF(C123="","",COUNTIFS(Tabla1[[#All],[sem 07]],"=P",Tabla1[[#All],[llave2]],Gráficos_!C123))</f>
        <v/>
      </c>
      <c r="Q123" t="str">
        <f>IF(C123="","",COUNTIFS(Tabla1[[#All],[sem 08]],"=P",Tabla1[[#All],[llave2]],Gráficos_!C123))</f>
        <v/>
      </c>
      <c r="R123" t="str">
        <f>IF(C123="","",COUNTIFS(Tabla1[[#All],[sem 09]],"=P",Tabla1[[#All],[llave2]],Gráficos_!C123))</f>
        <v/>
      </c>
      <c r="S123" t="str">
        <f>IF(C123="","",COUNTIFS(Tabla1[[#All],[sem 10]],"=P",Tabla1[[#All],[llave2]],Gráficos_!C123))</f>
        <v/>
      </c>
      <c r="T123" t="str">
        <f>IF(C123="","",COUNTIFS(Tabla1[[#All],[sem 11]],"=P",Tabla1[[#All],[llave2]],Gráficos_!C123))</f>
        <v/>
      </c>
      <c r="U123" t="str">
        <f>IF(C123="","",COUNTIFS(Tabla1[[#All],[sem 12]],"=P",Tabla1[[#All],[llave2]],Gráficos_!C123))</f>
        <v/>
      </c>
      <c r="AA123" t="str">
        <f t="shared" si="42"/>
        <v/>
      </c>
      <c r="AB123" t="str">
        <f t="shared" si="43"/>
        <v/>
      </c>
      <c r="AC123" t="str">
        <f t="shared" si="44"/>
        <v/>
      </c>
      <c r="AD123" t="str">
        <f t="shared" si="45"/>
        <v/>
      </c>
      <c r="AF123" t="str">
        <f t="shared" si="46"/>
        <v/>
      </c>
      <c r="AG123" t="str">
        <f t="shared" si="47"/>
        <v/>
      </c>
      <c r="AH123" t="str">
        <f t="shared" si="48"/>
        <v/>
      </c>
      <c r="AI123" t="str">
        <f t="shared" si="49"/>
        <v/>
      </c>
      <c r="AK123" t="str">
        <f t="shared" si="50"/>
        <v/>
      </c>
      <c r="AL123" t="str">
        <f t="shared" si="50"/>
        <v/>
      </c>
      <c r="AM123" t="str">
        <f t="shared" si="50"/>
        <v/>
      </c>
      <c r="AN123" t="str">
        <f t="shared" si="50"/>
        <v/>
      </c>
      <c r="AO123" t="str">
        <f t="shared" si="50"/>
        <v/>
      </c>
      <c r="AP123" t="str">
        <f t="shared" si="50"/>
        <v/>
      </c>
      <c r="AQ123" t="str">
        <f t="shared" si="50"/>
        <v/>
      </c>
      <c r="AR123" t="str">
        <f t="shared" si="50"/>
        <v/>
      </c>
      <c r="AS123" t="str">
        <f t="shared" si="50"/>
        <v/>
      </c>
      <c r="AT123" t="str">
        <f t="shared" si="50"/>
        <v/>
      </c>
      <c r="AU123" t="str">
        <f t="shared" si="50"/>
        <v/>
      </c>
      <c r="AV123" t="str">
        <f t="shared" si="50"/>
        <v/>
      </c>
      <c r="BA123" t="str">
        <f t="shared" si="40"/>
        <v/>
      </c>
    </row>
    <row r="124" spans="9:53">
      <c r="I124" t="str">
        <f>IF(C124="","",COUNTIFS(Tabla1[[#All],[¿Pasó a miembro?]],"Si",Tabla1[[#All],[Tipo Incrito]],"&lt;&gt;Pre-Inscrito",Tabla1[[#All],[llave2]],Gráficos_!C124))</f>
        <v/>
      </c>
      <c r="J124" t="str">
        <f>IF(C124="","",COUNTIFS(Tabla1[[#All],[sem 01]],"=P",Tabla1[[#All],[llave2]],Gráficos_!C124))</f>
        <v/>
      </c>
      <c r="K124" t="str">
        <f>IF(C124="","",COUNTIFS(Tabla1[[#All],[sem 02]],"=P",Tabla1[[#All],[llave2]],Gráficos_!C124))</f>
        <v/>
      </c>
      <c r="L124" t="str">
        <f>IF(C124="","",COUNTIFS(Tabla1[[#All],[sem 03]],"=P",Tabla1[[#All],[llave2]],Gráficos_!C124))</f>
        <v/>
      </c>
      <c r="M124" t="str">
        <f>IF(C124="","",COUNTIFS(Tabla1[[#All],[sem 04]],"=P",Tabla1[[#All],[llave2]],Gráficos_!C124))</f>
        <v/>
      </c>
      <c r="N124" t="str">
        <f>IF(C124="","",COUNTIFS(Tabla1[[#All],[sem 05]],"=P",Tabla1[[#All],[llave2]],Gráficos_!C124))</f>
        <v/>
      </c>
      <c r="O124" t="str">
        <f>IF(C124="","",COUNTIFS(Tabla1[[#All],[sem 06]],"=P",Tabla1[[#All],[llave2]],Gráficos_!C124))</f>
        <v/>
      </c>
      <c r="P124" t="str">
        <f>IF(C124="","",COUNTIFS(Tabla1[[#All],[sem 07]],"=P",Tabla1[[#All],[llave2]],Gráficos_!C124))</f>
        <v/>
      </c>
      <c r="Q124" t="str">
        <f>IF(C124="","",COUNTIFS(Tabla1[[#All],[sem 08]],"=P",Tabla1[[#All],[llave2]],Gráficos_!C124))</f>
        <v/>
      </c>
      <c r="R124" t="str">
        <f>IF(C124="","",COUNTIFS(Tabla1[[#All],[sem 09]],"=P",Tabla1[[#All],[llave2]],Gráficos_!C124))</f>
        <v/>
      </c>
      <c r="S124" t="str">
        <f>IF(C124="","",COUNTIFS(Tabla1[[#All],[sem 10]],"=P",Tabla1[[#All],[llave2]],Gráficos_!C124))</f>
        <v/>
      </c>
      <c r="T124" t="str">
        <f>IF(C124="","",COUNTIFS(Tabla1[[#All],[sem 11]],"=P",Tabla1[[#All],[llave2]],Gráficos_!C124))</f>
        <v/>
      </c>
      <c r="U124" t="str">
        <f>IF(C124="","",COUNTIFS(Tabla1[[#All],[sem 12]],"=P",Tabla1[[#All],[llave2]],Gráficos_!C124))</f>
        <v/>
      </c>
      <c r="AA124" t="str">
        <f t="shared" si="42"/>
        <v/>
      </c>
      <c r="AB124" t="str">
        <f t="shared" si="43"/>
        <v/>
      </c>
      <c r="AC124" t="str">
        <f t="shared" si="44"/>
        <v/>
      </c>
      <c r="AD124" t="str">
        <f t="shared" si="45"/>
        <v/>
      </c>
      <c r="AF124" t="str">
        <f t="shared" si="46"/>
        <v/>
      </c>
      <c r="AG124" t="str">
        <f t="shared" si="47"/>
        <v/>
      </c>
      <c r="AH124" t="str">
        <f t="shared" si="48"/>
        <v/>
      </c>
      <c r="AI124" t="str">
        <f t="shared" si="49"/>
        <v/>
      </c>
      <c r="AK124" t="str">
        <f t="shared" si="50"/>
        <v/>
      </c>
      <c r="AL124" t="str">
        <f t="shared" si="50"/>
        <v/>
      </c>
      <c r="AM124" t="str">
        <f t="shared" si="50"/>
        <v/>
      </c>
      <c r="AN124" t="str">
        <f t="shared" si="50"/>
        <v/>
      </c>
      <c r="AO124" t="str">
        <f t="shared" si="50"/>
        <v/>
      </c>
      <c r="AP124" t="str">
        <f t="shared" si="50"/>
        <v/>
      </c>
      <c r="AQ124" t="str">
        <f t="shared" si="50"/>
        <v/>
      </c>
      <c r="AR124" t="str">
        <f t="shared" si="50"/>
        <v/>
      </c>
      <c r="AS124" t="str">
        <f t="shared" si="50"/>
        <v/>
      </c>
      <c r="AT124" t="str">
        <f t="shared" si="50"/>
        <v/>
      </c>
      <c r="AU124" t="str">
        <f t="shared" si="50"/>
        <v/>
      </c>
      <c r="AV124" t="str">
        <f t="shared" si="50"/>
        <v/>
      </c>
      <c r="BA124" t="str">
        <f t="shared" si="40"/>
        <v/>
      </c>
    </row>
    <row r="125" spans="9:53">
      <c r="I125" t="str">
        <f>IF(C125="","",COUNTIFS(Tabla1[[#All],[¿Pasó a miembro?]],"Si",Tabla1[[#All],[Tipo Incrito]],"&lt;&gt;Pre-Inscrito",Tabla1[[#All],[llave2]],Gráficos_!C125))</f>
        <v/>
      </c>
      <c r="J125" t="str">
        <f>IF(C125="","",COUNTIFS(Tabla1[[#All],[sem 01]],"=P",Tabla1[[#All],[llave2]],Gráficos_!C125))</f>
        <v/>
      </c>
      <c r="K125" t="str">
        <f>IF(C125="","",COUNTIFS(Tabla1[[#All],[sem 02]],"=P",Tabla1[[#All],[llave2]],Gráficos_!C125))</f>
        <v/>
      </c>
      <c r="L125" t="str">
        <f>IF(C125="","",COUNTIFS(Tabla1[[#All],[sem 03]],"=P",Tabla1[[#All],[llave2]],Gráficos_!C125))</f>
        <v/>
      </c>
      <c r="M125" t="str">
        <f>IF(C125="","",COUNTIFS(Tabla1[[#All],[sem 04]],"=P",Tabla1[[#All],[llave2]],Gráficos_!C125))</f>
        <v/>
      </c>
      <c r="N125" t="str">
        <f>IF(C125="","",COUNTIFS(Tabla1[[#All],[sem 05]],"=P",Tabla1[[#All],[llave2]],Gráficos_!C125))</f>
        <v/>
      </c>
      <c r="O125" t="str">
        <f>IF(C125="","",COUNTIFS(Tabla1[[#All],[sem 06]],"=P",Tabla1[[#All],[llave2]],Gráficos_!C125))</f>
        <v/>
      </c>
      <c r="P125" t="str">
        <f>IF(C125="","",COUNTIFS(Tabla1[[#All],[sem 07]],"=P",Tabla1[[#All],[llave2]],Gráficos_!C125))</f>
        <v/>
      </c>
      <c r="Q125" t="str">
        <f>IF(C125="","",COUNTIFS(Tabla1[[#All],[sem 08]],"=P",Tabla1[[#All],[llave2]],Gráficos_!C125))</f>
        <v/>
      </c>
      <c r="R125" t="str">
        <f>IF(C125="","",COUNTIFS(Tabla1[[#All],[sem 09]],"=P",Tabla1[[#All],[llave2]],Gráficos_!C125))</f>
        <v/>
      </c>
      <c r="S125" t="str">
        <f>IF(C125="","",COUNTIFS(Tabla1[[#All],[sem 10]],"=P",Tabla1[[#All],[llave2]],Gráficos_!C125))</f>
        <v/>
      </c>
      <c r="T125" t="str">
        <f>IF(C125="","",COUNTIFS(Tabla1[[#All],[sem 11]],"=P",Tabla1[[#All],[llave2]],Gráficos_!C125))</f>
        <v/>
      </c>
      <c r="U125" t="str">
        <f>IF(C125="","",COUNTIFS(Tabla1[[#All],[sem 12]],"=P",Tabla1[[#All],[llave2]],Gráficos_!C125))</f>
        <v/>
      </c>
      <c r="AA125" t="str">
        <f t="shared" si="42"/>
        <v/>
      </c>
      <c r="AB125" t="str">
        <f t="shared" si="43"/>
        <v/>
      </c>
      <c r="AC125" t="str">
        <f t="shared" si="44"/>
        <v/>
      </c>
      <c r="AD125" t="str">
        <f t="shared" si="45"/>
        <v/>
      </c>
      <c r="AF125" t="str">
        <f t="shared" si="46"/>
        <v/>
      </c>
      <c r="AG125" t="str">
        <f t="shared" si="47"/>
        <v/>
      </c>
      <c r="AH125" t="str">
        <f t="shared" si="48"/>
        <v/>
      </c>
      <c r="AI125" t="str">
        <f t="shared" si="49"/>
        <v/>
      </c>
      <c r="AK125" t="str">
        <f t="shared" si="50"/>
        <v/>
      </c>
      <c r="AL125" t="str">
        <f t="shared" si="50"/>
        <v/>
      </c>
      <c r="AM125" t="str">
        <f t="shared" si="50"/>
        <v/>
      </c>
      <c r="AN125" t="str">
        <f t="shared" si="50"/>
        <v/>
      </c>
      <c r="AO125" t="str">
        <f t="shared" si="50"/>
        <v/>
      </c>
      <c r="AP125" t="str">
        <f t="shared" si="50"/>
        <v/>
      </c>
      <c r="AQ125" t="str">
        <f t="shared" si="50"/>
        <v/>
      </c>
      <c r="AR125" t="str">
        <f t="shared" si="50"/>
        <v/>
      </c>
      <c r="AS125" t="str">
        <f t="shared" si="50"/>
        <v/>
      </c>
      <c r="AT125" t="str">
        <f t="shared" si="50"/>
        <v/>
      </c>
      <c r="AU125" t="str">
        <f t="shared" si="50"/>
        <v/>
      </c>
      <c r="AV125" t="str">
        <f t="shared" si="50"/>
        <v/>
      </c>
      <c r="BA125" t="str">
        <f t="shared" si="40"/>
        <v/>
      </c>
    </row>
    <row r="126" spans="9:53">
      <c r="I126" t="str">
        <f>IF(C126="","",COUNTIFS(Tabla1[[#All],[¿Pasó a miembro?]],"Si",Tabla1[[#All],[Tipo Incrito]],"&lt;&gt;Pre-Inscrito",Tabla1[[#All],[llave2]],Gráficos_!C126))</f>
        <v/>
      </c>
      <c r="J126" t="str">
        <f>IF(C126="","",COUNTIFS(Tabla1[[#All],[sem 01]],"=P",Tabla1[[#All],[llave2]],Gráficos_!C126))</f>
        <v/>
      </c>
      <c r="K126" t="str">
        <f>IF(C126="","",COUNTIFS(Tabla1[[#All],[sem 02]],"=P",Tabla1[[#All],[llave2]],Gráficos_!C126))</f>
        <v/>
      </c>
      <c r="L126" t="str">
        <f>IF(C126="","",COUNTIFS(Tabla1[[#All],[sem 03]],"=P",Tabla1[[#All],[llave2]],Gráficos_!C126))</f>
        <v/>
      </c>
      <c r="M126" t="str">
        <f>IF(C126="","",COUNTIFS(Tabla1[[#All],[sem 04]],"=P",Tabla1[[#All],[llave2]],Gráficos_!C126))</f>
        <v/>
      </c>
      <c r="N126" t="str">
        <f>IF(C126="","",COUNTIFS(Tabla1[[#All],[sem 05]],"=P",Tabla1[[#All],[llave2]],Gráficos_!C126))</f>
        <v/>
      </c>
      <c r="O126" t="str">
        <f>IF(C126="","",COUNTIFS(Tabla1[[#All],[sem 06]],"=P",Tabla1[[#All],[llave2]],Gráficos_!C126))</f>
        <v/>
      </c>
      <c r="P126" t="str">
        <f>IF(C126="","",COUNTIFS(Tabla1[[#All],[sem 07]],"=P",Tabla1[[#All],[llave2]],Gráficos_!C126))</f>
        <v/>
      </c>
      <c r="Q126" t="str">
        <f>IF(C126="","",COUNTIFS(Tabla1[[#All],[sem 08]],"=P",Tabla1[[#All],[llave2]],Gráficos_!C126))</f>
        <v/>
      </c>
      <c r="R126" t="str">
        <f>IF(C126="","",COUNTIFS(Tabla1[[#All],[sem 09]],"=P",Tabla1[[#All],[llave2]],Gráficos_!C126))</f>
        <v/>
      </c>
      <c r="S126" t="str">
        <f>IF(C126="","",COUNTIFS(Tabla1[[#All],[sem 10]],"=P",Tabla1[[#All],[llave2]],Gráficos_!C126))</f>
        <v/>
      </c>
      <c r="T126" t="str">
        <f>IF(C126="","",COUNTIFS(Tabla1[[#All],[sem 11]],"=P",Tabla1[[#All],[llave2]],Gráficos_!C126))</f>
        <v/>
      </c>
      <c r="U126" t="str">
        <f>IF(C126="","",COUNTIFS(Tabla1[[#All],[sem 12]],"=P",Tabla1[[#All],[llave2]],Gráficos_!C126))</f>
        <v/>
      </c>
      <c r="AA126" t="str">
        <f t="shared" si="42"/>
        <v/>
      </c>
      <c r="AB126" t="str">
        <f t="shared" si="43"/>
        <v/>
      </c>
      <c r="AC126" t="str">
        <f t="shared" si="44"/>
        <v/>
      </c>
      <c r="AD126" t="str">
        <f t="shared" si="45"/>
        <v/>
      </c>
      <c r="AF126" t="str">
        <f t="shared" si="46"/>
        <v/>
      </c>
      <c r="AG126" t="str">
        <f t="shared" si="47"/>
        <v/>
      </c>
      <c r="AH126" t="str">
        <f t="shared" si="48"/>
        <v/>
      </c>
      <c r="AI126" t="str">
        <f t="shared" si="49"/>
        <v/>
      </c>
      <c r="AK126" t="str">
        <f t="shared" si="50"/>
        <v/>
      </c>
      <c r="AL126" t="str">
        <f t="shared" si="50"/>
        <v/>
      </c>
      <c r="AM126" t="str">
        <f t="shared" si="50"/>
        <v/>
      </c>
      <c r="AN126" t="str">
        <f t="shared" si="50"/>
        <v/>
      </c>
      <c r="AO126" t="str">
        <f t="shared" si="50"/>
        <v/>
      </c>
      <c r="AP126" t="str">
        <f t="shared" si="50"/>
        <v/>
      </c>
      <c r="AQ126" t="str">
        <f t="shared" si="50"/>
        <v/>
      </c>
      <c r="AR126" t="str">
        <f t="shared" si="50"/>
        <v/>
      </c>
      <c r="AS126" t="str">
        <f t="shared" si="50"/>
        <v/>
      </c>
      <c r="AT126" t="str">
        <f t="shared" si="50"/>
        <v/>
      </c>
      <c r="AU126" t="str">
        <f t="shared" si="50"/>
        <v/>
      </c>
      <c r="AV126" t="str">
        <f t="shared" si="50"/>
        <v/>
      </c>
      <c r="BA126" t="str">
        <f t="shared" si="40"/>
        <v/>
      </c>
    </row>
    <row r="127" spans="9:53">
      <c r="I127" t="str">
        <f>IF(C127="","",COUNTIFS(Tabla1[[#All],[¿Pasó a miembro?]],"Si",Tabla1[[#All],[Tipo Incrito]],"&lt;&gt;Pre-Inscrito",Tabla1[[#All],[llave2]],Gráficos_!C127))</f>
        <v/>
      </c>
      <c r="J127" t="str">
        <f>IF(C127="","",COUNTIFS(Tabla1[[#All],[sem 01]],"=P",Tabla1[[#All],[llave2]],Gráficos_!C127))</f>
        <v/>
      </c>
      <c r="K127" t="str">
        <f>IF(C127="","",COUNTIFS(Tabla1[[#All],[sem 02]],"=P",Tabla1[[#All],[llave2]],Gráficos_!C127))</f>
        <v/>
      </c>
      <c r="L127" t="str">
        <f>IF(C127="","",COUNTIFS(Tabla1[[#All],[sem 03]],"=P",Tabla1[[#All],[llave2]],Gráficos_!C127))</f>
        <v/>
      </c>
      <c r="M127" t="str">
        <f>IF(C127="","",COUNTIFS(Tabla1[[#All],[sem 04]],"=P",Tabla1[[#All],[llave2]],Gráficos_!C127))</f>
        <v/>
      </c>
      <c r="N127" t="str">
        <f>IF(C127="","",COUNTIFS(Tabla1[[#All],[sem 05]],"=P",Tabla1[[#All],[llave2]],Gráficos_!C127))</f>
        <v/>
      </c>
      <c r="O127" t="str">
        <f>IF(C127="","",COUNTIFS(Tabla1[[#All],[sem 06]],"=P",Tabla1[[#All],[llave2]],Gráficos_!C127))</f>
        <v/>
      </c>
      <c r="P127" t="str">
        <f>IF(C127="","",COUNTIFS(Tabla1[[#All],[sem 07]],"=P",Tabla1[[#All],[llave2]],Gráficos_!C127))</f>
        <v/>
      </c>
      <c r="Q127" t="str">
        <f>IF(C127="","",COUNTIFS(Tabla1[[#All],[sem 08]],"=P",Tabla1[[#All],[llave2]],Gráficos_!C127))</f>
        <v/>
      </c>
      <c r="R127" t="str">
        <f>IF(C127="","",COUNTIFS(Tabla1[[#All],[sem 09]],"=P",Tabla1[[#All],[llave2]],Gráficos_!C127))</f>
        <v/>
      </c>
      <c r="S127" t="str">
        <f>IF(C127="","",COUNTIFS(Tabla1[[#All],[sem 10]],"=P",Tabla1[[#All],[llave2]],Gráficos_!C127))</f>
        <v/>
      </c>
      <c r="T127" t="str">
        <f>IF(C127="","",COUNTIFS(Tabla1[[#All],[sem 11]],"=P",Tabla1[[#All],[llave2]],Gráficos_!C127))</f>
        <v/>
      </c>
      <c r="U127" t="str">
        <f>IF(C127="","",COUNTIFS(Tabla1[[#All],[sem 12]],"=P",Tabla1[[#All],[llave2]],Gráficos_!C127))</f>
        <v/>
      </c>
      <c r="AA127" t="str">
        <f t="shared" si="42"/>
        <v/>
      </c>
      <c r="AB127" t="str">
        <f t="shared" si="43"/>
        <v/>
      </c>
      <c r="AC127" t="str">
        <f t="shared" si="44"/>
        <v/>
      </c>
      <c r="AD127" t="str">
        <f t="shared" si="45"/>
        <v/>
      </c>
      <c r="AF127" t="str">
        <f t="shared" si="46"/>
        <v/>
      </c>
      <c r="AG127" t="str">
        <f t="shared" si="47"/>
        <v/>
      </c>
      <c r="AH127" t="str">
        <f t="shared" si="48"/>
        <v/>
      </c>
      <c r="AI127" t="str">
        <f t="shared" si="49"/>
        <v/>
      </c>
      <c r="AK127" t="str">
        <f t="shared" si="50"/>
        <v/>
      </c>
      <c r="AL127" t="str">
        <f t="shared" si="50"/>
        <v/>
      </c>
      <c r="AM127" t="str">
        <f t="shared" si="50"/>
        <v/>
      </c>
      <c r="AN127" t="str">
        <f t="shared" si="50"/>
        <v/>
      </c>
      <c r="AO127" t="str">
        <f t="shared" si="50"/>
        <v/>
      </c>
      <c r="AP127" t="str">
        <f t="shared" si="50"/>
        <v/>
      </c>
      <c r="AQ127" t="str">
        <f t="shared" si="50"/>
        <v/>
      </c>
      <c r="AR127" t="str">
        <f t="shared" si="50"/>
        <v/>
      </c>
      <c r="AS127" t="str">
        <f t="shared" si="50"/>
        <v/>
      </c>
      <c r="AT127" t="str">
        <f t="shared" si="50"/>
        <v/>
      </c>
      <c r="AU127" t="str">
        <f t="shared" si="50"/>
        <v/>
      </c>
      <c r="AV127" t="str">
        <f t="shared" si="50"/>
        <v/>
      </c>
      <c r="BA127" t="str">
        <f t="shared" si="40"/>
        <v/>
      </c>
    </row>
    <row r="128" spans="9:53">
      <c r="I128" t="str">
        <f>IF(C128="","",COUNTIFS(Tabla1[[#All],[¿Pasó a miembro?]],"Si",Tabla1[[#All],[Tipo Incrito]],"&lt;&gt;Pre-Inscrito",Tabla1[[#All],[llave2]],Gráficos_!C128))</f>
        <v/>
      </c>
      <c r="J128" t="str">
        <f>IF(C128="","",COUNTIFS(Tabla1[[#All],[sem 01]],"=P",Tabla1[[#All],[llave2]],Gráficos_!C128))</f>
        <v/>
      </c>
      <c r="K128" t="str">
        <f>IF(C128="","",COUNTIFS(Tabla1[[#All],[sem 02]],"=P",Tabla1[[#All],[llave2]],Gráficos_!C128))</f>
        <v/>
      </c>
      <c r="L128" t="str">
        <f>IF(C128="","",COUNTIFS(Tabla1[[#All],[sem 03]],"=P",Tabla1[[#All],[llave2]],Gráficos_!C128))</f>
        <v/>
      </c>
      <c r="M128" t="str">
        <f>IF(C128="","",COUNTIFS(Tabla1[[#All],[sem 04]],"=P",Tabla1[[#All],[llave2]],Gráficos_!C128))</f>
        <v/>
      </c>
      <c r="N128" t="str">
        <f>IF(C128="","",COUNTIFS(Tabla1[[#All],[sem 05]],"=P",Tabla1[[#All],[llave2]],Gráficos_!C128))</f>
        <v/>
      </c>
      <c r="O128" t="str">
        <f>IF(C128="","",COUNTIFS(Tabla1[[#All],[sem 06]],"=P",Tabla1[[#All],[llave2]],Gráficos_!C128))</f>
        <v/>
      </c>
      <c r="P128" t="str">
        <f>IF(C128="","",COUNTIFS(Tabla1[[#All],[sem 07]],"=P",Tabla1[[#All],[llave2]],Gráficos_!C128))</f>
        <v/>
      </c>
      <c r="Q128" t="str">
        <f>IF(C128="","",COUNTIFS(Tabla1[[#All],[sem 08]],"=P",Tabla1[[#All],[llave2]],Gráficos_!C128))</f>
        <v/>
      </c>
      <c r="R128" t="str">
        <f>IF(C128="","",COUNTIFS(Tabla1[[#All],[sem 09]],"=P",Tabla1[[#All],[llave2]],Gráficos_!C128))</f>
        <v/>
      </c>
      <c r="S128" t="str">
        <f>IF(C128="","",COUNTIFS(Tabla1[[#All],[sem 10]],"=P",Tabla1[[#All],[llave2]],Gráficos_!C128))</f>
        <v/>
      </c>
      <c r="T128" t="str">
        <f>IF(C128="","",COUNTIFS(Tabla1[[#All],[sem 11]],"=P",Tabla1[[#All],[llave2]],Gráficos_!C128))</f>
        <v/>
      </c>
      <c r="U128" t="str">
        <f>IF(C128="","",COUNTIFS(Tabla1[[#All],[sem 12]],"=P",Tabla1[[#All],[llave2]],Gráficos_!C128))</f>
        <v/>
      </c>
      <c r="AA128" t="str">
        <f t="shared" si="42"/>
        <v/>
      </c>
      <c r="AB128" t="str">
        <f t="shared" si="43"/>
        <v/>
      </c>
      <c r="AC128" t="str">
        <f t="shared" si="44"/>
        <v/>
      </c>
      <c r="AD128" t="str">
        <f t="shared" si="45"/>
        <v/>
      </c>
      <c r="AF128" t="str">
        <f t="shared" si="46"/>
        <v/>
      </c>
      <c r="AG128" t="str">
        <f t="shared" si="47"/>
        <v/>
      </c>
      <c r="AH128" t="str">
        <f t="shared" si="48"/>
        <v/>
      </c>
      <c r="AI128" t="str">
        <f t="shared" si="49"/>
        <v/>
      </c>
      <c r="AK128" t="str">
        <f t="shared" si="50"/>
        <v/>
      </c>
      <c r="AL128" t="str">
        <f t="shared" si="50"/>
        <v/>
      </c>
      <c r="AM128" t="str">
        <f t="shared" si="50"/>
        <v/>
      </c>
      <c r="AN128" t="str">
        <f t="shared" si="50"/>
        <v/>
      </c>
      <c r="AO128" t="str">
        <f t="shared" si="50"/>
        <v/>
      </c>
      <c r="AP128" t="str">
        <f t="shared" si="50"/>
        <v/>
      </c>
      <c r="AQ128" t="str">
        <f t="shared" si="50"/>
        <v/>
      </c>
      <c r="AR128" t="str">
        <f t="shared" si="50"/>
        <v/>
      </c>
      <c r="AS128" t="str">
        <f t="shared" si="50"/>
        <v/>
      </c>
      <c r="AT128" t="str">
        <f t="shared" si="50"/>
        <v/>
      </c>
      <c r="AU128" t="str">
        <f t="shared" si="50"/>
        <v/>
      </c>
      <c r="AV128" t="str">
        <f t="shared" si="50"/>
        <v/>
      </c>
      <c r="BA128" t="str">
        <f t="shared" si="40"/>
        <v/>
      </c>
    </row>
    <row r="129" spans="9:53">
      <c r="I129" t="str">
        <f>IF(C129="","",COUNTIFS(Tabla1[[#All],[¿Pasó a miembro?]],"Si",Tabla1[[#All],[Tipo Incrito]],"&lt;&gt;Pre-Inscrito",Tabla1[[#All],[llave2]],Gráficos_!C129))</f>
        <v/>
      </c>
      <c r="J129" t="str">
        <f>IF(C129="","",COUNTIFS(Tabla1[[#All],[sem 01]],"=P",Tabla1[[#All],[llave2]],Gráficos_!C129))</f>
        <v/>
      </c>
      <c r="K129" t="str">
        <f>IF(C129="","",COUNTIFS(Tabla1[[#All],[sem 02]],"=P",Tabla1[[#All],[llave2]],Gráficos_!C129))</f>
        <v/>
      </c>
      <c r="L129" t="str">
        <f>IF(C129="","",COUNTIFS(Tabla1[[#All],[sem 03]],"=P",Tabla1[[#All],[llave2]],Gráficos_!C129))</f>
        <v/>
      </c>
      <c r="M129" t="str">
        <f>IF(C129="","",COUNTIFS(Tabla1[[#All],[sem 04]],"=P",Tabla1[[#All],[llave2]],Gráficos_!C129))</f>
        <v/>
      </c>
      <c r="N129" t="str">
        <f>IF(C129="","",COUNTIFS(Tabla1[[#All],[sem 05]],"=P",Tabla1[[#All],[llave2]],Gráficos_!C129))</f>
        <v/>
      </c>
      <c r="O129" t="str">
        <f>IF(C129="","",COUNTIFS(Tabla1[[#All],[sem 06]],"=P",Tabla1[[#All],[llave2]],Gráficos_!C129))</f>
        <v/>
      </c>
      <c r="P129" t="str">
        <f>IF(C129="","",COUNTIFS(Tabla1[[#All],[sem 07]],"=P",Tabla1[[#All],[llave2]],Gráficos_!C129))</f>
        <v/>
      </c>
      <c r="Q129" t="str">
        <f>IF(C129="","",COUNTIFS(Tabla1[[#All],[sem 08]],"=P",Tabla1[[#All],[llave2]],Gráficos_!C129))</f>
        <v/>
      </c>
      <c r="R129" t="str">
        <f>IF(C129="","",COUNTIFS(Tabla1[[#All],[sem 09]],"=P",Tabla1[[#All],[llave2]],Gráficos_!C129))</f>
        <v/>
      </c>
      <c r="S129" t="str">
        <f>IF(C129="","",COUNTIFS(Tabla1[[#All],[sem 10]],"=P",Tabla1[[#All],[llave2]],Gráficos_!C129))</f>
        <v/>
      </c>
      <c r="T129" t="str">
        <f>IF(C129="","",COUNTIFS(Tabla1[[#All],[sem 11]],"=P",Tabla1[[#All],[llave2]],Gráficos_!C129))</f>
        <v/>
      </c>
      <c r="U129" t="str">
        <f>IF(C129="","",COUNTIFS(Tabla1[[#All],[sem 12]],"=P",Tabla1[[#All],[llave2]],Gráficos_!C129))</f>
        <v/>
      </c>
      <c r="AA129" t="str">
        <f t="shared" si="42"/>
        <v/>
      </c>
      <c r="AB129" t="str">
        <f t="shared" si="43"/>
        <v/>
      </c>
      <c r="AC129" t="str">
        <f t="shared" si="44"/>
        <v/>
      </c>
      <c r="AD129" t="str">
        <f t="shared" si="45"/>
        <v/>
      </c>
      <c r="AF129" t="str">
        <f t="shared" si="46"/>
        <v/>
      </c>
      <c r="AG129" t="str">
        <f t="shared" si="47"/>
        <v/>
      </c>
      <c r="AH129" t="str">
        <f t="shared" si="48"/>
        <v/>
      </c>
      <c r="AI129" t="str">
        <f t="shared" si="49"/>
        <v/>
      </c>
      <c r="AK129" t="str">
        <f t="shared" si="50"/>
        <v/>
      </c>
      <c r="AL129" t="str">
        <f t="shared" si="50"/>
        <v/>
      </c>
      <c r="AM129" t="str">
        <f t="shared" si="50"/>
        <v/>
      </c>
      <c r="AN129" t="str">
        <f t="shared" si="50"/>
        <v/>
      </c>
      <c r="AO129" t="str">
        <f t="shared" si="50"/>
        <v/>
      </c>
      <c r="AP129" t="str">
        <f t="shared" si="50"/>
        <v/>
      </c>
      <c r="AQ129" t="str">
        <f t="shared" si="50"/>
        <v/>
      </c>
      <c r="AR129" t="str">
        <f t="shared" si="50"/>
        <v/>
      </c>
      <c r="AS129" t="str">
        <f t="shared" si="50"/>
        <v/>
      </c>
      <c r="AT129" t="str">
        <f t="shared" si="50"/>
        <v/>
      </c>
      <c r="AU129" t="str">
        <f t="shared" si="50"/>
        <v/>
      </c>
      <c r="AV129" t="str">
        <f t="shared" si="50"/>
        <v/>
      </c>
      <c r="BA129" t="str">
        <f t="shared" si="40"/>
        <v/>
      </c>
    </row>
    <row r="130" spans="9:53">
      <c r="I130" t="str">
        <f>IF(C130="","",COUNTIFS(Tabla1[[#All],[¿Pasó a miembro?]],"Si",Tabla1[[#All],[Tipo Incrito]],"&lt;&gt;Pre-Inscrito",Tabla1[[#All],[llave2]],Gráficos_!C130))</f>
        <v/>
      </c>
      <c r="J130" t="str">
        <f>IF(C130="","",COUNTIFS(Tabla1[[#All],[sem 01]],"=P",Tabla1[[#All],[llave2]],Gráficos_!C130))</f>
        <v/>
      </c>
      <c r="K130" t="str">
        <f>IF(C130="","",COUNTIFS(Tabla1[[#All],[sem 02]],"=P",Tabla1[[#All],[llave2]],Gráficos_!C130))</f>
        <v/>
      </c>
      <c r="L130" t="str">
        <f>IF(C130="","",COUNTIFS(Tabla1[[#All],[sem 03]],"=P",Tabla1[[#All],[llave2]],Gráficos_!C130))</f>
        <v/>
      </c>
      <c r="M130" t="str">
        <f>IF(C130="","",COUNTIFS(Tabla1[[#All],[sem 04]],"=P",Tabla1[[#All],[llave2]],Gráficos_!C130))</f>
        <v/>
      </c>
      <c r="N130" t="str">
        <f>IF(C130="","",COUNTIFS(Tabla1[[#All],[sem 05]],"=P",Tabla1[[#All],[llave2]],Gráficos_!C130))</f>
        <v/>
      </c>
      <c r="O130" t="str">
        <f>IF(C130="","",COUNTIFS(Tabla1[[#All],[sem 06]],"=P",Tabla1[[#All],[llave2]],Gráficos_!C130))</f>
        <v/>
      </c>
      <c r="P130" t="str">
        <f>IF(C130="","",COUNTIFS(Tabla1[[#All],[sem 07]],"=P",Tabla1[[#All],[llave2]],Gráficos_!C130))</f>
        <v/>
      </c>
      <c r="Q130" t="str">
        <f>IF(C130="","",COUNTIFS(Tabla1[[#All],[sem 08]],"=P",Tabla1[[#All],[llave2]],Gráficos_!C130))</f>
        <v/>
      </c>
      <c r="R130" t="str">
        <f>IF(C130="","",COUNTIFS(Tabla1[[#All],[sem 09]],"=P",Tabla1[[#All],[llave2]],Gráficos_!C130))</f>
        <v/>
      </c>
      <c r="S130" t="str">
        <f>IF(C130="","",COUNTIFS(Tabla1[[#All],[sem 10]],"=P",Tabla1[[#All],[llave2]],Gráficos_!C130))</f>
        <v/>
      </c>
      <c r="T130" t="str">
        <f>IF(C130="","",COUNTIFS(Tabla1[[#All],[sem 11]],"=P",Tabla1[[#All],[llave2]],Gráficos_!C130))</f>
        <v/>
      </c>
      <c r="U130" t="str">
        <f>IF(C130="","",COUNTIFS(Tabla1[[#All],[sem 12]],"=P",Tabla1[[#All],[llave2]],Gráficos_!C130))</f>
        <v/>
      </c>
      <c r="AA130" t="str">
        <f t="shared" si="42"/>
        <v/>
      </c>
      <c r="AB130" t="str">
        <f t="shared" si="43"/>
        <v/>
      </c>
      <c r="AC130" t="str">
        <f t="shared" si="44"/>
        <v/>
      </c>
      <c r="AD130" t="str">
        <f t="shared" si="45"/>
        <v/>
      </c>
      <c r="AF130" t="str">
        <f t="shared" si="46"/>
        <v/>
      </c>
      <c r="AG130" t="str">
        <f t="shared" si="47"/>
        <v/>
      </c>
      <c r="AH130" t="str">
        <f t="shared" si="48"/>
        <v/>
      </c>
      <c r="AI130" t="str">
        <f t="shared" si="49"/>
        <v/>
      </c>
      <c r="AK130" t="str">
        <f t="shared" si="50"/>
        <v/>
      </c>
      <c r="AL130" t="str">
        <f t="shared" si="50"/>
        <v/>
      </c>
      <c r="AM130" t="str">
        <f t="shared" si="50"/>
        <v/>
      </c>
      <c r="AN130" t="str">
        <f t="shared" si="50"/>
        <v/>
      </c>
      <c r="AO130" t="str">
        <f t="shared" si="50"/>
        <v/>
      </c>
      <c r="AP130" t="str">
        <f t="shared" si="50"/>
        <v/>
      </c>
      <c r="AQ130" t="str">
        <f t="shared" si="50"/>
        <v/>
      </c>
      <c r="AR130" t="str">
        <f t="shared" si="50"/>
        <v/>
      </c>
      <c r="AS130" t="str">
        <f t="shared" si="50"/>
        <v/>
      </c>
      <c r="AT130" t="str">
        <f t="shared" si="50"/>
        <v/>
      </c>
      <c r="AU130" t="str">
        <f t="shared" si="50"/>
        <v/>
      </c>
      <c r="AV130" t="str">
        <f t="shared" si="50"/>
        <v/>
      </c>
      <c r="BA130" t="str">
        <f t="shared" si="40"/>
        <v/>
      </c>
    </row>
    <row r="131" spans="9:53">
      <c r="I131" t="str">
        <f>IF(C131="","",COUNTIFS(Tabla1[[#All],[¿Pasó a miembro?]],"Si",Tabla1[[#All],[Tipo Incrito]],"&lt;&gt;Pre-Inscrito",Tabla1[[#All],[llave2]],Gráficos_!C131))</f>
        <v/>
      </c>
      <c r="J131" t="str">
        <f>IF(C131="","",COUNTIFS(Tabla1[[#All],[sem 01]],"=P",Tabla1[[#All],[llave2]],Gráficos_!C131))</f>
        <v/>
      </c>
      <c r="K131" t="str">
        <f>IF(C131="","",COUNTIFS(Tabla1[[#All],[sem 02]],"=P",Tabla1[[#All],[llave2]],Gráficos_!C131))</f>
        <v/>
      </c>
      <c r="L131" t="str">
        <f>IF(C131="","",COUNTIFS(Tabla1[[#All],[sem 03]],"=P",Tabla1[[#All],[llave2]],Gráficos_!C131))</f>
        <v/>
      </c>
      <c r="M131" t="str">
        <f>IF(C131="","",COUNTIFS(Tabla1[[#All],[sem 04]],"=P",Tabla1[[#All],[llave2]],Gráficos_!C131))</f>
        <v/>
      </c>
      <c r="N131" t="str">
        <f>IF(C131="","",COUNTIFS(Tabla1[[#All],[sem 05]],"=P",Tabla1[[#All],[llave2]],Gráficos_!C131))</f>
        <v/>
      </c>
      <c r="O131" t="str">
        <f>IF(C131="","",COUNTIFS(Tabla1[[#All],[sem 06]],"=P",Tabla1[[#All],[llave2]],Gráficos_!C131))</f>
        <v/>
      </c>
      <c r="P131" t="str">
        <f>IF(C131="","",COUNTIFS(Tabla1[[#All],[sem 07]],"=P",Tabla1[[#All],[llave2]],Gráficos_!C131))</f>
        <v/>
      </c>
      <c r="Q131" t="str">
        <f>IF(C131="","",COUNTIFS(Tabla1[[#All],[sem 08]],"=P",Tabla1[[#All],[llave2]],Gráficos_!C131))</f>
        <v/>
      </c>
      <c r="R131" t="str">
        <f>IF(C131="","",COUNTIFS(Tabla1[[#All],[sem 09]],"=P",Tabla1[[#All],[llave2]],Gráficos_!C131))</f>
        <v/>
      </c>
      <c r="S131" t="str">
        <f>IF(C131="","",COUNTIFS(Tabla1[[#All],[sem 10]],"=P",Tabla1[[#All],[llave2]],Gráficos_!C131))</f>
        <v/>
      </c>
      <c r="T131" t="str">
        <f>IF(C131="","",COUNTIFS(Tabla1[[#All],[sem 11]],"=P",Tabla1[[#All],[llave2]],Gráficos_!C131))</f>
        <v/>
      </c>
      <c r="U131" t="str">
        <f>IF(C131="","",COUNTIFS(Tabla1[[#All],[sem 12]],"=P",Tabla1[[#All],[llave2]],Gráficos_!C131))</f>
        <v/>
      </c>
      <c r="AA131" t="str">
        <f t="shared" si="42"/>
        <v/>
      </c>
      <c r="AB131" t="str">
        <f t="shared" si="43"/>
        <v/>
      </c>
      <c r="AC131" t="str">
        <f t="shared" si="44"/>
        <v/>
      </c>
      <c r="AD131" t="str">
        <f t="shared" si="45"/>
        <v/>
      </c>
      <c r="AF131" t="str">
        <f t="shared" si="46"/>
        <v/>
      </c>
      <c r="AG131" t="str">
        <f t="shared" si="47"/>
        <v/>
      </c>
      <c r="AH131" t="str">
        <f t="shared" si="48"/>
        <v/>
      </c>
      <c r="AI131" t="str">
        <f t="shared" si="49"/>
        <v/>
      </c>
      <c r="AK131" t="str">
        <f t="shared" si="50"/>
        <v/>
      </c>
      <c r="AL131" t="str">
        <f t="shared" si="50"/>
        <v/>
      </c>
      <c r="AM131" t="str">
        <f t="shared" si="50"/>
        <v/>
      </c>
      <c r="AN131" t="str">
        <f t="shared" si="50"/>
        <v/>
      </c>
      <c r="AO131" t="str">
        <f t="shared" si="50"/>
        <v/>
      </c>
      <c r="AP131" t="str">
        <f t="shared" si="50"/>
        <v/>
      </c>
      <c r="AQ131" t="str">
        <f t="shared" si="50"/>
        <v/>
      </c>
      <c r="AR131" t="str">
        <f t="shared" si="50"/>
        <v/>
      </c>
      <c r="AS131" t="str">
        <f t="shared" si="50"/>
        <v/>
      </c>
      <c r="AT131" t="str">
        <f t="shared" si="50"/>
        <v/>
      </c>
      <c r="AU131" t="str">
        <f t="shared" si="50"/>
        <v/>
      </c>
      <c r="AV131" t="str">
        <f t="shared" si="50"/>
        <v/>
      </c>
      <c r="BA131" t="str">
        <f t="shared" si="40"/>
        <v/>
      </c>
    </row>
    <row r="132" spans="9:53">
      <c r="I132" t="str">
        <f>IF(C132="","",COUNTIFS(Tabla1[[#All],[¿Pasó a miembro?]],"Si",Tabla1[[#All],[Tipo Incrito]],"&lt;&gt;Pre-Inscrito",Tabla1[[#All],[llave2]],Gráficos_!C132))</f>
        <v/>
      </c>
      <c r="J132" t="str">
        <f>IF(C132="","",COUNTIFS(Tabla1[[#All],[sem 01]],"=P",Tabla1[[#All],[llave2]],Gráficos_!C132))</f>
        <v/>
      </c>
      <c r="K132" t="str">
        <f>IF(C132="","",COUNTIFS(Tabla1[[#All],[sem 02]],"=P",Tabla1[[#All],[llave2]],Gráficos_!C132))</f>
        <v/>
      </c>
      <c r="L132" t="str">
        <f>IF(C132="","",COUNTIFS(Tabla1[[#All],[sem 03]],"=P",Tabla1[[#All],[llave2]],Gráficos_!C132))</f>
        <v/>
      </c>
      <c r="M132" t="str">
        <f>IF(C132="","",COUNTIFS(Tabla1[[#All],[sem 04]],"=P",Tabla1[[#All],[llave2]],Gráficos_!C132))</f>
        <v/>
      </c>
      <c r="N132" t="str">
        <f>IF(C132="","",COUNTIFS(Tabla1[[#All],[sem 05]],"=P",Tabla1[[#All],[llave2]],Gráficos_!C132))</f>
        <v/>
      </c>
      <c r="O132" t="str">
        <f>IF(C132="","",COUNTIFS(Tabla1[[#All],[sem 06]],"=P",Tabla1[[#All],[llave2]],Gráficos_!C132))</f>
        <v/>
      </c>
      <c r="P132" t="str">
        <f>IF(C132="","",COUNTIFS(Tabla1[[#All],[sem 07]],"=P",Tabla1[[#All],[llave2]],Gráficos_!C132))</f>
        <v/>
      </c>
      <c r="Q132" t="str">
        <f>IF(C132="","",COUNTIFS(Tabla1[[#All],[sem 08]],"=P",Tabla1[[#All],[llave2]],Gráficos_!C132))</f>
        <v/>
      </c>
      <c r="R132" t="str">
        <f>IF(C132="","",COUNTIFS(Tabla1[[#All],[sem 09]],"=P",Tabla1[[#All],[llave2]],Gráficos_!C132))</f>
        <v/>
      </c>
      <c r="S132" t="str">
        <f>IF(C132="","",COUNTIFS(Tabla1[[#All],[sem 10]],"=P",Tabla1[[#All],[llave2]],Gráficos_!C132))</f>
        <v/>
      </c>
      <c r="T132" t="str">
        <f>IF(C132="","",COUNTIFS(Tabla1[[#All],[sem 11]],"=P",Tabla1[[#All],[llave2]],Gráficos_!C132))</f>
        <v/>
      </c>
      <c r="U132" t="str">
        <f>IF(C132="","",COUNTIFS(Tabla1[[#All],[sem 12]],"=P",Tabla1[[#All],[llave2]],Gráficos_!C132))</f>
        <v/>
      </c>
      <c r="AA132" t="str">
        <f t="shared" si="42"/>
        <v/>
      </c>
      <c r="AB132" t="str">
        <f t="shared" si="43"/>
        <v/>
      </c>
      <c r="AC132" t="str">
        <f t="shared" si="44"/>
        <v/>
      </c>
      <c r="AD132" t="str">
        <f t="shared" si="45"/>
        <v/>
      </c>
      <c r="AF132" t="str">
        <f t="shared" si="46"/>
        <v/>
      </c>
      <c r="AG132" t="str">
        <f t="shared" si="47"/>
        <v/>
      </c>
      <c r="AH132" t="str">
        <f t="shared" si="48"/>
        <v/>
      </c>
      <c r="AI132" t="str">
        <f t="shared" si="49"/>
        <v/>
      </c>
      <c r="AK132" t="str">
        <f t="shared" si="50"/>
        <v/>
      </c>
      <c r="AL132" t="str">
        <f t="shared" si="50"/>
        <v/>
      </c>
      <c r="AM132" t="str">
        <f t="shared" si="50"/>
        <v/>
      </c>
      <c r="AN132" t="str">
        <f t="shared" si="50"/>
        <v/>
      </c>
      <c r="AO132" t="str">
        <f t="shared" si="50"/>
        <v/>
      </c>
      <c r="AP132" t="str">
        <f t="shared" si="50"/>
        <v/>
      </c>
      <c r="AQ132" t="str">
        <f t="shared" si="50"/>
        <v/>
      </c>
      <c r="AR132" t="str">
        <f t="shared" si="50"/>
        <v/>
      </c>
      <c r="AS132" t="str">
        <f t="shared" si="50"/>
        <v/>
      </c>
      <c r="AT132" t="str">
        <f t="shared" si="50"/>
        <v/>
      </c>
      <c r="AU132" t="str">
        <f t="shared" si="50"/>
        <v/>
      </c>
      <c r="AV132" t="str">
        <f t="shared" si="50"/>
        <v/>
      </c>
      <c r="BA132" t="str">
        <f t="shared" si="40"/>
        <v/>
      </c>
    </row>
    <row r="133" spans="9:53">
      <c r="I133" t="str">
        <f>IF(C133="","",COUNTIFS(Tabla1[[#All],[¿Pasó a miembro?]],"Si",Tabla1[[#All],[Tipo Incrito]],"&lt;&gt;Pre-Inscrito",Tabla1[[#All],[llave2]],Gráficos_!C133))</f>
        <v/>
      </c>
      <c r="J133" t="str">
        <f>IF(C133="","",COUNTIFS(Tabla1[[#All],[sem 01]],"=P",Tabla1[[#All],[llave2]],Gráficos_!C133))</f>
        <v/>
      </c>
      <c r="K133" t="str">
        <f>IF(C133="","",COUNTIFS(Tabla1[[#All],[sem 02]],"=P",Tabla1[[#All],[llave2]],Gráficos_!C133))</f>
        <v/>
      </c>
      <c r="L133" t="str">
        <f>IF(C133="","",COUNTIFS(Tabla1[[#All],[sem 03]],"=P",Tabla1[[#All],[llave2]],Gráficos_!C133))</f>
        <v/>
      </c>
      <c r="M133" t="str">
        <f>IF(C133="","",COUNTIFS(Tabla1[[#All],[sem 04]],"=P",Tabla1[[#All],[llave2]],Gráficos_!C133))</f>
        <v/>
      </c>
      <c r="N133" t="str">
        <f>IF(C133="","",COUNTIFS(Tabla1[[#All],[sem 05]],"=P",Tabla1[[#All],[llave2]],Gráficos_!C133))</f>
        <v/>
      </c>
      <c r="O133" t="str">
        <f>IF(C133="","",COUNTIFS(Tabla1[[#All],[sem 06]],"=P",Tabla1[[#All],[llave2]],Gráficos_!C133))</f>
        <v/>
      </c>
      <c r="P133" t="str">
        <f>IF(C133="","",COUNTIFS(Tabla1[[#All],[sem 07]],"=P",Tabla1[[#All],[llave2]],Gráficos_!C133))</f>
        <v/>
      </c>
      <c r="Q133" t="str">
        <f>IF(C133="","",COUNTIFS(Tabla1[[#All],[sem 08]],"=P",Tabla1[[#All],[llave2]],Gráficos_!C133))</f>
        <v/>
      </c>
      <c r="R133" t="str">
        <f>IF(C133="","",COUNTIFS(Tabla1[[#All],[sem 09]],"=P",Tabla1[[#All],[llave2]],Gráficos_!C133))</f>
        <v/>
      </c>
      <c r="S133" t="str">
        <f>IF(C133="","",COUNTIFS(Tabla1[[#All],[sem 10]],"=P",Tabla1[[#All],[llave2]],Gráficos_!C133))</f>
        <v/>
      </c>
      <c r="T133" t="str">
        <f>IF(C133="","",COUNTIFS(Tabla1[[#All],[sem 11]],"=P",Tabla1[[#All],[llave2]],Gráficos_!C133))</f>
        <v/>
      </c>
      <c r="U133" t="str">
        <f>IF(C133="","",COUNTIFS(Tabla1[[#All],[sem 12]],"=P",Tabla1[[#All],[llave2]],Gráficos_!C133))</f>
        <v/>
      </c>
      <c r="AA133" t="str">
        <f t="shared" si="42"/>
        <v/>
      </c>
      <c r="AB133" t="str">
        <f t="shared" si="43"/>
        <v/>
      </c>
      <c r="AC133" t="str">
        <f t="shared" si="44"/>
        <v/>
      </c>
      <c r="AD133" t="str">
        <f t="shared" si="45"/>
        <v/>
      </c>
      <c r="AF133" t="str">
        <f t="shared" si="46"/>
        <v/>
      </c>
      <c r="AG133" t="str">
        <f t="shared" si="47"/>
        <v/>
      </c>
      <c r="AH133" t="str">
        <f t="shared" si="48"/>
        <v/>
      </c>
      <c r="AI133" t="str">
        <f t="shared" si="49"/>
        <v/>
      </c>
      <c r="AK133" t="str">
        <f t="shared" si="50"/>
        <v/>
      </c>
      <c r="AL133" t="str">
        <f t="shared" si="50"/>
        <v/>
      </c>
      <c r="AM133" t="str">
        <f t="shared" si="50"/>
        <v/>
      </c>
      <c r="AN133" t="str">
        <f t="shared" si="50"/>
        <v/>
      </c>
      <c r="AO133" t="str">
        <f t="shared" si="50"/>
        <v/>
      </c>
      <c r="AP133" t="str">
        <f t="shared" si="50"/>
        <v/>
      </c>
      <c r="AQ133" t="str">
        <f t="shared" si="50"/>
        <v/>
      </c>
      <c r="AR133" t="str">
        <f t="shared" si="50"/>
        <v/>
      </c>
      <c r="AS133" t="str">
        <f t="shared" si="50"/>
        <v/>
      </c>
      <c r="AT133" t="str">
        <f t="shared" si="50"/>
        <v/>
      </c>
      <c r="AU133" t="str">
        <f t="shared" si="50"/>
        <v/>
      </c>
      <c r="AV133" t="str">
        <f t="shared" si="50"/>
        <v/>
      </c>
      <c r="BA133" t="str">
        <f t="shared" si="40"/>
        <v/>
      </c>
    </row>
    <row r="134" spans="9:53">
      <c r="I134" t="str">
        <f>IF(C134="","",COUNTIFS(Tabla1[[#All],[¿Pasó a miembro?]],"Si",Tabla1[[#All],[Tipo Incrito]],"&lt;&gt;Pre-Inscrito",Tabla1[[#All],[llave2]],Gráficos_!C134))</f>
        <v/>
      </c>
      <c r="J134" t="str">
        <f>IF(C134="","",COUNTIFS(Tabla1[[#All],[sem 01]],"=P",Tabla1[[#All],[llave2]],Gráficos_!C134))</f>
        <v/>
      </c>
      <c r="K134" t="str">
        <f>IF(C134="","",COUNTIFS(Tabla1[[#All],[sem 02]],"=P",Tabla1[[#All],[llave2]],Gráficos_!C134))</f>
        <v/>
      </c>
      <c r="L134" t="str">
        <f>IF(C134="","",COUNTIFS(Tabla1[[#All],[sem 03]],"=P",Tabla1[[#All],[llave2]],Gráficos_!C134))</f>
        <v/>
      </c>
      <c r="M134" t="str">
        <f>IF(C134="","",COUNTIFS(Tabla1[[#All],[sem 04]],"=P",Tabla1[[#All],[llave2]],Gráficos_!C134))</f>
        <v/>
      </c>
      <c r="N134" t="str">
        <f>IF(C134="","",COUNTIFS(Tabla1[[#All],[sem 05]],"=P",Tabla1[[#All],[llave2]],Gráficos_!C134))</f>
        <v/>
      </c>
      <c r="O134" t="str">
        <f>IF(C134="","",COUNTIFS(Tabla1[[#All],[sem 06]],"=P",Tabla1[[#All],[llave2]],Gráficos_!C134))</f>
        <v/>
      </c>
      <c r="P134" t="str">
        <f>IF(C134="","",COUNTIFS(Tabla1[[#All],[sem 07]],"=P",Tabla1[[#All],[llave2]],Gráficos_!C134))</f>
        <v/>
      </c>
      <c r="Q134" t="str">
        <f>IF(C134="","",COUNTIFS(Tabla1[[#All],[sem 08]],"=P",Tabla1[[#All],[llave2]],Gráficos_!C134))</f>
        <v/>
      </c>
      <c r="R134" t="str">
        <f>IF(C134="","",COUNTIFS(Tabla1[[#All],[sem 09]],"=P",Tabla1[[#All],[llave2]],Gráficos_!C134))</f>
        <v/>
      </c>
      <c r="S134" t="str">
        <f>IF(C134="","",COUNTIFS(Tabla1[[#All],[sem 10]],"=P",Tabla1[[#All],[llave2]],Gráficos_!C134))</f>
        <v/>
      </c>
      <c r="T134" t="str">
        <f>IF(C134="","",COUNTIFS(Tabla1[[#All],[sem 11]],"=P",Tabla1[[#All],[llave2]],Gráficos_!C134))</f>
        <v/>
      </c>
      <c r="U134" t="str">
        <f>IF(C134="","",COUNTIFS(Tabla1[[#All],[sem 12]],"=P",Tabla1[[#All],[llave2]],Gráficos_!C134))</f>
        <v/>
      </c>
      <c r="AA134" t="str">
        <f t="shared" si="42"/>
        <v/>
      </c>
      <c r="AB134" t="str">
        <f t="shared" si="43"/>
        <v/>
      </c>
      <c r="AC134" t="str">
        <f t="shared" si="44"/>
        <v/>
      </c>
      <c r="AD134" t="str">
        <f t="shared" si="45"/>
        <v/>
      </c>
      <c r="AF134" t="str">
        <f t="shared" si="46"/>
        <v/>
      </c>
      <c r="AG134" t="str">
        <f t="shared" si="47"/>
        <v/>
      </c>
      <c r="AH134" t="str">
        <f t="shared" si="48"/>
        <v/>
      </c>
      <c r="AI134" t="str">
        <f t="shared" si="49"/>
        <v/>
      </c>
      <c r="AK134" t="str">
        <f t="shared" si="50"/>
        <v/>
      </c>
      <c r="AL134" t="str">
        <f t="shared" si="50"/>
        <v/>
      </c>
      <c r="AM134" t="str">
        <f t="shared" si="50"/>
        <v/>
      </c>
      <c r="AN134" t="str">
        <f t="shared" si="50"/>
        <v/>
      </c>
      <c r="AO134" t="str">
        <f t="shared" si="50"/>
        <v/>
      </c>
      <c r="AP134" t="str">
        <f t="shared" si="50"/>
        <v/>
      </c>
      <c r="AQ134" t="str">
        <f t="shared" si="50"/>
        <v/>
      </c>
      <c r="AR134" t="str">
        <f t="shared" si="50"/>
        <v/>
      </c>
      <c r="AS134" t="str">
        <f t="shared" si="50"/>
        <v/>
      </c>
      <c r="AT134" t="str">
        <f t="shared" si="50"/>
        <v/>
      </c>
      <c r="AU134" t="str">
        <f t="shared" si="50"/>
        <v/>
      </c>
      <c r="AV134" t="str">
        <f t="shared" si="50"/>
        <v/>
      </c>
      <c r="BA134" t="str">
        <f t="shared" si="40"/>
        <v/>
      </c>
    </row>
    <row r="135" spans="9:53">
      <c r="I135" t="str">
        <f>IF(C135="","",COUNTIFS(Tabla1[[#All],[¿Pasó a miembro?]],"Si",Tabla1[[#All],[Tipo Incrito]],"&lt;&gt;Pre-Inscrito",Tabla1[[#All],[llave2]],Gráficos_!C135))</f>
        <v/>
      </c>
      <c r="J135" t="str">
        <f>IF(C135="","",COUNTIFS(Tabla1[[#All],[sem 01]],"=P",Tabla1[[#All],[llave2]],Gráficos_!C135))</f>
        <v/>
      </c>
      <c r="K135" t="str">
        <f>IF(C135="","",COUNTIFS(Tabla1[[#All],[sem 02]],"=P",Tabla1[[#All],[llave2]],Gráficos_!C135))</f>
        <v/>
      </c>
      <c r="L135" t="str">
        <f>IF(C135="","",COUNTIFS(Tabla1[[#All],[sem 03]],"=P",Tabla1[[#All],[llave2]],Gráficos_!C135))</f>
        <v/>
      </c>
      <c r="M135" t="str">
        <f>IF(C135="","",COUNTIFS(Tabla1[[#All],[sem 04]],"=P",Tabla1[[#All],[llave2]],Gráficos_!C135))</f>
        <v/>
      </c>
      <c r="N135" t="str">
        <f>IF(C135="","",COUNTIFS(Tabla1[[#All],[sem 05]],"=P",Tabla1[[#All],[llave2]],Gráficos_!C135))</f>
        <v/>
      </c>
      <c r="O135" t="str">
        <f>IF(C135="","",COUNTIFS(Tabla1[[#All],[sem 06]],"=P",Tabla1[[#All],[llave2]],Gráficos_!C135))</f>
        <v/>
      </c>
      <c r="P135" t="str">
        <f>IF(C135="","",COUNTIFS(Tabla1[[#All],[sem 07]],"=P",Tabla1[[#All],[llave2]],Gráficos_!C135))</f>
        <v/>
      </c>
      <c r="Q135" t="str">
        <f>IF(C135="","",COUNTIFS(Tabla1[[#All],[sem 08]],"=P",Tabla1[[#All],[llave2]],Gráficos_!C135))</f>
        <v/>
      </c>
      <c r="R135" t="str">
        <f>IF(C135="","",COUNTIFS(Tabla1[[#All],[sem 09]],"=P",Tabla1[[#All],[llave2]],Gráficos_!C135))</f>
        <v/>
      </c>
      <c r="S135" t="str">
        <f>IF(C135="","",COUNTIFS(Tabla1[[#All],[sem 10]],"=P",Tabla1[[#All],[llave2]],Gráficos_!C135))</f>
        <v/>
      </c>
      <c r="T135" t="str">
        <f>IF(C135="","",COUNTIFS(Tabla1[[#All],[sem 11]],"=P",Tabla1[[#All],[llave2]],Gráficos_!C135))</f>
        <v/>
      </c>
      <c r="U135" t="str">
        <f>IF(C135="","",COUNTIFS(Tabla1[[#All],[sem 12]],"=P",Tabla1[[#All],[llave2]],Gráficos_!C135))</f>
        <v/>
      </c>
      <c r="AA135" t="str">
        <f t="shared" ref="AA135:AA150" si="51">IF(OR(C135="",C135="(En blanco)"),"",C135)</f>
        <v/>
      </c>
      <c r="AB135" t="str">
        <f t="shared" ref="AB135:AB150" si="52">IF(OR(D135="",D135="(En blanco)"),"",D135)</f>
        <v/>
      </c>
      <c r="AC135" t="str">
        <f t="shared" ref="AC135:AC150" si="53">IF(OR(B135="",B135="(En blanco)"),"",B135)</f>
        <v/>
      </c>
      <c r="AD135" t="str">
        <f t="shared" ref="AD135:AD150" si="54">IF(OR(B135="",B135="(En blanco)"),"",TEXT(B135,"mmmm"))</f>
        <v/>
      </c>
      <c r="AF135" t="str">
        <f t="shared" ref="AF135:AF150" si="55">IF(OR(E135="",E135="(En blanco)"),"",E135)</f>
        <v/>
      </c>
      <c r="AG135" t="str">
        <f t="shared" ref="AG135:AG150" si="56">IF(OR(F135="",F135="(En blanco)"),"",F135)</f>
        <v/>
      </c>
      <c r="AH135" t="str">
        <f t="shared" ref="AH135:AH150" si="57">IF(OR(G135="",G135="(En blanco)"),"",G135)</f>
        <v/>
      </c>
      <c r="AI135" t="str">
        <f t="shared" ref="AI135:AI150" si="58">IF(H135="","",H135)</f>
        <v/>
      </c>
      <c r="AK135" t="str">
        <f t="shared" si="50"/>
        <v/>
      </c>
      <c r="AL135" t="str">
        <f t="shared" si="50"/>
        <v/>
      </c>
      <c r="AM135" t="str">
        <f t="shared" si="50"/>
        <v/>
      </c>
      <c r="AN135" t="str">
        <f t="shared" ref="AK135:AV150" si="59">IF(M135="","",M135)</f>
        <v/>
      </c>
      <c r="AO135" t="str">
        <f t="shared" si="59"/>
        <v/>
      </c>
      <c r="AP135" t="str">
        <f t="shared" si="59"/>
        <v/>
      </c>
      <c r="AQ135" t="str">
        <f t="shared" si="59"/>
        <v/>
      </c>
      <c r="AR135" t="str">
        <f t="shared" si="59"/>
        <v/>
      </c>
      <c r="AS135" t="str">
        <f t="shared" si="59"/>
        <v/>
      </c>
      <c r="AT135" t="str">
        <f t="shared" si="59"/>
        <v/>
      </c>
      <c r="AU135" t="str">
        <f t="shared" si="59"/>
        <v/>
      </c>
      <c r="AV135" t="str">
        <f t="shared" si="59"/>
        <v/>
      </c>
      <c r="BA135" t="str">
        <f t="shared" si="40"/>
        <v/>
      </c>
    </row>
    <row r="136" spans="9:53">
      <c r="I136" t="str">
        <f>IF(C136="","",COUNTIFS(Tabla1[[#All],[¿Pasó a miembro?]],"Si",Tabla1[[#All],[Tipo Incrito]],"&lt;&gt;Pre-Inscrito",Tabla1[[#All],[llave2]],Gráficos_!C136))</f>
        <v/>
      </c>
      <c r="J136" t="str">
        <f>IF(C136="","",COUNTIFS(Tabla1[[#All],[sem 01]],"=P",Tabla1[[#All],[llave2]],Gráficos_!C136))</f>
        <v/>
      </c>
      <c r="K136" t="str">
        <f>IF(C136="","",COUNTIFS(Tabla1[[#All],[sem 02]],"=P",Tabla1[[#All],[llave2]],Gráficos_!C136))</f>
        <v/>
      </c>
      <c r="L136" t="str">
        <f>IF(C136="","",COUNTIFS(Tabla1[[#All],[sem 03]],"=P",Tabla1[[#All],[llave2]],Gráficos_!C136))</f>
        <v/>
      </c>
      <c r="M136" t="str">
        <f>IF(C136="","",COUNTIFS(Tabla1[[#All],[sem 04]],"=P",Tabla1[[#All],[llave2]],Gráficos_!C136))</f>
        <v/>
      </c>
      <c r="N136" t="str">
        <f>IF(C136="","",COUNTIFS(Tabla1[[#All],[sem 05]],"=P",Tabla1[[#All],[llave2]],Gráficos_!C136))</f>
        <v/>
      </c>
      <c r="O136" t="str">
        <f>IF(C136="","",COUNTIFS(Tabla1[[#All],[sem 06]],"=P",Tabla1[[#All],[llave2]],Gráficos_!C136))</f>
        <v/>
      </c>
      <c r="P136" t="str">
        <f>IF(C136="","",COUNTIFS(Tabla1[[#All],[sem 07]],"=P",Tabla1[[#All],[llave2]],Gráficos_!C136))</f>
        <v/>
      </c>
      <c r="Q136" t="str">
        <f>IF(C136="","",COUNTIFS(Tabla1[[#All],[sem 08]],"=P",Tabla1[[#All],[llave2]],Gráficos_!C136))</f>
        <v/>
      </c>
      <c r="R136" t="str">
        <f>IF(C136="","",COUNTIFS(Tabla1[[#All],[sem 09]],"=P",Tabla1[[#All],[llave2]],Gráficos_!C136))</f>
        <v/>
      </c>
      <c r="S136" t="str">
        <f>IF(C136="","",COUNTIFS(Tabla1[[#All],[sem 10]],"=P",Tabla1[[#All],[llave2]],Gráficos_!C136))</f>
        <v/>
      </c>
      <c r="T136" t="str">
        <f>IF(C136="","",COUNTIFS(Tabla1[[#All],[sem 11]],"=P",Tabla1[[#All],[llave2]],Gráficos_!C136))</f>
        <v/>
      </c>
      <c r="U136" t="str">
        <f>IF(C136="","",COUNTIFS(Tabla1[[#All],[sem 12]],"=P",Tabla1[[#All],[llave2]],Gráficos_!C136))</f>
        <v/>
      </c>
      <c r="AA136" t="str">
        <f t="shared" si="51"/>
        <v/>
      </c>
      <c r="AB136" t="str">
        <f t="shared" si="52"/>
        <v/>
      </c>
      <c r="AC136" t="str">
        <f t="shared" si="53"/>
        <v/>
      </c>
      <c r="AD136" t="str">
        <f t="shared" si="54"/>
        <v/>
      </c>
      <c r="AF136" t="str">
        <f t="shared" si="55"/>
        <v/>
      </c>
      <c r="AG136" t="str">
        <f t="shared" si="56"/>
        <v/>
      </c>
      <c r="AH136" t="str">
        <f t="shared" si="57"/>
        <v/>
      </c>
      <c r="AI136" t="str">
        <f t="shared" si="58"/>
        <v/>
      </c>
      <c r="AK136" t="str">
        <f t="shared" si="59"/>
        <v/>
      </c>
      <c r="AL136" t="str">
        <f t="shared" si="59"/>
        <v/>
      </c>
      <c r="AM136" t="str">
        <f t="shared" si="59"/>
        <v/>
      </c>
      <c r="AN136" t="str">
        <f t="shared" si="59"/>
        <v/>
      </c>
      <c r="AO136" t="str">
        <f t="shared" si="59"/>
        <v/>
      </c>
      <c r="AP136" t="str">
        <f t="shared" si="59"/>
        <v/>
      </c>
      <c r="AQ136" t="str">
        <f t="shared" si="59"/>
        <v/>
      </c>
      <c r="AR136" t="str">
        <f t="shared" si="59"/>
        <v/>
      </c>
      <c r="AS136" t="str">
        <f t="shared" si="59"/>
        <v/>
      </c>
      <c r="AT136" t="str">
        <f t="shared" si="59"/>
        <v/>
      </c>
      <c r="AU136" t="str">
        <f t="shared" si="59"/>
        <v/>
      </c>
      <c r="AV136" t="str">
        <f t="shared" si="59"/>
        <v/>
      </c>
      <c r="BA136" t="str">
        <f t="shared" ref="BA136:BA150" si="60">IF(I136="","",I136)</f>
        <v/>
      </c>
    </row>
    <row r="137" spans="9:53">
      <c r="I137" t="str">
        <f>IF(C137="","",COUNTIFS(Tabla1[[#All],[¿Pasó a miembro?]],"Si",Tabla1[[#All],[Tipo Incrito]],"&lt;&gt;Pre-Inscrito",Tabla1[[#All],[llave2]],Gráficos_!C137))</f>
        <v/>
      </c>
      <c r="J137" t="str">
        <f>IF(C137="","",COUNTIFS(Tabla1[[#All],[sem 01]],"=P",Tabla1[[#All],[llave2]],Gráficos_!C137))</f>
        <v/>
      </c>
      <c r="K137" t="str">
        <f>IF(C137="","",COUNTIFS(Tabla1[[#All],[sem 02]],"=P",Tabla1[[#All],[llave2]],Gráficos_!C137))</f>
        <v/>
      </c>
      <c r="L137" t="str">
        <f>IF(C137="","",COUNTIFS(Tabla1[[#All],[sem 03]],"=P",Tabla1[[#All],[llave2]],Gráficos_!C137))</f>
        <v/>
      </c>
      <c r="M137" t="str">
        <f>IF(C137="","",COUNTIFS(Tabla1[[#All],[sem 04]],"=P",Tabla1[[#All],[llave2]],Gráficos_!C137))</f>
        <v/>
      </c>
      <c r="N137" t="str">
        <f>IF(C137="","",COUNTIFS(Tabla1[[#All],[sem 05]],"=P",Tabla1[[#All],[llave2]],Gráficos_!C137))</f>
        <v/>
      </c>
      <c r="O137" t="str">
        <f>IF(C137="","",COUNTIFS(Tabla1[[#All],[sem 06]],"=P",Tabla1[[#All],[llave2]],Gráficos_!C137))</f>
        <v/>
      </c>
      <c r="P137" t="str">
        <f>IF(C137="","",COUNTIFS(Tabla1[[#All],[sem 07]],"=P",Tabla1[[#All],[llave2]],Gráficos_!C137))</f>
        <v/>
      </c>
      <c r="Q137" t="str">
        <f>IF(C137="","",COUNTIFS(Tabla1[[#All],[sem 08]],"=P",Tabla1[[#All],[llave2]],Gráficos_!C137))</f>
        <v/>
      </c>
      <c r="R137" t="str">
        <f>IF(C137="","",COUNTIFS(Tabla1[[#All],[sem 09]],"=P",Tabla1[[#All],[llave2]],Gráficos_!C137))</f>
        <v/>
      </c>
      <c r="S137" t="str">
        <f>IF(C137="","",COUNTIFS(Tabla1[[#All],[sem 10]],"=P",Tabla1[[#All],[llave2]],Gráficos_!C137))</f>
        <v/>
      </c>
      <c r="T137" t="str">
        <f>IF(C137="","",COUNTIFS(Tabla1[[#All],[sem 11]],"=P",Tabla1[[#All],[llave2]],Gráficos_!C137))</f>
        <v/>
      </c>
      <c r="U137" t="str">
        <f>IF(C137="","",COUNTIFS(Tabla1[[#All],[sem 12]],"=P",Tabla1[[#All],[llave2]],Gráficos_!C137))</f>
        <v/>
      </c>
      <c r="AA137" t="str">
        <f t="shared" si="51"/>
        <v/>
      </c>
      <c r="AB137" t="str">
        <f t="shared" si="52"/>
        <v/>
      </c>
      <c r="AC137" t="str">
        <f t="shared" si="53"/>
        <v/>
      </c>
      <c r="AD137" t="str">
        <f t="shared" si="54"/>
        <v/>
      </c>
      <c r="AF137" t="str">
        <f t="shared" si="55"/>
        <v/>
      </c>
      <c r="AG137" t="str">
        <f t="shared" si="56"/>
        <v/>
      </c>
      <c r="AH137" t="str">
        <f t="shared" si="57"/>
        <v/>
      </c>
      <c r="AI137" t="str">
        <f t="shared" si="58"/>
        <v/>
      </c>
      <c r="AK137" t="str">
        <f t="shared" si="59"/>
        <v/>
      </c>
      <c r="AL137" t="str">
        <f t="shared" si="59"/>
        <v/>
      </c>
      <c r="AM137" t="str">
        <f t="shared" si="59"/>
        <v/>
      </c>
      <c r="AN137" t="str">
        <f t="shared" si="59"/>
        <v/>
      </c>
      <c r="AO137" t="str">
        <f t="shared" si="59"/>
        <v/>
      </c>
      <c r="AP137" t="str">
        <f t="shared" si="59"/>
        <v/>
      </c>
      <c r="AQ137" t="str">
        <f t="shared" si="59"/>
        <v/>
      </c>
      <c r="AR137" t="str">
        <f t="shared" si="59"/>
        <v/>
      </c>
      <c r="AS137" t="str">
        <f t="shared" si="59"/>
        <v/>
      </c>
      <c r="AT137" t="str">
        <f t="shared" si="59"/>
        <v/>
      </c>
      <c r="AU137" t="str">
        <f t="shared" si="59"/>
        <v/>
      </c>
      <c r="AV137" t="str">
        <f t="shared" si="59"/>
        <v/>
      </c>
      <c r="BA137" t="str">
        <f t="shared" si="60"/>
        <v/>
      </c>
    </row>
    <row r="138" spans="9:53">
      <c r="I138" t="str">
        <f>IF(C138="","",COUNTIFS(Tabla1[[#All],[¿Pasó a miembro?]],"Si",Tabla1[[#All],[Tipo Incrito]],"&lt;&gt;Pre-Inscrito",Tabla1[[#All],[llave2]],Gráficos_!C138))</f>
        <v/>
      </c>
      <c r="J138" t="str">
        <f>IF(C138="","",COUNTIFS(Tabla1[[#All],[sem 01]],"=P",Tabla1[[#All],[llave2]],Gráficos_!C138))</f>
        <v/>
      </c>
      <c r="K138" t="str">
        <f>IF(C138="","",COUNTIFS(Tabla1[[#All],[sem 02]],"=P",Tabla1[[#All],[llave2]],Gráficos_!C138))</f>
        <v/>
      </c>
      <c r="L138" t="str">
        <f>IF(C138="","",COUNTIFS(Tabla1[[#All],[sem 03]],"=P",Tabla1[[#All],[llave2]],Gráficos_!C138))</f>
        <v/>
      </c>
      <c r="M138" t="str">
        <f>IF(C138="","",COUNTIFS(Tabla1[[#All],[sem 04]],"=P",Tabla1[[#All],[llave2]],Gráficos_!C138))</f>
        <v/>
      </c>
      <c r="N138" t="str">
        <f>IF(C138="","",COUNTIFS(Tabla1[[#All],[sem 05]],"=P",Tabla1[[#All],[llave2]],Gráficos_!C138))</f>
        <v/>
      </c>
      <c r="O138" t="str">
        <f>IF(C138="","",COUNTIFS(Tabla1[[#All],[sem 06]],"=P",Tabla1[[#All],[llave2]],Gráficos_!C138))</f>
        <v/>
      </c>
      <c r="P138" t="str">
        <f>IF(C138="","",COUNTIFS(Tabla1[[#All],[sem 07]],"=P",Tabla1[[#All],[llave2]],Gráficos_!C138))</f>
        <v/>
      </c>
      <c r="Q138" t="str">
        <f>IF(C138="","",COUNTIFS(Tabla1[[#All],[sem 08]],"=P",Tabla1[[#All],[llave2]],Gráficos_!C138))</f>
        <v/>
      </c>
      <c r="R138" t="str">
        <f>IF(C138="","",COUNTIFS(Tabla1[[#All],[sem 09]],"=P",Tabla1[[#All],[llave2]],Gráficos_!C138))</f>
        <v/>
      </c>
      <c r="S138" t="str">
        <f>IF(C138="","",COUNTIFS(Tabla1[[#All],[sem 10]],"=P",Tabla1[[#All],[llave2]],Gráficos_!C138))</f>
        <v/>
      </c>
      <c r="T138" t="str">
        <f>IF(C138="","",COUNTIFS(Tabla1[[#All],[sem 11]],"=P",Tabla1[[#All],[llave2]],Gráficos_!C138))</f>
        <v/>
      </c>
      <c r="U138" t="str">
        <f>IF(C138="","",COUNTIFS(Tabla1[[#All],[sem 12]],"=P",Tabla1[[#All],[llave2]],Gráficos_!C138))</f>
        <v/>
      </c>
      <c r="AA138" t="str">
        <f t="shared" si="51"/>
        <v/>
      </c>
      <c r="AB138" t="str">
        <f t="shared" si="52"/>
        <v/>
      </c>
      <c r="AC138" t="str">
        <f t="shared" si="53"/>
        <v/>
      </c>
      <c r="AD138" t="str">
        <f t="shared" si="54"/>
        <v/>
      </c>
      <c r="AF138" t="str">
        <f t="shared" si="55"/>
        <v/>
      </c>
      <c r="AG138" t="str">
        <f t="shared" si="56"/>
        <v/>
      </c>
      <c r="AH138" t="str">
        <f t="shared" si="57"/>
        <v/>
      </c>
      <c r="AI138" t="str">
        <f t="shared" si="58"/>
        <v/>
      </c>
      <c r="AK138" t="str">
        <f t="shared" si="59"/>
        <v/>
      </c>
      <c r="AL138" t="str">
        <f t="shared" si="59"/>
        <v/>
      </c>
      <c r="AM138" t="str">
        <f t="shared" si="59"/>
        <v/>
      </c>
      <c r="AN138" t="str">
        <f t="shared" si="59"/>
        <v/>
      </c>
      <c r="AO138" t="str">
        <f t="shared" si="59"/>
        <v/>
      </c>
      <c r="AP138" t="str">
        <f t="shared" si="59"/>
        <v/>
      </c>
      <c r="AQ138" t="str">
        <f t="shared" si="59"/>
        <v/>
      </c>
      <c r="AR138" t="str">
        <f t="shared" si="59"/>
        <v/>
      </c>
      <c r="AS138" t="str">
        <f t="shared" si="59"/>
        <v/>
      </c>
      <c r="AT138" t="str">
        <f t="shared" si="59"/>
        <v/>
      </c>
      <c r="AU138" t="str">
        <f t="shared" si="59"/>
        <v/>
      </c>
      <c r="AV138" t="str">
        <f t="shared" si="59"/>
        <v/>
      </c>
      <c r="BA138" t="str">
        <f t="shared" si="60"/>
        <v/>
      </c>
    </row>
    <row r="139" spans="9:53">
      <c r="I139" t="str">
        <f>IF(C139="","",COUNTIFS(Tabla1[[#All],[¿Pasó a miembro?]],"Si",Tabla1[[#All],[Tipo Incrito]],"&lt;&gt;Pre-Inscrito",Tabla1[[#All],[llave2]],Gráficos_!C139))</f>
        <v/>
      </c>
      <c r="J139" t="str">
        <f>IF(C139="","",COUNTIFS(Tabla1[[#All],[sem 01]],"=P",Tabla1[[#All],[llave2]],Gráficos_!C139))</f>
        <v/>
      </c>
      <c r="K139" t="str">
        <f>IF(C139="","",COUNTIFS(Tabla1[[#All],[sem 02]],"=P",Tabla1[[#All],[llave2]],Gráficos_!C139))</f>
        <v/>
      </c>
      <c r="L139" t="str">
        <f>IF(C139="","",COUNTIFS(Tabla1[[#All],[sem 03]],"=P",Tabla1[[#All],[llave2]],Gráficos_!C139))</f>
        <v/>
      </c>
      <c r="M139" t="str">
        <f>IF(C139="","",COUNTIFS(Tabla1[[#All],[sem 04]],"=P",Tabla1[[#All],[llave2]],Gráficos_!C139))</f>
        <v/>
      </c>
      <c r="N139" t="str">
        <f>IF(C139="","",COUNTIFS(Tabla1[[#All],[sem 05]],"=P",Tabla1[[#All],[llave2]],Gráficos_!C139))</f>
        <v/>
      </c>
      <c r="O139" t="str">
        <f>IF(C139="","",COUNTIFS(Tabla1[[#All],[sem 06]],"=P",Tabla1[[#All],[llave2]],Gráficos_!C139))</f>
        <v/>
      </c>
      <c r="P139" t="str">
        <f>IF(C139="","",COUNTIFS(Tabla1[[#All],[sem 07]],"=P",Tabla1[[#All],[llave2]],Gráficos_!C139))</f>
        <v/>
      </c>
      <c r="Q139" t="str">
        <f>IF(C139="","",COUNTIFS(Tabla1[[#All],[sem 08]],"=P",Tabla1[[#All],[llave2]],Gráficos_!C139))</f>
        <v/>
      </c>
      <c r="R139" t="str">
        <f>IF(C139="","",COUNTIFS(Tabla1[[#All],[sem 09]],"=P",Tabla1[[#All],[llave2]],Gráficos_!C139))</f>
        <v/>
      </c>
      <c r="S139" t="str">
        <f>IF(C139="","",COUNTIFS(Tabla1[[#All],[sem 10]],"=P",Tabla1[[#All],[llave2]],Gráficos_!C139))</f>
        <v/>
      </c>
      <c r="T139" t="str">
        <f>IF(C139="","",COUNTIFS(Tabla1[[#All],[sem 11]],"=P",Tabla1[[#All],[llave2]],Gráficos_!C139))</f>
        <v/>
      </c>
      <c r="U139" t="str">
        <f>IF(C139="","",COUNTIFS(Tabla1[[#All],[sem 12]],"=P",Tabla1[[#All],[llave2]],Gráficos_!C139))</f>
        <v/>
      </c>
      <c r="AA139" t="str">
        <f t="shared" si="51"/>
        <v/>
      </c>
      <c r="AB139" t="str">
        <f t="shared" si="52"/>
        <v/>
      </c>
      <c r="AC139" t="str">
        <f t="shared" si="53"/>
        <v/>
      </c>
      <c r="AD139" t="str">
        <f t="shared" si="54"/>
        <v/>
      </c>
      <c r="AF139" t="str">
        <f t="shared" si="55"/>
        <v/>
      </c>
      <c r="AG139" t="str">
        <f t="shared" si="56"/>
        <v/>
      </c>
      <c r="AH139" t="str">
        <f t="shared" si="57"/>
        <v/>
      </c>
      <c r="AI139" t="str">
        <f t="shared" si="58"/>
        <v/>
      </c>
      <c r="AK139" t="str">
        <f t="shared" si="59"/>
        <v/>
      </c>
      <c r="AL139" t="str">
        <f t="shared" si="59"/>
        <v/>
      </c>
      <c r="AM139" t="str">
        <f t="shared" si="59"/>
        <v/>
      </c>
      <c r="AN139" t="str">
        <f t="shared" si="59"/>
        <v/>
      </c>
      <c r="AO139" t="str">
        <f t="shared" si="59"/>
        <v/>
      </c>
      <c r="AP139" t="str">
        <f t="shared" si="59"/>
        <v/>
      </c>
      <c r="AQ139" t="str">
        <f t="shared" si="59"/>
        <v/>
      </c>
      <c r="AR139" t="str">
        <f t="shared" si="59"/>
        <v/>
      </c>
      <c r="AS139" t="str">
        <f t="shared" si="59"/>
        <v/>
      </c>
      <c r="AT139" t="str">
        <f t="shared" si="59"/>
        <v/>
      </c>
      <c r="AU139" t="str">
        <f t="shared" si="59"/>
        <v/>
      </c>
      <c r="AV139" t="str">
        <f t="shared" si="59"/>
        <v/>
      </c>
      <c r="BA139" t="str">
        <f t="shared" si="60"/>
        <v/>
      </c>
    </row>
    <row r="140" spans="9:53">
      <c r="I140" t="str">
        <f>IF(C140="","",COUNTIFS(Tabla1[[#All],[¿Pasó a miembro?]],"Si",Tabla1[[#All],[Tipo Incrito]],"&lt;&gt;Pre-Inscrito",Tabla1[[#All],[llave2]],Gráficos_!C140))</f>
        <v/>
      </c>
      <c r="J140" t="str">
        <f>IF(C140="","",COUNTIFS(Tabla1[[#All],[sem 01]],"=P",Tabla1[[#All],[llave2]],Gráficos_!C140))</f>
        <v/>
      </c>
      <c r="K140" t="str">
        <f>IF(C140="","",COUNTIFS(Tabla1[[#All],[sem 02]],"=P",Tabla1[[#All],[llave2]],Gráficos_!C140))</f>
        <v/>
      </c>
      <c r="L140" t="str">
        <f>IF(C140="","",COUNTIFS(Tabla1[[#All],[sem 03]],"=P",Tabla1[[#All],[llave2]],Gráficos_!C140))</f>
        <v/>
      </c>
      <c r="M140" t="str">
        <f>IF(C140="","",COUNTIFS(Tabla1[[#All],[sem 04]],"=P",Tabla1[[#All],[llave2]],Gráficos_!C140))</f>
        <v/>
      </c>
      <c r="N140" t="str">
        <f>IF(C140="","",COUNTIFS(Tabla1[[#All],[sem 05]],"=P",Tabla1[[#All],[llave2]],Gráficos_!C140))</f>
        <v/>
      </c>
      <c r="O140" t="str">
        <f>IF(C140="","",COUNTIFS(Tabla1[[#All],[sem 06]],"=P",Tabla1[[#All],[llave2]],Gráficos_!C140))</f>
        <v/>
      </c>
      <c r="P140" t="str">
        <f>IF(C140="","",COUNTIFS(Tabla1[[#All],[sem 07]],"=P",Tabla1[[#All],[llave2]],Gráficos_!C140))</f>
        <v/>
      </c>
      <c r="Q140" t="str">
        <f>IF(C140="","",COUNTIFS(Tabla1[[#All],[sem 08]],"=P",Tabla1[[#All],[llave2]],Gráficos_!C140))</f>
        <v/>
      </c>
      <c r="R140" t="str">
        <f>IF(C140="","",COUNTIFS(Tabla1[[#All],[sem 09]],"=P",Tabla1[[#All],[llave2]],Gráficos_!C140))</f>
        <v/>
      </c>
      <c r="S140" t="str">
        <f>IF(C140="","",COUNTIFS(Tabla1[[#All],[sem 10]],"=P",Tabla1[[#All],[llave2]],Gráficos_!C140))</f>
        <v/>
      </c>
      <c r="T140" t="str">
        <f>IF(C140="","",COUNTIFS(Tabla1[[#All],[sem 11]],"=P",Tabla1[[#All],[llave2]],Gráficos_!C140))</f>
        <v/>
      </c>
      <c r="U140" t="str">
        <f>IF(C140="","",COUNTIFS(Tabla1[[#All],[sem 12]],"=P",Tabla1[[#All],[llave2]],Gráficos_!C140))</f>
        <v/>
      </c>
      <c r="AA140" t="str">
        <f t="shared" si="51"/>
        <v/>
      </c>
      <c r="AB140" t="str">
        <f t="shared" si="52"/>
        <v/>
      </c>
      <c r="AC140" t="str">
        <f t="shared" si="53"/>
        <v/>
      </c>
      <c r="AD140" t="str">
        <f t="shared" si="54"/>
        <v/>
      </c>
      <c r="AF140" t="str">
        <f t="shared" si="55"/>
        <v/>
      </c>
      <c r="AG140" t="str">
        <f t="shared" si="56"/>
        <v/>
      </c>
      <c r="AH140" t="str">
        <f t="shared" si="57"/>
        <v/>
      </c>
      <c r="AI140" t="str">
        <f t="shared" si="58"/>
        <v/>
      </c>
      <c r="AK140" t="str">
        <f t="shared" si="59"/>
        <v/>
      </c>
      <c r="AL140" t="str">
        <f t="shared" si="59"/>
        <v/>
      </c>
      <c r="AM140" t="str">
        <f t="shared" si="59"/>
        <v/>
      </c>
      <c r="AN140" t="str">
        <f t="shared" si="59"/>
        <v/>
      </c>
      <c r="AO140" t="str">
        <f t="shared" si="59"/>
        <v/>
      </c>
      <c r="AP140" t="str">
        <f t="shared" si="59"/>
        <v/>
      </c>
      <c r="AQ140" t="str">
        <f t="shared" si="59"/>
        <v/>
      </c>
      <c r="AR140" t="str">
        <f t="shared" si="59"/>
        <v/>
      </c>
      <c r="AS140" t="str">
        <f t="shared" si="59"/>
        <v/>
      </c>
      <c r="AT140" t="str">
        <f t="shared" si="59"/>
        <v/>
      </c>
      <c r="AU140" t="str">
        <f t="shared" si="59"/>
        <v/>
      </c>
      <c r="AV140" t="str">
        <f t="shared" si="59"/>
        <v/>
      </c>
      <c r="BA140" t="str">
        <f t="shared" si="60"/>
        <v/>
      </c>
    </row>
    <row r="141" spans="9:53">
      <c r="I141" t="str">
        <f>IF(C141="","",COUNTIFS(Tabla1[[#All],[¿Pasó a miembro?]],"Si",Tabla1[[#All],[Tipo Incrito]],"&lt;&gt;Pre-Inscrito",Tabla1[[#All],[llave2]],Gráficos_!C141))</f>
        <v/>
      </c>
      <c r="J141" t="str">
        <f>IF(C141="","",COUNTIFS(Tabla1[[#All],[sem 01]],"=P",Tabla1[[#All],[llave2]],Gráficos_!C141))</f>
        <v/>
      </c>
      <c r="K141" t="str">
        <f>IF(C141="","",COUNTIFS(Tabla1[[#All],[sem 02]],"=P",Tabla1[[#All],[llave2]],Gráficos_!C141))</f>
        <v/>
      </c>
      <c r="L141" t="str">
        <f>IF(C141="","",COUNTIFS(Tabla1[[#All],[sem 03]],"=P",Tabla1[[#All],[llave2]],Gráficos_!C141))</f>
        <v/>
      </c>
      <c r="M141" t="str">
        <f>IF(C141="","",COUNTIFS(Tabla1[[#All],[sem 04]],"=P",Tabla1[[#All],[llave2]],Gráficos_!C141))</f>
        <v/>
      </c>
      <c r="N141" t="str">
        <f>IF(C141="","",COUNTIFS(Tabla1[[#All],[sem 05]],"=P",Tabla1[[#All],[llave2]],Gráficos_!C141))</f>
        <v/>
      </c>
      <c r="O141" t="str">
        <f>IF(C141="","",COUNTIFS(Tabla1[[#All],[sem 06]],"=P",Tabla1[[#All],[llave2]],Gráficos_!C141))</f>
        <v/>
      </c>
      <c r="P141" t="str">
        <f>IF(C141="","",COUNTIFS(Tabla1[[#All],[sem 07]],"=P",Tabla1[[#All],[llave2]],Gráficos_!C141))</f>
        <v/>
      </c>
      <c r="Q141" t="str">
        <f>IF(C141="","",COUNTIFS(Tabla1[[#All],[sem 08]],"=P",Tabla1[[#All],[llave2]],Gráficos_!C141))</f>
        <v/>
      </c>
      <c r="R141" t="str">
        <f>IF(C141="","",COUNTIFS(Tabla1[[#All],[sem 09]],"=P",Tabla1[[#All],[llave2]],Gráficos_!C141))</f>
        <v/>
      </c>
      <c r="S141" t="str">
        <f>IF(C141="","",COUNTIFS(Tabla1[[#All],[sem 10]],"=P",Tabla1[[#All],[llave2]],Gráficos_!C141))</f>
        <v/>
      </c>
      <c r="T141" t="str">
        <f>IF(C141="","",COUNTIFS(Tabla1[[#All],[sem 11]],"=P",Tabla1[[#All],[llave2]],Gráficos_!C141))</f>
        <v/>
      </c>
      <c r="U141" t="str">
        <f>IF(C141="","",COUNTIFS(Tabla1[[#All],[sem 12]],"=P",Tabla1[[#All],[llave2]],Gráficos_!C141))</f>
        <v/>
      </c>
      <c r="AA141" t="str">
        <f t="shared" si="51"/>
        <v/>
      </c>
      <c r="AB141" t="str">
        <f t="shared" si="52"/>
        <v/>
      </c>
      <c r="AC141" t="str">
        <f t="shared" si="53"/>
        <v/>
      </c>
      <c r="AD141" t="str">
        <f t="shared" si="54"/>
        <v/>
      </c>
      <c r="AF141" t="str">
        <f t="shared" si="55"/>
        <v/>
      </c>
      <c r="AG141" t="str">
        <f t="shared" si="56"/>
        <v/>
      </c>
      <c r="AH141" t="str">
        <f t="shared" si="57"/>
        <v/>
      </c>
      <c r="AI141" t="str">
        <f t="shared" si="58"/>
        <v/>
      </c>
      <c r="AK141" t="str">
        <f t="shared" si="59"/>
        <v/>
      </c>
      <c r="AL141" t="str">
        <f t="shared" si="59"/>
        <v/>
      </c>
      <c r="AM141" t="str">
        <f t="shared" si="59"/>
        <v/>
      </c>
      <c r="AN141" t="str">
        <f t="shared" si="59"/>
        <v/>
      </c>
      <c r="AO141" t="str">
        <f t="shared" si="59"/>
        <v/>
      </c>
      <c r="AP141" t="str">
        <f t="shared" si="59"/>
        <v/>
      </c>
      <c r="AQ141" t="str">
        <f t="shared" si="59"/>
        <v/>
      </c>
      <c r="AR141" t="str">
        <f t="shared" si="59"/>
        <v/>
      </c>
      <c r="AS141" t="str">
        <f t="shared" si="59"/>
        <v/>
      </c>
      <c r="AT141" t="str">
        <f t="shared" si="59"/>
        <v/>
      </c>
      <c r="AU141" t="str">
        <f t="shared" si="59"/>
        <v/>
      </c>
      <c r="AV141" t="str">
        <f t="shared" si="59"/>
        <v/>
      </c>
      <c r="BA141" t="str">
        <f t="shared" si="60"/>
        <v/>
      </c>
    </row>
    <row r="142" spans="9:53">
      <c r="I142" t="str">
        <f>IF(C142="","",COUNTIFS(Tabla1[[#All],[¿Pasó a miembro?]],"Si",Tabla1[[#All],[Tipo Incrito]],"&lt;&gt;Pre-Inscrito",Tabla1[[#All],[llave2]],Gráficos_!C142))</f>
        <v/>
      </c>
      <c r="J142" t="str">
        <f>IF(C142="","",COUNTIFS(Tabla1[[#All],[sem 01]],"=P",Tabla1[[#All],[llave2]],Gráficos_!C142))</f>
        <v/>
      </c>
      <c r="K142" t="str">
        <f>IF(C142="","",COUNTIFS(Tabla1[[#All],[sem 02]],"=P",Tabla1[[#All],[llave2]],Gráficos_!C142))</f>
        <v/>
      </c>
      <c r="L142" t="str">
        <f>IF(C142="","",COUNTIFS(Tabla1[[#All],[sem 03]],"=P",Tabla1[[#All],[llave2]],Gráficos_!C142))</f>
        <v/>
      </c>
      <c r="M142" t="str">
        <f>IF(C142="","",COUNTIFS(Tabla1[[#All],[sem 04]],"=P",Tabla1[[#All],[llave2]],Gráficos_!C142))</f>
        <v/>
      </c>
      <c r="N142" t="str">
        <f>IF(C142="","",COUNTIFS(Tabla1[[#All],[sem 05]],"=P",Tabla1[[#All],[llave2]],Gráficos_!C142))</f>
        <v/>
      </c>
      <c r="O142" t="str">
        <f>IF(C142="","",COUNTIFS(Tabla1[[#All],[sem 06]],"=P",Tabla1[[#All],[llave2]],Gráficos_!C142))</f>
        <v/>
      </c>
      <c r="P142" t="str">
        <f>IF(C142="","",COUNTIFS(Tabla1[[#All],[sem 07]],"=P",Tabla1[[#All],[llave2]],Gráficos_!C142))</f>
        <v/>
      </c>
      <c r="Q142" t="str">
        <f>IF(C142="","",COUNTIFS(Tabla1[[#All],[sem 08]],"=P",Tabla1[[#All],[llave2]],Gráficos_!C142))</f>
        <v/>
      </c>
      <c r="R142" t="str">
        <f>IF(C142="","",COUNTIFS(Tabla1[[#All],[sem 09]],"=P",Tabla1[[#All],[llave2]],Gráficos_!C142))</f>
        <v/>
      </c>
      <c r="S142" t="str">
        <f>IF(C142="","",COUNTIFS(Tabla1[[#All],[sem 10]],"=P",Tabla1[[#All],[llave2]],Gráficos_!C142))</f>
        <v/>
      </c>
      <c r="T142" t="str">
        <f>IF(C142="","",COUNTIFS(Tabla1[[#All],[sem 11]],"=P",Tabla1[[#All],[llave2]],Gráficos_!C142))</f>
        <v/>
      </c>
      <c r="U142" t="str">
        <f>IF(C142="","",COUNTIFS(Tabla1[[#All],[sem 12]],"=P",Tabla1[[#All],[llave2]],Gráficos_!C142))</f>
        <v/>
      </c>
      <c r="AA142" t="str">
        <f t="shared" si="51"/>
        <v/>
      </c>
      <c r="AB142" t="str">
        <f t="shared" si="52"/>
        <v/>
      </c>
      <c r="AC142" t="str">
        <f t="shared" si="53"/>
        <v/>
      </c>
      <c r="AD142" t="str">
        <f t="shared" si="54"/>
        <v/>
      </c>
      <c r="AF142" t="str">
        <f t="shared" si="55"/>
        <v/>
      </c>
      <c r="AG142" t="str">
        <f t="shared" si="56"/>
        <v/>
      </c>
      <c r="AH142" t="str">
        <f t="shared" si="57"/>
        <v/>
      </c>
      <c r="AI142" t="str">
        <f t="shared" si="58"/>
        <v/>
      </c>
      <c r="AK142" t="str">
        <f t="shared" si="59"/>
        <v/>
      </c>
      <c r="AL142" t="str">
        <f t="shared" si="59"/>
        <v/>
      </c>
      <c r="AM142" t="str">
        <f t="shared" si="59"/>
        <v/>
      </c>
      <c r="AN142" t="str">
        <f t="shared" si="59"/>
        <v/>
      </c>
      <c r="AO142" t="str">
        <f t="shared" si="59"/>
        <v/>
      </c>
      <c r="AP142" t="str">
        <f t="shared" si="59"/>
        <v/>
      </c>
      <c r="AQ142" t="str">
        <f t="shared" si="59"/>
        <v/>
      </c>
      <c r="AR142" t="str">
        <f t="shared" si="59"/>
        <v/>
      </c>
      <c r="AS142" t="str">
        <f t="shared" si="59"/>
        <v/>
      </c>
      <c r="AT142" t="str">
        <f t="shared" si="59"/>
        <v/>
      </c>
      <c r="AU142" t="str">
        <f t="shared" si="59"/>
        <v/>
      </c>
      <c r="AV142" t="str">
        <f t="shared" si="59"/>
        <v/>
      </c>
      <c r="BA142" t="str">
        <f t="shared" si="60"/>
        <v/>
      </c>
    </row>
    <row r="143" spans="9:53">
      <c r="I143" t="str">
        <f>IF(C143="","",COUNTIFS(Tabla1[[#All],[¿Pasó a miembro?]],"Si",Tabla1[[#All],[Tipo Incrito]],"&lt;&gt;Pre-Inscrito",Tabla1[[#All],[llave2]],Gráficos_!C143))</f>
        <v/>
      </c>
      <c r="J143" t="str">
        <f>IF(C143="","",COUNTIFS(Tabla1[[#All],[sem 01]],"=P",Tabla1[[#All],[llave2]],Gráficos_!C143))</f>
        <v/>
      </c>
      <c r="K143" t="str">
        <f>IF(C143="","",COUNTIFS(Tabla1[[#All],[sem 02]],"=P",Tabla1[[#All],[llave2]],Gráficos_!C143))</f>
        <v/>
      </c>
      <c r="L143" t="str">
        <f>IF(C143="","",COUNTIFS(Tabla1[[#All],[sem 03]],"=P",Tabla1[[#All],[llave2]],Gráficos_!C143))</f>
        <v/>
      </c>
      <c r="M143" t="str">
        <f>IF(C143="","",COUNTIFS(Tabla1[[#All],[sem 04]],"=P",Tabla1[[#All],[llave2]],Gráficos_!C143))</f>
        <v/>
      </c>
      <c r="N143" t="str">
        <f>IF(C143="","",COUNTIFS(Tabla1[[#All],[sem 05]],"=P",Tabla1[[#All],[llave2]],Gráficos_!C143))</f>
        <v/>
      </c>
      <c r="O143" t="str">
        <f>IF(C143="","",COUNTIFS(Tabla1[[#All],[sem 06]],"=P",Tabla1[[#All],[llave2]],Gráficos_!C143))</f>
        <v/>
      </c>
      <c r="P143" t="str">
        <f>IF(C143="","",COUNTIFS(Tabla1[[#All],[sem 07]],"=P",Tabla1[[#All],[llave2]],Gráficos_!C143))</f>
        <v/>
      </c>
      <c r="Q143" t="str">
        <f>IF(C143="","",COUNTIFS(Tabla1[[#All],[sem 08]],"=P",Tabla1[[#All],[llave2]],Gráficos_!C143))</f>
        <v/>
      </c>
      <c r="R143" t="str">
        <f>IF(C143="","",COUNTIFS(Tabla1[[#All],[sem 09]],"=P",Tabla1[[#All],[llave2]],Gráficos_!C143))</f>
        <v/>
      </c>
      <c r="S143" t="str">
        <f>IF(C143="","",COUNTIFS(Tabla1[[#All],[sem 10]],"=P",Tabla1[[#All],[llave2]],Gráficos_!C143))</f>
        <v/>
      </c>
      <c r="T143" t="str">
        <f>IF(C143="","",COUNTIFS(Tabla1[[#All],[sem 11]],"=P",Tabla1[[#All],[llave2]],Gráficos_!C143))</f>
        <v/>
      </c>
      <c r="U143" t="str">
        <f>IF(C143="","",COUNTIFS(Tabla1[[#All],[sem 12]],"=P",Tabla1[[#All],[llave2]],Gráficos_!C143))</f>
        <v/>
      </c>
      <c r="AA143" t="str">
        <f t="shared" si="51"/>
        <v/>
      </c>
      <c r="AB143" t="str">
        <f t="shared" si="52"/>
        <v/>
      </c>
      <c r="AC143" t="str">
        <f t="shared" si="53"/>
        <v/>
      </c>
      <c r="AD143" t="str">
        <f t="shared" si="54"/>
        <v/>
      </c>
      <c r="AF143" t="str">
        <f t="shared" si="55"/>
        <v/>
      </c>
      <c r="AG143" t="str">
        <f t="shared" si="56"/>
        <v/>
      </c>
      <c r="AH143" t="str">
        <f t="shared" si="57"/>
        <v/>
      </c>
      <c r="AI143" t="str">
        <f t="shared" si="58"/>
        <v/>
      </c>
      <c r="AK143" t="str">
        <f t="shared" si="59"/>
        <v/>
      </c>
      <c r="AL143" t="str">
        <f t="shared" si="59"/>
        <v/>
      </c>
      <c r="AM143" t="str">
        <f t="shared" si="59"/>
        <v/>
      </c>
      <c r="AN143" t="str">
        <f t="shared" si="59"/>
        <v/>
      </c>
      <c r="AO143" t="str">
        <f t="shared" si="59"/>
        <v/>
      </c>
      <c r="AP143" t="str">
        <f t="shared" si="59"/>
        <v/>
      </c>
      <c r="AQ143" t="str">
        <f t="shared" si="59"/>
        <v/>
      </c>
      <c r="AR143" t="str">
        <f t="shared" si="59"/>
        <v/>
      </c>
      <c r="AS143" t="str">
        <f t="shared" si="59"/>
        <v/>
      </c>
      <c r="AT143" t="str">
        <f t="shared" si="59"/>
        <v/>
      </c>
      <c r="AU143" t="str">
        <f t="shared" si="59"/>
        <v/>
      </c>
      <c r="AV143" t="str">
        <f t="shared" si="59"/>
        <v/>
      </c>
      <c r="BA143" t="str">
        <f t="shared" si="60"/>
        <v/>
      </c>
    </row>
    <row r="144" spans="9:53">
      <c r="I144" t="str">
        <f>IF(C144="","",COUNTIFS(Tabla1[[#All],[¿Pasó a miembro?]],"Si",Tabla1[[#All],[Tipo Incrito]],"&lt;&gt;Pre-Inscrito",Tabla1[[#All],[llave2]],Gráficos_!C144))</f>
        <v/>
      </c>
      <c r="J144" t="str">
        <f>IF(C144="","",COUNTIFS(Tabla1[[#All],[sem 01]],"=P",Tabla1[[#All],[llave2]],Gráficos_!C144))</f>
        <v/>
      </c>
      <c r="K144" t="str">
        <f>IF(C144="","",COUNTIFS(Tabla1[[#All],[sem 02]],"=P",Tabla1[[#All],[llave2]],Gráficos_!C144))</f>
        <v/>
      </c>
      <c r="L144" t="str">
        <f>IF(C144="","",COUNTIFS(Tabla1[[#All],[sem 03]],"=P",Tabla1[[#All],[llave2]],Gráficos_!C144))</f>
        <v/>
      </c>
      <c r="M144" t="str">
        <f>IF(C144="","",COUNTIFS(Tabla1[[#All],[sem 04]],"=P",Tabla1[[#All],[llave2]],Gráficos_!C144))</f>
        <v/>
      </c>
      <c r="N144" t="str">
        <f>IF(C144="","",COUNTIFS(Tabla1[[#All],[sem 05]],"=P",Tabla1[[#All],[llave2]],Gráficos_!C144))</f>
        <v/>
      </c>
      <c r="O144" t="str">
        <f>IF(C144="","",COUNTIFS(Tabla1[[#All],[sem 06]],"=P",Tabla1[[#All],[llave2]],Gráficos_!C144))</f>
        <v/>
      </c>
      <c r="P144" t="str">
        <f>IF(C144="","",COUNTIFS(Tabla1[[#All],[sem 07]],"=P",Tabla1[[#All],[llave2]],Gráficos_!C144))</f>
        <v/>
      </c>
      <c r="Q144" t="str">
        <f>IF(C144="","",COUNTIFS(Tabla1[[#All],[sem 08]],"=P",Tabla1[[#All],[llave2]],Gráficos_!C144))</f>
        <v/>
      </c>
      <c r="R144" t="str">
        <f>IF(C144="","",COUNTIFS(Tabla1[[#All],[sem 09]],"=P",Tabla1[[#All],[llave2]],Gráficos_!C144))</f>
        <v/>
      </c>
      <c r="S144" t="str">
        <f>IF(C144="","",COUNTIFS(Tabla1[[#All],[sem 10]],"=P",Tabla1[[#All],[llave2]],Gráficos_!C144))</f>
        <v/>
      </c>
      <c r="T144" t="str">
        <f>IF(C144="","",COUNTIFS(Tabla1[[#All],[sem 11]],"=P",Tabla1[[#All],[llave2]],Gráficos_!C144))</f>
        <v/>
      </c>
      <c r="U144" t="str">
        <f>IF(C144="","",COUNTIFS(Tabla1[[#All],[sem 12]],"=P",Tabla1[[#All],[llave2]],Gráficos_!C144))</f>
        <v/>
      </c>
      <c r="AA144" t="str">
        <f t="shared" si="51"/>
        <v/>
      </c>
      <c r="AB144" t="str">
        <f t="shared" si="52"/>
        <v/>
      </c>
      <c r="AC144" t="str">
        <f t="shared" si="53"/>
        <v/>
      </c>
      <c r="AD144" t="str">
        <f t="shared" si="54"/>
        <v/>
      </c>
      <c r="AF144" t="str">
        <f t="shared" si="55"/>
        <v/>
      </c>
      <c r="AG144" t="str">
        <f t="shared" si="56"/>
        <v/>
      </c>
      <c r="AH144" t="str">
        <f t="shared" si="57"/>
        <v/>
      </c>
      <c r="AI144" t="str">
        <f t="shared" si="58"/>
        <v/>
      </c>
      <c r="AK144" t="str">
        <f t="shared" si="59"/>
        <v/>
      </c>
      <c r="AL144" t="str">
        <f t="shared" si="59"/>
        <v/>
      </c>
      <c r="AM144" t="str">
        <f t="shared" si="59"/>
        <v/>
      </c>
      <c r="AN144" t="str">
        <f t="shared" si="59"/>
        <v/>
      </c>
      <c r="AO144" t="str">
        <f t="shared" si="59"/>
        <v/>
      </c>
      <c r="AP144" t="str">
        <f t="shared" si="59"/>
        <v/>
      </c>
      <c r="AQ144" t="str">
        <f t="shared" si="59"/>
        <v/>
      </c>
      <c r="AR144" t="str">
        <f t="shared" si="59"/>
        <v/>
      </c>
      <c r="AS144" t="str">
        <f t="shared" si="59"/>
        <v/>
      </c>
      <c r="AT144" t="str">
        <f t="shared" si="59"/>
        <v/>
      </c>
      <c r="AU144" t="str">
        <f t="shared" si="59"/>
        <v/>
      </c>
      <c r="AV144" t="str">
        <f t="shared" si="59"/>
        <v/>
      </c>
      <c r="BA144" t="str">
        <f t="shared" si="60"/>
        <v/>
      </c>
    </row>
    <row r="145" spans="9:53">
      <c r="I145" t="str">
        <f>IF(C145="","",COUNTIFS(Tabla1[[#All],[¿Pasó a miembro?]],"Si",Tabla1[[#All],[Tipo Incrito]],"&lt;&gt;Pre-Inscrito",Tabla1[[#All],[llave2]],Gráficos_!C145))</f>
        <v/>
      </c>
      <c r="J145" t="str">
        <f>IF(C145="","",COUNTIFS(Tabla1[[#All],[sem 01]],"=P",Tabla1[[#All],[llave2]],Gráficos_!C145))</f>
        <v/>
      </c>
      <c r="K145" t="str">
        <f>IF(C145="","",COUNTIFS(Tabla1[[#All],[sem 02]],"=P",Tabla1[[#All],[llave2]],Gráficos_!C145))</f>
        <v/>
      </c>
      <c r="L145" t="str">
        <f>IF(C145="","",COUNTIFS(Tabla1[[#All],[sem 03]],"=P",Tabla1[[#All],[llave2]],Gráficos_!C145))</f>
        <v/>
      </c>
      <c r="M145" t="str">
        <f>IF(C145="","",COUNTIFS(Tabla1[[#All],[sem 04]],"=P",Tabla1[[#All],[llave2]],Gráficos_!C145))</f>
        <v/>
      </c>
      <c r="N145" t="str">
        <f>IF(C145="","",COUNTIFS(Tabla1[[#All],[sem 05]],"=P",Tabla1[[#All],[llave2]],Gráficos_!C145))</f>
        <v/>
      </c>
      <c r="O145" t="str">
        <f>IF(C145="","",COUNTIFS(Tabla1[[#All],[sem 06]],"=P",Tabla1[[#All],[llave2]],Gráficos_!C145))</f>
        <v/>
      </c>
      <c r="P145" t="str">
        <f>IF(C145="","",COUNTIFS(Tabla1[[#All],[sem 07]],"=P",Tabla1[[#All],[llave2]],Gráficos_!C145))</f>
        <v/>
      </c>
      <c r="Q145" t="str">
        <f>IF(C145="","",COUNTIFS(Tabla1[[#All],[sem 08]],"=P",Tabla1[[#All],[llave2]],Gráficos_!C145))</f>
        <v/>
      </c>
      <c r="R145" t="str">
        <f>IF(C145="","",COUNTIFS(Tabla1[[#All],[sem 09]],"=P",Tabla1[[#All],[llave2]],Gráficos_!C145))</f>
        <v/>
      </c>
      <c r="S145" t="str">
        <f>IF(C145="","",COUNTIFS(Tabla1[[#All],[sem 10]],"=P",Tabla1[[#All],[llave2]],Gráficos_!C145))</f>
        <v/>
      </c>
      <c r="T145" t="str">
        <f>IF(C145="","",COUNTIFS(Tabla1[[#All],[sem 11]],"=P",Tabla1[[#All],[llave2]],Gráficos_!C145))</f>
        <v/>
      </c>
      <c r="U145" t="str">
        <f>IF(C145="","",COUNTIFS(Tabla1[[#All],[sem 12]],"=P",Tabla1[[#All],[llave2]],Gráficos_!C145))</f>
        <v/>
      </c>
      <c r="AA145" t="str">
        <f t="shared" si="51"/>
        <v/>
      </c>
      <c r="AB145" t="str">
        <f t="shared" si="52"/>
        <v/>
      </c>
      <c r="AC145" t="str">
        <f t="shared" si="53"/>
        <v/>
      </c>
      <c r="AD145" t="str">
        <f t="shared" si="54"/>
        <v/>
      </c>
      <c r="AF145" t="str">
        <f t="shared" si="55"/>
        <v/>
      </c>
      <c r="AG145" t="str">
        <f t="shared" si="56"/>
        <v/>
      </c>
      <c r="AH145" t="str">
        <f t="shared" si="57"/>
        <v/>
      </c>
      <c r="AI145" t="str">
        <f t="shared" si="58"/>
        <v/>
      </c>
      <c r="AK145" t="str">
        <f t="shared" si="59"/>
        <v/>
      </c>
      <c r="AL145" t="str">
        <f t="shared" si="59"/>
        <v/>
      </c>
      <c r="AM145" t="str">
        <f t="shared" si="59"/>
        <v/>
      </c>
      <c r="AN145" t="str">
        <f t="shared" si="59"/>
        <v/>
      </c>
      <c r="AO145" t="str">
        <f t="shared" si="59"/>
        <v/>
      </c>
      <c r="AP145" t="str">
        <f t="shared" si="59"/>
        <v/>
      </c>
      <c r="AQ145" t="str">
        <f t="shared" si="59"/>
        <v/>
      </c>
      <c r="AR145" t="str">
        <f t="shared" si="59"/>
        <v/>
      </c>
      <c r="AS145" t="str">
        <f t="shared" si="59"/>
        <v/>
      </c>
      <c r="AT145" t="str">
        <f t="shared" si="59"/>
        <v/>
      </c>
      <c r="AU145" t="str">
        <f t="shared" si="59"/>
        <v/>
      </c>
      <c r="AV145" t="str">
        <f t="shared" si="59"/>
        <v/>
      </c>
      <c r="BA145" t="str">
        <f t="shared" si="60"/>
        <v/>
      </c>
    </row>
    <row r="146" spans="9:53">
      <c r="I146" t="str">
        <f>IF(C146="","",COUNTIFS(Tabla1[[#All],[¿Pasó a miembro?]],"Si",Tabla1[[#All],[Tipo Incrito]],"&lt;&gt;Pre-Inscrito",Tabla1[[#All],[llave2]],Gráficos_!C146))</f>
        <v/>
      </c>
      <c r="J146" t="str">
        <f>IF(C146="","",COUNTIFS(Tabla1[[#All],[sem 01]],"=P",Tabla1[[#All],[llave2]],Gráficos_!C146))</f>
        <v/>
      </c>
      <c r="K146" t="str">
        <f>IF(C146="","",COUNTIFS(Tabla1[[#All],[sem 02]],"=P",Tabla1[[#All],[llave2]],Gráficos_!C146))</f>
        <v/>
      </c>
      <c r="L146" t="str">
        <f>IF(C146="","",COUNTIFS(Tabla1[[#All],[sem 03]],"=P",Tabla1[[#All],[llave2]],Gráficos_!C146))</f>
        <v/>
      </c>
      <c r="M146" t="str">
        <f>IF(C146="","",COUNTIFS(Tabla1[[#All],[sem 04]],"=P",Tabla1[[#All],[llave2]],Gráficos_!C146))</f>
        <v/>
      </c>
      <c r="N146" t="str">
        <f>IF(C146="","",COUNTIFS(Tabla1[[#All],[sem 05]],"=P",Tabla1[[#All],[llave2]],Gráficos_!C146))</f>
        <v/>
      </c>
      <c r="O146" t="str">
        <f>IF(C146="","",COUNTIFS(Tabla1[[#All],[sem 06]],"=P",Tabla1[[#All],[llave2]],Gráficos_!C146))</f>
        <v/>
      </c>
      <c r="P146" t="str">
        <f>IF(C146="","",COUNTIFS(Tabla1[[#All],[sem 07]],"=P",Tabla1[[#All],[llave2]],Gráficos_!C146))</f>
        <v/>
      </c>
      <c r="Q146" t="str">
        <f>IF(C146="","",COUNTIFS(Tabla1[[#All],[sem 08]],"=P",Tabla1[[#All],[llave2]],Gráficos_!C146))</f>
        <v/>
      </c>
      <c r="R146" t="str">
        <f>IF(C146="","",COUNTIFS(Tabla1[[#All],[sem 09]],"=P",Tabla1[[#All],[llave2]],Gráficos_!C146))</f>
        <v/>
      </c>
      <c r="S146" t="str">
        <f>IF(C146="","",COUNTIFS(Tabla1[[#All],[sem 10]],"=P",Tabla1[[#All],[llave2]],Gráficos_!C146))</f>
        <v/>
      </c>
      <c r="T146" t="str">
        <f>IF(C146="","",COUNTIFS(Tabla1[[#All],[sem 11]],"=P",Tabla1[[#All],[llave2]],Gráficos_!C146))</f>
        <v/>
      </c>
      <c r="U146" t="str">
        <f>IF(C146="","",COUNTIFS(Tabla1[[#All],[sem 12]],"=P",Tabla1[[#All],[llave2]],Gráficos_!C146))</f>
        <v/>
      </c>
      <c r="AA146" t="str">
        <f t="shared" si="51"/>
        <v/>
      </c>
      <c r="AB146" t="str">
        <f t="shared" si="52"/>
        <v/>
      </c>
      <c r="AC146" t="str">
        <f t="shared" si="53"/>
        <v/>
      </c>
      <c r="AD146" t="str">
        <f t="shared" si="54"/>
        <v/>
      </c>
      <c r="AF146" t="str">
        <f t="shared" si="55"/>
        <v/>
      </c>
      <c r="AG146" t="str">
        <f t="shared" si="56"/>
        <v/>
      </c>
      <c r="AH146" t="str">
        <f t="shared" si="57"/>
        <v/>
      </c>
      <c r="AI146" t="str">
        <f t="shared" si="58"/>
        <v/>
      </c>
      <c r="AK146" t="str">
        <f t="shared" si="59"/>
        <v/>
      </c>
      <c r="AL146" t="str">
        <f t="shared" si="59"/>
        <v/>
      </c>
      <c r="AM146" t="str">
        <f t="shared" si="59"/>
        <v/>
      </c>
      <c r="AN146" t="str">
        <f t="shared" si="59"/>
        <v/>
      </c>
      <c r="AO146" t="str">
        <f t="shared" si="59"/>
        <v/>
      </c>
      <c r="AP146" t="str">
        <f t="shared" si="59"/>
        <v/>
      </c>
      <c r="AQ146" t="str">
        <f t="shared" si="59"/>
        <v/>
      </c>
      <c r="AR146" t="str">
        <f t="shared" si="59"/>
        <v/>
      </c>
      <c r="AS146" t="str">
        <f t="shared" si="59"/>
        <v/>
      </c>
      <c r="AT146" t="str">
        <f t="shared" si="59"/>
        <v/>
      </c>
      <c r="AU146" t="str">
        <f t="shared" si="59"/>
        <v/>
      </c>
      <c r="AV146" t="str">
        <f t="shared" si="59"/>
        <v/>
      </c>
      <c r="BA146" t="str">
        <f t="shared" si="60"/>
        <v/>
      </c>
    </row>
    <row r="147" spans="9:53">
      <c r="I147" t="str">
        <f>IF(C147="","",COUNTIFS(Tabla1[[#All],[¿Pasó a miembro?]],"Si",Tabla1[[#All],[Tipo Incrito]],"&lt;&gt;Pre-Inscrito",Tabla1[[#All],[llave2]],Gráficos_!C147))</f>
        <v/>
      </c>
      <c r="J147" t="str">
        <f>IF(C147="","",COUNTIFS(Tabla1[[#All],[sem 01]],"=P",Tabla1[[#All],[llave2]],Gráficos_!C147))</f>
        <v/>
      </c>
      <c r="K147" t="str">
        <f>IF(C147="","",COUNTIFS(Tabla1[[#All],[sem 02]],"=P",Tabla1[[#All],[llave2]],Gráficos_!C147))</f>
        <v/>
      </c>
      <c r="L147" t="str">
        <f>IF(C147="","",COUNTIFS(Tabla1[[#All],[sem 03]],"=P",Tabla1[[#All],[llave2]],Gráficos_!C147))</f>
        <v/>
      </c>
      <c r="M147" t="str">
        <f>IF(C147="","",COUNTIFS(Tabla1[[#All],[sem 04]],"=P",Tabla1[[#All],[llave2]],Gráficos_!C147))</f>
        <v/>
      </c>
      <c r="N147" t="str">
        <f>IF(C147="","",COUNTIFS(Tabla1[[#All],[sem 05]],"=P",Tabla1[[#All],[llave2]],Gráficos_!C147))</f>
        <v/>
      </c>
      <c r="O147" t="str">
        <f>IF(C147="","",COUNTIFS(Tabla1[[#All],[sem 06]],"=P",Tabla1[[#All],[llave2]],Gráficos_!C147))</f>
        <v/>
      </c>
      <c r="P147" t="str">
        <f>IF(C147="","",COUNTIFS(Tabla1[[#All],[sem 07]],"=P",Tabla1[[#All],[llave2]],Gráficos_!C147))</f>
        <v/>
      </c>
      <c r="Q147" t="str">
        <f>IF(C147="","",COUNTIFS(Tabla1[[#All],[sem 08]],"=P",Tabla1[[#All],[llave2]],Gráficos_!C147))</f>
        <v/>
      </c>
      <c r="R147" t="str">
        <f>IF(C147="","",COUNTIFS(Tabla1[[#All],[sem 09]],"=P",Tabla1[[#All],[llave2]],Gráficos_!C147))</f>
        <v/>
      </c>
      <c r="S147" t="str">
        <f>IF(C147="","",COUNTIFS(Tabla1[[#All],[sem 10]],"=P",Tabla1[[#All],[llave2]],Gráficos_!C147))</f>
        <v/>
      </c>
      <c r="T147" t="str">
        <f>IF(C147="","",COUNTIFS(Tabla1[[#All],[sem 11]],"=P",Tabla1[[#All],[llave2]],Gráficos_!C147))</f>
        <v/>
      </c>
      <c r="U147" t="str">
        <f>IF(C147="","",COUNTIFS(Tabla1[[#All],[sem 12]],"=P",Tabla1[[#All],[llave2]],Gráficos_!C147))</f>
        <v/>
      </c>
      <c r="AA147" t="str">
        <f t="shared" si="51"/>
        <v/>
      </c>
      <c r="AB147" t="str">
        <f t="shared" si="52"/>
        <v/>
      </c>
      <c r="AC147" t="str">
        <f t="shared" si="53"/>
        <v/>
      </c>
      <c r="AD147" t="str">
        <f t="shared" si="54"/>
        <v/>
      </c>
      <c r="AF147" t="str">
        <f t="shared" si="55"/>
        <v/>
      </c>
      <c r="AG147" t="str">
        <f t="shared" si="56"/>
        <v/>
      </c>
      <c r="AH147" t="str">
        <f t="shared" si="57"/>
        <v/>
      </c>
      <c r="AI147" t="str">
        <f t="shared" si="58"/>
        <v/>
      </c>
      <c r="AK147" t="str">
        <f t="shared" si="59"/>
        <v/>
      </c>
      <c r="AL147" t="str">
        <f t="shared" si="59"/>
        <v/>
      </c>
      <c r="AM147" t="str">
        <f t="shared" si="59"/>
        <v/>
      </c>
      <c r="AN147" t="str">
        <f t="shared" si="59"/>
        <v/>
      </c>
      <c r="AO147" t="str">
        <f t="shared" si="59"/>
        <v/>
      </c>
      <c r="AP147" t="str">
        <f t="shared" si="59"/>
        <v/>
      </c>
      <c r="AQ147" t="str">
        <f t="shared" si="59"/>
        <v/>
      </c>
      <c r="AR147" t="str">
        <f t="shared" si="59"/>
        <v/>
      </c>
      <c r="AS147" t="str">
        <f t="shared" si="59"/>
        <v/>
      </c>
      <c r="AT147" t="str">
        <f t="shared" si="59"/>
        <v/>
      </c>
      <c r="AU147" t="str">
        <f t="shared" si="59"/>
        <v/>
      </c>
      <c r="AV147" t="str">
        <f t="shared" si="59"/>
        <v/>
      </c>
      <c r="BA147" t="str">
        <f t="shared" si="60"/>
        <v/>
      </c>
    </row>
    <row r="148" spans="9:53">
      <c r="I148" t="str">
        <f>IF(C148="","",COUNTIFS(Tabla1[[#All],[¿Pasó a miembro?]],"Si",Tabla1[[#All],[Tipo Incrito]],"&lt;&gt;Pre-Inscrito",Tabla1[[#All],[llave2]],Gráficos_!C148))</f>
        <v/>
      </c>
      <c r="J148" t="str">
        <f>IF(C148="","",COUNTIFS(Tabla1[[#All],[sem 01]],"=P",Tabla1[[#All],[llave2]],Gráficos_!C148))</f>
        <v/>
      </c>
      <c r="K148" t="str">
        <f>IF(C148="","",COUNTIFS(Tabla1[[#All],[sem 02]],"=P",Tabla1[[#All],[llave2]],Gráficos_!C148))</f>
        <v/>
      </c>
      <c r="L148" t="str">
        <f>IF(C148="","",COUNTIFS(Tabla1[[#All],[sem 03]],"=P",Tabla1[[#All],[llave2]],Gráficos_!C148))</f>
        <v/>
      </c>
      <c r="M148" t="str">
        <f>IF(C148="","",COUNTIFS(Tabla1[[#All],[sem 04]],"=P",Tabla1[[#All],[llave2]],Gráficos_!C148))</f>
        <v/>
      </c>
      <c r="N148" t="str">
        <f>IF(C148="","",COUNTIFS(Tabla1[[#All],[sem 05]],"=P",Tabla1[[#All],[llave2]],Gráficos_!C148))</f>
        <v/>
      </c>
      <c r="O148" t="str">
        <f>IF(C148="","",COUNTIFS(Tabla1[[#All],[sem 06]],"=P",Tabla1[[#All],[llave2]],Gráficos_!C148))</f>
        <v/>
      </c>
      <c r="P148" t="str">
        <f>IF(C148="","",COUNTIFS(Tabla1[[#All],[sem 07]],"=P",Tabla1[[#All],[llave2]],Gráficos_!C148))</f>
        <v/>
      </c>
      <c r="Q148" t="str">
        <f>IF(C148="","",COUNTIFS(Tabla1[[#All],[sem 08]],"=P",Tabla1[[#All],[llave2]],Gráficos_!C148))</f>
        <v/>
      </c>
      <c r="R148" t="str">
        <f>IF(C148="","",COUNTIFS(Tabla1[[#All],[sem 09]],"=P",Tabla1[[#All],[llave2]],Gráficos_!C148))</f>
        <v/>
      </c>
      <c r="S148" t="str">
        <f>IF(C148="","",COUNTIFS(Tabla1[[#All],[sem 10]],"=P",Tabla1[[#All],[llave2]],Gráficos_!C148))</f>
        <v/>
      </c>
      <c r="T148" t="str">
        <f>IF(C148="","",COUNTIFS(Tabla1[[#All],[sem 11]],"=P",Tabla1[[#All],[llave2]],Gráficos_!C148))</f>
        <v/>
      </c>
      <c r="U148" t="str">
        <f>IF(C148="","",COUNTIFS(Tabla1[[#All],[sem 12]],"=P",Tabla1[[#All],[llave2]],Gráficos_!C148))</f>
        <v/>
      </c>
      <c r="AA148" t="str">
        <f t="shared" si="51"/>
        <v/>
      </c>
      <c r="AB148" t="str">
        <f t="shared" si="52"/>
        <v/>
      </c>
      <c r="AC148" t="str">
        <f t="shared" si="53"/>
        <v/>
      </c>
      <c r="AD148" t="str">
        <f t="shared" si="54"/>
        <v/>
      </c>
      <c r="AF148" t="str">
        <f t="shared" si="55"/>
        <v/>
      </c>
      <c r="AG148" t="str">
        <f t="shared" si="56"/>
        <v/>
      </c>
      <c r="AH148" t="str">
        <f t="shared" si="57"/>
        <v/>
      </c>
      <c r="AI148" t="str">
        <f t="shared" si="58"/>
        <v/>
      </c>
      <c r="AK148" t="str">
        <f t="shared" si="59"/>
        <v/>
      </c>
      <c r="AL148" t="str">
        <f t="shared" si="59"/>
        <v/>
      </c>
      <c r="AM148" t="str">
        <f t="shared" si="59"/>
        <v/>
      </c>
      <c r="AN148" t="str">
        <f t="shared" si="59"/>
        <v/>
      </c>
      <c r="AO148" t="str">
        <f t="shared" si="59"/>
        <v/>
      </c>
      <c r="AP148" t="str">
        <f t="shared" si="59"/>
        <v/>
      </c>
      <c r="AQ148" t="str">
        <f t="shared" si="59"/>
        <v/>
      </c>
      <c r="AR148" t="str">
        <f t="shared" si="59"/>
        <v/>
      </c>
      <c r="AS148" t="str">
        <f t="shared" si="59"/>
        <v/>
      </c>
      <c r="AT148" t="str">
        <f t="shared" si="59"/>
        <v/>
      </c>
      <c r="AU148" t="str">
        <f t="shared" si="59"/>
        <v/>
      </c>
      <c r="AV148" t="str">
        <f t="shared" si="59"/>
        <v/>
      </c>
      <c r="BA148" t="str">
        <f t="shared" si="60"/>
        <v/>
      </c>
    </row>
    <row r="149" spans="9:53">
      <c r="I149" t="str">
        <f>IF(C149="","",COUNTIFS(Tabla1[[#All],[¿Pasó a miembro?]],"Si",Tabla1[[#All],[Tipo Incrito]],"&lt;&gt;Pre-Inscrito",Tabla1[[#All],[llave2]],Gráficos_!C149))</f>
        <v/>
      </c>
      <c r="J149" t="str">
        <f>IF(C149="","",COUNTIFS(Tabla1[[#All],[sem 01]],"=P",Tabla1[[#All],[llave2]],Gráficos_!C149))</f>
        <v/>
      </c>
      <c r="K149" t="str">
        <f>IF(C149="","",COUNTIFS(Tabla1[[#All],[sem 02]],"=P",Tabla1[[#All],[llave2]],Gráficos_!C149))</f>
        <v/>
      </c>
      <c r="L149" t="str">
        <f>IF(C149="","",COUNTIFS(Tabla1[[#All],[sem 03]],"=P",Tabla1[[#All],[llave2]],Gráficos_!C149))</f>
        <v/>
      </c>
      <c r="M149" t="str">
        <f>IF(C149="","",COUNTIFS(Tabla1[[#All],[sem 04]],"=P",Tabla1[[#All],[llave2]],Gráficos_!C149))</f>
        <v/>
      </c>
      <c r="N149" t="str">
        <f>IF(C149="","",COUNTIFS(Tabla1[[#All],[sem 05]],"=P",Tabla1[[#All],[llave2]],Gráficos_!C149))</f>
        <v/>
      </c>
      <c r="O149" t="str">
        <f>IF(C149="","",COUNTIFS(Tabla1[[#All],[sem 06]],"=P",Tabla1[[#All],[llave2]],Gráficos_!C149))</f>
        <v/>
      </c>
      <c r="P149" t="str">
        <f>IF(C149="","",COUNTIFS(Tabla1[[#All],[sem 07]],"=P",Tabla1[[#All],[llave2]],Gráficos_!C149))</f>
        <v/>
      </c>
      <c r="Q149" t="str">
        <f>IF(C149="","",COUNTIFS(Tabla1[[#All],[sem 08]],"=P",Tabla1[[#All],[llave2]],Gráficos_!C149))</f>
        <v/>
      </c>
      <c r="R149" t="str">
        <f>IF(C149="","",COUNTIFS(Tabla1[[#All],[sem 09]],"=P",Tabla1[[#All],[llave2]],Gráficos_!C149))</f>
        <v/>
      </c>
      <c r="S149" t="str">
        <f>IF(C149="","",COUNTIFS(Tabla1[[#All],[sem 10]],"=P",Tabla1[[#All],[llave2]],Gráficos_!C149))</f>
        <v/>
      </c>
      <c r="T149" t="str">
        <f>IF(C149="","",COUNTIFS(Tabla1[[#All],[sem 11]],"=P",Tabla1[[#All],[llave2]],Gráficos_!C149))</f>
        <v/>
      </c>
      <c r="U149" t="str">
        <f>IF(C149="","",COUNTIFS(Tabla1[[#All],[sem 12]],"=P",Tabla1[[#All],[llave2]],Gráficos_!C149))</f>
        <v/>
      </c>
      <c r="AA149" t="str">
        <f t="shared" si="51"/>
        <v/>
      </c>
      <c r="AB149" t="str">
        <f t="shared" si="52"/>
        <v/>
      </c>
      <c r="AC149" t="str">
        <f t="shared" si="53"/>
        <v/>
      </c>
      <c r="AD149" t="str">
        <f t="shared" si="54"/>
        <v/>
      </c>
      <c r="AF149" t="str">
        <f t="shared" si="55"/>
        <v/>
      </c>
      <c r="AG149" t="str">
        <f t="shared" si="56"/>
        <v/>
      </c>
      <c r="AH149" t="str">
        <f t="shared" si="57"/>
        <v/>
      </c>
      <c r="AI149" t="str">
        <f t="shared" si="58"/>
        <v/>
      </c>
      <c r="AK149" t="str">
        <f t="shared" si="59"/>
        <v/>
      </c>
      <c r="AL149" t="str">
        <f t="shared" si="59"/>
        <v/>
      </c>
      <c r="AM149" t="str">
        <f t="shared" si="59"/>
        <v/>
      </c>
      <c r="AN149" t="str">
        <f t="shared" si="59"/>
        <v/>
      </c>
      <c r="AO149" t="str">
        <f t="shared" si="59"/>
        <v/>
      </c>
      <c r="AP149" t="str">
        <f t="shared" si="59"/>
        <v/>
      </c>
      <c r="AQ149" t="str">
        <f t="shared" si="59"/>
        <v/>
      </c>
      <c r="AR149" t="str">
        <f t="shared" si="59"/>
        <v/>
      </c>
      <c r="AS149" t="str">
        <f t="shared" si="59"/>
        <v/>
      </c>
      <c r="AT149" t="str">
        <f t="shared" si="59"/>
        <v/>
      </c>
      <c r="AU149" t="str">
        <f t="shared" si="59"/>
        <v/>
      </c>
      <c r="AV149" t="str">
        <f t="shared" si="59"/>
        <v/>
      </c>
      <c r="BA149" t="str">
        <f t="shared" si="60"/>
        <v/>
      </c>
    </row>
    <row r="150" spans="9:53">
      <c r="I150" t="str">
        <f>IF(C150="","",COUNTIFS(Tabla1[[#All],[¿Pasó a miembro?]],"Si",Tabla1[[#All],[Tipo Incrito]],"&lt;&gt;Pre-Inscrito",Tabla1[[#All],[llave2]],Gráficos_!C150))</f>
        <v/>
      </c>
      <c r="J150" t="str">
        <f>IF(C150="","",COUNTIFS(Tabla1[[#All],[sem 01]],"=P",Tabla1[[#All],[llave2]],Gráficos_!C150))</f>
        <v/>
      </c>
      <c r="K150" t="str">
        <f>IF(C150="","",COUNTIFS(Tabla1[[#All],[sem 02]],"=P",Tabla1[[#All],[llave2]],Gráficos_!C150))</f>
        <v/>
      </c>
      <c r="L150" t="str">
        <f>IF(C150="","",COUNTIFS(Tabla1[[#All],[sem 03]],"=P",Tabla1[[#All],[llave2]],Gráficos_!C150))</f>
        <v/>
      </c>
      <c r="M150" t="str">
        <f>IF(C150="","",COUNTIFS(Tabla1[[#All],[sem 04]],"=P",Tabla1[[#All],[llave2]],Gráficos_!C150))</f>
        <v/>
      </c>
      <c r="N150" t="str">
        <f>IF(C150="","",COUNTIFS(Tabla1[[#All],[sem 05]],"=P",Tabla1[[#All],[llave2]],Gráficos_!C150))</f>
        <v/>
      </c>
      <c r="O150" t="str">
        <f>IF(C150="","",COUNTIFS(Tabla1[[#All],[sem 06]],"=P",Tabla1[[#All],[llave2]],Gráficos_!C150))</f>
        <v/>
      </c>
      <c r="P150" t="str">
        <f>IF(C150="","",COUNTIFS(Tabla1[[#All],[sem 07]],"=P",Tabla1[[#All],[llave2]],Gráficos_!C150))</f>
        <v/>
      </c>
      <c r="Q150" t="str">
        <f>IF(C150="","",COUNTIFS(Tabla1[[#All],[sem 08]],"=P",Tabla1[[#All],[llave2]],Gráficos_!C150))</f>
        <v/>
      </c>
      <c r="R150" t="str">
        <f>IF(C150="","",COUNTIFS(Tabla1[[#All],[sem 09]],"=P",Tabla1[[#All],[llave2]],Gráficos_!C150))</f>
        <v/>
      </c>
      <c r="S150" t="str">
        <f>IF(C150="","",COUNTIFS(Tabla1[[#All],[sem 10]],"=P",Tabla1[[#All],[llave2]],Gráficos_!C150))</f>
        <v/>
      </c>
      <c r="T150" t="str">
        <f>IF(C150="","",COUNTIFS(Tabla1[[#All],[sem 11]],"=P",Tabla1[[#All],[llave2]],Gráficos_!C150))</f>
        <v/>
      </c>
      <c r="U150" t="str">
        <f>IF(C150="","",COUNTIFS(Tabla1[[#All],[sem 12]],"=P",Tabla1[[#All],[llave2]],Gráficos_!C150))</f>
        <v/>
      </c>
      <c r="AA150" t="str">
        <f t="shared" si="51"/>
        <v/>
      </c>
      <c r="AB150" t="str">
        <f t="shared" si="52"/>
        <v/>
      </c>
      <c r="AC150" t="str">
        <f t="shared" si="53"/>
        <v/>
      </c>
      <c r="AD150" t="str">
        <f t="shared" si="54"/>
        <v/>
      </c>
      <c r="AF150" t="str">
        <f t="shared" si="55"/>
        <v/>
      </c>
      <c r="AG150" t="str">
        <f t="shared" si="56"/>
        <v/>
      </c>
      <c r="AH150" t="str">
        <f t="shared" si="57"/>
        <v/>
      </c>
      <c r="AI150" t="str">
        <f t="shared" si="58"/>
        <v/>
      </c>
      <c r="AK150" t="str">
        <f t="shared" si="59"/>
        <v/>
      </c>
      <c r="AL150" t="str">
        <f t="shared" si="59"/>
        <v/>
      </c>
      <c r="AM150" t="str">
        <f t="shared" si="59"/>
        <v/>
      </c>
      <c r="AN150" t="str">
        <f t="shared" si="59"/>
        <v/>
      </c>
      <c r="AO150" t="str">
        <f t="shared" si="59"/>
        <v/>
      </c>
      <c r="AP150" t="str">
        <f t="shared" si="59"/>
        <v/>
      </c>
      <c r="AQ150" t="str">
        <f t="shared" si="59"/>
        <v/>
      </c>
      <c r="AR150" t="str">
        <f t="shared" si="59"/>
        <v/>
      </c>
      <c r="AS150" t="str">
        <f t="shared" si="59"/>
        <v/>
      </c>
      <c r="AT150" t="str">
        <f t="shared" si="59"/>
        <v/>
      </c>
      <c r="AU150" t="str">
        <f t="shared" si="59"/>
        <v/>
      </c>
      <c r="AV150" t="str">
        <f t="shared" si="59"/>
        <v/>
      </c>
      <c r="BA150" t="str">
        <f t="shared" si="60"/>
        <v/>
      </c>
    </row>
  </sheetData>
  <pageMargins left="0.7" right="0.7" top="0.75" bottom="0.75" header="0.3" footer="0.3"/>
  <pageSetup paperSize="9" orientation="portrait" horizontalDpi="0" verticalDpi="0" r:id="rId5"/>
  <drawing r:id="rId6"/>
  <extLst>
    <ext xmlns:x14="http://schemas.microsoft.com/office/spreadsheetml/2009/9/main" uri="{A8765BA9-456A-4dab-B4F3-ACF838C121DE}">
      <x14:slicerList>
        <x14:slicer r:id="rId7"/>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5"/>
  <dimension ref="B3:R19"/>
  <sheetViews>
    <sheetView zoomScaleNormal="100" workbookViewId="0">
      <selection activeCell="M13" sqref="M13:M15"/>
    </sheetView>
  </sheetViews>
  <sheetFormatPr defaultColWidth="11.42578125" defaultRowHeight="14.45"/>
  <cols>
    <col min="1" max="1" width="4.85546875" customWidth="1"/>
    <col min="4" max="4" width="18" customWidth="1"/>
    <col min="10" max="10" width="3.28515625" bestFit="1" customWidth="1"/>
    <col min="11" max="11" width="3.42578125" customWidth="1"/>
    <col min="12" max="12" width="3.28515625" bestFit="1" customWidth="1"/>
    <col min="13" max="13" width="14" bestFit="1" customWidth="1"/>
  </cols>
  <sheetData>
    <row r="3" spans="2:16">
      <c r="B3" t="s">
        <v>73</v>
      </c>
      <c r="C3" t="s">
        <v>281</v>
      </c>
      <c r="D3" t="s">
        <v>496</v>
      </c>
      <c r="E3" t="s">
        <v>31</v>
      </c>
      <c r="F3" t="s">
        <v>497</v>
      </c>
      <c r="G3" t="s">
        <v>498</v>
      </c>
      <c r="H3" t="s">
        <v>499</v>
      </c>
      <c r="J3" t="s">
        <v>265</v>
      </c>
      <c r="K3" t="s">
        <v>266</v>
      </c>
      <c r="L3" t="s">
        <v>267</v>
      </c>
      <c r="M3" t="s">
        <v>500</v>
      </c>
    </row>
    <row r="4" spans="2:16">
      <c r="D4" t="s">
        <v>501</v>
      </c>
      <c r="J4" s="20" t="s">
        <v>85</v>
      </c>
      <c r="K4" s="20" t="s">
        <v>85</v>
      </c>
      <c r="L4" s="20" t="s">
        <v>85</v>
      </c>
      <c r="M4" s="20" t="str">
        <f>+J4&amp;K4&amp;L4</f>
        <v>PPP</v>
      </c>
      <c r="N4" t="s">
        <v>283</v>
      </c>
      <c r="O4" t="str">
        <f>+SUBSTITUTE(J4&amp;K4&amp;L4,"P","T")</f>
        <v>TTT</v>
      </c>
      <c r="P4" t="str">
        <f>+SUBSTITUTE(J4&amp;K4&amp;L4,"T","P")</f>
        <v>PPP</v>
      </c>
    </row>
    <row r="5" spans="2:16">
      <c r="J5" s="20" t="s">
        <v>85</v>
      </c>
      <c r="K5" s="20" t="s">
        <v>85</v>
      </c>
      <c r="L5" s="20" t="s">
        <v>91</v>
      </c>
      <c r="M5" s="20" t="str">
        <f t="shared" ref="M5:M15" si="0">+J5&amp;K5&amp;L5</f>
        <v>PPF</v>
      </c>
      <c r="N5" t="s">
        <v>283</v>
      </c>
      <c r="O5" t="str">
        <f t="shared" ref="O5:O6" si="1">+SUBSTITUTE(J5&amp;K5&amp;L5,"P","T")</f>
        <v>TTF</v>
      </c>
    </row>
    <row r="6" spans="2:16">
      <c r="J6" s="20" t="s">
        <v>85</v>
      </c>
      <c r="K6" s="20" t="s">
        <v>91</v>
      </c>
      <c r="L6" s="20" t="s">
        <v>85</v>
      </c>
      <c r="M6" s="20" t="str">
        <f t="shared" si="0"/>
        <v>PFP</v>
      </c>
      <c r="N6" t="s">
        <v>283</v>
      </c>
      <c r="O6" t="str">
        <f t="shared" si="1"/>
        <v>TFT</v>
      </c>
    </row>
    <row r="7" spans="2:16">
      <c r="J7" t="s">
        <v>85</v>
      </c>
      <c r="K7" t="s">
        <v>91</v>
      </c>
      <c r="L7" t="s">
        <v>91</v>
      </c>
      <c r="M7" t="str">
        <f t="shared" si="0"/>
        <v>PFF</v>
      </c>
      <c r="N7" s="21" t="s">
        <v>322</v>
      </c>
    </row>
    <row r="8" spans="2:16">
      <c r="J8" s="20" t="s">
        <v>91</v>
      </c>
      <c r="K8" s="20" t="s">
        <v>85</v>
      </c>
      <c r="L8" s="20" t="s">
        <v>85</v>
      </c>
      <c r="M8" s="20" t="str">
        <f t="shared" si="0"/>
        <v>FPP</v>
      </c>
      <c r="N8" t="s">
        <v>283</v>
      </c>
    </row>
    <row r="9" spans="2:16">
      <c r="J9" t="s">
        <v>91</v>
      </c>
      <c r="K9" t="s">
        <v>85</v>
      </c>
      <c r="L9" t="s">
        <v>91</v>
      </c>
      <c r="M9" t="str">
        <f t="shared" si="0"/>
        <v>FPF</v>
      </c>
      <c r="N9" s="21" t="s">
        <v>322</v>
      </c>
    </row>
    <row r="10" spans="2:16">
      <c r="J10" s="20" t="s">
        <v>91</v>
      </c>
      <c r="K10" s="20" t="s">
        <v>91</v>
      </c>
      <c r="L10" s="20" t="s">
        <v>85</v>
      </c>
      <c r="M10" s="20" t="str">
        <f t="shared" si="0"/>
        <v>FFP</v>
      </c>
      <c r="N10" t="s">
        <v>283</v>
      </c>
    </row>
    <row r="11" spans="2:16">
      <c r="J11" t="s">
        <v>91</v>
      </c>
      <c r="K11" t="s">
        <v>91</v>
      </c>
      <c r="L11" t="s">
        <v>91</v>
      </c>
      <c r="M11" t="str">
        <f t="shared" si="0"/>
        <v>FFF</v>
      </c>
      <c r="N11" s="21" t="s">
        <v>322</v>
      </c>
    </row>
    <row r="12" spans="2:16">
      <c r="E12" t="s">
        <v>502</v>
      </c>
    </row>
    <row r="13" spans="2:16">
      <c r="J13" t="s">
        <v>85</v>
      </c>
      <c r="K13" t="s">
        <v>85</v>
      </c>
      <c r="L13" t="s">
        <v>360</v>
      </c>
      <c r="M13" t="str">
        <f t="shared" si="0"/>
        <v>PPCG</v>
      </c>
      <c r="N13" s="24" t="s">
        <v>283</v>
      </c>
    </row>
    <row r="14" spans="2:16">
      <c r="J14" s="24" t="s">
        <v>85</v>
      </c>
      <c r="K14" s="24" t="s">
        <v>360</v>
      </c>
      <c r="L14" s="24" t="s">
        <v>85</v>
      </c>
      <c r="M14" t="str">
        <f t="shared" si="0"/>
        <v>PCGP</v>
      </c>
      <c r="N14" s="24" t="s">
        <v>283</v>
      </c>
    </row>
    <row r="15" spans="2:16">
      <c r="J15" s="24" t="s">
        <v>360</v>
      </c>
      <c r="K15" s="24" t="s">
        <v>85</v>
      </c>
      <c r="L15" s="24" t="s">
        <v>85</v>
      </c>
      <c r="M15" t="str">
        <f t="shared" si="0"/>
        <v>CGPP</v>
      </c>
      <c r="N15" s="24" t="s">
        <v>283</v>
      </c>
    </row>
    <row r="18" spans="17:18" ht="15">
      <c r="Q18" s="22" t="s">
        <v>503</v>
      </c>
      <c r="R18">
        <f>COUNTIFS(Probacionistas!$AW:$AW,"Asistió",Probacionistas!$F:$F,"&gt;"&amp;DATEVALUE("01/"&amp;D3&amp;"/"&amp;$D$2))</f>
        <v>0</v>
      </c>
    </row>
    <row r="19" spans="17:18" ht="15">
      <c r="Q19" s="22">
        <f>FIND("a",Q18)</f>
        <v>3</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81B02-2109-4D92-89F9-E3115956CF0F}">
  <sheetPr codeName="Hoja6"/>
  <dimension ref="A1:M24"/>
  <sheetViews>
    <sheetView showGridLines="0" workbookViewId="0">
      <selection activeCell="F11" sqref="F11"/>
    </sheetView>
  </sheetViews>
  <sheetFormatPr defaultColWidth="8.85546875" defaultRowHeight="14.45"/>
  <cols>
    <col min="1" max="1" width="3.5703125" customWidth="1"/>
    <col min="2" max="2" width="35.28515625" customWidth="1"/>
    <col min="3" max="3" width="14.5703125" customWidth="1"/>
    <col min="4" max="4" width="14.28515625" customWidth="1"/>
    <col min="5" max="5" width="13.140625" bestFit="1" customWidth="1"/>
    <col min="6" max="6" width="13.7109375" bestFit="1" customWidth="1"/>
    <col min="8" max="8" width="19.5703125" customWidth="1"/>
    <col min="12" max="12" width="13.5703125" bestFit="1" customWidth="1"/>
  </cols>
  <sheetData>
    <row r="1" spans="1:13">
      <c r="A1" s="84"/>
      <c r="B1" s="86"/>
      <c r="C1" s="86"/>
      <c r="D1" s="84"/>
      <c r="E1" s="84"/>
      <c r="F1" s="84"/>
      <c r="G1" s="84"/>
      <c r="H1" s="86"/>
      <c r="I1" s="84"/>
      <c r="J1" s="84"/>
      <c r="K1" s="84"/>
      <c r="L1" s="84"/>
      <c r="M1" s="84"/>
    </row>
    <row r="2" spans="1:13" ht="18">
      <c r="A2" s="84"/>
      <c r="B2" s="85" t="s">
        <v>504</v>
      </c>
      <c r="C2" s="99"/>
      <c r="D2" s="85"/>
      <c r="E2" s="85"/>
      <c r="F2" s="84"/>
      <c r="G2" s="84"/>
      <c r="H2" s="86"/>
      <c r="I2" s="84"/>
      <c r="J2" s="84"/>
      <c r="K2" s="86"/>
      <c r="L2" s="84"/>
      <c r="M2" s="84"/>
    </row>
    <row r="3" spans="1:13">
      <c r="A3" s="84"/>
      <c r="B3" s="86"/>
      <c r="C3" s="104"/>
      <c r="D3" s="105"/>
      <c r="E3" s="105"/>
      <c r="F3" s="84"/>
      <c r="G3" s="84"/>
      <c r="H3" s="86"/>
      <c r="I3" s="84"/>
      <c r="J3" s="84"/>
      <c r="K3" s="86"/>
      <c r="L3" s="84"/>
      <c r="M3" s="84"/>
    </row>
    <row r="4" spans="1:13" ht="28.9">
      <c r="A4" s="84"/>
      <c r="B4" s="86" t="s">
        <v>23</v>
      </c>
      <c r="C4" s="106" t="s">
        <v>505</v>
      </c>
      <c r="D4" s="107" t="s">
        <v>506</v>
      </c>
      <c r="E4" s="107" t="s">
        <v>507</v>
      </c>
      <c r="F4" s="88" t="s">
        <v>508</v>
      </c>
      <c r="G4" s="84"/>
      <c r="H4" s="102" t="s">
        <v>509</v>
      </c>
      <c r="I4" s="89"/>
      <c r="J4" s="89"/>
      <c r="K4" s="86"/>
      <c r="L4" s="84"/>
      <c r="M4" s="84"/>
    </row>
    <row r="5" spans="1:13">
      <c r="A5" s="84"/>
      <c r="B5" s="97" t="s">
        <v>510</v>
      </c>
      <c r="C5" s="108" t="s">
        <v>85</v>
      </c>
      <c r="D5" s="109" t="s">
        <v>85</v>
      </c>
      <c r="E5" s="109" t="s">
        <v>85</v>
      </c>
      <c r="F5" s="90" t="s">
        <v>285</v>
      </c>
      <c r="G5" s="84"/>
      <c r="H5" s="86" t="s">
        <v>511</v>
      </c>
      <c r="I5" s="84"/>
      <c r="J5" s="84"/>
      <c r="K5" s="86"/>
      <c r="L5" s="91"/>
      <c r="M5" s="91"/>
    </row>
    <row r="6" spans="1:13">
      <c r="A6" s="84"/>
      <c r="B6" s="98" t="s">
        <v>510</v>
      </c>
      <c r="C6" s="108" t="s">
        <v>85</v>
      </c>
      <c r="D6" s="109" t="s">
        <v>85</v>
      </c>
      <c r="E6" s="109" t="s">
        <v>91</v>
      </c>
      <c r="F6" s="90" t="s">
        <v>285</v>
      </c>
      <c r="G6" s="84"/>
      <c r="H6" s="86" t="s">
        <v>512</v>
      </c>
      <c r="I6" s="84"/>
      <c r="J6" s="84"/>
      <c r="K6" s="86"/>
      <c r="L6" s="91"/>
      <c r="M6" s="91"/>
    </row>
    <row r="7" spans="1:13" ht="15" customHeight="1">
      <c r="A7" s="84"/>
      <c r="B7" s="98" t="s">
        <v>510</v>
      </c>
      <c r="C7" s="108" t="s">
        <v>85</v>
      </c>
      <c r="D7" s="109" t="s">
        <v>91</v>
      </c>
      <c r="E7" s="109" t="s">
        <v>85</v>
      </c>
      <c r="F7" s="90" t="s">
        <v>285</v>
      </c>
      <c r="G7" s="84"/>
      <c r="H7" s="110"/>
      <c r="I7" s="84"/>
      <c r="J7" s="84"/>
      <c r="K7" s="84"/>
      <c r="L7" s="84"/>
      <c r="M7" s="91"/>
    </row>
    <row r="8" spans="1:13">
      <c r="A8" s="84"/>
      <c r="B8" s="98" t="s">
        <v>510</v>
      </c>
      <c r="C8" s="108" t="s">
        <v>91</v>
      </c>
      <c r="D8" s="109" t="s">
        <v>91</v>
      </c>
      <c r="E8" s="109" t="s">
        <v>85</v>
      </c>
      <c r="F8" s="90" t="s">
        <v>285</v>
      </c>
      <c r="G8" s="84"/>
      <c r="H8" s="110" t="s">
        <v>513</v>
      </c>
      <c r="I8" s="84"/>
      <c r="J8" s="84"/>
      <c r="K8" s="84"/>
      <c r="L8" s="91"/>
      <c r="M8" s="91"/>
    </row>
    <row r="9" spans="1:13">
      <c r="A9" s="84"/>
      <c r="B9" s="98" t="s">
        <v>510</v>
      </c>
      <c r="C9" s="108" t="s">
        <v>85</v>
      </c>
      <c r="D9" s="109" t="s">
        <v>91</v>
      </c>
      <c r="E9" s="109" t="s">
        <v>91</v>
      </c>
      <c r="F9" s="92" t="s">
        <v>297</v>
      </c>
      <c r="G9" s="84"/>
      <c r="H9" s="84" t="s">
        <v>514</v>
      </c>
      <c r="I9" s="84"/>
      <c r="J9" s="84"/>
      <c r="K9" s="84"/>
      <c r="L9" s="91"/>
      <c r="M9" s="91"/>
    </row>
    <row r="10" spans="1:13">
      <c r="A10" s="84"/>
      <c r="B10" s="98" t="s">
        <v>510</v>
      </c>
      <c r="C10" s="108" t="s">
        <v>91</v>
      </c>
      <c r="D10" s="109" t="s">
        <v>91</v>
      </c>
      <c r="E10" s="109" t="s">
        <v>91</v>
      </c>
      <c r="F10" s="92" t="s">
        <v>297</v>
      </c>
      <c r="G10" s="84"/>
      <c r="H10" s="86"/>
      <c r="I10" s="84"/>
      <c r="J10" s="84"/>
      <c r="K10" s="86"/>
      <c r="L10" s="91"/>
      <c r="M10" s="91"/>
    </row>
    <row r="11" spans="1:13">
      <c r="A11" s="84"/>
      <c r="B11" s="98" t="s">
        <v>510</v>
      </c>
      <c r="C11" s="108" t="s">
        <v>91</v>
      </c>
      <c r="D11" s="109" t="s">
        <v>85</v>
      </c>
      <c r="E11" s="109" t="s">
        <v>91</v>
      </c>
      <c r="F11" s="92" t="s">
        <v>297</v>
      </c>
      <c r="G11" s="84"/>
      <c r="H11" s="86"/>
      <c r="I11" s="84"/>
      <c r="J11" s="84"/>
      <c r="K11" s="86"/>
      <c r="L11" s="84"/>
      <c r="M11" s="84"/>
    </row>
    <row r="12" spans="1:13">
      <c r="A12" s="84"/>
      <c r="B12" s="86"/>
      <c r="C12" s="86"/>
      <c r="D12" s="84"/>
      <c r="E12" s="84"/>
      <c r="F12" s="93"/>
      <c r="G12" s="84"/>
      <c r="H12" s="86"/>
      <c r="I12" s="84"/>
      <c r="J12" s="84"/>
      <c r="K12" s="86"/>
      <c r="L12" s="84"/>
      <c r="M12" s="84"/>
    </row>
    <row r="13" spans="1:13">
      <c r="A13" s="84"/>
      <c r="B13" s="86"/>
      <c r="C13" s="94" t="s">
        <v>515</v>
      </c>
      <c r="D13" s="94"/>
      <c r="E13" s="94"/>
      <c r="F13" s="95">
        <v>4</v>
      </c>
      <c r="G13" s="84"/>
      <c r="H13" s="86"/>
      <c r="I13" s="84"/>
      <c r="J13" s="84"/>
      <c r="K13" s="86"/>
      <c r="L13" s="84"/>
      <c r="M13" s="84"/>
    </row>
    <row r="14" spans="1:13">
      <c r="A14" s="84"/>
      <c r="B14" s="86"/>
      <c r="C14" s="86"/>
      <c r="D14" s="84"/>
      <c r="E14" s="84"/>
      <c r="F14" s="84"/>
      <c r="G14" s="84"/>
      <c r="H14" s="86"/>
      <c r="I14" s="84"/>
      <c r="J14" s="84"/>
      <c r="K14" s="86"/>
      <c r="L14" s="84"/>
      <c r="M14" s="84"/>
    </row>
    <row r="15" spans="1:13">
      <c r="A15" s="84"/>
      <c r="B15" s="86"/>
      <c r="C15" s="86"/>
      <c r="D15" s="84"/>
      <c r="E15" s="84"/>
      <c r="F15" s="84"/>
      <c r="G15" s="84"/>
      <c r="H15" s="86"/>
      <c r="I15" s="84"/>
      <c r="J15" s="84"/>
      <c r="K15" s="86"/>
      <c r="L15" s="84"/>
      <c r="M15" s="84"/>
    </row>
    <row r="16" spans="1:13">
      <c r="A16" s="84"/>
      <c r="B16" s="86" t="s">
        <v>23</v>
      </c>
      <c r="C16" s="100" t="s">
        <v>516</v>
      </c>
      <c r="D16" s="87" t="s">
        <v>517</v>
      </c>
      <c r="E16" s="87" t="s">
        <v>518</v>
      </c>
      <c r="F16" s="88" t="s">
        <v>73</v>
      </c>
      <c r="G16" s="88" t="s">
        <v>177</v>
      </c>
      <c r="H16" s="103" t="s">
        <v>230</v>
      </c>
      <c r="I16" s="88" t="s">
        <v>231</v>
      </c>
      <c r="J16" s="88" t="s">
        <v>232</v>
      </c>
      <c r="K16" s="86"/>
      <c r="L16" s="84"/>
      <c r="M16" s="84"/>
    </row>
    <row r="17" spans="1:13">
      <c r="A17" s="84"/>
      <c r="B17" s="97" t="s">
        <v>510</v>
      </c>
      <c r="C17" s="101" t="s">
        <v>73</v>
      </c>
      <c r="D17" s="90">
        <v>5</v>
      </c>
      <c r="E17" s="96">
        <v>4</v>
      </c>
      <c r="F17" s="90">
        <v>4</v>
      </c>
      <c r="G17" s="90">
        <v>4</v>
      </c>
      <c r="H17" s="101">
        <v>4</v>
      </c>
      <c r="I17" s="90" t="s">
        <v>326</v>
      </c>
      <c r="J17" s="90" t="s">
        <v>326</v>
      </c>
      <c r="K17" s="86"/>
      <c r="L17" s="84"/>
      <c r="M17" s="84"/>
    </row>
    <row r="18" spans="1:13">
      <c r="A18" s="84"/>
      <c r="B18" s="98" t="s">
        <v>81</v>
      </c>
      <c r="C18" s="101" t="s">
        <v>177</v>
      </c>
      <c r="D18" s="90">
        <v>10</v>
      </c>
      <c r="E18" s="92">
        <v>8</v>
      </c>
      <c r="F18" s="90" t="s">
        <v>326</v>
      </c>
      <c r="G18" s="90">
        <v>8</v>
      </c>
      <c r="H18" s="101">
        <v>8</v>
      </c>
      <c r="I18" s="90">
        <v>8</v>
      </c>
      <c r="J18" s="90" t="s">
        <v>326</v>
      </c>
      <c r="K18" s="86"/>
      <c r="L18" s="84"/>
      <c r="M18" s="84"/>
    </row>
    <row r="19" spans="1:13">
      <c r="A19" s="84"/>
      <c r="B19" s="98" t="s">
        <v>185</v>
      </c>
      <c r="C19" s="101" t="s">
        <v>177</v>
      </c>
      <c r="D19" s="90">
        <v>7</v>
      </c>
      <c r="E19" s="92">
        <v>5</v>
      </c>
      <c r="F19" s="90" t="s">
        <v>326</v>
      </c>
      <c r="G19" s="90">
        <v>5</v>
      </c>
      <c r="H19" s="101">
        <v>5</v>
      </c>
      <c r="I19" s="90">
        <v>5</v>
      </c>
      <c r="J19" s="90" t="s">
        <v>326</v>
      </c>
      <c r="K19" s="86"/>
      <c r="L19" s="84"/>
      <c r="M19" s="84"/>
    </row>
    <row r="20" spans="1:13">
      <c r="A20" s="84"/>
      <c r="B20" s="98" t="s">
        <v>519</v>
      </c>
      <c r="C20" s="101" t="s">
        <v>230</v>
      </c>
      <c r="D20" s="90">
        <v>8</v>
      </c>
      <c r="E20" s="92">
        <v>6</v>
      </c>
      <c r="F20" s="90" t="s">
        <v>326</v>
      </c>
      <c r="G20" s="90" t="s">
        <v>326</v>
      </c>
      <c r="H20" s="101">
        <v>6</v>
      </c>
      <c r="I20" s="90">
        <v>6</v>
      </c>
      <c r="J20" s="90">
        <v>6</v>
      </c>
      <c r="K20" s="86"/>
      <c r="L20" s="84"/>
      <c r="M20" s="84"/>
    </row>
    <row r="21" spans="1:13">
      <c r="A21" s="84"/>
      <c r="B21" s="86"/>
      <c r="C21" s="86"/>
      <c r="D21" s="84"/>
      <c r="E21" s="84"/>
      <c r="F21" s="84"/>
      <c r="G21" s="84"/>
      <c r="H21" s="86"/>
      <c r="I21" s="84"/>
      <c r="J21" s="84"/>
      <c r="K21" s="86"/>
      <c r="L21" s="84"/>
      <c r="M21" s="84"/>
    </row>
    <row r="22" spans="1:13">
      <c r="A22" s="84"/>
      <c r="B22" s="86"/>
      <c r="C22" s="94" t="s">
        <v>520</v>
      </c>
      <c r="D22" s="94"/>
      <c r="E22" s="94"/>
      <c r="F22" s="62">
        <v>4</v>
      </c>
      <c r="G22" s="88">
        <v>17</v>
      </c>
      <c r="H22" s="103">
        <v>23</v>
      </c>
      <c r="I22" s="88">
        <v>19</v>
      </c>
      <c r="J22" s="88">
        <v>6</v>
      </c>
      <c r="K22" s="86"/>
      <c r="L22" s="84"/>
      <c r="M22" s="84"/>
    </row>
    <row r="23" spans="1:13">
      <c r="A23" s="84"/>
      <c r="B23" s="86"/>
      <c r="C23" s="86"/>
      <c r="D23" s="84"/>
      <c r="E23" s="84"/>
      <c r="F23" s="84"/>
      <c r="G23" s="84"/>
      <c r="H23" s="86"/>
      <c r="I23" s="84"/>
      <c r="J23" s="84"/>
      <c r="K23" s="86"/>
      <c r="L23" s="84"/>
      <c r="M23" s="84"/>
    </row>
    <row r="24" spans="1:13">
      <c r="A24" s="84"/>
      <c r="B24" s="86"/>
      <c r="C24" s="86"/>
      <c r="D24" s="84"/>
      <c r="E24" s="84"/>
      <c r="F24" s="84"/>
      <c r="G24" s="84"/>
      <c r="H24" s="86"/>
      <c r="I24" s="84"/>
      <c r="J24" s="84"/>
      <c r="K24" s="86"/>
      <c r="L24" s="84"/>
      <c r="M24" s="84"/>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7836A2A-3D22-408F-BFB4-F8D1E81BDD88}"/>
</file>

<file path=docProps/app.xml><?xml version="1.0" encoding="utf-8"?>
<Properties xmlns="http://schemas.openxmlformats.org/officeDocument/2006/extended-properties" xmlns:vt="http://schemas.openxmlformats.org/officeDocument/2006/docPropsVTypes">
  <Application>Microsoft Excel Online</Application>
  <Manager/>
  <Company>HP</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Junior Zurita</dc:creator>
  <cp:keywords/>
  <dc:description/>
  <cp:lastModifiedBy>Ricardo Alejandro Rojas Campos</cp:lastModifiedBy>
  <cp:revision/>
  <dcterms:created xsi:type="dcterms:W3CDTF">2023-11-08T03:19:19Z</dcterms:created>
  <dcterms:modified xsi:type="dcterms:W3CDTF">2025-02-22T18:05:09Z</dcterms:modified>
  <cp:category/>
  <cp:contentStatus/>
</cp:coreProperties>
</file>