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93377C92-460A-4DE9-85BE-750685A71AF9}" xr6:coauthVersionLast="47" xr6:coauthVersionMax="47" xr10:uidLastSave="{00000000-0000-0000-0000-000000000000}"/>
  <bookViews>
    <workbookView xWindow="-108" yWindow="-108" windowWidth="23256" windowHeight="12456" xr2:uid="{11CFFD9C-4908-4836-9E93-495023F09FBB}"/>
  </bookViews>
  <sheets>
    <sheet name="Sheet1" sheetId="1" r:id="rId1"/>
    <sheet name="Graph" sheetId="2" r:id="rId2"/>
  </sheets>
  <definedNames>
    <definedName name="_xlnm._FilterDatabase" localSheetId="0" hidden="1">Sheet1!$A$1:$I$1</definedName>
    <definedName name="_xlchart.v1.0" hidden="1">Sheet1!$A$15:$H$15</definedName>
    <definedName name="_xlchart.v1.1" hidden="1">Sheet1!$I$15</definedName>
    <definedName name="_xlchart.v1.2" hidden="1">Sheet1!$I$1:$I$14</definedName>
    <definedName name="_xlchart.v1.3" hidden="1">Graph!$A$15</definedName>
    <definedName name="_xlchart.v1.4" hidden="1">Graph!$B$15</definedName>
    <definedName name="_xlchart.v1.5" hidden="1">Graph!$B$1:$B$14</definedName>
    <definedName name="_xlchart.v1.6" hidden="1">Graph!$E$2</definedName>
    <definedName name="_xlchart.v1.7" hidden="1">Graph!$A$15</definedName>
    <definedName name="_xlchart.v1.8" hidden="1">Graph!$B$15</definedName>
    <definedName name="_xlchart.v1.9" hidden="1">Graph!$B$1:$B$14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 a="1"/>
  <c r="C30" i="1" s="1"/>
  <c r="C32" i="1" a="1"/>
  <c r="C32" i="1"/>
  <c r="H19" i="1"/>
  <c r="H18" i="1"/>
  <c r="E19" i="1"/>
  <c r="E18" i="1"/>
  <c r="C33" i="1" a="1"/>
  <c r="C33" i="1"/>
  <c r="C31" i="1" a="1"/>
  <c r="C31" i="1" s="1"/>
  <c r="C29" i="1" a="1"/>
  <c r="C29" i="1" s="1"/>
  <c r="C28" i="1" a="1"/>
  <c r="C28" i="1" s="1"/>
  <c r="C26" i="1"/>
  <c r="C27" i="1"/>
  <c r="B25" i="1"/>
  <c r="C25" i="1"/>
  <c r="C24" i="1"/>
  <c r="B24" i="1"/>
  <c r="C23" i="1"/>
  <c r="B23" i="1"/>
  <c r="B22" i="1"/>
  <c r="B21" i="1"/>
  <c r="B20" i="1"/>
  <c r="B19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<sst xmlns="http://schemas.openxmlformats.org/spreadsheetml/2006/main" count="130" uniqueCount="76">
  <si>
    <t>EEID</t>
  </si>
  <si>
    <t>Full Name</t>
  </si>
  <si>
    <t>Job Title</t>
  </si>
  <si>
    <t>Department</t>
  </si>
  <si>
    <t>Gender</t>
  </si>
  <si>
    <t>Age</t>
  </si>
  <si>
    <t>Annual Salary</t>
  </si>
  <si>
    <t>Country</t>
  </si>
  <si>
    <t>City</t>
  </si>
  <si>
    <t>E02387</t>
  </si>
  <si>
    <t>Emily Davis</t>
  </si>
  <si>
    <t>IT</t>
  </si>
  <si>
    <t>Female</t>
  </si>
  <si>
    <t>United States</t>
  </si>
  <si>
    <t>Seattle</t>
  </si>
  <si>
    <t>E04105</t>
  </si>
  <si>
    <t>Theodore Dinh</t>
  </si>
  <si>
    <t>Technical Architect</t>
  </si>
  <si>
    <t>Male</t>
  </si>
  <si>
    <t>China</t>
  </si>
  <si>
    <t>Chongqing</t>
  </si>
  <si>
    <t>E02572</t>
  </si>
  <si>
    <t>Luna Sanders</t>
  </si>
  <si>
    <t>Director</t>
  </si>
  <si>
    <t>Finance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</si>
  <si>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</si>
  <si>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</si>
  <si>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</si>
  <si>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</si>
  <si>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</si>
  <si>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</si>
  <si>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</si>
  <si>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</si>
  <si>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</si>
  <si>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</si>
  <si>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</si>
  <si>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</si>
  <si>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</si>
  <si>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</si>
  <si>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</si>
  <si>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</si>
  <si>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</si>
  <si>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</si>
  <si>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</si>
  <si>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</si>
  <si>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</si>
  <si>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</si>
  <si>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</si>
  <si>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</si>
  <si>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</si>
  <si>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</si>
  <si>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</si>
  <si>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</si>
  <si>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</si>
  <si>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</si>
  <si>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</si>
  <si>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</si>
  <si>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</si>
  <si>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</si>
  <si>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</si>
  <si>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</si>
  <si>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</si>
  <si>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</si>
  <si>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</si>
  <si>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</si>
  <si>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</si>
  <si>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</si>
  <si>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</si>
  <si>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</si>
  <si>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</si>
  <si>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</si>
  <si>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 xml:space="preserve">* I got countif and sumif for question 8 </t>
  </si>
  <si>
    <t>Male Avg $</t>
  </si>
  <si>
    <t>Female Avg $</t>
  </si>
  <si>
    <t>Q10</t>
  </si>
  <si>
    <t>Sr.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</si>
</sst>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6" fontId="2" fillId="0" borderId="4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/>
    <xf numFmtId="6" fontId="0" fillId="0" borderId="0" xfId="0" applyNumberFormat="1"/>
    <xf numFmtId="44" fontId="0" fillId="0" borderId="0" xfId="1" applyFo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Fill="1" applyBorder="1" applyAlignment="1">
      <alignment vertical="center"/>
    </xf>
    <xf numFmtId="0" fontId="5" fillId="0" borderId="0" xfId="0" applyFont="1"/>
    <xf numFmtId="44" fontId="5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8427681976272794"/>
          <c:w val="0.91181003743180977"/>
          <c:h val="0.4787873144902073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133-4776-BB8F-8F89209D18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133-4776-BB8F-8F89209D1804}"/>
              </c:ext>
            </c:extLst>
          </c:dPt>
          <c:dLbls>
            <c:dLbl>
              <c:idx val="0"/>
              <c:layout>
                <c:manualLayout>
                  <c:x val="5.7283048392735264E-2"/>
                  <c:y val="9.4590653645771298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33-4776-BB8F-8F89209D1804}"/>
                </c:ext>
              </c:extLst>
            </c:dLbl>
            <c:dLbl>
              <c:idx val="1"/>
              <c:layout>
                <c:manualLayout>
                  <c:x val="-3.7206805280418191E-2"/>
                  <c:y val="-7.232586917626292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133-4776-BB8F-8F89209D180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Sheet1!$D$18:$D$19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Sheet1!$E$18:$E$19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33-4776-BB8F-8F89209D180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Country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Sheet1!$G$18:$G$19</c:f>
              <c:strCache>
                <c:ptCount val="2"/>
                <c:pt idx="0">
                  <c:v>United States</c:v>
                </c:pt>
                <c:pt idx="1">
                  <c:v>China</c:v>
                </c:pt>
              </c:strCache>
            </c:strRef>
          </c:cat>
          <c:val>
            <c:numRef>
              <c:f>Sheet1!$H$18:$H$19</c:f>
              <c:numCache>
                <c:formatCode>_("$"* #,##0.00_);_("$"* \(#,##0.00\);_("$"* "-"??_);_(@_)</c:formatCode>
                <c:ptCount val="2"/>
                <c:pt idx="0">
                  <c:v>1209107</c:v>
                </c:pt>
                <c:pt idx="1">
                  <c:v>297711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D-4424-BF9E-C2F17C4B2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371914575"/>
        <c:axId val="1273153359"/>
      </c:barChart>
      <c:catAx>
        <c:axId val="13719145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3153359"/>
        <c:crosses val="autoZero"/>
        <c:auto val="1"/>
        <c:lblAlgn val="ctr"/>
        <c:lblOffset val="100"/>
        <c:noMultiLvlLbl val="0"/>
      </c:catAx>
      <c:valAx>
        <c:axId val="12731533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191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0</xdr:row>
      <xdr:rowOff>106680</xdr:rowOff>
    </xdr:from>
    <xdr:to>
      <xdr:col>5</xdr:col>
      <xdr:colOff>419100</xdr:colOff>
      <xdr:row>15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CE1082-CF8A-4A62-8DD3-9C42A4FA92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502920</xdr:colOff>
      <xdr:row>0</xdr:row>
      <xdr:rowOff>83820</xdr:rowOff>
    </xdr:from>
    <xdr:to>
      <xdr:col>13</xdr:col>
      <xdr:colOff>198120</xdr:colOff>
      <xdr:row>15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0B8BD0-74E7-4F57-A2B1-A351E5CA1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8F30-1638-466B-9ACB-0BDB12420496}">
  <dimension ref="A1:J48"/>
  <sheetViews>
    <sheetView tabSelected="1" zoomScale="130" zoomScaleNormal="130" workbookViewId="0">
      <selection activeCell="D35" sqref="D35"/>
    </sheetView>
  </sheetViews>
  <sheetFormatPr defaultRowHeight="14.4" x14ac:dyDescent="0.3"/>
  <cols>
    <col min="1" max="1" width="8.88671875" customWidth="1"/>
    <col min="2" max="2" width="14.5546875" bestFit="1" customWidth="1"/>
    <col min="3" max="3" width="21.88671875" bestFit="1" customWidth="1"/>
    <col min="4" max="4" width="14.5546875" bestFit="1" customWidth="1"/>
    <col min="5" max="5" width="6.77734375" bestFit="1" customWidth="1"/>
    <col min="6" max="6" width="11.88671875" bestFit="1" customWidth="1"/>
    <col min="7" max="7" width="14.6640625" customWidth="1"/>
    <col min="8" max="8" width="13.88671875" bestFit="1" customWidth="1"/>
    <col min="9" max="9" width="10" customWidth="1"/>
  </cols>
  <sheetData>
    <row r="1" spans="1:1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62</v>
      </c>
    </row>
    <row r="2" spans="1:10" ht="15" thickBot="1" x14ac:dyDescent="0.35">
      <c r="A2" s="3" t="s">
        <v>9</v>
      </c>
      <c r="B2" s="4" t="s">
        <v>10</v>
      </c>
      <c r="C2" s="4" t="s">
        <v>75</v>
      </c>
      <c r="D2" s="4" t="s">
        <v>11</v>
      </c>
      <c r="E2" s="4" t="s">
        <v>12</v>
      </c>
      <c r="F2" s="5">
        <v>55</v>
      </c>
      <c r="G2" s="6">
        <v>141604</v>
      </c>
      <c r="H2" s="4" t="s">
        <v>13</v>
      </c>
      <c r="I2" s="4" t="s">
        <v>14</v>
      </c>
    </row>
    <row r="3" spans="1:10" ht="15" thickBot="1" x14ac:dyDescent="0.35">
      <c r="A3" s="3" t="s">
        <v>15</v>
      </c>
      <c r="B3" s="4" t="s">
        <v>16</v>
      </c>
      <c r="C3" s="4" t="s">
        <v>17</v>
      </c>
      <c r="D3" s="4" t="s">
        <v>11</v>
      </c>
      <c r="E3" s="4" t="s">
        <v>18</v>
      </c>
      <c r="F3" s="5">
        <v>59</v>
      </c>
      <c r="G3" s="6">
        <v>99975</v>
      </c>
      <c r="H3" s="4" t="s">
        <v>19</v>
      </c>
      <c r="I3" s="4" t="s">
        <v>20</v>
      </c>
    </row>
    <row r="4" spans="1:10" ht="15" thickBot="1" x14ac:dyDescent="0.35">
      <c r="A4" s="3" t="s">
        <v>21</v>
      </c>
      <c r="B4" s="4" t="s">
        <v>22</v>
      </c>
      <c r="C4" s="4" t="s">
        <v>23</v>
      </c>
      <c r="D4" s="4" t="s">
        <v>24</v>
      </c>
      <c r="E4" s="4" t="s">
        <v>12</v>
      </c>
      <c r="F4" s="5">
        <v>50</v>
      </c>
      <c r="G4" s="6">
        <v>163099</v>
      </c>
      <c r="H4" s="4" t="s">
        <v>13</v>
      </c>
      <c r="I4" s="4" t="s">
        <v>25</v>
      </c>
    </row>
    <row r="5" spans="1:10" ht="15" thickBot="1" x14ac:dyDescent="0.35">
      <c r="A5" s="3" t="s">
        <v>26</v>
      </c>
      <c r="B5" s="4" t="s">
        <v>27</v>
      </c>
      <c r="C5" s="4" t="s">
        <v>28</v>
      </c>
      <c r="D5" s="4" t="s">
        <v>11</v>
      </c>
      <c r="E5" s="4" t="s">
        <v>12</v>
      </c>
      <c r="F5" s="5">
        <v>26</v>
      </c>
      <c r="G5" s="6">
        <v>84913</v>
      </c>
      <c r="H5" s="4" t="s">
        <v>13</v>
      </c>
      <c r="I5" s="4" t="s">
        <v>25</v>
      </c>
    </row>
    <row r="6" spans="1:10" ht="15" thickBot="1" x14ac:dyDescent="0.35">
      <c r="A6" s="3" t="s">
        <v>29</v>
      </c>
      <c r="B6" s="4" t="s">
        <v>30</v>
      </c>
      <c r="C6" s="4" t="s">
        <v>31</v>
      </c>
      <c r="D6" s="4" t="s">
        <v>24</v>
      </c>
      <c r="E6" s="4" t="s">
        <v>18</v>
      </c>
      <c r="F6" s="5">
        <v>55</v>
      </c>
      <c r="G6" s="6">
        <v>95409</v>
      </c>
      <c r="H6" s="4" t="s">
        <v>13</v>
      </c>
      <c r="I6" s="4" t="s">
        <v>32</v>
      </c>
    </row>
    <row r="7" spans="1:10" ht="15" thickBot="1" x14ac:dyDescent="0.35">
      <c r="A7" s="3" t="s">
        <v>33</v>
      </c>
      <c r="B7" s="4" t="s">
        <v>34</v>
      </c>
      <c r="C7" s="4" t="s">
        <v>35</v>
      </c>
      <c r="D7" s="4" t="s">
        <v>36</v>
      </c>
      <c r="E7" s="4" t="s">
        <v>18</v>
      </c>
      <c r="F7" s="5">
        <v>57</v>
      </c>
      <c r="G7" s="6">
        <v>50994</v>
      </c>
      <c r="H7" s="4" t="s">
        <v>19</v>
      </c>
      <c r="I7" s="4" t="s">
        <v>20</v>
      </c>
    </row>
    <row r="8" spans="1:10" ht="15" thickBot="1" x14ac:dyDescent="0.35">
      <c r="A8" s="3" t="s">
        <v>37</v>
      </c>
      <c r="B8" s="4" t="s">
        <v>38</v>
      </c>
      <c r="C8" s="4" t="s">
        <v>39</v>
      </c>
      <c r="D8" s="4" t="s">
        <v>11</v>
      </c>
      <c r="E8" s="4" t="s">
        <v>12</v>
      </c>
      <c r="F8" s="5">
        <v>27</v>
      </c>
      <c r="G8" s="6">
        <v>119746</v>
      </c>
      <c r="H8" s="4" t="s">
        <v>13</v>
      </c>
      <c r="I8" s="4" t="s">
        <v>32</v>
      </c>
    </row>
    <row r="9" spans="1:10" ht="15" thickBot="1" x14ac:dyDescent="0.35">
      <c r="A9" s="3" t="s">
        <v>40</v>
      </c>
      <c r="B9" s="4" t="s">
        <v>41</v>
      </c>
      <c r="C9" s="4" t="s">
        <v>42</v>
      </c>
      <c r="D9" s="4" t="s">
        <v>24</v>
      </c>
      <c r="E9" s="4" t="s">
        <v>18</v>
      </c>
      <c r="F9" s="5">
        <v>25</v>
      </c>
      <c r="G9" s="6">
        <v>41336</v>
      </c>
      <c r="H9" s="4" t="s">
        <v>13</v>
      </c>
      <c r="I9" s="4" t="s">
        <v>43</v>
      </c>
    </row>
    <row r="10" spans="1:10" ht="15" thickBot="1" x14ac:dyDescent="0.35">
      <c r="A10" s="3" t="s">
        <v>44</v>
      </c>
      <c r="B10" s="4" t="s">
        <v>45</v>
      </c>
      <c r="C10" s="4" t="s">
        <v>39</v>
      </c>
      <c r="D10" s="4" t="s">
        <v>46</v>
      </c>
      <c r="E10" s="4" t="s">
        <v>18</v>
      </c>
      <c r="F10" s="5">
        <v>29</v>
      </c>
      <c r="G10" s="6">
        <v>113527</v>
      </c>
      <c r="H10" s="4" t="s">
        <v>13</v>
      </c>
      <c r="I10" s="4" t="s">
        <v>47</v>
      </c>
    </row>
    <row r="11" spans="1:10" ht="15" thickBot="1" x14ac:dyDescent="0.35">
      <c r="A11" s="3" t="s">
        <v>48</v>
      </c>
      <c r="B11" s="4" t="s">
        <v>49</v>
      </c>
      <c r="C11" s="4" t="s">
        <v>31</v>
      </c>
      <c r="D11" s="4" t="s">
        <v>24</v>
      </c>
      <c r="E11" s="4" t="s">
        <v>12</v>
      </c>
      <c r="F11" s="5">
        <v>34</v>
      </c>
      <c r="G11" s="6">
        <v>77203</v>
      </c>
      <c r="H11" s="4" t="s">
        <v>13</v>
      </c>
      <c r="I11" s="4" t="s">
        <v>25</v>
      </c>
    </row>
    <row r="12" spans="1:10" ht="15" thickBot="1" x14ac:dyDescent="0.35">
      <c r="A12" s="3" t="s">
        <v>50</v>
      </c>
      <c r="B12" s="4" t="s">
        <v>51</v>
      </c>
      <c r="C12" s="4" t="s">
        <v>75</v>
      </c>
      <c r="D12" s="4" t="s">
        <v>52</v>
      </c>
      <c r="E12" s="4" t="s">
        <v>12</v>
      </c>
      <c r="F12" s="5">
        <v>36</v>
      </c>
      <c r="G12" s="6">
        <v>157333</v>
      </c>
      <c r="H12" s="4" t="s">
        <v>13</v>
      </c>
      <c r="I12" s="4" t="s">
        <v>43</v>
      </c>
    </row>
    <row r="13" spans="1:10" ht="15" thickBot="1" x14ac:dyDescent="0.35">
      <c r="A13" s="3" t="s">
        <v>53</v>
      </c>
      <c r="B13" s="4" t="s">
        <v>54</v>
      </c>
      <c r="C13" s="4" t="s">
        <v>55</v>
      </c>
      <c r="D13" s="4" t="s">
        <v>56</v>
      </c>
      <c r="E13" s="4" t="s">
        <v>12</v>
      </c>
      <c r="F13" s="5">
        <v>27</v>
      </c>
      <c r="G13" s="6">
        <v>109851</v>
      </c>
      <c r="H13" s="4" t="s">
        <v>13</v>
      </c>
      <c r="I13" s="4" t="s">
        <v>14</v>
      </c>
    </row>
    <row r="14" spans="1:10" ht="15" thickBot="1" x14ac:dyDescent="0.35">
      <c r="A14" s="3" t="s">
        <v>57</v>
      </c>
      <c r="B14" s="4" t="s">
        <v>58</v>
      </c>
      <c r="C14" s="4" t="s">
        <v>39</v>
      </c>
      <c r="D14" s="4" t="s">
        <v>52</v>
      </c>
      <c r="E14" s="4" t="s">
        <v>18</v>
      </c>
      <c r="F14" s="5">
        <v>59</v>
      </c>
      <c r="G14" s="6">
        <v>105086</v>
      </c>
      <c r="H14" s="4" t="s">
        <v>13</v>
      </c>
      <c r="I14" s="4" t="s">
        <v>47</v>
      </c>
    </row>
    <row r="15" spans="1:10" ht="15" thickBot="1" x14ac:dyDescent="0.35">
      <c r="A15" s="3" t="s">
        <v>59</v>
      </c>
      <c r="B15" s="4" t="s">
        <v>60</v>
      </c>
      <c r="C15" s="4" t="s">
        <v>75</v>
      </c>
      <c r="D15" s="4" t="s">
        <v>24</v>
      </c>
      <c r="E15" s="4" t="s">
        <v>12</v>
      </c>
      <c r="F15" s="5">
        <v>51</v>
      </c>
      <c r="G15" s="6">
        <v>146742</v>
      </c>
      <c r="H15" s="4" t="s">
        <v>19</v>
      </c>
      <c r="I15" s="4" t="s">
        <v>61</v>
      </c>
    </row>
    <row r="18" spans="1:8" x14ac:dyDescent="0.3">
      <c r="A18" s="8" t="s">
        <v>63</v>
      </c>
      <c r="B18" s="10">
        <f>AVERAGE(G2:G15)</f>
        <v>107629.85714285714</v>
      </c>
      <c r="D18" s="14" t="s">
        <v>18</v>
      </c>
      <c r="E18" s="15">
        <f>COUNTIF(E2:E15,"Male")</f>
        <v>6</v>
      </c>
      <c r="G18" s="15" t="s">
        <v>13</v>
      </c>
      <c r="H18" s="16">
        <f>SUMIF(H2:H15,"United States",G2:G15)</f>
        <v>1209107</v>
      </c>
    </row>
    <row r="19" spans="1:8" x14ac:dyDescent="0.3">
      <c r="A19" s="8" t="s">
        <v>64</v>
      </c>
      <c r="B19">
        <f>COUNTIF(F2:F15,"&gt;50")</f>
        <v>6</v>
      </c>
      <c r="D19" s="14" t="s">
        <v>12</v>
      </c>
      <c r="E19" s="15">
        <f>COUNTIF(E3:E16,"Female")</f>
        <v>7</v>
      </c>
      <c r="G19" s="15" t="s">
        <v>19</v>
      </c>
      <c r="H19" s="16">
        <f>SUMIF(H2:H15,"China",G2:G15)</f>
        <v>297711</v>
      </c>
    </row>
    <row r="20" spans="1:8" x14ac:dyDescent="0.3">
      <c r="A20" s="8" t="s">
        <v>65</v>
      </c>
      <c r="B20" s="11">
        <f>SUMIF(D2:D15,"IT",G2:G15)</f>
        <v>446238</v>
      </c>
      <c r="D20" s="7"/>
    </row>
    <row r="21" spans="1:8" x14ac:dyDescent="0.3">
      <c r="A21" s="8" t="s">
        <v>66</v>
      </c>
      <c r="B21">
        <f>COUNTIFS(D2:D15,"IT",E2:E15,"Female")</f>
        <v>3</v>
      </c>
    </row>
    <row r="22" spans="1:8" x14ac:dyDescent="0.3">
      <c r="A22" s="8" t="s">
        <v>67</v>
      </c>
      <c r="B22" t="str">
        <f>INDEX(B2:B15,MATCH(MAX(G2:G15),G2:G15,0))</f>
        <v>Luna Sanders</v>
      </c>
    </row>
    <row r="23" spans="1:8" x14ac:dyDescent="0.3">
      <c r="A23" s="8" t="s">
        <v>68</v>
      </c>
      <c r="B23" t="str">
        <f>INDEX(A2:A15,MATCH(MIN(F2:F15),F2:F15,0))</f>
        <v>E04332</v>
      </c>
      <c r="C23" t="str">
        <f>INDEX(B2:B15,MATCH(MIN(F2:F15),F2:F15,0))</f>
        <v>Luke Martin</v>
      </c>
    </row>
    <row r="24" spans="1:8" x14ac:dyDescent="0.3">
      <c r="A24" s="8"/>
      <c r="B24" t="str">
        <f>INDEX(A2:A15,MATCH(MAX(F2:F15),F2:F15,0))</f>
        <v>E04105</v>
      </c>
      <c r="C24" t="str">
        <f>INDEX(B2:B15,MATCH(MAX(F2:F15),F2:F15,0))</f>
        <v>Theodore Dinh</v>
      </c>
    </row>
    <row r="25" spans="1:8" x14ac:dyDescent="0.3">
      <c r="A25" s="8" t="s">
        <v>69</v>
      </c>
      <c r="B25" s="11">
        <f>SUMIF(H2:H15,"United States",G2:G15)</f>
        <v>1209107</v>
      </c>
      <c r="C25">
        <f>COUNTIF(H2:H15,"United States")</f>
        <v>11</v>
      </c>
      <c r="D25" t="s">
        <v>71</v>
      </c>
    </row>
    <row r="26" spans="1:8" x14ac:dyDescent="0.3">
      <c r="A26" s="8" t="s">
        <v>70</v>
      </c>
      <c r="B26" t="s">
        <v>72</v>
      </c>
      <c r="C26" s="11">
        <f>AVERAGEIF(E2:E15,"Male",G2:G15)</f>
        <v>84387.833333333328</v>
      </c>
    </row>
    <row r="27" spans="1:8" x14ac:dyDescent="0.3">
      <c r="A27" s="9"/>
      <c r="B27" t="s">
        <v>73</v>
      </c>
      <c r="C27" s="11">
        <f>AVERAGEIF(E2:E15,"Female",G2:G15)</f>
        <v>125061.375</v>
      </c>
    </row>
    <row r="28" spans="1:8" x14ac:dyDescent="0.3">
      <c r="A28" s="9" t="s">
        <v>74</v>
      </c>
      <c r="B28" s="12" t="s">
        <v>11</v>
      </c>
      <c r="C28" t="str" cm="1">
        <f t="array" ref="C28">IF(MATCH(D2,$D$2:$D$15,0),INDEX($B$2:$B$15,MATCH("Manager",$C$2:$C$15,0),0),"Not Found")</f>
        <v>Ruby Barnes</v>
      </c>
    </row>
    <row r="29" spans="1:8" x14ac:dyDescent="0.3">
      <c r="A29" s="9"/>
      <c r="B29" s="13" t="s">
        <v>24</v>
      </c>
      <c r="C29" t="str" cm="1">
        <f t="array" ref="C29">IF(MATCH(B29,$D$2:$D$15,0),INDEX($B$2:$B$15,MATCH("Sr. Manager",$C$2:$C$15,0),0),"Not Found")</f>
        <v>Emily Davis</v>
      </c>
    </row>
    <row r="30" spans="1:8" x14ac:dyDescent="0.3">
      <c r="A30" s="9"/>
      <c r="B30" s="12" t="s">
        <v>36</v>
      </c>
      <c r="C30" t="str" cm="1">
        <f t="array" ref="C30">IF(MATCH(B30,$D$2:$D$15,0),INDEX($B$2:$B$15,MATCH("Manager",$C$2:$C$15,0),0),"Not Found")</f>
        <v>Ruby Barnes</v>
      </c>
    </row>
    <row r="31" spans="1:8" x14ac:dyDescent="0.3">
      <c r="A31" s="9"/>
      <c r="B31" s="12" t="s">
        <v>46</v>
      </c>
      <c r="C31" t="str" cm="1">
        <f t="array" ref="C31">IF(MATCH(B31,$D$2:$D$15,0),INDEX($B$2:$B$15,MATCH("Manager",$C$2:$C$15,0),0),"Not Found")</f>
        <v>Ruby Barnes</v>
      </c>
    </row>
    <row r="32" spans="1:8" x14ac:dyDescent="0.3">
      <c r="A32" s="9"/>
      <c r="B32" s="12" t="s">
        <v>52</v>
      </c>
      <c r="C32" t="str" cm="1">
        <f t="array" ref="C32">IF(MATCH(B32,$D$2:$D$15,0),INDEX($B$2:$B$15,MATCH("Manager",$C$2:$C$15,0),0),"Not Found")</f>
        <v>Ruby Barnes</v>
      </c>
    </row>
    <row r="33" spans="1:3" x14ac:dyDescent="0.3">
      <c r="A33" s="9"/>
      <c r="B33" t="s">
        <v>56</v>
      </c>
      <c r="C33" t="str" cm="1">
        <f t="array" ref="C33">IF(MATCH(B33,$D$2:$D$15,0),INDEX($B$2:$B$15,MATCH("Manager",$C$2:$C$15,0),0),"Not Found")</f>
        <v>Ruby Barnes</v>
      </c>
    </row>
    <row r="34" spans="1:3" x14ac:dyDescent="0.3">
      <c r="A34" s="9"/>
    </row>
    <row r="35" spans="1:3" x14ac:dyDescent="0.3">
      <c r="A35" s="9"/>
    </row>
    <row r="36" spans="1:3" x14ac:dyDescent="0.3">
      <c r="A36" s="9"/>
    </row>
    <row r="37" spans="1:3" x14ac:dyDescent="0.3">
      <c r="A37" s="9"/>
    </row>
    <row r="38" spans="1:3" x14ac:dyDescent="0.3">
      <c r="A38" s="9"/>
    </row>
    <row r="39" spans="1:3" x14ac:dyDescent="0.3">
      <c r="A39" s="9"/>
    </row>
    <row r="40" spans="1:3" x14ac:dyDescent="0.3">
      <c r="A40" s="9"/>
    </row>
    <row r="41" spans="1:3" x14ac:dyDescent="0.3">
      <c r="A41" s="9"/>
    </row>
    <row r="42" spans="1:3" x14ac:dyDescent="0.3">
      <c r="A42" s="9"/>
    </row>
    <row r="43" spans="1:3" x14ac:dyDescent="0.3">
      <c r="A43" s="9"/>
    </row>
    <row r="44" spans="1:3" x14ac:dyDescent="0.3">
      <c r="A44" s="9"/>
    </row>
    <row r="45" spans="1:3" x14ac:dyDescent="0.3">
      <c r="A45" s="9"/>
    </row>
    <row r="46" spans="1:3" x14ac:dyDescent="0.3">
      <c r="A46" s="9"/>
    </row>
    <row r="47" spans="1:3" x14ac:dyDescent="0.3">
      <c r="A47" s="9"/>
    </row>
    <row r="48" spans="1:3" x14ac:dyDescent="0.3">
      <c r="A48" s="9"/>
    </row>
  </sheetData>
  <autoFilter ref="A1:I1" xr:uid="{A8CA8F30-1638-466B-9ACB-0BDB12420496}"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45A6-3439-48E2-961B-D205CCC422B3}">
  <dimension ref="A1:B1"/>
  <sheetViews>
    <sheetView workbookViewId="0">
      <selection activeCell="H21" sqref="H21"/>
    </sheetView>
  </sheetViews>
  <sheetFormatPr defaultRowHeight="14.4" x14ac:dyDescent="0.3"/>
  <cols>
    <col min="1" max="1" width="14.88671875" bestFit="1" customWidth="1"/>
  </cols>
  <sheetData>
    <row r="1" spans="1:2" x14ac:dyDescent="0.3">
      <c r="A1" s="9"/>
      <c r="B1" s="9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6F06E7E69A4468AB58C872A673144" ma:contentTypeVersion="11" ma:contentTypeDescription="Create a new document." ma:contentTypeScope="" ma:versionID="62c8abf69880c0e11884ff4d07760ba4">
  <xsd:schema xmlns:xsd="http://www.w3.org/2001/XMLSchema" xmlns:xs="http://www.w3.org/2001/XMLSchema" xmlns:p="http://schemas.microsoft.com/office/2006/metadata/properties" xmlns:ns2="affed15d-ac79-41c5-8127-eb89cff7374b" xmlns:ns3="7ce0871c-e121-4158-bcd7-b6dc97609e22" targetNamespace="http://schemas.microsoft.com/office/2006/metadata/properties" ma:root="true" ma:fieldsID="34e7e726a456a95432345ccb4de5e648" ns2:_="" ns3:_="">
    <xsd:import namespace="affed15d-ac79-41c5-8127-eb89cff7374b"/>
    <xsd:import namespace="7ce0871c-e121-4158-bcd7-b6dc97609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d15d-ac79-41c5-8127-eb89cff73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4285f65-f6b9-436e-a34c-c618c1b915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0871c-e121-4158-bcd7-b6dc97609e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ec0dfa6-48f5-4b8e-b07b-e1e02e8ff956}" ma:internalName="TaxCatchAll" ma:showField="CatchAllData" ma:web="7ce0871c-e121-4158-bcd7-b6dc97609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F78ED-0A9D-419E-ADD8-1E10515ECF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5A06B1-35A4-48C2-AE6C-DE27B92C6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ed15d-ac79-41c5-8127-eb89cff7374b"/>
    <ds:schemaRef ds:uri="7ce0871c-e121-4158-bcd7-b6dc97609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moeini</dc:creator>
  <cp:lastModifiedBy>Ricardo Moura</cp:lastModifiedBy>
  <dcterms:created xsi:type="dcterms:W3CDTF">2023-12-19T13:11:13Z</dcterms:created>
  <dcterms:modified xsi:type="dcterms:W3CDTF">2023-12-19T06:34:04Z</dcterms:modified>
</cp:coreProperties>
</file>