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Publico\Blog\Initial configuration for vSphere\2.0\"/>
    </mc:Choice>
  </mc:AlternateContent>
  <bookViews>
    <workbookView xWindow="0" yWindow="0" windowWidth="20490" windowHeight="7530" activeTab="1"/>
  </bookViews>
  <sheets>
    <sheet name="Info" sheetId="1" r:id="rId1"/>
    <sheet name="Result - Variabl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2" l="1"/>
  <c r="A29" i="2"/>
  <c r="A30" i="2"/>
  <c r="A31" i="2"/>
  <c r="A20" i="2"/>
  <c r="A19" i="2"/>
  <c r="A32" i="2" l="1"/>
  <c r="A28" i="2"/>
  <c r="A27" i="2"/>
  <c r="A17" i="2"/>
  <c r="A24" i="2"/>
  <c r="A23" i="2"/>
  <c r="A22" i="2"/>
  <c r="A21" i="2"/>
  <c r="A14" i="2"/>
  <c r="A16" i="2"/>
  <c r="A15" i="2"/>
  <c r="A13" i="2"/>
  <c r="A12" i="2"/>
  <c r="A9" i="2"/>
  <c r="A8" i="2"/>
  <c r="A5" i="2"/>
  <c r="A4" i="2"/>
  <c r="A3" i="2"/>
</calcChain>
</file>

<file path=xl/sharedStrings.xml><?xml version="1.0" encoding="utf-8"?>
<sst xmlns="http://schemas.openxmlformats.org/spreadsheetml/2006/main" count="54" uniqueCount="53">
  <si>
    <t>vCenter Server</t>
  </si>
  <si>
    <t>User</t>
  </si>
  <si>
    <t>Data Center &amp; Cluster</t>
  </si>
  <si>
    <t>administrator@vsphere.local</t>
  </si>
  <si>
    <t>Password</t>
  </si>
  <si>
    <t>Data Center Name</t>
  </si>
  <si>
    <t>Cluster Name</t>
  </si>
  <si>
    <t>Network</t>
  </si>
  <si>
    <t>vDS Name</t>
  </si>
  <si>
    <t>Number of Uplinks</t>
  </si>
  <si>
    <t>First NIC</t>
  </si>
  <si>
    <t>Second NIC</t>
  </si>
  <si>
    <t>vSwitch0</t>
  </si>
  <si>
    <t>vmnic0</t>
  </si>
  <si>
    <t>vmnic1</t>
  </si>
  <si>
    <t>Number of Port Group</t>
  </si>
  <si>
    <t>Number of Ports Port Group</t>
  </si>
  <si>
    <t>Port Group MGMT</t>
  </si>
  <si>
    <t>Port Group MGMT VLAN ID</t>
  </si>
  <si>
    <t>Port Group vMotion</t>
  </si>
  <si>
    <t>Port Group vMotion VLAN ID</t>
  </si>
  <si>
    <t>255.255.255.0</t>
  </si>
  <si>
    <t>Hosts ESXi</t>
  </si>
  <si>
    <t>vMotion Mask</t>
  </si>
  <si>
    <t>NTP Server</t>
  </si>
  <si>
    <t>10.10.101.1</t>
  </si>
  <si>
    <t>S4C NESTED</t>
  </si>
  <si>
    <t>S4C-SRV</t>
  </si>
  <si>
    <t>S4C-VDS</t>
  </si>
  <si>
    <t>PG-MANAGEMENT</t>
  </si>
  <si>
    <t>PG-VMOTION</t>
  </si>
  <si>
    <t># Hosts ESXi</t>
  </si>
  <si>
    <t># Data Center &amp; Cluster</t>
  </si>
  <si>
    <t># vCenter Server</t>
  </si>
  <si>
    <t># Network</t>
  </si>
  <si>
    <t>ESXi Password</t>
  </si>
  <si>
    <t>www.Solutions4Crowds.com.br | @RicardoConzatti</t>
  </si>
  <si>
    <t>Default VSS Name (remove)</t>
  </si>
  <si>
    <t>vCenter Server (IP or FQDN)</t>
  </si>
  <si>
    <t>COPY AND PASTE Initial-configuration-for-vSphere-with-iSCSI-v2.0.ps1</t>
  </si>
  <si>
    <r>
      <rPr>
        <b/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Port Group Name</t>
    </r>
  </si>
  <si>
    <r>
      <rPr>
        <b/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Port Group VLAN ID</t>
    </r>
  </si>
  <si>
    <r>
      <rPr>
        <b/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Hosts ESXi (IP or FQDN)</t>
    </r>
  </si>
  <si>
    <r>
      <rPr>
        <b/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vMotion IP</t>
    </r>
  </si>
  <si>
    <t>* Values MUST be enclosed in quotation marks and separated by commas</t>
  </si>
  <si>
    <r>
      <rPr>
        <b/>
        <sz val="11"/>
        <color rgb="FFFF0000"/>
        <rFont val="Calibri"/>
        <family val="2"/>
        <scheme val="minor"/>
      </rPr>
      <t>"</t>
    </r>
    <r>
      <rPr>
        <sz val="11"/>
        <color theme="1"/>
        <rFont val="Calibri"/>
        <family val="2"/>
        <scheme val="minor"/>
      </rPr>
      <t>LAN</t>
    </r>
    <r>
      <rPr>
        <b/>
        <sz val="11"/>
        <color rgb="FFFF0000"/>
        <rFont val="Calibri"/>
        <family val="2"/>
        <scheme val="minor"/>
      </rPr>
      <t>","</t>
    </r>
    <r>
      <rPr>
        <sz val="11"/>
        <color theme="1"/>
        <rFont val="Calibri"/>
        <family val="2"/>
        <scheme val="minor"/>
      </rPr>
      <t>DMZ</t>
    </r>
    <r>
      <rPr>
        <b/>
        <sz val="11"/>
        <color rgb="FFFF0000"/>
        <rFont val="Calibri"/>
        <family val="2"/>
        <scheme val="minor"/>
      </rPr>
      <t>","</t>
    </r>
    <r>
      <rPr>
        <sz val="11"/>
        <color theme="1"/>
        <rFont val="Calibri"/>
        <family val="2"/>
        <scheme val="minor"/>
      </rPr>
      <t>LAB</t>
    </r>
    <r>
      <rPr>
        <b/>
        <sz val="11"/>
        <color rgb="FFFF0000"/>
        <rFont val="Calibri"/>
        <family val="2"/>
        <scheme val="minor"/>
      </rPr>
      <t>"</t>
    </r>
  </si>
  <si>
    <r>
      <rPr>
        <b/>
        <sz val="11"/>
        <color rgb="FFFF0000"/>
        <rFont val="Calibri"/>
        <family val="2"/>
        <scheme val="minor"/>
      </rPr>
      <t>"</t>
    </r>
    <r>
      <rPr>
        <sz val="11"/>
        <color theme="1"/>
        <rFont val="Calibri"/>
        <family val="2"/>
        <scheme val="minor"/>
      </rPr>
      <t>11</t>
    </r>
    <r>
      <rPr>
        <b/>
        <sz val="11"/>
        <color rgb="FFFF0000"/>
        <rFont val="Calibri"/>
        <family val="2"/>
        <scheme val="minor"/>
      </rPr>
      <t>","</t>
    </r>
    <r>
      <rPr>
        <sz val="11"/>
        <color theme="1"/>
        <rFont val="Calibri"/>
        <family val="2"/>
        <scheme val="minor"/>
      </rPr>
      <t>12</t>
    </r>
    <r>
      <rPr>
        <b/>
        <sz val="11"/>
        <color rgb="FFFF0000"/>
        <rFont val="Calibri"/>
        <family val="2"/>
        <scheme val="minor"/>
      </rPr>
      <t>","</t>
    </r>
    <r>
      <rPr>
        <sz val="11"/>
        <color theme="1"/>
        <rFont val="Calibri"/>
        <family val="2"/>
        <scheme val="minor"/>
      </rPr>
      <t>13</t>
    </r>
    <r>
      <rPr>
        <b/>
        <sz val="11"/>
        <color rgb="FFFF0000"/>
        <rFont val="Calibri"/>
        <family val="2"/>
        <scheme val="minor"/>
      </rPr>
      <t>"</t>
    </r>
  </si>
  <si>
    <r>
      <rPr>
        <b/>
        <sz val="11"/>
        <color rgb="FFFF0000"/>
        <rFont val="Calibri"/>
        <family val="2"/>
        <scheme val="minor"/>
      </rPr>
      <t>"</t>
    </r>
    <r>
      <rPr>
        <sz val="11"/>
        <color theme="1"/>
        <rFont val="Calibri"/>
        <family val="2"/>
        <scheme val="minor"/>
      </rPr>
      <t>10.10.10.1</t>
    </r>
    <r>
      <rPr>
        <b/>
        <sz val="11"/>
        <color rgb="FFFF0000"/>
        <rFont val="Calibri"/>
        <family val="2"/>
        <scheme val="minor"/>
      </rPr>
      <t>","</t>
    </r>
    <r>
      <rPr>
        <sz val="11"/>
        <color theme="1"/>
        <rFont val="Calibri"/>
        <family val="2"/>
        <scheme val="minor"/>
      </rPr>
      <t>10.10.10.2</t>
    </r>
    <r>
      <rPr>
        <b/>
        <sz val="11"/>
        <color rgb="FFFF0000"/>
        <rFont val="Calibri"/>
        <family val="2"/>
        <scheme val="minor"/>
      </rPr>
      <t>","</t>
    </r>
    <r>
      <rPr>
        <sz val="11"/>
        <color theme="1"/>
        <rFont val="Calibri"/>
        <family val="2"/>
        <scheme val="minor"/>
      </rPr>
      <t>10.10.10.3</t>
    </r>
    <r>
      <rPr>
        <b/>
        <sz val="11"/>
        <color rgb="FFFF0000"/>
        <rFont val="Calibri"/>
        <family val="2"/>
        <scheme val="minor"/>
      </rPr>
      <t>"</t>
    </r>
  </si>
  <si>
    <t>VMware1!</t>
  </si>
  <si>
    <t>Number of Hosts ESXi</t>
  </si>
  <si>
    <t>Initial configuration for vSphere v2.0</t>
  </si>
  <si>
    <t>lab-n-vc1c.s4c.local</t>
  </si>
  <si>
    <r>
      <rPr>
        <b/>
        <sz val="11"/>
        <color rgb="FFFF0000"/>
        <rFont val="Calibri"/>
        <family val="2"/>
        <scheme val="minor"/>
      </rPr>
      <t>"</t>
    </r>
    <r>
      <rPr>
        <sz val="11"/>
        <color theme="1"/>
        <rFont val="Calibri"/>
        <family val="2"/>
        <scheme val="minor"/>
      </rPr>
      <t>lab-n-esxi1c.s4c.local</t>
    </r>
    <r>
      <rPr>
        <b/>
        <sz val="11"/>
        <color rgb="FFFF0000"/>
        <rFont val="Calibri"/>
        <family val="2"/>
        <scheme val="minor"/>
      </rPr>
      <t>","</t>
    </r>
    <r>
      <rPr>
        <sz val="11"/>
        <color theme="1"/>
        <rFont val="Calibri"/>
        <family val="2"/>
        <scheme val="minor"/>
      </rPr>
      <t>lab-n-esxi2c.s4c.local</t>
    </r>
    <r>
      <rPr>
        <b/>
        <sz val="11"/>
        <color rgb="FFFF0000"/>
        <rFont val="Calibri"/>
        <family val="2"/>
        <scheme val="minor"/>
      </rPr>
      <t>","</t>
    </r>
    <r>
      <rPr>
        <sz val="11"/>
        <color theme="1"/>
        <rFont val="Calibri"/>
        <family val="2"/>
        <scheme val="minor"/>
      </rPr>
      <t>lab-n-esxi3c.s4c.local</t>
    </r>
    <r>
      <rPr>
        <b/>
        <sz val="11"/>
        <color rgb="FFFF0000"/>
        <rFont val="Calibri"/>
        <family val="2"/>
        <scheme val="minor"/>
      </rPr>
      <t>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</si>
</sst>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4" borderId="0" xfId="0" applyNumberFormat="1" applyFill="1"/>
    <xf numFmtId="0" fontId="0" fillId="2" borderId="0" xfId="0" applyNumberFormat="1" applyFill="1"/>
    <xf numFmtId="0" fontId="0" fillId="4" borderId="0" xfId="0" applyNumberFormat="1" applyFill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2" borderId="0" xfId="0" quotePrefix="1" applyNumberFormat="1" applyFill="1" applyAlignment="1">
      <alignment horizontal="left"/>
    </xf>
    <xf numFmtId="49" fontId="0" fillId="2" borderId="0" xfId="0" quotePrefix="1" applyNumberFormat="1" applyFill="1" applyAlignment="1">
      <alignment horizontal="left"/>
    </xf>
    <xf numFmtId="0" fontId="3" fillId="0" borderId="0" xfId="0" applyFont="1"/>
    <xf numFmtId="49" fontId="5" fillId="2" borderId="0" xfId="0" quotePrefix="1" applyNumberFormat="1" applyFont="1" applyFill="1" applyAlignment="1">
      <alignment horizontal="left"/>
    </xf>
    <xf numFmtId="0" fontId="1" fillId="2" borderId="0" xfId="0" applyFont="1" applyFill="1"/>
    <xf numFmtId="0" fontId="0" fillId="2" borderId="0" xfId="0" applyFont="1" applyFill="1"/>
    <xf numFmtId="0" fontId="1" fillId="5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2" fillId="3" borderId="0" xfId="0" applyNumberFormat="1" applyFont="1" applyFill="1" applyAlignment="1">
      <alignment horizontal="center"/>
    </xf>
    <xf numFmtId="0" fontId="2" fillId="6" borderId="0" xfId="0" applyNumberFormat="1" applyFont="1" applyFill="1" applyAlignment="1">
      <alignment horizontal="center"/>
    </xf>
    <xf numFmtId="0" fontId="0" fillId="6" borderId="0" xfId="0" applyNumberFormat="1" applyFill="1" applyAlignment="1">
      <alignment horizontal="left"/>
    </xf>
    <xf numFmtId="0" fontId="0" fillId="4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workbookViewId="0">
      <selection activeCell="A9" sqref="A9"/>
    </sheetView>
  </sheetViews>
  <sheetFormatPr defaultRowHeight="15" x14ac:dyDescent="0.25"/>
  <cols>
    <col min="1" max="1" width="26.5703125" bestFit="1" customWidth="1"/>
    <col min="2" max="2" width="29.42578125" bestFit="1" customWidth="1"/>
    <col min="3" max="3" width="2.140625" customWidth="1"/>
    <col min="4" max="4" width="24.7109375" bestFit="1" customWidth="1"/>
    <col min="5" max="5" width="13.5703125" bestFit="1" customWidth="1"/>
    <col min="6" max="6" width="2.140625" customWidth="1"/>
    <col min="7" max="7" width="23.28515625" bestFit="1" customWidth="1"/>
    <col min="8" max="8" width="67.140625" bestFit="1" customWidth="1"/>
  </cols>
  <sheetData>
    <row r="1" spans="1:8" ht="17.25" customHeight="1" x14ac:dyDescent="0.3">
      <c r="A1" s="14" t="s">
        <v>50</v>
      </c>
      <c r="B1" s="14"/>
      <c r="C1" s="14"/>
      <c r="D1" s="14"/>
      <c r="E1" s="14"/>
      <c r="F1" s="14"/>
      <c r="G1" s="14"/>
      <c r="H1" s="14"/>
    </row>
    <row r="2" spans="1:8" ht="15" customHeight="1" x14ac:dyDescent="0.25">
      <c r="A2" s="15" t="s">
        <v>36</v>
      </c>
      <c r="B2" s="15"/>
      <c r="C2" s="15"/>
      <c r="D2" s="15"/>
      <c r="E2" s="15"/>
      <c r="F2" s="15"/>
      <c r="G2" s="15"/>
      <c r="H2" s="15"/>
    </row>
    <row r="3" spans="1:8" ht="15.75" x14ac:dyDescent="0.25">
      <c r="A3" s="18" t="s">
        <v>0</v>
      </c>
      <c r="B3" s="18"/>
      <c r="C3" s="16"/>
      <c r="D3" s="18" t="s">
        <v>2</v>
      </c>
      <c r="E3" s="18"/>
      <c r="F3" s="17"/>
      <c r="G3" s="18" t="s">
        <v>22</v>
      </c>
      <c r="H3" s="18"/>
    </row>
    <row r="4" spans="1:8" x14ac:dyDescent="0.25">
      <c r="A4" s="2" t="s">
        <v>38</v>
      </c>
      <c r="B4" s="3" t="s">
        <v>51</v>
      </c>
      <c r="C4" s="16"/>
      <c r="D4" s="2" t="s">
        <v>5</v>
      </c>
      <c r="E4" s="3" t="s">
        <v>26</v>
      </c>
      <c r="F4" s="17"/>
      <c r="G4" s="4" t="s">
        <v>49</v>
      </c>
      <c r="H4" s="5">
        <v>3</v>
      </c>
    </row>
    <row r="5" spans="1:8" x14ac:dyDescent="0.25">
      <c r="A5" s="2" t="s">
        <v>1</v>
      </c>
      <c r="B5" s="3" t="s">
        <v>3</v>
      </c>
      <c r="C5" s="16"/>
      <c r="D5" s="2" t="s">
        <v>6</v>
      </c>
      <c r="E5" s="3" t="s">
        <v>27</v>
      </c>
      <c r="F5" s="17"/>
      <c r="G5" s="4" t="s">
        <v>42</v>
      </c>
      <c r="H5" s="7" t="s">
        <v>52</v>
      </c>
    </row>
    <row r="6" spans="1:8" x14ac:dyDescent="0.25">
      <c r="A6" s="2" t="s">
        <v>4</v>
      </c>
      <c r="B6" s="3" t="s">
        <v>48</v>
      </c>
      <c r="C6" s="16"/>
      <c r="D6" s="2"/>
      <c r="E6" s="3"/>
      <c r="F6" s="17"/>
      <c r="G6" s="4" t="s">
        <v>43</v>
      </c>
      <c r="H6" s="7" t="s">
        <v>47</v>
      </c>
    </row>
    <row r="7" spans="1:8" x14ac:dyDescent="0.25">
      <c r="A7" s="17"/>
      <c r="B7" s="17"/>
      <c r="C7" s="16"/>
      <c r="D7" s="17"/>
      <c r="E7" s="17"/>
      <c r="F7" s="17"/>
      <c r="G7" s="4" t="s">
        <v>23</v>
      </c>
      <c r="H7" s="5" t="s">
        <v>21</v>
      </c>
    </row>
    <row r="8" spans="1:8" ht="15.75" x14ac:dyDescent="0.25">
      <c r="A8" s="18" t="s">
        <v>7</v>
      </c>
      <c r="B8" s="18"/>
      <c r="C8" s="16"/>
      <c r="D8" s="19"/>
      <c r="E8" s="19"/>
      <c r="F8" s="17"/>
      <c r="G8" s="4" t="s">
        <v>24</v>
      </c>
      <c r="H8" s="5" t="s">
        <v>25</v>
      </c>
    </row>
    <row r="9" spans="1:8" x14ac:dyDescent="0.25">
      <c r="A9" s="4" t="s">
        <v>8</v>
      </c>
      <c r="B9" s="5" t="s">
        <v>28</v>
      </c>
      <c r="C9" s="16"/>
      <c r="D9" s="20"/>
      <c r="E9" s="20"/>
      <c r="F9" s="17"/>
      <c r="G9" s="2" t="s">
        <v>35</v>
      </c>
      <c r="H9" s="1" t="s">
        <v>48</v>
      </c>
    </row>
    <row r="10" spans="1:8" x14ac:dyDescent="0.25">
      <c r="A10" s="4" t="s">
        <v>9</v>
      </c>
      <c r="B10" s="5">
        <v>2</v>
      </c>
      <c r="C10" s="16"/>
      <c r="D10" s="20"/>
      <c r="E10" s="20"/>
      <c r="F10" s="17"/>
      <c r="G10" s="4"/>
      <c r="H10" s="5"/>
    </row>
    <row r="11" spans="1:8" x14ac:dyDescent="0.25">
      <c r="A11" s="4" t="s">
        <v>10</v>
      </c>
      <c r="B11" s="5" t="s">
        <v>14</v>
      </c>
      <c r="C11" s="16"/>
      <c r="D11" s="20"/>
      <c r="E11" s="20"/>
      <c r="F11" s="17"/>
      <c r="G11" s="21"/>
      <c r="H11" s="1"/>
    </row>
    <row r="12" spans="1:8" x14ac:dyDescent="0.25">
      <c r="A12" s="4" t="s">
        <v>11</v>
      </c>
      <c r="B12" s="5" t="s">
        <v>13</v>
      </c>
      <c r="C12" s="16"/>
      <c r="D12" s="20"/>
      <c r="E12" s="20"/>
      <c r="F12" s="17"/>
      <c r="G12" s="21"/>
      <c r="H12" s="1"/>
    </row>
    <row r="13" spans="1:8" x14ac:dyDescent="0.25">
      <c r="A13" s="4" t="s">
        <v>37</v>
      </c>
      <c r="B13" s="5" t="s">
        <v>12</v>
      </c>
      <c r="C13" s="16"/>
      <c r="D13" s="20"/>
      <c r="E13" s="20"/>
      <c r="F13" s="17"/>
      <c r="G13" s="2"/>
      <c r="H13" s="3"/>
    </row>
    <row r="14" spans="1:8" x14ac:dyDescent="0.25">
      <c r="A14" s="4" t="s">
        <v>15</v>
      </c>
      <c r="B14" s="5">
        <v>3</v>
      </c>
      <c r="C14" s="16"/>
      <c r="D14" s="20"/>
      <c r="E14" s="20"/>
      <c r="F14" s="17"/>
      <c r="G14" s="2"/>
      <c r="H14" s="3"/>
    </row>
    <row r="15" spans="1:8" x14ac:dyDescent="0.25">
      <c r="A15" s="4" t="s">
        <v>40</v>
      </c>
      <c r="B15" s="9" t="s">
        <v>45</v>
      </c>
      <c r="C15" s="16"/>
      <c r="D15" s="20"/>
      <c r="E15" s="20"/>
      <c r="F15" s="17"/>
      <c r="G15" s="2"/>
      <c r="H15" s="3"/>
    </row>
    <row r="16" spans="1:8" x14ac:dyDescent="0.25">
      <c r="A16" s="4" t="s">
        <v>41</v>
      </c>
      <c r="B16" s="6" t="s">
        <v>46</v>
      </c>
      <c r="C16" s="16"/>
      <c r="D16" s="20"/>
      <c r="E16" s="20"/>
      <c r="F16" s="17"/>
      <c r="G16" s="2"/>
      <c r="H16" s="3"/>
    </row>
    <row r="17" spans="1:8" x14ac:dyDescent="0.25">
      <c r="A17" s="4" t="s">
        <v>16</v>
      </c>
      <c r="B17" s="5">
        <v>8</v>
      </c>
      <c r="C17" s="16"/>
      <c r="D17" s="20"/>
      <c r="E17" s="20"/>
      <c r="F17" s="17"/>
      <c r="G17" s="2"/>
      <c r="H17" s="3"/>
    </row>
    <row r="18" spans="1:8" x14ac:dyDescent="0.25">
      <c r="A18" s="4" t="s">
        <v>17</v>
      </c>
      <c r="B18" s="5" t="s">
        <v>29</v>
      </c>
      <c r="C18" s="16"/>
      <c r="D18" s="20"/>
      <c r="E18" s="20"/>
      <c r="F18" s="17"/>
      <c r="G18" s="2"/>
      <c r="H18" s="3"/>
    </row>
    <row r="19" spans="1:8" x14ac:dyDescent="0.25">
      <c r="A19" s="4" t="s">
        <v>18</v>
      </c>
      <c r="B19" s="5">
        <v>0</v>
      </c>
      <c r="C19" s="16"/>
      <c r="D19" s="20"/>
      <c r="E19" s="20"/>
      <c r="F19" s="17"/>
      <c r="G19" s="2"/>
      <c r="H19" s="3"/>
    </row>
    <row r="20" spans="1:8" x14ac:dyDescent="0.25">
      <c r="A20" s="4" t="s">
        <v>19</v>
      </c>
      <c r="B20" s="5" t="s">
        <v>30</v>
      </c>
      <c r="C20" s="16"/>
      <c r="D20" s="20"/>
      <c r="E20" s="20"/>
      <c r="F20" s="17"/>
      <c r="G20" s="2"/>
      <c r="H20" s="3"/>
    </row>
    <row r="21" spans="1:8" x14ac:dyDescent="0.25">
      <c r="A21" s="4" t="s">
        <v>20</v>
      </c>
      <c r="B21" s="5">
        <v>15</v>
      </c>
      <c r="C21" s="16"/>
      <c r="D21" s="20"/>
      <c r="E21" s="20"/>
      <c r="F21" s="17"/>
      <c r="G21" s="2"/>
      <c r="H21" s="3"/>
    </row>
    <row r="23" spans="1:8" x14ac:dyDescent="0.25">
      <c r="B23" s="8"/>
    </row>
    <row r="24" spans="1:8" x14ac:dyDescent="0.25">
      <c r="A24" s="13" t="s">
        <v>44</v>
      </c>
      <c r="B24" s="13"/>
      <c r="C24" s="13"/>
      <c r="D24" s="13"/>
      <c r="E24" s="13"/>
      <c r="F24" s="13"/>
      <c r="G24" s="13"/>
      <c r="H24" s="13"/>
    </row>
  </sheetData>
  <mergeCells count="12">
    <mergeCell ref="A24:H24"/>
    <mergeCell ref="A1:H1"/>
    <mergeCell ref="A2:H2"/>
    <mergeCell ref="C3:C21"/>
    <mergeCell ref="F3:F21"/>
    <mergeCell ref="A7:B7"/>
    <mergeCell ref="A3:B3"/>
    <mergeCell ref="D3:E3"/>
    <mergeCell ref="D8:E8"/>
    <mergeCell ref="A8:B8"/>
    <mergeCell ref="G3:H3"/>
    <mergeCell ref="D7:E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showGridLines="0" tabSelected="1" workbookViewId="0">
      <selection sqref="A1:A32"/>
    </sheetView>
  </sheetViews>
  <sheetFormatPr defaultRowHeight="15" x14ac:dyDescent="0.25"/>
  <cols>
    <col min="1" max="1" width="76.140625" bestFit="1" customWidth="1"/>
  </cols>
  <sheetData>
    <row r="1" spans="1:1" x14ac:dyDescent="0.25">
      <c r="A1" s="12" t="s">
        <v>39</v>
      </c>
    </row>
    <row r="2" spans="1:1" x14ac:dyDescent="0.25">
      <c r="A2" s="10" t="s">
        <v>33</v>
      </c>
    </row>
    <row r="3" spans="1:1" x14ac:dyDescent="0.25">
      <c r="A3" s="1" t="str">
        <f>CONCATENATE("$vCenter = '",Info!B4,"'")</f>
        <v>$vCenter = 'lab-n-vc1c.s4c.local'</v>
      </c>
    </row>
    <row r="4" spans="1:1" x14ac:dyDescent="0.25">
      <c r="A4" s="1" t="str">
        <f>CONCATENATE("$vCadmin = '",Info!B5,"'")</f>
        <v>$vCadmin = 'administrator@vsphere.local'</v>
      </c>
    </row>
    <row r="5" spans="1:1" x14ac:dyDescent="0.25">
      <c r="A5" s="1" t="str">
        <f>CONCATENATE("$vCpass = '",Info!B6,"'")</f>
        <v>$vCpass = 'VMware1!'</v>
      </c>
    </row>
    <row r="6" spans="1:1" x14ac:dyDescent="0.25">
      <c r="A6" s="1"/>
    </row>
    <row r="7" spans="1:1" x14ac:dyDescent="0.25">
      <c r="A7" s="10" t="s">
        <v>32</v>
      </c>
    </row>
    <row r="8" spans="1:1" x14ac:dyDescent="0.25">
      <c r="A8" s="1" t="str">
        <f>CONCATENATE("$MyDC = '",Info!E4,"'")</f>
        <v>$MyDC = 'S4C NESTED'</v>
      </c>
    </row>
    <row r="9" spans="1:1" x14ac:dyDescent="0.25">
      <c r="A9" s="1" t="str">
        <f>CONCATENATE("$MyCluster = '",Info!E5,"'")</f>
        <v>$MyCluster = 'S4C-SRV'</v>
      </c>
    </row>
    <row r="10" spans="1:1" x14ac:dyDescent="0.25">
      <c r="A10" s="1"/>
    </row>
    <row r="11" spans="1:1" x14ac:dyDescent="0.25">
      <c r="A11" s="10" t="s">
        <v>34</v>
      </c>
    </row>
    <row r="12" spans="1:1" x14ac:dyDescent="0.25">
      <c r="A12" s="1" t="str">
        <f>CONCATENATE("$MyVDS = '",Info!B9,"'")</f>
        <v>$MyVDS = 'S4C-VDS'</v>
      </c>
    </row>
    <row r="13" spans="1:1" x14ac:dyDescent="0.25">
      <c r="A13" s="1" t="str">
        <f>CONCATENATE("$NumUplink = '",Info!B10,"'")</f>
        <v>$NumUplink = '2'</v>
      </c>
    </row>
    <row r="14" spans="1:1" x14ac:dyDescent="0.25">
      <c r="A14" s="1" t="str">
        <f>CONCATENATE("$NumPortPG = '",Info!B17,"'")</f>
        <v>$NumPortPG = '8'</v>
      </c>
    </row>
    <row r="15" spans="1:1" x14ac:dyDescent="0.25">
      <c r="A15" s="1" t="str">
        <f>CONCATENATE("$MyFirstNic = '",Info!B11,"'")</f>
        <v>$MyFirstNic = 'vmnic1'</v>
      </c>
    </row>
    <row r="16" spans="1:1" x14ac:dyDescent="0.25">
      <c r="A16" s="1" t="str">
        <f>CONCATENATE("$MySecondNic = '",Info!B12,"'")</f>
        <v>$MySecondNic = 'vmnic0'</v>
      </c>
    </row>
    <row r="17" spans="1:1" x14ac:dyDescent="0.25">
      <c r="A17" s="1" t="str">
        <f>CONCATENATE("$MyDefaultVSS = '",Info!B13,"'")</f>
        <v>$MyDefaultVSS = 'vSwitch0'</v>
      </c>
    </row>
    <row r="18" spans="1:1" x14ac:dyDescent="0.25">
      <c r="A18" s="1" t="str">
        <f>CONCATENATE("$NumPG = ",Info!B14,"")</f>
        <v>$NumPG = 3</v>
      </c>
    </row>
    <row r="19" spans="1:1" x14ac:dyDescent="0.25">
      <c r="A19" s="11" t="str">
        <f>CONCATENATE("$MyPG = ",Info!B15,"")</f>
        <v>$MyPG = "LAN","DMZ","LAB"</v>
      </c>
    </row>
    <row r="20" spans="1:1" x14ac:dyDescent="0.25">
      <c r="A20" s="1" t="str">
        <f>CONCATENATE("$MyVLANPG = ",Info!B16,"")</f>
        <v>$MyVLANPG = "11","12","13"</v>
      </c>
    </row>
    <row r="21" spans="1:1" x14ac:dyDescent="0.25">
      <c r="A21" s="1" t="str">
        <f>CONCATENATE("$MyPGMGMT = '",Info!B18,"'")</f>
        <v>$MyPGMGMT = 'PG-MANAGEMENT'</v>
      </c>
    </row>
    <row r="22" spans="1:1" x14ac:dyDescent="0.25">
      <c r="A22" s="1" t="str">
        <f>CONCATENATE("$MyVLANMGMT = '",Info!B19,"'")</f>
        <v>$MyVLANMGMT = '0'</v>
      </c>
    </row>
    <row r="23" spans="1:1" x14ac:dyDescent="0.25">
      <c r="A23" s="1" t="str">
        <f>CONCATENATE("$MyPGvMotion = '",Info!B20,"'")</f>
        <v>$MyPGvMotion = 'PG-VMOTION'</v>
      </c>
    </row>
    <row r="24" spans="1:1" x14ac:dyDescent="0.25">
      <c r="A24" s="1" t="str">
        <f>CONCATENATE("$MyVLANvMotion = '",Info!B21,"'")</f>
        <v>$MyVLANvMotion = '15'</v>
      </c>
    </row>
    <row r="25" spans="1:1" x14ac:dyDescent="0.25">
      <c r="A25" s="1"/>
    </row>
    <row r="26" spans="1:1" x14ac:dyDescent="0.25">
      <c r="A26" s="10" t="s">
        <v>31</v>
      </c>
    </row>
    <row r="27" spans="1:1" x14ac:dyDescent="0.25">
      <c r="A27" s="1" t="str">
        <f>CONCATENATE("$MyESXiPass = '",Info!H9,"'")</f>
        <v>$MyESXiPass = 'VMware1!'</v>
      </c>
    </row>
    <row r="28" spans="1:1" x14ac:dyDescent="0.25">
      <c r="A28" s="1" t="str">
        <f>CONCATENATE("$MyNTP = '",Info!H8,"'")</f>
        <v>$MyNTP = '10.10.101.1'</v>
      </c>
    </row>
    <row r="29" spans="1:1" x14ac:dyDescent="0.25">
      <c r="A29" s="1" t="str">
        <f>CONCATENATE("$NumHost = ",Info!H4,"")</f>
        <v>$NumHost = 3</v>
      </c>
    </row>
    <row r="30" spans="1:1" x14ac:dyDescent="0.25">
      <c r="A30" s="1" t="str">
        <f>CONCATENATE("$MyHosts = ",Info!H5,"")</f>
        <v>$MyHosts = "lab-n-esxi1c.s4c.local","lab-n-esxi2c.s4c.local","lab-n-esxi3c.s4c.local"</v>
      </c>
    </row>
    <row r="31" spans="1:1" x14ac:dyDescent="0.25">
      <c r="A31" s="1" t="str">
        <f>CONCATENATE("$MyIPvMotionHosts = ",Info!H6,"")</f>
        <v>$MyIPvMotionHosts = "10.10.10.1","10.10.10.2","10.10.10.3"</v>
      </c>
    </row>
    <row r="32" spans="1:1" x14ac:dyDescent="0.25">
      <c r="A32" s="1" t="str">
        <f>CONCATENATE("$MyMaskvMotion = '",Info!H7,"'")</f>
        <v>$MyMaskvMotion = '255.255.255.0'</v>
      </c>
    </row>
    <row r="33" spans="1:1" x14ac:dyDescent="0.25">
      <c r="A33" s="22"/>
    </row>
    <row r="34" spans="1:1" x14ac:dyDescent="0.25">
      <c r="A34" s="22"/>
    </row>
    <row r="35" spans="1:1" x14ac:dyDescent="0.25">
      <c r="A35" s="22"/>
    </row>
    <row r="36" spans="1:1" x14ac:dyDescent="0.25">
      <c r="A36" s="2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Info</vt:lpstr>
      <vt:lpstr>Result -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Conzatti</dc:creator>
  <cp:lastModifiedBy>Ricardo Conzatti</cp:lastModifiedBy>
  <dcterms:created xsi:type="dcterms:W3CDTF">2016-11-29T13:13:07Z</dcterms:created>
  <dcterms:modified xsi:type="dcterms:W3CDTF">2016-12-22T11:44:05Z</dcterms:modified>
</cp:coreProperties>
</file>