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Y:\PCMA\8 - Pessoal\Ricardo\Dev\Power BI\"/>
    </mc:Choice>
  </mc:AlternateContent>
  <xr:revisionPtr revIDLastSave="0" documentId="13_ncr:1_{3463126A-D3A7-40A5-8ED1-CD2E8EC038B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lan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2" i="1"/>
  <c r="J76" i="1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A3" i="1"/>
  <c r="A4" i="1" l="1"/>
  <c r="A5" i="1" l="1"/>
  <c r="A6" i="1" l="1"/>
  <c r="A7" i="1" l="1"/>
  <c r="A8" i="1" l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  <c r="H5" i="1"/>
  <c r="H4" i="1"/>
  <c r="H7" i="1"/>
  <c r="H6" i="1" l="1"/>
  <c r="H8" i="1" l="1"/>
  <c r="H9" i="1" l="1"/>
  <c r="H10" i="1"/>
  <c r="H11" i="1" l="1"/>
  <c r="H12" i="1"/>
  <c r="H13" i="1" l="1"/>
  <c r="H14" i="1" l="1"/>
  <c r="H16" i="1" l="1"/>
  <c r="H15" i="1"/>
  <c r="H36" i="1" l="1"/>
  <c r="H23" i="1"/>
  <c r="H50" i="1"/>
  <c r="H77" i="1"/>
  <c r="H65" i="1"/>
  <c r="H20" i="1"/>
  <c r="H30" i="1"/>
  <c r="H24" i="1"/>
  <c r="H46" i="1"/>
  <c r="H34" i="1"/>
  <c r="H59" i="1"/>
  <c r="H47" i="1"/>
  <c r="H18" i="1"/>
  <c r="H53" i="1"/>
  <c r="H80" i="1"/>
  <c r="H79" i="1"/>
  <c r="H66" i="1"/>
  <c r="H56" i="1"/>
  <c r="H62" i="1"/>
  <c r="H40" i="1"/>
  <c r="H41" i="1"/>
  <c r="H78" i="1"/>
  <c r="H31" i="1" l="1"/>
  <c r="H57" i="1"/>
  <c r="H25" i="1"/>
  <c r="H51" i="1"/>
  <c r="H43" i="1"/>
  <c r="H76" i="1"/>
  <c r="H73" i="1"/>
  <c r="H45" i="1"/>
  <c r="H71" i="1"/>
  <c r="H17" i="1"/>
  <c r="H19" i="1"/>
  <c r="H74" i="1"/>
  <c r="H35" i="1"/>
  <c r="H27" i="1"/>
  <c r="H32" i="1"/>
  <c r="H55" i="1"/>
  <c r="H58" i="1"/>
  <c r="H61" i="1"/>
  <c r="H70" i="1"/>
  <c r="H26" i="1"/>
  <c r="H48" i="1"/>
  <c r="H42" i="1"/>
  <c r="H63" i="1"/>
  <c r="H22" i="1"/>
  <c r="H49" i="1"/>
  <c r="H68" i="1"/>
  <c r="H29" i="1"/>
  <c r="H69" i="1"/>
  <c r="H64" i="1"/>
  <c r="H33" i="1"/>
  <c r="H75" i="1"/>
  <c r="H60" i="1"/>
  <c r="H72" i="1"/>
  <c r="H39" i="1"/>
  <c r="H44" i="1"/>
  <c r="H28" i="1"/>
  <c r="H67" i="1"/>
  <c r="H54" i="1"/>
  <c r="H52" i="1"/>
  <c r="H37" i="1"/>
  <c r="H38" i="1"/>
  <c r="H21" i="1"/>
</calcChain>
</file>

<file path=xl/sharedStrings.xml><?xml version="1.0" encoding="utf-8"?>
<sst xmlns="http://schemas.openxmlformats.org/spreadsheetml/2006/main" count="10" uniqueCount="10">
  <si>
    <t>FROTA</t>
  </si>
  <si>
    <t>ID MANUTENÇÃO</t>
  </si>
  <si>
    <t>DATA ENTRADA REAL</t>
  </si>
  <si>
    <t>DATA SAÍDA REAL</t>
  </si>
  <si>
    <t>ORDEM DE SERVIÇO</t>
  </si>
  <si>
    <t>STATUS</t>
  </si>
  <si>
    <t>ATUALIZAÇÃO</t>
  </si>
  <si>
    <t>% ANDAMENTO</t>
  </si>
  <si>
    <t>DATA ATUALIZAÇÃO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</si>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</sst>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* #,##0.00_-;\-&quot;R$&quot;* #,##0.00_-;_-&quot;R$&quot;* &quot;-&quot;??_-;_-@_-"/>
    <numFmt numFmtId="164" formatCode="0.0"/>
    <numFmt numFmtId="165" formatCode="0.0000000"/>
    <numFmt numFmtId="166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1" applyNumberFormat="1" applyFont="1"/>
    <xf numFmtId="44" fontId="0" fillId="0" borderId="0" xfId="0" applyNumberFormat="1" applyAlignment="1">
      <alignment horizontal="center"/>
    </xf>
  </cellXfs>
  <cellStyles count="2">
    <cellStyle name="Normal" xfId="0" builtinId="0"/>
    <cellStyle name="Porcentagem" xfId="1" builtinId="5"/>
  </cellStyles>
  <dxfs count="12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65" formatCode="0.000000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PCMA\8%20-%20Pessoal\Ricardo\Dev\Power%20BI\dPlanejamento.xlsx" TargetMode="External"/><Relationship Id="rId1" Type="http://schemas.openxmlformats.org/officeDocument/2006/relationships/externalLinkPath" Target="dPlanejamen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80" totalsRowShown="0" headerRowDxfId="11" dataDxfId="10">
  <autoFilter ref="A1:J80" xr:uid="{00000000-0009-0000-0100-000001000000}"/>
  <tableColumns count="10">
    <tableColumn id="1" xr3:uid="{00000000-0010-0000-0000-000001000000}" name="ID MANUTENÇÃO" dataDxfId="9"/>
    <tableColumn id="10" xr3:uid="{00000000-0010-0000-0000-00000A000000}" name="FROTA" dataDxfId="8"/>
    <tableColumn id="11" xr3:uid="{00000000-0010-0000-0000-00000B000000}" name="DATA ENTRADA REAL" dataDxfId="7"/>
    <tableColumn id="6" xr3:uid="{00000000-0010-0000-0000-000006000000}" name="DATA SAÍDA REAL" dataDxfId="6"/>
    <tableColumn id="12" xr3:uid="{00000000-0010-0000-0000-00000C000000}" name="ORDEM DE SERVIÇO" dataDxfId="5"/>
    <tableColumn id="14" xr3:uid="{00000000-0010-0000-0000-00000E000000}" name="ATUALIZAÇÃO" dataDxfId="4"/>
    <tableColumn id="15" xr3:uid="{00000000-0010-0000-0000-00000F000000}" name="STATUS" dataDxfId="3">
      <calculatedColumnFormula>IF(F2=1, "FINALIZADO", IF(F2=0.5, "EM ANDAMENTO", " "))</calculatedColumnFormula>
    </tableColumn>
    <tableColumn id="3" xr3:uid="{00000000-0010-0000-0000-000003000000}" name="% ANDAMENTO" dataDxfId="2">
      <calculatedColumnFormula>F2*VLOOKUP(Tabela1[[#This Row],[ID MANUTENÇÃO]],[1]!Tabela3[#All],6,FALSE)</calculatedColumnFormula>
    </tableColumn>
    <tableColumn id="7" xr3:uid="{00000000-0010-0000-0000-000007000000}" name="DATA ATUALIZAÇÃO" dataDxfId="1"/>
    <tableColumn id="2" xr3:uid="{00000000-0010-0000-0000-000002000000}" name="GASTO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selection activeCell="I70" sqref="I70"/>
    </sheetView>
  </sheetViews>
  <sheetFormatPr defaultRowHeight="15" x14ac:dyDescent="0.25"/>
  <cols>
    <col min="1" max="1" width="21.28515625" style="1" bestFit="1" customWidth="1"/>
    <col min="2" max="2" width="11.42578125" style="2" bestFit="1" customWidth="1"/>
    <col min="3" max="3" width="24.28515625" style="1" bestFit="1" customWidth="1"/>
    <col min="4" max="4" width="21.140625" style="1" bestFit="1" customWidth="1"/>
    <col min="5" max="5" width="23.28515625" style="1" bestFit="1" customWidth="1"/>
    <col min="6" max="6" width="18.28515625" style="5" bestFit="1" customWidth="1"/>
    <col min="7" max="7" width="16.140625" style="1" bestFit="1" customWidth="1"/>
    <col min="8" max="8" width="24.42578125" style="1" customWidth="1"/>
    <col min="9" max="9" width="23.7109375" style="1" bestFit="1" customWidth="1"/>
    <col min="10" max="10" width="18.28515625" style="1" customWidth="1"/>
    <col min="11" max="16384" width="9.140625" style="1"/>
  </cols>
  <sheetData>
    <row r="1" spans="1:10" x14ac:dyDescent="0.25">
      <c r="A1" s="1" t="s">
        <v>1</v>
      </c>
      <c r="B1" s="2" t="s">
        <v>0</v>
      </c>
      <c r="C1" s="1" t="s">
        <v>2</v>
      </c>
      <c r="D1" s="1" t="s">
        <v>3</v>
      </c>
      <c r="E1" s="4" t="s">
        <v>4</v>
      </c>
      <c r="F1" s="5" t="s">
        <v>6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4">
        <v>1027</v>
      </c>
      <c r="C2" s="3">
        <v>45597</v>
      </c>
      <c r="D2" s="3">
        <v>45612</v>
      </c>
      <c r="E2" s="4">
        <v>9279</v>
      </c>
      <c r="F2" s="5">
        <v>1</v>
      </c>
      <c r="G2" s="3" t="str">
        <f t="shared" ref="G2:G33" si="0">IF(F2=1, "FINALIZADO", IF(F2=0.5, "EM ANDAMENTO", " "))</f>
        <v>FINALIZADO</v>
      </c>
      <c r="H2" s="6">
        <f>F2*VLOOKUP(Tabela1[[#This Row],[ID MANUTENÇÃO]],[1]!Tabela3[#All],6,FALSE)</f>
        <v>1.2232415902140673E-2</v>
      </c>
      <c r="I2" s="3">
        <v>45612</v>
      </c>
      <c r="J2" s="7">
        <v>856</v>
      </c>
    </row>
    <row r="3" spans="1:10" x14ac:dyDescent="0.25">
      <c r="A3" s="1">
        <f t="shared" ref="A3:A34" si="1">A2+1</f>
        <v>2</v>
      </c>
      <c r="B3" s="4">
        <f>B2+3</f>
        <v>1030</v>
      </c>
      <c r="C3" s="3">
        <v>45597</v>
      </c>
      <c r="D3" s="3">
        <v>45612</v>
      </c>
      <c r="E3" s="4">
        <v>7389</v>
      </c>
      <c r="F3" s="5">
        <v>1</v>
      </c>
      <c r="G3" s="3" t="str">
        <f t="shared" si="0"/>
        <v>FINALIZADO</v>
      </c>
      <c r="H3" s="6">
        <f>F3*VLOOKUP(Tabela1[[#This Row],[ID MANUTENÇÃO]],[1]!Tabela3[#All],6,FALSE)</f>
        <v>1.4678899082568808E-2</v>
      </c>
      <c r="I3" s="3">
        <v>45612</v>
      </c>
      <c r="J3" s="7">
        <v>978</v>
      </c>
    </row>
    <row r="4" spans="1:10" x14ac:dyDescent="0.25">
      <c r="A4" s="1">
        <f t="shared" si="1"/>
        <v>3</v>
      </c>
      <c r="B4" s="4">
        <f t="shared" ref="B4:B67" si="2">B3+3</f>
        <v>1033</v>
      </c>
      <c r="C4" s="3">
        <v>45597</v>
      </c>
      <c r="D4" s="3">
        <v>45614</v>
      </c>
      <c r="E4" s="4">
        <v>9431</v>
      </c>
      <c r="F4" s="5">
        <v>1</v>
      </c>
      <c r="G4" s="3" t="str">
        <f t="shared" si="0"/>
        <v>FINALIZADO</v>
      </c>
      <c r="H4" s="6">
        <f>F4*VLOOKUP(Tabela1[[#This Row],[ID MANUTENÇÃO]],[1]!Tabela3[#All],6,FALSE)</f>
        <v>1.4678899082568808E-2</v>
      </c>
      <c r="I4" s="3">
        <v>45614</v>
      </c>
      <c r="J4" s="7">
        <v>880</v>
      </c>
    </row>
    <row r="5" spans="1:10" x14ac:dyDescent="0.25">
      <c r="A5" s="1">
        <f t="shared" si="1"/>
        <v>4</v>
      </c>
      <c r="B5" s="4">
        <f t="shared" si="2"/>
        <v>1036</v>
      </c>
      <c r="C5" s="3">
        <v>45597</v>
      </c>
      <c r="D5" s="3">
        <v>45606</v>
      </c>
      <c r="E5" s="4">
        <v>9887</v>
      </c>
      <c r="F5" s="5">
        <v>1</v>
      </c>
      <c r="G5" s="3" t="str">
        <f t="shared" si="0"/>
        <v>FINALIZADO</v>
      </c>
      <c r="H5" s="6">
        <f>F5*VLOOKUP(Tabela1[[#This Row],[ID MANUTENÇÃO]],[1]!Tabela3[#All],6,FALSE)</f>
        <v>1.4678899082568808E-2</v>
      </c>
      <c r="I5" s="3">
        <v>45616</v>
      </c>
      <c r="J5" s="7">
        <v>961</v>
      </c>
    </row>
    <row r="6" spans="1:10" x14ac:dyDescent="0.25">
      <c r="A6" s="1">
        <f t="shared" si="1"/>
        <v>5</v>
      </c>
      <c r="B6" s="4">
        <f t="shared" si="2"/>
        <v>1039</v>
      </c>
      <c r="C6" s="3">
        <v>45597</v>
      </c>
      <c r="D6" s="3">
        <v>45612</v>
      </c>
      <c r="E6" s="4">
        <v>4352</v>
      </c>
      <c r="F6" s="5">
        <v>1</v>
      </c>
      <c r="G6" s="3" t="str">
        <f t="shared" si="0"/>
        <v>FINALIZADO</v>
      </c>
      <c r="H6" s="6">
        <f>F6*VLOOKUP(Tabela1[[#This Row],[ID MANUTENÇÃO]],[1]!Tabela3[#All],6,FALSE)</f>
        <v>1.4678899082568808E-2</v>
      </c>
      <c r="I6" s="3">
        <v>45612</v>
      </c>
      <c r="J6" s="7">
        <v>854</v>
      </c>
    </row>
    <row r="7" spans="1:10" x14ac:dyDescent="0.25">
      <c r="A7" s="1">
        <f t="shared" si="1"/>
        <v>6</v>
      </c>
      <c r="B7" s="4">
        <f t="shared" si="2"/>
        <v>1042</v>
      </c>
      <c r="C7" s="3">
        <v>45612</v>
      </c>
      <c r="D7" s="3">
        <v>45616</v>
      </c>
      <c r="E7" s="4">
        <v>16489</v>
      </c>
      <c r="F7" s="5">
        <v>1</v>
      </c>
      <c r="G7" s="3" t="str">
        <f t="shared" si="0"/>
        <v>FINALIZADO</v>
      </c>
      <c r="H7" s="6">
        <f>F7*VLOOKUP(Tabela1[[#This Row],[ID MANUTENÇÃO]],[1]!Tabela3[#All],6,FALSE)</f>
        <v>1.4678899082568808E-2</v>
      </c>
      <c r="I7" s="3">
        <v>45616</v>
      </c>
      <c r="J7" s="7">
        <v>803</v>
      </c>
    </row>
    <row r="8" spans="1:10" x14ac:dyDescent="0.25">
      <c r="A8" s="1">
        <f t="shared" si="1"/>
        <v>7</v>
      </c>
      <c r="B8" s="4">
        <f t="shared" si="2"/>
        <v>1045</v>
      </c>
      <c r="C8" s="3">
        <v>45612</v>
      </c>
      <c r="D8" s="3">
        <v>45613</v>
      </c>
      <c r="E8" s="4">
        <v>87418</v>
      </c>
      <c r="F8" s="5">
        <v>1</v>
      </c>
      <c r="G8" s="3" t="str">
        <f t="shared" si="0"/>
        <v>FINALIZADO</v>
      </c>
      <c r="H8" s="6">
        <f>F8*VLOOKUP(Tabela1[[#This Row],[ID MANUTENÇÃO]],[1]!Tabela3[#All],6,FALSE)</f>
        <v>1.4678899082568808E-2</v>
      </c>
      <c r="I8" s="3">
        <v>45613</v>
      </c>
      <c r="J8" s="7">
        <v>700</v>
      </c>
    </row>
    <row r="9" spans="1:10" x14ac:dyDescent="0.25">
      <c r="A9" s="1">
        <f t="shared" si="1"/>
        <v>8</v>
      </c>
      <c r="B9" s="4">
        <f t="shared" si="2"/>
        <v>1048</v>
      </c>
      <c r="C9" s="3">
        <v>45612</v>
      </c>
      <c r="D9" s="3">
        <v>45629</v>
      </c>
      <c r="E9" s="4">
        <v>2234234</v>
      </c>
      <c r="F9" s="5">
        <v>1</v>
      </c>
      <c r="G9" s="3" t="str">
        <f t="shared" si="0"/>
        <v>FINALIZADO</v>
      </c>
      <c r="H9" s="6">
        <f>F9*VLOOKUP(Tabela1[[#This Row],[ID MANUTENÇÃO]],[1]!Tabela3[#All],6,FALSE)</f>
        <v>1.4678899082568808E-2</v>
      </c>
      <c r="I9" s="3">
        <v>45629</v>
      </c>
      <c r="J9" s="7">
        <v>685</v>
      </c>
    </row>
    <row r="10" spans="1:10" x14ac:dyDescent="0.25">
      <c r="A10" s="1">
        <f t="shared" si="1"/>
        <v>9</v>
      </c>
      <c r="B10" s="4">
        <f t="shared" si="2"/>
        <v>1051</v>
      </c>
      <c r="C10" s="3">
        <v>45612</v>
      </c>
      <c r="D10" s="3">
        <v>45627</v>
      </c>
      <c r="E10" s="4">
        <v>33443</v>
      </c>
      <c r="F10" s="5">
        <v>1</v>
      </c>
      <c r="G10" s="3" t="str">
        <f t="shared" si="0"/>
        <v>FINALIZADO</v>
      </c>
      <c r="H10" s="6">
        <f>F10*VLOOKUP(Tabela1[[#This Row],[ID MANUTENÇÃO]],[1]!Tabela3[#All],6,FALSE)</f>
        <v>1.4678899082568808E-2</v>
      </c>
      <c r="I10" s="3">
        <v>45627</v>
      </c>
      <c r="J10" s="7">
        <v>2154</v>
      </c>
    </row>
    <row r="11" spans="1:10" x14ac:dyDescent="0.25">
      <c r="A11" s="1">
        <f t="shared" si="1"/>
        <v>10</v>
      </c>
      <c r="B11" s="4">
        <f t="shared" si="2"/>
        <v>1054</v>
      </c>
      <c r="C11" s="3">
        <v>45612</v>
      </c>
      <c r="D11" s="3">
        <v>45627</v>
      </c>
      <c r="E11" s="4">
        <v>234</v>
      </c>
      <c r="F11" s="5">
        <v>1</v>
      </c>
      <c r="G11" s="3" t="str">
        <f t="shared" si="0"/>
        <v>FINALIZADO</v>
      </c>
      <c r="H11" s="6">
        <f>F11*VLOOKUP(Tabela1[[#This Row],[ID MANUTENÇÃO]],[1]!Tabela3[#All],6,FALSE)</f>
        <v>1.4678899082568808E-2</v>
      </c>
      <c r="I11" s="3">
        <v>45627</v>
      </c>
      <c r="J11" s="7">
        <v>829</v>
      </c>
    </row>
    <row r="12" spans="1:10" x14ac:dyDescent="0.25">
      <c r="A12" s="1">
        <f t="shared" si="1"/>
        <v>11</v>
      </c>
      <c r="B12" s="4">
        <f t="shared" si="2"/>
        <v>1057</v>
      </c>
      <c r="C12" s="3">
        <v>45626</v>
      </c>
      <c r="D12" s="3">
        <v>45641</v>
      </c>
      <c r="E12" s="4">
        <v>234</v>
      </c>
      <c r="F12" s="5">
        <v>1</v>
      </c>
      <c r="G12" s="3" t="str">
        <f t="shared" si="0"/>
        <v>FINALIZADO</v>
      </c>
      <c r="H12" s="6">
        <f>F12*VLOOKUP(Tabela1[[#This Row],[ID MANUTENÇÃO]],[1]!Tabela3[#All],6,FALSE)</f>
        <v>1.4678899082568808E-2</v>
      </c>
      <c r="I12" s="3">
        <v>45641</v>
      </c>
      <c r="J12" s="7">
        <v>894</v>
      </c>
    </row>
    <row r="13" spans="1:10" x14ac:dyDescent="0.25">
      <c r="A13" s="1">
        <f t="shared" si="1"/>
        <v>12</v>
      </c>
      <c r="B13" s="4">
        <f t="shared" si="2"/>
        <v>1060</v>
      </c>
      <c r="C13" s="3">
        <v>45626</v>
      </c>
      <c r="D13" s="3">
        <v>45641</v>
      </c>
      <c r="E13" s="4">
        <v>5941</v>
      </c>
      <c r="F13" s="5">
        <v>1</v>
      </c>
      <c r="G13" s="3" t="str">
        <f t="shared" si="0"/>
        <v>FINALIZADO</v>
      </c>
      <c r="H13" s="6">
        <f>F13*VLOOKUP(Tabela1[[#This Row],[ID MANUTENÇÃO]],[1]!Tabela3[#All],6,FALSE)</f>
        <v>1.4678899082568808E-2</v>
      </c>
      <c r="I13" s="3">
        <v>45641</v>
      </c>
      <c r="J13" s="7">
        <v>860</v>
      </c>
    </row>
    <row r="14" spans="1:10" x14ac:dyDescent="0.25">
      <c r="A14" s="1">
        <f t="shared" si="1"/>
        <v>13</v>
      </c>
      <c r="B14" s="4">
        <f t="shared" si="2"/>
        <v>1063</v>
      </c>
      <c r="C14" s="3">
        <v>45626</v>
      </c>
      <c r="D14" s="3">
        <v>45646</v>
      </c>
      <c r="E14" s="4">
        <v>6563</v>
      </c>
      <c r="F14" s="5">
        <v>1</v>
      </c>
      <c r="G14" s="3" t="str">
        <f t="shared" si="0"/>
        <v>FINALIZADO</v>
      </c>
      <c r="H14" s="6">
        <f>F14*VLOOKUP(Tabela1[[#This Row],[ID MANUTENÇÃO]],[1]!Tabela3[#All],6,FALSE)</f>
        <v>1.4678899082568808E-2</v>
      </c>
      <c r="I14" s="3">
        <v>45646</v>
      </c>
      <c r="J14" s="7">
        <v>910</v>
      </c>
    </row>
    <row r="15" spans="1:10" x14ac:dyDescent="0.25">
      <c r="A15" s="1">
        <f t="shared" si="1"/>
        <v>14</v>
      </c>
      <c r="B15" s="4">
        <f t="shared" si="2"/>
        <v>1066</v>
      </c>
      <c r="C15" s="3">
        <v>45626</v>
      </c>
      <c r="D15" s="3">
        <v>45641</v>
      </c>
      <c r="E15" s="4">
        <v>7630</v>
      </c>
      <c r="F15" s="5">
        <v>1</v>
      </c>
      <c r="G15" s="3" t="str">
        <f t="shared" si="0"/>
        <v>FINALIZADO</v>
      </c>
      <c r="H15" s="6">
        <f>F15*VLOOKUP(Tabela1[[#This Row],[ID MANUTENÇÃO]],[1]!Tabela3[#All],6,FALSE)</f>
        <v>1.4678899082568808E-2</v>
      </c>
      <c r="I15" s="3">
        <v>45641</v>
      </c>
      <c r="J15" s="7">
        <v>946</v>
      </c>
    </row>
    <row r="16" spans="1:10" x14ac:dyDescent="0.25">
      <c r="A16" s="1">
        <f t="shared" si="1"/>
        <v>15</v>
      </c>
      <c r="B16" s="4">
        <f t="shared" si="2"/>
        <v>1069</v>
      </c>
      <c r="C16" s="3">
        <v>45626</v>
      </c>
      <c r="D16" s="3">
        <v>45641</v>
      </c>
      <c r="E16" s="4">
        <v>7223</v>
      </c>
      <c r="F16" s="5">
        <v>1</v>
      </c>
      <c r="G16" s="3" t="str">
        <f t="shared" si="0"/>
        <v>FINALIZADO</v>
      </c>
      <c r="H16" s="6">
        <f>F16*VLOOKUP(Tabela1[[#This Row],[ID MANUTENÇÃO]],[1]!Tabela3[#All],6,FALSE)</f>
        <v>1.4678899082568808E-2</v>
      </c>
      <c r="I16" s="3">
        <v>45641</v>
      </c>
      <c r="J16" s="7">
        <v>939</v>
      </c>
    </row>
    <row r="17" spans="1:10" x14ac:dyDescent="0.25">
      <c r="A17" s="1">
        <f t="shared" si="1"/>
        <v>16</v>
      </c>
      <c r="B17" s="4">
        <f t="shared" si="2"/>
        <v>1072</v>
      </c>
      <c r="C17" s="3">
        <v>45641</v>
      </c>
      <c r="D17" s="3">
        <v>45656</v>
      </c>
      <c r="E17" s="4">
        <v>8503</v>
      </c>
      <c r="F17" s="5">
        <v>1</v>
      </c>
      <c r="G17" s="3" t="str">
        <f t="shared" si="0"/>
        <v>FINALIZADO</v>
      </c>
      <c r="H17" s="6">
        <f>F17*VLOOKUP(Tabela1[[#This Row],[ID MANUTENÇÃO]],[1]!Tabela3[#All],6,FALSE)</f>
        <v>1.4678899082568808E-2</v>
      </c>
      <c r="I17" s="3">
        <v>45656</v>
      </c>
      <c r="J17" s="7">
        <v>834</v>
      </c>
    </row>
    <row r="18" spans="1:10" x14ac:dyDescent="0.25">
      <c r="A18" s="1">
        <f t="shared" si="1"/>
        <v>17</v>
      </c>
      <c r="B18" s="4">
        <f t="shared" si="2"/>
        <v>1075</v>
      </c>
      <c r="C18" s="3">
        <v>45641</v>
      </c>
      <c r="D18" s="3">
        <v>45656</v>
      </c>
      <c r="E18" s="4">
        <v>567567</v>
      </c>
      <c r="F18" s="5">
        <v>1</v>
      </c>
      <c r="G18" s="3" t="str">
        <f t="shared" si="0"/>
        <v>FINALIZADO</v>
      </c>
      <c r="H18" s="6">
        <f>F18*VLOOKUP(Tabela1[[#This Row],[ID MANUTENÇÃO]],[1]!Tabela3[#All],6,FALSE)</f>
        <v>1.4678899082568808E-2</v>
      </c>
      <c r="I18" s="3">
        <v>45656</v>
      </c>
      <c r="J18" s="7">
        <v>875</v>
      </c>
    </row>
    <row r="19" spans="1:10" x14ac:dyDescent="0.25">
      <c r="A19" s="1">
        <f t="shared" si="1"/>
        <v>18</v>
      </c>
      <c r="B19" s="4">
        <f t="shared" si="2"/>
        <v>1078</v>
      </c>
      <c r="C19" s="3">
        <v>45641</v>
      </c>
      <c r="D19" s="3">
        <v>45656</v>
      </c>
      <c r="E19" s="4">
        <v>2342</v>
      </c>
      <c r="F19" s="5">
        <v>1</v>
      </c>
      <c r="G19" s="3" t="str">
        <f t="shared" si="0"/>
        <v>FINALIZADO</v>
      </c>
      <c r="H19" s="6">
        <f>F19*VLOOKUP(Tabela1[[#This Row],[ID MANUTENÇÃO]],[1]!Tabela3[#All],6,FALSE)</f>
        <v>1.4678899082568808E-2</v>
      </c>
      <c r="I19" s="3">
        <v>45656</v>
      </c>
      <c r="J19" s="7">
        <v>806</v>
      </c>
    </row>
    <row r="20" spans="1:10" x14ac:dyDescent="0.25">
      <c r="A20" s="1">
        <f t="shared" si="1"/>
        <v>19</v>
      </c>
      <c r="B20" s="4">
        <f t="shared" si="2"/>
        <v>1081</v>
      </c>
      <c r="C20" s="3">
        <v>45641</v>
      </c>
      <c r="D20" s="3">
        <v>45656</v>
      </c>
      <c r="E20" s="4">
        <v>4564</v>
      </c>
      <c r="F20" s="5">
        <v>1</v>
      </c>
      <c r="G20" s="3" t="str">
        <f t="shared" si="0"/>
        <v>FINALIZADO</v>
      </c>
      <c r="H20" s="6">
        <f>F20*VLOOKUP(Tabela1[[#This Row],[ID MANUTENÇÃO]],[1]!Tabela3[#All],6,FALSE)</f>
        <v>1.4678899082568808E-2</v>
      </c>
      <c r="I20" s="3">
        <v>45656</v>
      </c>
      <c r="J20" s="7">
        <v>150</v>
      </c>
    </row>
    <row r="21" spans="1:10" x14ac:dyDescent="0.25">
      <c r="A21" s="1">
        <f t="shared" si="1"/>
        <v>20</v>
      </c>
      <c r="B21" s="4">
        <f t="shared" si="2"/>
        <v>1084</v>
      </c>
      <c r="C21" s="3">
        <v>45641</v>
      </c>
      <c r="D21" s="3">
        <v>45656</v>
      </c>
      <c r="E21" s="4">
        <v>4564</v>
      </c>
      <c r="F21" s="5">
        <v>1</v>
      </c>
      <c r="G21" s="3" t="str">
        <f t="shared" si="0"/>
        <v>FINALIZADO</v>
      </c>
      <c r="H21" s="6">
        <f>F21*VLOOKUP(Tabela1[[#This Row],[ID MANUTENÇÃO]],[1]!Tabela3[#All],6,FALSE)</f>
        <v>1.4678899082568808E-2</v>
      </c>
      <c r="I21" s="3">
        <v>45656</v>
      </c>
      <c r="J21" s="7">
        <v>250</v>
      </c>
    </row>
    <row r="22" spans="1:10" x14ac:dyDescent="0.25">
      <c r="A22" s="1">
        <f t="shared" si="1"/>
        <v>21</v>
      </c>
      <c r="B22" s="4">
        <f t="shared" si="2"/>
        <v>1087</v>
      </c>
      <c r="C22" s="3">
        <v>45658</v>
      </c>
      <c r="D22" s="3">
        <v>45676</v>
      </c>
      <c r="E22" s="4">
        <v>4578</v>
      </c>
      <c r="F22" s="5">
        <v>1</v>
      </c>
      <c r="G22" s="3" t="str">
        <f t="shared" si="0"/>
        <v>FINALIZADO</v>
      </c>
      <c r="H22" s="6">
        <f>F22*VLOOKUP(Tabela1[[#This Row],[ID MANUTENÇÃO]],[1]!Tabela3[#All],6,FALSE)</f>
        <v>1.4678899082568808E-2</v>
      </c>
      <c r="I22" s="3">
        <v>45676</v>
      </c>
      <c r="J22" s="7">
        <v>862</v>
      </c>
    </row>
    <row r="23" spans="1:10" x14ac:dyDescent="0.25">
      <c r="A23" s="1">
        <f t="shared" si="1"/>
        <v>22</v>
      </c>
      <c r="B23" s="4">
        <f t="shared" si="2"/>
        <v>1090</v>
      </c>
      <c r="C23" s="3">
        <v>45658</v>
      </c>
      <c r="D23" s="3">
        <v>45676</v>
      </c>
      <c r="E23" s="4">
        <v>7112</v>
      </c>
      <c r="F23" s="5">
        <v>1</v>
      </c>
      <c r="G23" s="3" t="str">
        <f t="shared" si="0"/>
        <v>FINALIZADO</v>
      </c>
      <c r="H23" s="6">
        <f>F23*VLOOKUP(Tabela1[[#This Row],[ID MANUTENÇÃO]],[1]!Tabela3[#All],6,FALSE)</f>
        <v>1.4678899082568808E-2</v>
      </c>
      <c r="I23" s="3">
        <v>45676</v>
      </c>
      <c r="J23" s="7">
        <v>814</v>
      </c>
    </row>
    <row r="24" spans="1:10" x14ac:dyDescent="0.25">
      <c r="A24" s="1">
        <f t="shared" si="1"/>
        <v>23</v>
      </c>
      <c r="B24" s="4">
        <f t="shared" si="2"/>
        <v>1093</v>
      </c>
      <c r="C24" s="3">
        <v>45658</v>
      </c>
      <c r="D24" s="3">
        <v>45673</v>
      </c>
      <c r="E24" s="4">
        <v>8485</v>
      </c>
      <c r="F24" s="5">
        <v>1</v>
      </c>
      <c r="G24" s="3" t="str">
        <f t="shared" si="0"/>
        <v>FINALIZADO</v>
      </c>
      <c r="H24" s="6">
        <f>F24*VLOOKUP(Tabela1[[#This Row],[ID MANUTENÇÃO]],[1]!Tabela3[#All],6,FALSE)</f>
        <v>1.4678899082568808E-2</v>
      </c>
      <c r="I24" s="3">
        <v>45673</v>
      </c>
      <c r="J24" s="7">
        <v>963</v>
      </c>
    </row>
    <row r="25" spans="1:10" x14ac:dyDescent="0.25">
      <c r="A25" s="1">
        <f t="shared" si="1"/>
        <v>24</v>
      </c>
      <c r="B25" s="4">
        <f t="shared" si="2"/>
        <v>1096</v>
      </c>
      <c r="C25" s="3">
        <v>45658</v>
      </c>
      <c r="D25" s="3">
        <v>45674</v>
      </c>
      <c r="E25" s="4">
        <v>6476</v>
      </c>
      <c r="F25" s="5">
        <v>1</v>
      </c>
      <c r="G25" s="3" t="str">
        <f t="shared" si="0"/>
        <v>FINALIZADO</v>
      </c>
      <c r="H25" s="6">
        <f>F25*VLOOKUP(Tabela1[[#This Row],[ID MANUTENÇÃO]],[1]!Tabela3[#All],6,FALSE)</f>
        <v>1.4678899082568808E-2</v>
      </c>
      <c r="I25" s="3">
        <v>45674</v>
      </c>
      <c r="J25" s="7">
        <v>864</v>
      </c>
    </row>
    <row r="26" spans="1:10" x14ac:dyDescent="0.25">
      <c r="A26" s="1">
        <f t="shared" si="1"/>
        <v>25</v>
      </c>
      <c r="B26" s="4">
        <f t="shared" si="2"/>
        <v>1099</v>
      </c>
      <c r="C26" s="3">
        <v>45658</v>
      </c>
      <c r="D26" s="3">
        <v>45673</v>
      </c>
      <c r="E26" s="4">
        <v>8521</v>
      </c>
      <c r="F26" s="5">
        <v>1</v>
      </c>
      <c r="G26" s="3" t="str">
        <f t="shared" si="0"/>
        <v>FINALIZADO</v>
      </c>
      <c r="H26" s="6">
        <f>F26*VLOOKUP(Tabela1[[#This Row],[ID MANUTENÇÃO]],[1]!Tabela3[#All],6,FALSE)</f>
        <v>1.4678899082568808E-2</v>
      </c>
      <c r="I26" s="3">
        <v>45673</v>
      </c>
      <c r="J26" s="7">
        <v>838</v>
      </c>
    </row>
    <row r="27" spans="1:10" x14ac:dyDescent="0.25">
      <c r="A27" s="1">
        <f t="shared" si="1"/>
        <v>26</v>
      </c>
      <c r="B27" s="4">
        <f t="shared" si="2"/>
        <v>1102</v>
      </c>
      <c r="C27" s="3">
        <v>45672</v>
      </c>
      <c r="D27" s="3">
        <v>45687</v>
      </c>
      <c r="E27" s="4">
        <v>6091</v>
      </c>
      <c r="F27" s="5">
        <v>1</v>
      </c>
      <c r="G27" s="3" t="str">
        <f t="shared" si="0"/>
        <v>FINALIZADO</v>
      </c>
      <c r="H27" s="6">
        <f>F27*VLOOKUP(Tabela1[[#This Row],[ID MANUTENÇÃO]],[1]!Tabela3[#All],6,FALSE)</f>
        <v>1.4678899082568808E-2</v>
      </c>
      <c r="I27" s="3">
        <v>45687</v>
      </c>
      <c r="J27" s="7">
        <v>940</v>
      </c>
    </row>
    <row r="28" spans="1:10" x14ac:dyDescent="0.25">
      <c r="A28" s="1">
        <f t="shared" si="1"/>
        <v>27</v>
      </c>
      <c r="B28" s="4">
        <f t="shared" si="2"/>
        <v>1105</v>
      </c>
      <c r="C28" s="3">
        <v>45672</v>
      </c>
      <c r="D28" s="3">
        <v>45687</v>
      </c>
      <c r="E28" s="4">
        <v>9201</v>
      </c>
      <c r="F28" s="5">
        <v>1</v>
      </c>
      <c r="G28" s="3" t="str">
        <f t="shared" si="0"/>
        <v>FINALIZADO</v>
      </c>
      <c r="H28" s="6">
        <f>F28*VLOOKUP(Tabela1[[#This Row],[ID MANUTENÇÃO]],[1]!Tabela3[#All],6,FALSE)</f>
        <v>1.4678899082568808E-2</v>
      </c>
      <c r="I28" s="3">
        <v>45687</v>
      </c>
      <c r="J28" s="7">
        <v>812</v>
      </c>
    </row>
    <row r="29" spans="1:10" x14ac:dyDescent="0.25">
      <c r="A29" s="1">
        <f t="shared" si="1"/>
        <v>28</v>
      </c>
      <c r="B29" s="4">
        <f t="shared" si="2"/>
        <v>1108</v>
      </c>
      <c r="C29" s="3">
        <v>45672</v>
      </c>
      <c r="D29" s="3">
        <v>45687</v>
      </c>
      <c r="E29" s="4">
        <v>9411</v>
      </c>
      <c r="F29" s="5">
        <v>1</v>
      </c>
      <c r="G29" s="3" t="str">
        <f t="shared" si="0"/>
        <v>FINALIZADO</v>
      </c>
      <c r="H29" s="6">
        <f>F29*VLOOKUP(Tabela1[[#This Row],[ID MANUTENÇÃO]],[1]!Tabela3[#All],6,FALSE)</f>
        <v>1.4678899082568808E-2</v>
      </c>
      <c r="I29" s="3">
        <v>45687</v>
      </c>
      <c r="J29" s="7">
        <v>947</v>
      </c>
    </row>
    <row r="30" spans="1:10" x14ac:dyDescent="0.25">
      <c r="A30" s="1">
        <f t="shared" si="1"/>
        <v>29</v>
      </c>
      <c r="B30" s="4">
        <f t="shared" si="2"/>
        <v>1111</v>
      </c>
      <c r="C30" s="3">
        <v>45672</v>
      </c>
      <c r="D30" s="3">
        <v>45687</v>
      </c>
      <c r="E30" s="4">
        <v>2467</v>
      </c>
      <c r="F30" s="5">
        <v>1</v>
      </c>
      <c r="G30" s="3" t="str">
        <f t="shared" si="0"/>
        <v>FINALIZADO</v>
      </c>
      <c r="H30" s="6">
        <f>F30*VLOOKUP(Tabela1[[#This Row],[ID MANUTENÇÃO]],[1]!Tabela3[#All],6,FALSE)</f>
        <v>8.5626911314984708E-3</v>
      </c>
      <c r="I30" s="3">
        <v>45687</v>
      </c>
      <c r="J30" s="7">
        <v>928</v>
      </c>
    </row>
    <row r="31" spans="1:10" x14ac:dyDescent="0.25">
      <c r="A31" s="1">
        <f t="shared" si="1"/>
        <v>30</v>
      </c>
      <c r="B31" s="4">
        <f t="shared" si="2"/>
        <v>1114</v>
      </c>
      <c r="C31" s="3">
        <v>45672</v>
      </c>
      <c r="D31" s="3">
        <v>45687</v>
      </c>
      <c r="E31" s="4">
        <v>23425</v>
      </c>
      <c r="F31" s="5">
        <v>1</v>
      </c>
      <c r="G31" s="3" t="str">
        <f t="shared" si="0"/>
        <v>FINALIZADO</v>
      </c>
      <c r="H31" s="6">
        <f>F31*VLOOKUP(Tabela1[[#This Row],[ID MANUTENÇÃO]],[1]!Tabela3[#All],6,FALSE)</f>
        <v>8.5626911314984708E-3</v>
      </c>
      <c r="I31" s="3">
        <v>45687</v>
      </c>
      <c r="J31" s="7">
        <v>907</v>
      </c>
    </row>
    <row r="32" spans="1:10" x14ac:dyDescent="0.25">
      <c r="A32" s="1">
        <f t="shared" si="1"/>
        <v>31</v>
      </c>
      <c r="B32" s="4">
        <f t="shared" si="2"/>
        <v>1117</v>
      </c>
      <c r="C32" s="3">
        <v>45677</v>
      </c>
      <c r="D32" s="3">
        <v>45692</v>
      </c>
      <c r="E32" s="4">
        <v>252</v>
      </c>
      <c r="F32" s="5">
        <v>1</v>
      </c>
      <c r="G32" s="3" t="str">
        <f t="shared" si="0"/>
        <v>FINALIZADO</v>
      </c>
      <c r="H32" s="6">
        <f>F32*VLOOKUP(Tabela1[[#This Row],[ID MANUTENÇÃO]],[1]!Tabela3[#All],6,FALSE)</f>
        <v>8.5626911314984708E-3</v>
      </c>
      <c r="I32" s="3">
        <v>45692</v>
      </c>
      <c r="J32" s="7">
        <v>920</v>
      </c>
    </row>
    <row r="33" spans="1:10" x14ac:dyDescent="0.25">
      <c r="A33" s="1">
        <f t="shared" si="1"/>
        <v>32</v>
      </c>
      <c r="B33" s="4">
        <f t="shared" si="2"/>
        <v>1120</v>
      </c>
      <c r="C33" s="3">
        <v>45677</v>
      </c>
      <c r="D33" s="3">
        <v>45692</v>
      </c>
      <c r="E33" s="4">
        <v>5878</v>
      </c>
      <c r="F33" s="5">
        <v>1</v>
      </c>
      <c r="G33" s="3" t="str">
        <f t="shared" si="0"/>
        <v>FINALIZADO</v>
      </c>
      <c r="H33" s="6">
        <f>F33*VLOOKUP(Tabela1[[#This Row],[ID MANUTENÇÃO]],[1]!Tabela3[#All],6,FALSE)</f>
        <v>8.5626911314984708E-3</v>
      </c>
      <c r="I33" s="3">
        <v>45692</v>
      </c>
      <c r="J33" s="7">
        <v>100</v>
      </c>
    </row>
    <row r="34" spans="1:10" x14ac:dyDescent="0.25">
      <c r="A34" s="1">
        <f t="shared" si="1"/>
        <v>33</v>
      </c>
      <c r="B34" s="4">
        <f t="shared" si="2"/>
        <v>1123</v>
      </c>
      <c r="C34" s="3">
        <v>45677</v>
      </c>
      <c r="D34" s="3">
        <v>45693</v>
      </c>
      <c r="E34" s="4">
        <v>6785</v>
      </c>
      <c r="F34" s="5">
        <v>1</v>
      </c>
      <c r="G34" s="3" t="str">
        <f t="shared" ref="G34:G65" si="3">IF(F34=1, "FINALIZADO", IF(F34=0.5, "EM ANDAMENTO", " "))</f>
        <v>FINALIZADO</v>
      </c>
      <c r="H34" s="6">
        <f>F34*VLOOKUP(Tabela1[[#This Row],[ID MANUTENÇÃO]],[1]!Tabela3[#All],6,FALSE)</f>
        <v>8.5626911314984708E-3</v>
      </c>
      <c r="I34" s="3">
        <v>45693</v>
      </c>
      <c r="J34" s="7">
        <v>99</v>
      </c>
    </row>
    <row r="35" spans="1:10" x14ac:dyDescent="0.25">
      <c r="A35" s="1">
        <f t="shared" ref="A35:A66" si="4">A34+1</f>
        <v>34</v>
      </c>
      <c r="B35" s="4">
        <f t="shared" si="2"/>
        <v>1126</v>
      </c>
      <c r="C35" s="3">
        <v>45677</v>
      </c>
      <c r="D35" s="3">
        <v>45692</v>
      </c>
      <c r="E35" s="4">
        <v>56769</v>
      </c>
      <c r="F35" s="5">
        <v>1</v>
      </c>
      <c r="G35" s="3" t="str">
        <f t="shared" si="3"/>
        <v>FINALIZADO</v>
      </c>
      <c r="H35" s="6">
        <f>F35*VLOOKUP(Tabela1[[#This Row],[ID MANUTENÇÃO]],[1]!Tabela3[#All],6,FALSE)</f>
        <v>8.5626911314984708E-3</v>
      </c>
      <c r="I35" s="3">
        <v>45692</v>
      </c>
      <c r="J35" s="7">
        <v>80</v>
      </c>
    </row>
    <row r="36" spans="1:10" x14ac:dyDescent="0.25">
      <c r="A36" s="1">
        <f t="shared" si="4"/>
        <v>35</v>
      </c>
      <c r="B36" s="4">
        <f t="shared" si="2"/>
        <v>1129</v>
      </c>
      <c r="C36" s="3">
        <v>45677</v>
      </c>
      <c r="D36" s="3">
        <v>45695</v>
      </c>
      <c r="E36" s="4">
        <v>3452</v>
      </c>
      <c r="F36" s="5">
        <v>1</v>
      </c>
      <c r="G36" s="3" t="str">
        <f t="shared" si="3"/>
        <v>FINALIZADO</v>
      </c>
      <c r="H36" s="6">
        <f>F36*VLOOKUP(Tabela1[[#This Row],[ID MANUTENÇÃO]],[1]!Tabela3[#All],6,FALSE)</f>
        <v>8.5626911314984708E-3</v>
      </c>
      <c r="I36" s="3">
        <v>45695</v>
      </c>
      <c r="J36" s="7">
        <v>967</v>
      </c>
    </row>
    <row r="37" spans="1:10" x14ac:dyDescent="0.25">
      <c r="A37" s="1">
        <f t="shared" si="4"/>
        <v>36</v>
      </c>
      <c r="B37" s="4">
        <f t="shared" si="2"/>
        <v>1132</v>
      </c>
      <c r="C37" s="3">
        <v>45682</v>
      </c>
      <c r="D37" s="3">
        <v>45697</v>
      </c>
      <c r="E37" s="4">
        <v>5869</v>
      </c>
      <c r="F37" s="5">
        <v>1</v>
      </c>
      <c r="G37" s="3" t="str">
        <f t="shared" si="3"/>
        <v>FINALIZADO</v>
      </c>
      <c r="H37" s="6">
        <f>F37*VLOOKUP(Tabela1[[#This Row],[ID MANUTENÇÃO]],[1]!Tabela3[#All],6,FALSE)</f>
        <v>8.5626911314984708E-3</v>
      </c>
      <c r="I37" s="3">
        <v>45697</v>
      </c>
      <c r="J37" s="7">
        <v>817</v>
      </c>
    </row>
    <row r="38" spans="1:10" x14ac:dyDescent="0.25">
      <c r="A38" s="1">
        <f t="shared" si="4"/>
        <v>37</v>
      </c>
      <c r="B38" s="4">
        <f t="shared" si="2"/>
        <v>1135</v>
      </c>
      <c r="C38" s="3">
        <v>45682</v>
      </c>
      <c r="D38" s="3">
        <v>45697</v>
      </c>
      <c r="E38" s="4">
        <v>2342</v>
      </c>
      <c r="F38" s="5">
        <v>1</v>
      </c>
      <c r="G38" s="3" t="str">
        <f t="shared" si="3"/>
        <v>FINALIZADO</v>
      </c>
      <c r="H38" s="6">
        <f>F38*VLOOKUP(Tabela1[[#This Row],[ID MANUTENÇÃO]],[1]!Tabela3[#All],6,FALSE)</f>
        <v>8.5626911314984708E-3</v>
      </c>
      <c r="I38" s="3">
        <v>45697</v>
      </c>
      <c r="J38" s="7">
        <v>763</v>
      </c>
    </row>
    <row r="39" spans="1:10" x14ac:dyDescent="0.25">
      <c r="A39" s="1">
        <f t="shared" si="4"/>
        <v>38</v>
      </c>
      <c r="B39" s="4">
        <f t="shared" si="2"/>
        <v>1138</v>
      </c>
      <c r="C39" s="3">
        <v>45682</v>
      </c>
      <c r="D39" s="3">
        <v>45697</v>
      </c>
      <c r="E39" s="4">
        <v>3457</v>
      </c>
      <c r="F39" s="5">
        <v>1</v>
      </c>
      <c r="G39" s="3" t="str">
        <f t="shared" si="3"/>
        <v>FINALIZADO</v>
      </c>
      <c r="H39" s="6">
        <f>F39*VLOOKUP(Tabela1[[#This Row],[ID MANUTENÇÃO]],[1]!Tabela3[#All],6,FALSE)</f>
        <v>8.5626911314984708E-3</v>
      </c>
      <c r="I39" s="3">
        <v>45697</v>
      </c>
      <c r="J39" s="7">
        <v>70</v>
      </c>
    </row>
    <row r="40" spans="1:10" x14ac:dyDescent="0.25">
      <c r="A40" s="1">
        <f t="shared" si="4"/>
        <v>39</v>
      </c>
      <c r="B40" s="4">
        <f t="shared" si="2"/>
        <v>1141</v>
      </c>
      <c r="C40" s="3">
        <v>45682</v>
      </c>
      <c r="D40" s="3">
        <v>45697</v>
      </c>
      <c r="E40" s="4">
        <v>3452</v>
      </c>
      <c r="F40" s="5">
        <v>1</v>
      </c>
      <c r="G40" s="3" t="str">
        <f t="shared" si="3"/>
        <v>FINALIZADO</v>
      </c>
      <c r="H40" s="6">
        <f>F40*VLOOKUP(Tabela1[[#This Row],[ID MANUTENÇÃO]],[1]!Tabela3[#All],6,FALSE)</f>
        <v>8.5626911314984708E-3</v>
      </c>
      <c r="I40" s="3">
        <v>45697</v>
      </c>
      <c r="J40" s="7">
        <v>849</v>
      </c>
    </row>
    <row r="41" spans="1:10" x14ac:dyDescent="0.25">
      <c r="A41" s="1">
        <f t="shared" si="4"/>
        <v>40</v>
      </c>
      <c r="B41" s="4">
        <f t="shared" si="2"/>
        <v>1144</v>
      </c>
      <c r="C41" s="3">
        <v>45682</v>
      </c>
      <c r="D41" s="3">
        <v>45697</v>
      </c>
      <c r="E41" s="4">
        <v>478</v>
      </c>
      <c r="F41" s="5">
        <v>1</v>
      </c>
      <c r="G41" s="3" t="str">
        <f t="shared" si="3"/>
        <v>FINALIZADO</v>
      </c>
      <c r="H41" s="6">
        <f>F41*VLOOKUP(Tabela1[[#This Row],[ID MANUTENÇÃO]],[1]!Tabela3[#All],6,FALSE)</f>
        <v>8.5626911314984708E-3</v>
      </c>
      <c r="I41" s="3">
        <v>45697</v>
      </c>
      <c r="J41" s="7">
        <v>65</v>
      </c>
    </row>
    <row r="42" spans="1:10" x14ac:dyDescent="0.25">
      <c r="A42" s="1">
        <f t="shared" si="4"/>
        <v>41</v>
      </c>
      <c r="B42" s="4">
        <f t="shared" si="2"/>
        <v>1147</v>
      </c>
      <c r="C42" s="3">
        <v>45682</v>
      </c>
      <c r="D42" s="3">
        <v>45697</v>
      </c>
      <c r="E42" s="4">
        <v>3452</v>
      </c>
      <c r="F42" s="5">
        <v>1</v>
      </c>
      <c r="G42" s="3" t="str">
        <f t="shared" si="3"/>
        <v>FINALIZADO</v>
      </c>
      <c r="H42" s="6">
        <f>F42*VLOOKUP(Tabela1[[#This Row],[ID MANUTENÇÃO]],[1]!Tabela3[#All],6,FALSE)</f>
        <v>8.5626911314984708E-3</v>
      </c>
      <c r="I42" s="3">
        <v>45697</v>
      </c>
      <c r="J42" s="7">
        <v>833</v>
      </c>
    </row>
    <row r="43" spans="1:10" x14ac:dyDescent="0.25">
      <c r="A43" s="1">
        <f t="shared" si="4"/>
        <v>42</v>
      </c>
      <c r="B43" s="4">
        <f t="shared" si="2"/>
        <v>1150</v>
      </c>
      <c r="C43" s="3">
        <v>45682</v>
      </c>
      <c r="D43" s="3">
        <v>45697</v>
      </c>
      <c r="E43" s="4">
        <v>5658</v>
      </c>
      <c r="F43" s="5">
        <v>1</v>
      </c>
      <c r="G43" s="3" t="str">
        <f t="shared" si="3"/>
        <v>FINALIZADO</v>
      </c>
      <c r="H43" s="6">
        <f>F43*VLOOKUP(Tabela1[[#This Row],[ID MANUTENÇÃO]],[1]!Tabela3[#All],6,FALSE)</f>
        <v>8.5626911314984708E-3</v>
      </c>
      <c r="I43" s="3">
        <v>45697</v>
      </c>
      <c r="J43" s="7">
        <v>961</v>
      </c>
    </row>
    <row r="44" spans="1:10" x14ac:dyDescent="0.25">
      <c r="A44" s="1">
        <f t="shared" si="4"/>
        <v>43</v>
      </c>
      <c r="B44" s="4">
        <f t="shared" si="2"/>
        <v>1153</v>
      </c>
      <c r="C44" s="3">
        <v>45682</v>
      </c>
      <c r="D44" s="3">
        <v>45697</v>
      </c>
      <c r="E44" s="4">
        <v>23425</v>
      </c>
      <c r="F44" s="5">
        <v>1</v>
      </c>
      <c r="G44" s="3" t="str">
        <f t="shared" si="3"/>
        <v>FINALIZADO</v>
      </c>
      <c r="H44" s="6">
        <f>F44*VLOOKUP(Tabela1[[#This Row],[ID MANUTENÇÃO]],[1]!Tabela3[#All],6,FALSE)</f>
        <v>8.5626911314984708E-3</v>
      </c>
      <c r="I44" s="3">
        <v>45697</v>
      </c>
      <c r="J44" s="7">
        <v>895</v>
      </c>
    </row>
    <row r="45" spans="1:10" x14ac:dyDescent="0.25">
      <c r="A45" s="1">
        <f t="shared" si="4"/>
        <v>44</v>
      </c>
      <c r="B45" s="4">
        <f t="shared" si="2"/>
        <v>1156</v>
      </c>
      <c r="C45" s="3">
        <v>45682</v>
      </c>
      <c r="D45" s="3">
        <v>45697</v>
      </c>
      <c r="E45" s="4">
        <v>345</v>
      </c>
      <c r="F45" s="5">
        <v>1</v>
      </c>
      <c r="G45" s="3" t="str">
        <f t="shared" si="3"/>
        <v>FINALIZADO</v>
      </c>
      <c r="H45" s="6">
        <f>F45*VLOOKUP(Tabela1[[#This Row],[ID MANUTENÇÃO]],[1]!Tabela3[#All],6,FALSE)</f>
        <v>8.5626911314984708E-3</v>
      </c>
      <c r="I45" s="3">
        <v>45697</v>
      </c>
      <c r="J45" s="7">
        <v>799</v>
      </c>
    </row>
    <row r="46" spans="1:10" x14ac:dyDescent="0.25">
      <c r="A46" s="1">
        <f t="shared" si="4"/>
        <v>45</v>
      </c>
      <c r="B46" s="4">
        <f t="shared" si="2"/>
        <v>1159</v>
      </c>
      <c r="C46" s="3">
        <v>45682</v>
      </c>
      <c r="D46" s="3">
        <v>45697</v>
      </c>
      <c r="E46" s="4">
        <v>7251</v>
      </c>
      <c r="F46" s="5">
        <v>1</v>
      </c>
      <c r="G46" s="3" t="str">
        <f t="shared" si="3"/>
        <v>FINALIZADO</v>
      </c>
      <c r="H46" s="6">
        <f>F46*VLOOKUP(Tabela1[[#This Row],[ID MANUTENÇÃO]],[1]!Tabela3[#All],6,FALSE)</f>
        <v>8.5626911314984708E-3</v>
      </c>
      <c r="I46" s="3">
        <v>45697</v>
      </c>
      <c r="J46" s="7">
        <v>766</v>
      </c>
    </row>
    <row r="47" spans="1:10" x14ac:dyDescent="0.25">
      <c r="A47" s="1">
        <f t="shared" si="4"/>
        <v>46</v>
      </c>
      <c r="B47" s="4">
        <f t="shared" si="2"/>
        <v>1162</v>
      </c>
      <c r="C47" s="3">
        <v>45689</v>
      </c>
      <c r="D47" s="3">
        <v>45704</v>
      </c>
      <c r="E47" s="4">
        <v>6432</v>
      </c>
      <c r="F47" s="5">
        <v>1</v>
      </c>
      <c r="G47" s="3" t="str">
        <f t="shared" si="3"/>
        <v>FINALIZADO</v>
      </c>
      <c r="H47" s="6">
        <f>F47*VLOOKUP(Tabela1[[#This Row],[ID MANUTENÇÃO]],[1]!Tabela3[#All],6,FALSE)</f>
        <v>8.5626911314984708E-3</v>
      </c>
      <c r="I47" s="3">
        <v>45704</v>
      </c>
      <c r="J47" s="7">
        <v>907</v>
      </c>
    </row>
    <row r="48" spans="1:10" x14ac:dyDescent="0.25">
      <c r="A48" s="1">
        <f t="shared" si="4"/>
        <v>47</v>
      </c>
      <c r="B48" s="4">
        <f t="shared" si="2"/>
        <v>1165</v>
      </c>
      <c r="C48" s="3">
        <v>45689</v>
      </c>
      <c r="D48" s="3">
        <v>45704</v>
      </c>
      <c r="E48" s="4">
        <v>5892</v>
      </c>
      <c r="F48" s="5">
        <v>1</v>
      </c>
      <c r="G48" s="3" t="str">
        <f t="shared" si="3"/>
        <v>FINALIZADO</v>
      </c>
      <c r="H48" s="6">
        <f>F48*VLOOKUP(Tabela1[[#This Row],[ID MANUTENÇÃO]],[1]!Tabela3[#All],6,FALSE)</f>
        <v>8.5626911314984708E-3</v>
      </c>
      <c r="I48" s="3">
        <v>45704</v>
      </c>
      <c r="J48" s="7">
        <v>790</v>
      </c>
    </row>
    <row r="49" spans="1:10" x14ac:dyDescent="0.25">
      <c r="A49" s="1">
        <f t="shared" si="4"/>
        <v>48</v>
      </c>
      <c r="B49" s="4">
        <f t="shared" si="2"/>
        <v>1168</v>
      </c>
      <c r="C49" s="3">
        <v>45689</v>
      </c>
      <c r="D49" s="3">
        <v>45704</v>
      </c>
      <c r="E49" s="4">
        <v>6281</v>
      </c>
      <c r="F49" s="5">
        <v>1</v>
      </c>
      <c r="G49" s="3" t="str">
        <f t="shared" si="3"/>
        <v>FINALIZADO</v>
      </c>
      <c r="H49" s="6">
        <f>F49*VLOOKUP(Tabela1[[#This Row],[ID MANUTENÇÃO]],[1]!Tabela3[#All],6,FALSE)</f>
        <v>8.5626911314984708E-3</v>
      </c>
      <c r="I49" s="3">
        <v>45704</v>
      </c>
      <c r="J49" s="7">
        <v>885</v>
      </c>
    </row>
    <row r="50" spans="1:10" x14ac:dyDescent="0.25">
      <c r="A50" s="1">
        <f t="shared" si="4"/>
        <v>49</v>
      </c>
      <c r="B50" s="4">
        <f t="shared" si="2"/>
        <v>1171</v>
      </c>
      <c r="C50" s="3">
        <v>45689</v>
      </c>
      <c r="D50" s="3">
        <v>45704</v>
      </c>
      <c r="E50" s="4">
        <v>8859</v>
      </c>
      <c r="F50" s="5">
        <v>1</v>
      </c>
      <c r="G50" s="3" t="str">
        <f t="shared" si="3"/>
        <v>FINALIZADO</v>
      </c>
      <c r="H50" s="6">
        <f>F50*VLOOKUP(Tabela1[[#This Row],[ID MANUTENÇÃO]],[1]!Tabela3[#All],6,FALSE)</f>
        <v>8.5626911314984708E-3</v>
      </c>
      <c r="I50" s="3">
        <v>45704</v>
      </c>
      <c r="J50" s="7">
        <v>767</v>
      </c>
    </row>
    <row r="51" spans="1:10" x14ac:dyDescent="0.25">
      <c r="A51" s="1">
        <f t="shared" si="4"/>
        <v>50</v>
      </c>
      <c r="B51" s="4">
        <f t="shared" si="2"/>
        <v>1174</v>
      </c>
      <c r="C51" s="3">
        <v>45689</v>
      </c>
      <c r="D51" s="3">
        <v>45704</v>
      </c>
      <c r="E51" s="4">
        <v>6210</v>
      </c>
      <c r="F51" s="5">
        <v>1</v>
      </c>
      <c r="G51" s="3" t="str">
        <f t="shared" si="3"/>
        <v>FINALIZADO</v>
      </c>
      <c r="H51" s="6">
        <f>F51*VLOOKUP(Tabela1[[#This Row],[ID MANUTENÇÃO]],[1]!Tabela3[#All],6,FALSE)</f>
        <v>8.5626911314984708E-3</v>
      </c>
      <c r="I51" s="3">
        <v>45704</v>
      </c>
      <c r="J51" s="7">
        <v>970</v>
      </c>
    </row>
    <row r="52" spans="1:10" x14ac:dyDescent="0.25">
      <c r="A52" s="1">
        <f t="shared" si="4"/>
        <v>51</v>
      </c>
      <c r="B52" s="4">
        <f t="shared" si="2"/>
        <v>1177</v>
      </c>
      <c r="C52" s="3">
        <v>45689</v>
      </c>
      <c r="D52" s="3">
        <v>45704</v>
      </c>
      <c r="E52" s="4">
        <v>8636</v>
      </c>
      <c r="F52" s="5">
        <v>1</v>
      </c>
      <c r="G52" s="3" t="str">
        <f t="shared" si="3"/>
        <v>FINALIZADO</v>
      </c>
      <c r="H52" s="6">
        <f>F52*VLOOKUP(Tabela1[[#This Row],[ID MANUTENÇÃO]],[1]!Tabela3[#All],6,FALSE)</f>
        <v>8.5626911314984708E-3</v>
      </c>
      <c r="I52" s="3">
        <v>45704</v>
      </c>
      <c r="J52" s="7">
        <v>828</v>
      </c>
    </row>
    <row r="53" spans="1:10" x14ac:dyDescent="0.25">
      <c r="A53" s="1">
        <f t="shared" si="4"/>
        <v>52</v>
      </c>
      <c r="B53" s="4">
        <f t="shared" si="2"/>
        <v>1180</v>
      </c>
      <c r="C53" s="3">
        <v>45689</v>
      </c>
      <c r="D53" s="3">
        <v>45704</v>
      </c>
      <c r="E53" s="4">
        <v>9266</v>
      </c>
      <c r="F53" s="5">
        <v>1</v>
      </c>
      <c r="G53" s="3" t="str">
        <f t="shared" si="3"/>
        <v>FINALIZADO</v>
      </c>
      <c r="H53" s="6">
        <f>F53*VLOOKUP(Tabela1[[#This Row],[ID MANUTENÇÃO]],[1]!Tabela3[#All],6,FALSE)</f>
        <v>1.2232415902140673E-2</v>
      </c>
      <c r="I53" s="3">
        <v>45704</v>
      </c>
      <c r="J53" s="7">
        <v>924</v>
      </c>
    </row>
    <row r="54" spans="1:10" x14ac:dyDescent="0.25">
      <c r="A54" s="1">
        <f t="shared" si="4"/>
        <v>53</v>
      </c>
      <c r="B54" s="4">
        <f t="shared" si="2"/>
        <v>1183</v>
      </c>
      <c r="C54" s="3">
        <v>45689</v>
      </c>
      <c r="D54" s="3">
        <v>45704</v>
      </c>
      <c r="E54" s="4">
        <v>9134</v>
      </c>
      <c r="F54" s="5">
        <v>1</v>
      </c>
      <c r="G54" s="3" t="str">
        <f t="shared" si="3"/>
        <v>FINALIZADO</v>
      </c>
      <c r="H54" s="6">
        <f>F54*VLOOKUP(Tabela1[[#This Row],[ID MANUTENÇÃO]],[1]!Tabela3[#All],6,FALSE)</f>
        <v>1.2232415902140673E-2</v>
      </c>
      <c r="I54" s="3">
        <v>45704</v>
      </c>
      <c r="J54" s="7">
        <v>977</v>
      </c>
    </row>
    <row r="55" spans="1:10" x14ac:dyDescent="0.25">
      <c r="A55" s="1">
        <f t="shared" si="4"/>
        <v>54</v>
      </c>
      <c r="B55" s="4">
        <f t="shared" si="2"/>
        <v>1186</v>
      </c>
      <c r="C55" s="3">
        <v>45689</v>
      </c>
      <c r="D55" s="3">
        <v>45704</v>
      </c>
      <c r="E55" s="4">
        <v>7010</v>
      </c>
      <c r="F55" s="5">
        <v>1</v>
      </c>
      <c r="G55" s="3" t="str">
        <f t="shared" si="3"/>
        <v>FINALIZADO</v>
      </c>
      <c r="H55" s="6">
        <f>F55*VLOOKUP(Tabela1[[#This Row],[ID MANUTENÇÃO]],[1]!Tabela3[#All],6,FALSE)</f>
        <v>1.2232415902140673E-2</v>
      </c>
      <c r="I55" s="3">
        <v>45704</v>
      </c>
      <c r="J55" s="7">
        <v>786</v>
      </c>
    </row>
    <row r="56" spans="1:10" x14ac:dyDescent="0.25">
      <c r="A56" s="1">
        <f t="shared" si="4"/>
        <v>55</v>
      </c>
      <c r="B56" s="4">
        <f t="shared" si="2"/>
        <v>1189</v>
      </c>
      <c r="C56" s="3">
        <v>45695</v>
      </c>
      <c r="D56" s="3">
        <v>45710</v>
      </c>
      <c r="E56" s="4">
        <v>5868</v>
      </c>
      <c r="F56" s="5">
        <v>1</v>
      </c>
      <c r="G56" s="3" t="str">
        <f t="shared" si="3"/>
        <v>FINALIZADO</v>
      </c>
      <c r="H56" s="6">
        <f>F56*VLOOKUP(Tabela1[[#This Row],[ID MANUTENÇÃO]],[1]!Tabela3[#All],6,FALSE)</f>
        <v>1.2232415902140673E-2</v>
      </c>
      <c r="I56" s="3">
        <v>45710</v>
      </c>
      <c r="J56" s="7">
        <v>834</v>
      </c>
    </row>
    <row r="57" spans="1:10" x14ac:dyDescent="0.25">
      <c r="A57" s="1">
        <f t="shared" si="4"/>
        <v>56</v>
      </c>
      <c r="B57" s="4">
        <f t="shared" si="2"/>
        <v>1192</v>
      </c>
      <c r="C57" s="3">
        <v>45695</v>
      </c>
      <c r="D57" s="3">
        <v>45710</v>
      </c>
      <c r="E57" s="4">
        <v>345345</v>
      </c>
      <c r="F57" s="5">
        <v>1</v>
      </c>
      <c r="G57" s="3" t="str">
        <f t="shared" si="3"/>
        <v>FINALIZADO</v>
      </c>
      <c r="H57" s="6">
        <f>F57*VLOOKUP(Tabela1[[#This Row],[ID MANUTENÇÃO]],[1]!Tabela3[#All],6,FALSE)</f>
        <v>1.2232415902140673E-2</v>
      </c>
      <c r="I57" s="3">
        <v>45710</v>
      </c>
      <c r="J57" s="7">
        <v>806</v>
      </c>
    </row>
    <row r="58" spans="1:10" x14ac:dyDescent="0.25">
      <c r="A58" s="1">
        <f t="shared" si="4"/>
        <v>57</v>
      </c>
      <c r="B58" s="4">
        <f t="shared" si="2"/>
        <v>1195</v>
      </c>
      <c r="C58" s="3">
        <v>45695</v>
      </c>
      <c r="D58" s="3">
        <v>45710</v>
      </c>
      <c r="E58" s="4">
        <v>3453</v>
      </c>
      <c r="F58" s="5">
        <v>1</v>
      </c>
      <c r="G58" s="3" t="str">
        <f t="shared" si="3"/>
        <v>FINALIZADO</v>
      </c>
      <c r="H58" s="6">
        <f>F58*VLOOKUP(Tabela1[[#This Row],[ID MANUTENÇÃO]],[1]!Tabela3[#All],6,FALSE)</f>
        <v>1.2232415902140673E-2</v>
      </c>
      <c r="I58" s="3">
        <v>45710</v>
      </c>
      <c r="J58" s="7">
        <v>969</v>
      </c>
    </row>
    <row r="59" spans="1:10" x14ac:dyDescent="0.25">
      <c r="A59" s="1">
        <f t="shared" si="4"/>
        <v>58</v>
      </c>
      <c r="B59" s="4">
        <f t="shared" si="2"/>
        <v>1198</v>
      </c>
      <c r="C59" s="3">
        <v>45695</v>
      </c>
      <c r="D59" s="3">
        <v>45710</v>
      </c>
      <c r="E59" s="4">
        <v>4756</v>
      </c>
      <c r="F59" s="5">
        <v>1</v>
      </c>
      <c r="G59" s="3" t="str">
        <f t="shared" si="3"/>
        <v>FINALIZADO</v>
      </c>
      <c r="H59" s="6">
        <f>F59*VLOOKUP(Tabela1[[#This Row],[ID MANUTENÇÃO]],[1]!Tabela3[#All],6,FALSE)</f>
        <v>1.2232415902140673E-2</v>
      </c>
      <c r="I59" s="3">
        <v>45710</v>
      </c>
      <c r="J59" s="7">
        <v>762</v>
      </c>
    </row>
    <row r="60" spans="1:10" x14ac:dyDescent="0.25">
      <c r="A60" s="1">
        <f t="shared" si="4"/>
        <v>59</v>
      </c>
      <c r="B60" s="4">
        <f t="shared" si="2"/>
        <v>1201</v>
      </c>
      <c r="C60" s="3">
        <v>45695</v>
      </c>
      <c r="D60" s="3">
        <v>45710</v>
      </c>
      <c r="E60" s="4">
        <v>2347</v>
      </c>
      <c r="F60" s="5">
        <v>1</v>
      </c>
      <c r="G60" s="3" t="str">
        <f t="shared" si="3"/>
        <v>FINALIZADO</v>
      </c>
      <c r="H60" s="6">
        <f>F60*VLOOKUP(Tabela1[[#This Row],[ID MANUTENÇÃO]],[1]!Tabela3[#All],6,FALSE)</f>
        <v>1.2232415902140673E-2</v>
      </c>
      <c r="I60" s="3">
        <v>45710</v>
      </c>
      <c r="J60" s="7">
        <v>880</v>
      </c>
    </row>
    <row r="61" spans="1:10" x14ac:dyDescent="0.25">
      <c r="A61" s="1">
        <f t="shared" si="4"/>
        <v>60</v>
      </c>
      <c r="B61" s="4">
        <f t="shared" si="2"/>
        <v>1204</v>
      </c>
      <c r="C61" s="3">
        <v>45695</v>
      </c>
      <c r="D61" s="3">
        <v>45710</v>
      </c>
      <c r="E61" s="4">
        <v>34745</v>
      </c>
      <c r="F61" s="5">
        <v>1</v>
      </c>
      <c r="G61" s="3" t="str">
        <f t="shared" si="3"/>
        <v>FINALIZADO</v>
      </c>
      <c r="H61" s="6">
        <f>F61*VLOOKUP(Tabela1[[#This Row],[ID MANUTENÇÃO]],[1]!Tabela3[#All],6,FALSE)</f>
        <v>1.2232415902140673E-2</v>
      </c>
      <c r="I61" s="3">
        <v>45710</v>
      </c>
      <c r="J61" s="7">
        <v>50</v>
      </c>
    </row>
    <row r="62" spans="1:10" x14ac:dyDescent="0.25">
      <c r="A62" s="1">
        <f t="shared" si="4"/>
        <v>61</v>
      </c>
      <c r="B62" s="4">
        <f t="shared" si="2"/>
        <v>1207</v>
      </c>
      <c r="C62" s="3">
        <v>45698</v>
      </c>
      <c r="D62" s="3">
        <v>45713</v>
      </c>
      <c r="E62" s="4">
        <v>56865</v>
      </c>
      <c r="F62" s="5">
        <v>1</v>
      </c>
      <c r="G62" s="3" t="str">
        <f t="shared" si="3"/>
        <v>FINALIZADO</v>
      </c>
      <c r="H62" s="6">
        <f>F62*VLOOKUP(Tabela1[[#This Row],[ID MANUTENÇÃO]],[1]!Tabela3[#All],6,FALSE)</f>
        <v>1.2232415902140673E-2</v>
      </c>
      <c r="I62" s="3">
        <v>45713</v>
      </c>
      <c r="J62" s="7">
        <v>87</v>
      </c>
    </row>
    <row r="63" spans="1:10" x14ac:dyDescent="0.25">
      <c r="A63" s="1">
        <f t="shared" si="4"/>
        <v>62</v>
      </c>
      <c r="B63" s="4">
        <f t="shared" si="2"/>
        <v>1210</v>
      </c>
      <c r="C63" s="3">
        <v>45698</v>
      </c>
      <c r="D63" s="3">
        <v>45713</v>
      </c>
      <c r="E63" s="4">
        <v>3525</v>
      </c>
      <c r="F63" s="5">
        <v>1</v>
      </c>
      <c r="G63" s="3" t="str">
        <f t="shared" si="3"/>
        <v>FINALIZADO</v>
      </c>
      <c r="H63" s="6">
        <f>F63*VLOOKUP(Tabela1[[#This Row],[ID MANUTENÇÃO]],[1]!Tabela3[#All],6,FALSE)</f>
        <v>1.2232415902140673E-2</v>
      </c>
      <c r="I63" s="3">
        <v>45713</v>
      </c>
      <c r="J63" s="7">
        <v>808</v>
      </c>
    </row>
    <row r="64" spans="1:10" x14ac:dyDescent="0.25">
      <c r="A64" s="1">
        <f t="shared" si="4"/>
        <v>63</v>
      </c>
      <c r="B64" s="4">
        <f t="shared" si="2"/>
        <v>1213</v>
      </c>
      <c r="C64" s="3">
        <v>45698</v>
      </c>
      <c r="D64" s="3">
        <v>45713</v>
      </c>
      <c r="E64" s="4">
        <v>23487</v>
      </c>
      <c r="F64" s="5">
        <v>1</v>
      </c>
      <c r="G64" s="3" t="str">
        <f t="shared" si="3"/>
        <v>FINALIZADO</v>
      </c>
      <c r="H64" s="6">
        <f>F64*VLOOKUP(Tabela1[[#This Row],[ID MANUTENÇÃO]],[1]!Tabela3[#All],6,FALSE)</f>
        <v>1.5290519877675841E-2</v>
      </c>
      <c r="I64" s="3">
        <v>45713</v>
      </c>
      <c r="J64" s="7">
        <v>822</v>
      </c>
    </row>
    <row r="65" spans="1:10" x14ac:dyDescent="0.25">
      <c r="A65" s="1">
        <f t="shared" si="4"/>
        <v>64</v>
      </c>
      <c r="B65" s="4">
        <f t="shared" si="2"/>
        <v>1216</v>
      </c>
      <c r="C65" s="3">
        <v>45698</v>
      </c>
      <c r="D65" s="3">
        <v>45715</v>
      </c>
      <c r="E65" s="4">
        <v>3452</v>
      </c>
      <c r="F65" s="5">
        <v>1</v>
      </c>
      <c r="G65" s="3" t="str">
        <f t="shared" si="3"/>
        <v>FINALIZADO</v>
      </c>
      <c r="H65" s="6">
        <f>F65*VLOOKUP(Tabela1[[#This Row],[ID MANUTENÇÃO]],[1]!Tabela3[#All],6,FALSE)</f>
        <v>1.5290519877675841E-2</v>
      </c>
      <c r="I65" s="3">
        <v>45715</v>
      </c>
      <c r="J65" s="7">
        <v>817</v>
      </c>
    </row>
    <row r="66" spans="1:10" x14ac:dyDescent="0.25">
      <c r="A66" s="1">
        <f t="shared" si="4"/>
        <v>65</v>
      </c>
      <c r="B66" s="4">
        <f t="shared" si="2"/>
        <v>1219</v>
      </c>
      <c r="C66" s="3">
        <v>45698</v>
      </c>
      <c r="D66" s="3">
        <v>45713</v>
      </c>
      <c r="E66" s="4">
        <v>45658</v>
      </c>
      <c r="F66" s="5">
        <v>1</v>
      </c>
      <c r="G66" s="3" t="str">
        <f t="shared" ref="G66:G80" si="5">IF(F66=1, "FINALIZADO", IF(F66=0.5, "EM ANDAMENTO", " "))</f>
        <v>FINALIZADO</v>
      </c>
      <c r="H66" s="6">
        <f>F66*VLOOKUP(Tabela1[[#This Row],[ID MANUTENÇÃO]],[1]!Tabela3[#All],6,FALSE)</f>
        <v>1.5290519877675841E-2</v>
      </c>
      <c r="I66" s="3">
        <v>45713</v>
      </c>
      <c r="J66" s="7">
        <v>950</v>
      </c>
    </row>
    <row r="67" spans="1:10" x14ac:dyDescent="0.25">
      <c r="A67" s="1">
        <f t="shared" ref="A67:A80" si="6">A66+1</f>
        <v>66</v>
      </c>
      <c r="B67" s="4">
        <f t="shared" si="2"/>
        <v>1222</v>
      </c>
      <c r="C67" s="3">
        <v>45698</v>
      </c>
      <c r="D67" s="3">
        <v>45708</v>
      </c>
      <c r="E67" s="4">
        <v>6293</v>
      </c>
      <c r="F67" s="5">
        <v>1</v>
      </c>
      <c r="G67" s="3" t="str">
        <f t="shared" si="5"/>
        <v>FINALIZADO</v>
      </c>
      <c r="H67" s="6">
        <f>F67*VLOOKUP(Tabela1[[#This Row],[ID MANUTENÇÃO]],[1]!Tabela3[#All],6,FALSE)</f>
        <v>1.5290519877675841E-2</v>
      </c>
      <c r="I67" s="3">
        <v>45713</v>
      </c>
      <c r="J67" s="8">
        <v>730</v>
      </c>
    </row>
    <row r="68" spans="1:10" x14ac:dyDescent="0.25">
      <c r="A68" s="1">
        <f t="shared" si="6"/>
        <v>67</v>
      </c>
      <c r="B68" s="4">
        <f t="shared" ref="B68:B80" si="7">B67+3</f>
        <v>1225</v>
      </c>
      <c r="C68" s="3">
        <v>45698</v>
      </c>
      <c r="D68" s="3">
        <v>45707</v>
      </c>
      <c r="E68" s="4">
        <v>5710</v>
      </c>
      <c r="F68" s="5">
        <v>1</v>
      </c>
      <c r="G68" s="3" t="str">
        <f t="shared" si="5"/>
        <v>FINALIZADO</v>
      </c>
      <c r="H68" s="6">
        <f>F68*VLOOKUP(Tabela1[[#This Row],[ID MANUTENÇÃO]],[1]!Tabela3[#All],6,FALSE)</f>
        <v>1.5290519877675841E-2</v>
      </c>
      <c r="I68" s="3">
        <v>45713</v>
      </c>
      <c r="J68" s="8">
        <v>960</v>
      </c>
    </row>
    <row r="69" spans="1:10" x14ac:dyDescent="0.25">
      <c r="A69" s="1">
        <f t="shared" si="6"/>
        <v>68</v>
      </c>
      <c r="B69" s="4">
        <f t="shared" si="7"/>
        <v>1228</v>
      </c>
      <c r="C69" s="3">
        <v>45698</v>
      </c>
      <c r="D69" s="3">
        <v>45708</v>
      </c>
      <c r="E69" s="4">
        <v>9809</v>
      </c>
      <c r="F69" s="5">
        <v>1</v>
      </c>
      <c r="G69" s="3" t="str">
        <f t="shared" si="5"/>
        <v>FINALIZADO</v>
      </c>
      <c r="H69" s="6">
        <f>F69*VLOOKUP(Tabela1[[#This Row],[ID MANUTENÇÃO]],[1]!Tabela3[#All],6,FALSE)</f>
        <v>1.5290519877675841E-2</v>
      </c>
      <c r="I69" s="3">
        <v>45708</v>
      </c>
      <c r="J69" s="8">
        <v>1200</v>
      </c>
    </row>
    <row r="70" spans="1:10" x14ac:dyDescent="0.25">
      <c r="A70" s="1">
        <f t="shared" si="6"/>
        <v>69</v>
      </c>
      <c r="B70" s="4">
        <f t="shared" si="7"/>
        <v>1231</v>
      </c>
      <c r="C70" s="3">
        <v>45698</v>
      </c>
      <c r="D70" s="3">
        <v>45707</v>
      </c>
      <c r="E70" s="4">
        <v>9086</v>
      </c>
      <c r="F70" s="5">
        <v>1</v>
      </c>
      <c r="G70" s="3" t="str">
        <f t="shared" si="5"/>
        <v>FINALIZADO</v>
      </c>
      <c r="H70" s="6">
        <f>F70*VLOOKUP(Tabela1[[#This Row],[ID MANUTENÇÃO]],[1]!Tabela3[#All],6,FALSE)</f>
        <v>1.5290519877675841E-2</v>
      </c>
      <c r="I70" s="3">
        <v>45713</v>
      </c>
      <c r="J70" s="8">
        <v>540</v>
      </c>
    </row>
    <row r="71" spans="1:10" x14ac:dyDescent="0.25">
      <c r="A71" s="1">
        <f t="shared" si="6"/>
        <v>70</v>
      </c>
      <c r="B71" s="4">
        <f t="shared" si="7"/>
        <v>1234</v>
      </c>
      <c r="C71" s="3">
        <v>45698</v>
      </c>
      <c r="D71" s="3">
        <v>45713</v>
      </c>
      <c r="E71" s="4">
        <v>8821</v>
      </c>
      <c r="F71" s="5">
        <v>1</v>
      </c>
      <c r="G71" s="3" t="str">
        <f t="shared" si="5"/>
        <v>FINALIZADO</v>
      </c>
      <c r="H71" s="6">
        <f>F71*VLOOKUP(Tabela1[[#This Row],[ID MANUTENÇÃO]],[1]!Tabela3[#All],6,FALSE)</f>
        <v>1.5290519877675841E-2</v>
      </c>
      <c r="I71" s="3">
        <v>45713</v>
      </c>
      <c r="J71" s="8">
        <v>378</v>
      </c>
    </row>
    <row r="72" spans="1:10" x14ac:dyDescent="0.25">
      <c r="A72" s="1">
        <f t="shared" si="6"/>
        <v>71</v>
      </c>
      <c r="B72" s="4">
        <f t="shared" si="7"/>
        <v>1237</v>
      </c>
      <c r="C72" s="3">
        <v>45698</v>
      </c>
      <c r="D72" s="3">
        <v>45713</v>
      </c>
      <c r="E72" s="4">
        <v>6410</v>
      </c>
      <c r="F72" s="5">
        <v>1</v>
      </c>
      <c r="G72" s="3" t="str">
        <f t="shared" si="5"/>
        <v>FINALIZADO</v>
      </c>
      <c r="H72" s="6">
        <f>F72*VLOOKUP(Tabela1[[#This Row],[ID MANUTENÇÃO]],[1]!Tabela3[#All],6,FALSE)</f>
        <v>1.5290519877675841E-2</v>
      </c>
      <c r="I72" s="3">
        <v>45713</v>
      </c>
      <c r="J72" s="8">
        <v>1000</v>
      </c>
    </row>
    <row r="73" spans="1:10" x14ac:dyDescent="0.25">
      <c r="A73" s="1">
        <f t="shared" si="6"/>
        <v>72</v>
      </c>
      <c r="B73" s="4">
        <f t="shared" si="7"/>
        <v>1240</v>
      </c>
      <c r="C73" s="3">
        <v>45698</v>
      </c>
      <c r="D73" s="3">
        <v>45713</v>
      </c>
      <c r="E73" s="4">
        <v>6575</v>
      </c>
      <c r="F73" s="5">
        <v>1</v>
      </c>
      <c r="G73" s="3" t="str">
        <f t="shared" si="5"/>
        <v>FINALIZADO</v>
      </c>
      <c r="H73" s="6">
        <f>F73*VLOOKUP(Tabela1[[#This Row],[ID MANUTENÇÃO]],[1]!Tabela3[#All],6,FALSE)</f>
        <v>1.5290519877675841E-2</v>
      </c>
      <c r="I73" s="3">
        <v>45713</v>
      </c>
      <c r="J73" s="8">
        <v>987</v>
      </c>
    </row>
    <row r="74" spans="1:10" x14ac:dyDescent="0.25">
      <c r="A74" s="1">
        <f t="shared" si="6"/>
        <v>73</v>
      </c>
      <c r="B74" s="4">
        <f t="shared" si="7"/>
        <v>1243</v>
      </c>
      <c r="C74" s="3">
        <v>45698</v>
      </c>
      <c r="D74" s="3">
        <v>45713</v>
      </c>
      <c r="E74" s="4">
        <v>3457</v>
      </c>
      <c r="F74" s="5">
        <v>1</v>
      </c>
      <c r="G74" s="3" t="str">
        <f t="shared" si="5"/>
        <v>FINALIZADO</v>
      </c>
      <c r="H74" s="6">
        <f>F74*VLOOKUP(Tabela1[[#This Row],[ID MANUTENÇÃO]],[1]!Tabela3[#All],6,FALSE)</f>
        <v>1.5290519877675841E-2</v>
      </c>
      <c r="I74" s="3">
        <v>45713</v>
      </c>
      <c r="J74" s="8">
        <v>987</v>
      </c>
    </row>
    <row r="75" spans="1:10" x14ac:dyDescent="0.25">
      <c r="A75" s="1">
        <f t="shared" si="6"/>
        <v>74</v>
      </c>
      <c r="B75" s="4">
        <f t="shared" si="7"/>
        <v>1246</v>
      </c>
      <c r="C75" s="3">
        <v>45698</v>
      </c>
      <c r="D75" s="3">
        <v>45710</v>
      </c>
      <c r="E75" s="4">
        <v>3452</v>
      </c>
      <c r="F75" s="5">
        <v>1</v>
      </c>
      <c r="G75" s="3" t="str">
        <f t="shared" si="5"/>
        <v>FINALIZADO</v>
      </c>
      <c r="H75" s="6">
        <f>F75*VLOOKUP(Tabela1[[#This Row],[ID MANUTENÇÃO]],[1]!Tabela3[#All],6,FALSE)</f>
        <v>1.5290519877675841E-2</v>
      </c>
      <c r="I75" s="3">
        <v>45715</v>
      </c>
      <c r="J75" s="8">
        <v>987</v>
      </c>
    </row>
    <row r="76" spans="1:10" x14ac:dyDescent="0.25">
      <c r="A76" s="1">
        <f t="shared" si="6"/>
        <v>75</v>
      </c>
      <c r="B76" s="4">
        <f t="shared" si="7"/>
        <v>1249</v>
      </c>
      <c r="C76" s="3">
        <v>45698</v>
      </c>
      <c r="D76" s="3">
        <v>45713</v>
      </c>
      <c r="E76" s="4">
        <v>23456</v>
      </c>
      <c r="F76" s="5">
        <v>1</v>
      </c>
      <c r="G76" s="3" t="str">
        <f t="shared" si="5"/>
        <v>FINALIZADO</v>
      </c>
      <c r="H76" s="6">
        <f>F76*VLOOKUP(Tabela1[[#This Row],[ID MANUTENÇÃO]],[1]!Tabela3[#All],6,FALSE)</f>
        <v>1.5290519877675841E-2</v>
      </c>
      <c r="I76" s="3">
        <v>45713</v>
      </c>
      <c r="J76" s="8">
        <f t="shared" ref="J76" si="8">I75+300</f>
        <v>46015</v>
      </c>
    </row>
    <row r="77" spans="1:10" x14ac:dyDescent="0.25">
      <c r="A77" s="1">
        <f t="shared" si="6"/>
        <v>76</v>
      </c>
      <c r="B77" s="4">
        <f t="shared" si="7"/>
        <v>1252</v>
      </c>
      <c r="C77" s="3">
        <v>45698</v>
      </c>
      <c r="D77" s="3">
        <v>45713</v>
      </c>
      <c r="E77" s="4">
        <v>2345</v>
      </c>
      <c r="F77" s="5">
        <v>1</v>
      </c>
      <c r="G77" s="3" t="str">
        <f t="shared" si="5"/>
        <v>FINALIZADO</v>
      </c>
      <c r="H77" s="6">
        <f>F77*VLOOKUP(Tabela1[[#This Row],[ID MANUTENÇÃO]],[1]!Tabela3[#All],6,FALSE)</f>
        <v>1.5290519877675841E-2</v>
      </c>
      <c r="I77" s="3">
        <v>45713</v>
      </c>
      <c r="J77" s="8">
        <v>988</v>
      </c>
    </row>
    <row r="78" spans="1:10" x14ac:dyDescent="0.25">
      <c r="A78" s="1">
        <f t="shared" si="6"/>
        <v>77</v>
      </c>
      <c r="B78" s="4">
        <f t="shared" si="7"/>
        <v>1255</v>
      </c>
      <c r="C78" s="3">
        <v>45698</v>
      </c>
      <c r="D78" s="3">
        <v>45716</v>
      </c>
      <c r="E78" s="4">
        <v>7057</v>
      </c>
      <c r="F78" s="5">
        <v>1</v>
      </c>
      <c r="G78" s="3" t="str">
        <f t="shared" si="5"/>
        <v>FINALIZADO</v>
      </c>
      <c r="H78" s="6">
        <f>F78*VLOOKUP(Tabela1[[#This Row],[ID MANUTENÇÃO]],[1]!Tabela3[#All],6,FALSE)</f>
        <v>1.5290519877675841E-2</v>
      </c>
      <c r="I78" s="3">
        <v>45716</v>
      </c>
      <c r="J78" s="8">
        <v>400</v>
      </c>
    </row>
    <row r="79" spans="1:10" x14ac:dyDescent="0.25">
      <c r="A79" s="1">
        <f t="shared" si="6"/>
        <v>78</v>
      </c>
      <c r="B79" s="4">
        <f t="shared" si="7"/>
        <v>1258</v>
      </c>
      <c r="C79" s="3">
        <v>45698</v>
      </c>
      <c r="D79" s="3">
        <v>45713</v>
      </c>
      <c r="E79" s="4">
        <v>5829</v>
      </c>
      <c r="F79" s="5">
        <v>1</v>
      </c>
      <c r="G79" s="3" t="str">
        <f t="shared" si="5"/>
        <v>FINALIZADO</v>
      </c>
      <c r="H79" s="6">
        <f>F79*VLOOKUP(Tabela1[[#This Row],[ID MANUTENÇÃO]],[1]!Tabela3[#All],6,FALSE)</f>
        <v>1.5290519877675841E-2</v>
      </c>
      <c r="I79" s="3">
        <v>45713</v>
      </c>
      <c r="J79" s="8">
        <v>268</v>
      </c>
    </row>
    <row r="80" spans="1:10" x14ac:dyDescent="0.25">
      <c r="A80" s="1">
        <f t="shared" si="6"/>
        <v>79</v>
      </c>
      <c r="B80" s="4">
        <f t="shared" si="7"/>
        <v>1261</v>
      </c>
      <c r="C80" s="3">
        <v>45698</v>
      </c>
      <c r="D80" s="3">
        <v>45713</v>
      </c>
      <c r="E80" s="4">
        <v>8236</v>
      </c>
      <c r="F80" s="5">
        <v>1</v>
      </c>
      <c r="G80" s="3" t="str">
        <f t="shared" si="5"/>
        <v>FINALIZADO</v>
      </c>
      <c r="H80" s="6">
        <f>F80*VLOOKUP(Tabela1[[#This Row],[ID MANUTENÇÃO]],[1]!Tabela3[#All],6,FALSE)</f>
        <v>1.5290519877675841E-2</v>
      </c>
      <c r="I80" s="3">
        <v>45713</v>
      </c>
      <c r="J80" s="8">
        <v>1200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Ricardo Pereira da Silva</cp:lastModifiedBy>
  <dcterms:created xsi:type="dcterms:W3CDTF">2025-02-09T20:44:41Z</dcterms:created>
  <dcterms:modified xsi:type="dcterms:W3CDTF">2025-02-12T19:23:49Z</dcterms:modified>
</cp:coreProperties>
</file>